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3.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9.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fs\DATA\ZAKÁZKY\ve fázi výstavby\21016-H.Česká,škola-modern.budov\Doklady k podpisu smlouvy\Originály_smlouva + přílohy\"/>
    </mc:Choice>
  </mc:AlternateContent>
  <xr:revisionPtr revIDLastSave="0" documentId="13_ncr:1_{9AA20092-B3AE-4F14-88A7-D1B305846692}" xr6:coauthVersionLast="45" xr6:coauthVersionMax="47" xr10:uidLastSave="{00000000-0000-0000-0000-000000000000}"/>
  <workbookProtection lockStructure="1"/>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A-00 2019_06 Naklady" sheetId="12" r:id="rId4"/>
    <sheet name="A-00-NEZP. 2019_06 Naklady" sheetId="13" r:id="rId5"/>
    <sheet name="B-00 2019_06 Naklady" sheetId="14" r:id="rId6"/>
    <sheet name="A-01 2019_06 Pol" sheetId="15" r:id="rId7"/>
    <sheet name="A-01-NEZP 2019_06 Pol" sheetId="16" r:id="rId8"/>
    <sheet name="A-02 2019_06 Pol" sheetId="17" r:id="rId9"/>
    <sheet name="A-02-NEZP 2019_06 Pol" sheetId="18" r:id="rId10"/>
    <sheet name="A-03 2019_06 Pol" sheetId="19" r:id="rId11"/>
    <sheet name="A-04 2019_06 Pol" sheetId="20" r:id="rId12"/>
    <sheet name="A-06 2019_06 Pol" sheetId="21" r:id="rId13"/>
    <sheet name="A-07 2019_06 Pol" sheetId="22" r:id="rId14"/>
    <sheet name="B-01 2019_09 Pol" sheetId="23" r:id="rId15"/>
    <sheet name="B-03 2019_06 Pol" sheetId="24" r:id="rId16"/>
  </sheets>
  <externalReferences>
    <externalReference r:id="rId17"/>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'A-00 2019_06 Naklady'!$1:$7</definedName>
    <definedName name="_xlnm.Print_Titles" localSheetId="4">'A-00-NEZP. 2019_06 Naklady'!$1:$7</definedName>
    <definedName name="_xlnm.Print_Titles" localSheetId="6">'A-01 2019_06 Pol'!$1:$7</definedName>
    <definedName name="_xlnm.Print_Titles" localSheetId="7">'A-01-NEZP 2019_06 Pol'!$1:$7</definedName>
    <definedName name="_xlnm.Print_Titles" localSheetId="8">'A-02 2019_06 Pol'!$1:$7</definedName>
    <definedName name="_xlnm.Print_Titles" localSheetId="9">'A-02-NEZP 2019_06 Pol'!$1:$7</definedName>
    <definedName name="_xlnm.Print_Titles" localSheetId="10">'A-03 2019_06 Pol'!$1:$7</definedName>
    <definedName name="_xlnm.Print_Titles" localSheetId="11">'A-04 2019_06 Pol'!$1:$7</definedName>
    <definedName name="_xlnm.Print_Titles" localSheetId="12">'A-06 2019_06 Pol'!$1:$7</definedName>
    <definedName name="_xlnm.Print_Titles" localSheetId="13">'A-07 2019_06 Pol'!$1:$7</definedName>
    <definedName name="_xlnm.Print_Titles" localSheetId="5">'B-00 2019_06 Naklady'!$1:$7</definedName>
    <definedName name="_xlnm.Print_Titles" localSheetId="14">'B-01 2019_09 Pol'!$1:$7</definedName>
    <definedName name="_xlnm.Print_Titles" localSheetId="15">'B-03 2019_06 Pol'!$1:$7</definedName>
    <definedName name="oadresa">Stavba!$D$6</definedName>
    <definedName name="Objednatel" localSheetId="1">Stavba!$D$5</definedName>
    <definedName name="Objekt" localSheetId="1">Stavba!$B$38</definedName>
    <definedName name="_xlnm.Print_Area" localSheetId="3">'A-00 2019_06 Naklady'!$A$1:$X$22</definedName>
    <definedName name="_xlnm.Print_Area" localSheetId="4">'A-00-NEZP. 2019_06 Naklady'!$A$1:$X$22</definedName>
    <definedName name="_xlnm.Print_Area" localSheetId="6">'A-01 2019_06 Pol'!$A$1:$X$915</definedName>
    <definedName name="_xlnm.Print_Area" localSheetId="7">'A-01-NEZP 2019_06 Pol'!$A$1:$X$324</definedName>
    <definedName name="_xlnm.Print_Area" localSheetId="8">'A-02 2019_06 Pol'!$A$1:$X$507</definedName>
    <definedName name="_xlnm.Print_Area" localSheetId="9">'A-02-NEZP 2019_06 Pol'!$A$1:$X$245</definedName>
    <definedName name="_xlnm.Print_Area" localSheetId="10">'A-03 2019_06 Pol'!$A$1:$X$267</definedName>
    <definedName name="_xlnm.Print_Area" localSheetId="11">'A-04 2019_06 Pol'!$A$1:$X$200</definedName>
    <definedName name="_xlnm.Print_Area" localSheetId="12">'A-06 2019_06 Pol'!$A$1:$X$219</definedName>
    <definedName name="_xlnm.Print_Area" localSheetId="13">'A-07 2019_06 Pol'!$A$1:$X$74</definedName>
    <definedName name="_xlnm.Print_Area" localSheetId="5">'B-00 2019_06 Naklady'!$A$1:$X$22</definedName>
    <definedName name="_xlnm.Print_Area" localSheetId="14">'B-01 2019_09 Pol'!$A$1:$X$639</definedName>
    <definedName name="_xlnm.Print_Area" localSheetId="15">'B-03 2019_06 Pol'!$A$1:$X$111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int_Area" localSheetId="1">Stavba!$A$1:$J$122</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24" l="1"/>
  <c r="I9" i="24"/>
  <c r="K9" i="24"/>
  <c r="O9" i="24"/>
  <c r="Q9" i="24"/>
  <c r="V9" i="24"/>
  <c r="G11" i="24"/>
  <c r="M11" i="24" s="1"/>
  <c r="I11" i="24"/>
  <c r="K11" i="24"/>
  <c r="O11" i="24"/>
  <c r="Q11" i="24"/>
  <c r="V11" i="24"/>
  <c r="G13" i="24"/>
  <c r="M13" i="24" s="1"/>
  <c r="I13" i="24"/>
  <c r="K13" i="24"/>
  <c r="O13" i="24"/>
  <c r="Q13" i="24"/>
  <c r="V13" i="24"/>
  <c r="G15" i="24"/>
  <c r="M15" i="24" s="1"/>
  <c r="I15" i="24"/>
  <c r="K15" i="24"/>
  <c r="O15" i="24"/>
  <c r="Q15" i="24"/>
  <c r="V15" i="24"/>
  <c r="G17" i="24"/>
  <c r="M17" i="24" s="1"/>
  <c r="I17" i="24"/>
  <c r="K17" i="24"/>
  <c r="O17" i="24"/>
  <c r="Q17" i="24"/>
  <c r="V17" i="24"/>
  <c r="G19" i="24"/>
  <c r="M19" i="24" s="1"/>
  <c r="I19" i="24"/>
  <c r="K19" i="24"/>
  <c r="O19" i="24"/>
  <c r="Q19" i="24"/>
  <c r="V19" i="24"/>
  <c r="G21" i="24"/>
  <c r="M21" i="24" s="1"/>
  <c r="I21" i="24"/>
  <c r="K21" i="24"/>
  <c r="O21" i="24"/>
  <c r="Q21" i="24"/>
  <c r="V21" i="24"/>
  <c r="G23" i="24"/>
  <c r="M23" i="24" s="1"/>
  <c r="I23" i="24"/>
  <c r="K23" i="24"/>
  <c r="O23" i="24"/>
  <c r="Q23" i="24"/>
  <c r="V23" i="24"/>
  <c r="G25" i="24"/>
  <c r="M25" i="24" s="1"/>
  <c r="I25" i="24"/>
  <c r="K25" i="24"/>
  <c r="O25" i="24"/>
  <c r="Q25" i="24"/>
  <c r="V25" i="24"/>
  <c r="G27" i="24"/>
  <c r="M27" i="24" s="1"/>
  <c r="I27" i="24"/>
  <c r="K27" i="24"/>
  <c r="O27" i="24"/>
  <c r="Q27" i="24"/>
  <c r="V27" i="24"/>
  <c r="G29" i="24"/>
  <c r="M29" i="24" s="1"/>
  <c r="I29" i="24"/>
  <c r="K29" i="24"/>
  <c r="O29" i="24"/>
  <c r="Q29" i="24"/>
  <c r="V29" i="24"/>
  <c r="G31" i="24"/>
  <c r="M31" i="24" s="1"/>
  <c r="I31" i="24"/>
  <c r="K31" i="24"/>
  <c r="O31" i="24"/>
  <c r="Q31" i="24"/>
  <c r="V31" i="24"/>
  <c r="G33" i="24"/>
  <c r="M33" i="24" s="1"/>
  <c r="I33" i="24"/>
  <c r="K33" i="24"/>
  <c r="O33" i="24"/>
  <c r="Q33" i="24"/>
  <c r="V33" i="24"/>
  <c r="G35" i="24"/>
  <c r="M35" i="24" s="1"/>
  <c r="I35" i="24"/>
  <c r="K35" i="24"/>
  <c r="O35" i="24"/>
  <c r="Q35" i="24"/>
  <c r="V35" i="24"/>
  <c r="G37" i="24"/>
  <c r="M37" i="24" s="1"/>
  <c r="I37" i="24"/>
  <c r="K37" i="24"/>
  <c r="O37" i="24"/>
  <c r="Q37" i="24"/>
  <c r="V37" i="24"/>
  <c r="G39" i="24"/>
  <c r="I39" i="24"/>
  <c r="K39" i="24"/>
  <c r="M39" i="24"/>
  <c r="O39" i="24"/>
  <c r="Q39" i="24"/>
  <c r="V39" i="24"/>
  <c r="G41" i="24"/>
  <c r="M41" i="24" s="1"/>
  <c r="I41" i="24"/>
  <c r="K41" i="24"/>
  <c r="O41" i="24"/>
  <c r="Q41" i="24"/>
  <c r="V41" i="24"/>
  <c r="G43" i="24"/>
  <c r="M43" i="24" s="1"/>
  <c r="I43" i="24"/>
  <c r="K43" i="24"/>
  <c r="O43" i="24"/>
  <c r="Q43" i="24"/>
  <c r="V43" i="24"/>
  <c r="G45" i="24"/>
  <c r="M45" i="24" s="1"/>
  <c r="I45" i="24"/>
  <c r="K45" i="24"/>
  <c r="O45" i="24"/>
  <c r="Q45" i="24"/>
  <c r="V45" i="24"/>
  <c r="G47" i="24"/>
  <c r="M47" i="24" s="1"/>
  <c r="I47" i="24"/>
  <c r="K47" i="24"/>
  <c r="O47" i="24"/>
  <c r="Q47" i="24"/>
  <c r="V47" i="24"/>
  <c r="G49" i="24"/>
  <c r="M49" i="24" s="1"/>
  <c r="I49" i="24"/>
  <c r="K49" i="24"/>
  <c r="O49" i="24"/>
  <c r="Q49" i="24"/>
  <c r="V49" i="24"/>
  <c r="G51" i="24"/>
  <c r="M51" i="24" s="1"/>
  <c r="I51" i="24"/>
  <c r="K51" i="24"/>
  <c r="O51" i="24"/>
  <c r="Q51" i="24"/>
  <c r="V51" i="24"/>
  <c r="G53" i="24"/>
  <c r="M53" i="24" s="1"/>
  <c r="I53" i="24"/>
  <c r="K53" i="24"/>
  <c r="O53" i="24"/>
  <c r="Q53" i="24"/>
  <c r="V53" i="24"/>
  <c r="G55" i="24"/>
  <c r="M55" i="24" s="1"/>
  <c r="I55" i="24"/>
  <c r="K55" i="24"/>
  <c r="O55" i="24"/>
  <c r="Q55" i="24"/>
  <c r="V55" i="24"/>
  <c r="G57" i="24"/>
  <c r="M57" i="24" s="1"/>
  <c r="I57" i="24"/>
  <c r="K57" i="24"/>
  <c r="O57" i="24"/>
  <c r="Q57" i="24"/>
  <c r="V57" i="24"/>
  <c r="G59" i="24"/>
  <c r="M59" i="24" s="1"/>
  <c r="I59" i="24"/>
  <c r="K59" i="24"/>
  <c r="O59" i="24"/>
  <c r="Q59" i="24"/>
  <c r="V59" i="24"/>
  <c r="G61" i="24"/>
  <c r="M61" i="24" s="1"/>
  <c r="I61" i="24"/>
  <c r="K61" i="24"/>
  <c r="O61" i="24"/>
  <c r="Q61" i="24"/>
  <c r="V61" i="24"/>
  <c r="G63" i="24"/>
  <c r="M63" i="24" s="1"/>
  <c r="I63" i="24"/>
  <c r="K63" i="24"/>
  <c r="O63" i="24"/>
  <c r="Q63" i="24"/>
  <c r="V63" i="24"/>
  <c r="G65" i="24"/>
  <c r="M65" i="24" s="1"/>
  <c r="I65" i="24"/>
  <c r="K65" i="24"/>
  <c r="O65" i="24"/>
  <c r="Q65" i="24"/>
  <c r="V65" i="24"/>
  <c r="G67" i="24"/>
  <c r="M67" i="24" s="1"/>
  <c r="I67" i="24"/>
  <c r="K67" i="24"/>
  <c r="O67" i="24"/>
  <c r="Q67" i="24"/>
  <c r="V67" i="24"/>
  <c r="G69" i="24"/>
  <c r="M69" i="24" s="1"/>
  <c r="I69" i="24"/>
  <c r="K69" i="24"/>
  <c r="O69" i="24"/>
  <c r="Q69" i="24"/>
  <c r="V69" i="24"/>
  <c r="G71" i="24"/>
  <c r="M71" i="24" s="1"/>
  <c r="I71" i="24"/>
  <c r="K71" i="24"/>
  <c r="O71" i="24"/>
  <c r="Q71" i="24"/>
  <c r="V71" i="24"/>
  <c r="G73" i="24"/>
  <c r="M73" i="24" s="1"/>
  <c r="I73" i="24"/>
  <c r="K73" i="24"/>
  <c r="O73" i="24"/>
  <c r="Q73" i="24"/>
  <c r="V73" i="24"/>
  <c r="G75" i="24"/>
  <c r="M75" i="24" s="1"/>
  <c r="I75" i="24"/>
  <c r="K75" i="24"/>
  <c r="O75" i="24"/>
  <c r="Q75" i="24"/>
  <c r="V75" i="24"/>
  <c r="G80" i="24"/>
  <c r="I80" i="24"/>
  <c r="I79" i="24" s="1"/>
  <c r="K80" i="24"/>
  <c r="O80" i="24"/>
  <c r="Q80" i="24"/>
  <c r="Q79" i="24" s="1"/>
  <c r="V80" i="24"/>
  <c r="V79" i="24" s="1"/>
  <c r="G82" i="24"/>
  <c r="M82" i="24" s="1"/>
  <c r="I82" i="24"/>
  <c r="K82" i="24"/>
  <c r="O82" i="24"/>
  <c r="Q82" i="24"/>
  <c r="V82" i="24"/>
  <c r="G84" i="24"/>
  <c r="M84" i="24" s="1"/>
  <c r="I84" i="24"/>
  <c r="K84" i="24"/>
  <c r="O84" i="24"/>
  <c r="Q84" i="24"/>
  <c r="V84" i="24"/>
  <c r="G87" i="24"/>
  <c r="M87" i="24" s="1"/>
  <c r="I87" i="24"/>
  <c r="K87" i="24"/>
  <c r="O87" i="24"/>
  <c r="Q87" i="24"/>
  <c r="V87" i="24"/>
  <c r="G89" i="24"/>
  <c r="M89" i="24" s="1"/>
  <c r="I89" i="24"/>
  <c r="K89" i="24"/>
  <c r="O89" i="24"/>
  <c r="Q89" i="24"/>
  <c r="V89" i="24"/>
  <c r="G91" i="24"/>
  <c r="M91" i="24" s="1"/>
  <c r="I91" i="24"/>
  <c r="K91" i="24"/>
  <c r="O91" i="24"/>
  <c r="Q91" i="24"/>
  <c r="V91" i="24"/>
  <c r="G93" i="24"/>
  <c r="M93" i="24" s="1"/>
  <c r="I93" i="24"/>
  <c r="K93" i="24"/>
  <c r="O93" i="24"/>
  <c r="Q93" i="24"/>
  <c r="V93" i="24"/>
  <c r="G95" i="24"/>
  <c r="M95" i="24" s="1"/>
  <c r="I95" i="24"/>
  <c r="K95" i="24"/>
  <c r="O95" i="24"/>
  <c r="Q95" i="24"/>
  <c r="V95" i="24"/>
  <c r="G97" i="24"/>
  <c r="M97" i="24" s="1"/>
  <c r="I97" i="24"/>
  <c r="K97" i="24"/>
  <c r="O97" i="24"/>
  <c r="Q97" i="24"/>
  <c r="V97" i="24"/>
  <c r="G99" i="24"/>
  <c r="M99" i="24" s="1"/>
  <c r="I99" i="24"/>
  <c r="K99" i="24"/>
  <c r="O99" i="24"/>
  <c r="Q99" i="24"/>
  <c r="V99" i="24"/>
  <c r="G101" i="24"/>
  <c r="M101" i="24" s="1"/>
  <c r="I101" i="24"/>
  <c r="K101" i="24"/>
  <c r="O101" i="24"/>
  <c r="Q101" i="24"/>
  <c r="V101" i="24"/>
  <c r="G103" i="24"/>
  <c r="M103" i="24" s="1"/>
  <c r="I103" i="24"/>
  <c r="K103" i="24"/>
  <c r="O103" i="24"/>
  <c r="Q103" i="24"/>
  <c r="V103" i="24"/>
  <c r="G105" i="24"/>
  <c r="M105" i="24" s="1"/>
  <c r="I105" i="24"/>
  <c r="K105" i="24"/>
  <c r="O105" i="24"/>
  <c r="Q105" i="24"/>
  <c r="V105" i="24"/>
  <c r="G107" i="24"/>
  <c r="M107" i="24" s="1"/>
  <c r="I107" i="24"/>
  <c r="K107" i="24"/>
  <c r="O107" i="24"/>
  <c r="Q107" i="24"/>
  <c r="V107" i="24"/>
  <c r="AE110" i="24"/>
  <c r="BA560" i="23"/>
  <c r="BA267" i="23"/>
  <c r="BA202" i="23"/>
  <c r="BA198" i="23"/>
  <c r="BA182" i="23"/>
  <c r="BA164" i="23"/>
  <c r="BA138" i="23"/>
  <c r="BA74" i="23"/>
  <c r="BA67" i="23"/>
  <c r="BA41" i="23"/>
  <c r="G9" i="23"/>
  <c r="I9" i="23"/>
  <c r="K9" i="23"/>
  <c r="O9" i="23"/>
  <c r="Q9" i="23"/>
  <c r="V9" i="23"/>
  <c r="G13" i="23"/>
  <c r="M13" i="23" s="1"/>
  <c r="I13" i="23"/>
  <c r="K13" i="23"/>
  <c r="O13" i="23"/>
  <c r="Q13" i="23"/>
  <c r="V13" i="23"/>
  <c r="G17" i="23"/>
  <c r="M17" i="23" s="1"/>
  <c r="I17" i="23"/>
  <c r="K17" i="23"/>
  <c r="O17" i="23"/>
  <c r="Q17" i="23"/>
  <c r="V17" i="23"/>
  <c r="G21" i="23"/>
  <c r="M21" i="23" s="1"/>
  <c r="I21" i="23"/>
  <c r="K21" i="23"/>
  <c r="O21" i="23"/>
  <c r="Q21" i="23"/>
  <c r="V21" i="23"/>
  <c r="G25" i="23"/>
  <c r="M25" i="23" s="1"/>
  <c r="I25" i="23"/>
  <c r="K25" i="23"/>
  <c r="O25" i="23"/>
  <c r="Q25" i="23"/>
  <c r="V25" i="23"/>
  <c r="G29" i="23"/>
  <c r="M29" i="23" s="1"/>
  <c r="I29" i="23"/>
  <c r="K29" i="23"/>
  <c r="O29" i="23"/>
  <c r="Q29" i="23"/>
  <c r="V29" i="23"/>
  <c r="G33" i="23"/>
  <c r="M33" i="23" s="1"/>
  <c r="I33" i="23"/>
  <c r="K33" i="23"/>
  <c r="O33" i="23"/>
  <c r="Q33" i="23"/>
  <c r="V33" i="23"/>
  <c r="G36" i="23"/>
  <c r="M36" i="23" s="1"/>
  <c r="I36" i="23"/>
  <c r="K36" i="23"/>
  <c r="O36" i="23"/>
  <c r="Q36" i="23"/>
  <c r="V36" i="23"/>
  <c r="G40" i="23"/>
  <c r="M40" i="23" s="1"/>
  <c r="I40" i="23"/>
  <c r="K40" i="23"/>
  <c r="O40" i="23"/>
  <c r="Q40" i="23"/>
  <c r="V40" i="23"/>
  <c r="G44" i="23"/>
  <c r="M44" i="23" s="1"/>
  <c r="I44" i="23"/>
  <c r="K44" i="23"/>
  <c r="O44" i="23"/>
  <c r="Q44" i="23"/>
  <c r="V44" i="23"/>
  <c r="G48" i="23"/>
  <c r="M48" i="23" s="1"/>
  <c r="I48" i="23"/>
  <c r="K48" i="23"/>
  <c r="O48" i="23"/>
  <c r="Q48" i="23"/>
  <c r="V48" i="23"/>
  <c r="G51" i="23"/>
  <c r="M51" i="23" s="1"/>
  <c r="I51" i="23"/>
  <c r="K51" i="23"/>
  <c r="O51" i="23"/>
  <c r="Q51" i="23"/>
  <c r="V51" i="23"/>
  <c r="G55" i="23"/>
  <c r="M55" i="23" s="1"/>
  <c r="I55" i="23"/>
  <c r="K55" i="23"/>
  <c r="O55" i="23"/>
  <c r="Q55" i="23"/>
  <c r="V55" i="23"/>
  <c r="G59" i="23"/>
  <c r="I59" i="23"/>
  <c r="K59" i="23"/>
  <c r="O59" i="23"/>
  <c r="Q59" i="23"/>
  <c r="V59" i="23"/>
  <c r="G62" i="23"/>
  <c r="M62" i="23" s="1"/>
  <c r="I62" i="23"/>
  <c r="K62" i="23"/>
  <c r="O62" i="23"/>
  <c r="Q62" i="23"/>
  <c r="V62" i="23"/>
  <c r="G66" i="23"/>
  <c r="M66" i="23" s="1"/>
  <c r="I66" i="23"/>
  <c r="K66" i="23"/>
  <c r="O66" i="23"/>
  <c r="Q66" i="23"/>
  <c r="V66" i="23"/>
  <c r="G70" i="23"/>
  <c r="I70" i="23"/>
  <c r="K70" i="23"/>
  <c r="M70" i="23"/>
  <c r="O70" i="23"/>
  <c r="Q70" i="23"/>
  <c r="V70" i="23"/>
  <c r="G73" i="23"/>
  <c r="M73" i="23" s="1"/>
  <c r="I73" i="23"/>
  <c r="K73" i="23"/>
  <c r="O73" i="23"/>
  <c r="Q73" i="23"/>
  <c r="V73" i="23"/>
  <c r="G77" i="23"/>
  <c r="M77" i="23" s="1"/>
  <c r="I77" i="23"/>
  <c r="K77" i="23"/>
  <c r="O77" i="23"/>
  <c r="Q77" i="23"/>
  <c r="V77" i="23"/>
  <c r="G80" i="23"/>
  <c r="O80" i="23"/>
  <c r="G81" i="23"/>
  <c r="M81" i="23" s="1"/>
  <c r="M80" i="23" s="1"/>
  <c r="I81" i="23"/>
  <c r="I80" i="23" s="1"/>
  <c r="K81" i="23"/>
  <c r="K80" i="23" s="1"/>
  <c r="O81" i="23"/>
  <c r="Q81" i="23"/>
  <c r="Q80" i="23" s="1"/>
  <c r="V81" i="23"/>
  <c r="V80" i="23" s="1"/>
  <c r="G86" i="23"/>
  <c r="M86" i="23" s="1"/>
  <c r="I86" i="23"/>
  <c r="K86" i="23"/>
  <c r="O86" i="23"/>
  <c r="Q86" i="23"/>
  <c r="V86" i="23"/>
  <c r="G94" i="23"/>
  <c r="M94" i="23" s="1"/>
  <c r="I94" i="23"/>
  <c r="K94" i="23"/>
  <c r="O94" i="23"/>
  <c r="Q94" i="23"/>
  <c r="V94" i="23"/>
  <c r="G102" i="23"/>
  <c r="M102" i="23" s="1"/>
  <c r="I102" i="23"/>
  <c r="K102" i="23"/>
  <c r="O102" i="23"/>
  <c r="Q102" i="23"/>
  <c r="V102" i="23"/>
  <c r="G107" i="23"/>
  <c r="M107" i="23" s="1"/>
  <c r="I107" i="23"/>
  <c r="K107" i="23"/>
  <c r="O107" i="23"/>
  <c r="O85" i="23" s="1"/>
  <c r="Q107" i="23"/>
  <c r="V107" i="23"/>
  <c r="G112" i="23"/>
  <c r="M112" i="23" s="1"/>
  <c r="I112" i="23"/>
  <c r="K112" i="23"/>
  <c r="O112" i="23"/>
  <c r="Q112" i="23"/>
  <c r="V112" i="23"/>
  <c r="G126" i="23"/>
  <c r="I126" i="23"/>
  <c r="K126" i="23"/>
  <c r="M126" i="23"/>
  <c r="O126" i="23"/>
  <c r="Q126" i="23"/>
  <c r="V126" i="23"/>
  <c r="G137" i="23"/>
  <c r="M137" i="23" s="1"/>
  <c r="I137" i="23"/>
  <c r="K137" i="23"/>
  <c r="K136" i="23" s="1"/>
  <c r="O137" i="23"/>
  <c r="O136" i="23" s="1"/>
  <c r="Q137" i="23"/>
  <c r="V137" i="23"/>
  <c r="G141" i="23"/>
  <c r="M141" i="23" s="1"/>
  <c r="I141" i="23"/>
  <c r="I136" i="23" s="1"/>
  <c r="K141" i="23"/>
  <c r="O141" i="23"/>
  <c r="Q141" i="23"/>
  <c r="V141" i="23"/>
  <c r="G146" i="23"/>
  <c r="M146" i="23" s="1"/>
  <c r="I146" i="23"/>
  <c r="K146" i="23"/>
  <c r="O146" i="23"/>
  <c r="Q146" i="23"/>
  <c r="V146" i="23"/>
  <c r="G150" i="23"/>
  <c r="M150" i="23" s="1"/>
  <c r="I150" i="23"/>
  <c r="K150" i="23"/>
  <c r="O150" i="23"/>
  <c r="Q150" i="23"/>
  <c r="V150" i="23"/>
  <c r="G154" i="23"/>
  <c r="M154" i="23" s="1"/>
  <c r="I154" i="23"/>
  <c r="K154" i="23"/>
  <c r="O154" i="23"/>
  <c r="Q154" i="23"/>
  <c r="V154" i="23"/>
  <c r="G159" i="23"/>
  <c r="I159" i="23"/>
  <c r="K159" i="23"/>
  <c r="O159" i="23"/>
  <c r="Q159" i="23"/>
  <c r="V159" i="23"/>
  <c r="G163" i="23"/>
  <c r="M163" i="23" s="1"/>
  <c r="I163" i="23"/>
  <c r="K163" i="23"/>
  <c r="O163" i="23"/>
  <c r="Q163" i="23"/>
  <c r="V163" i="23"/>
  <c r="G167" i="23"/>
  <c r="M167" i="23" s="1"/>
  <c r="I167" i="23"/>
  <c r="K167" i="23"/>
  <c r="O167" i="23"/>
  <c r="Q167" i="23"/>
  <c r="V167" i="23"/>
  <c r="G171" i="23"/>
  <c r="M171" i="23" s="1"/>
  <c r="I171" i="23"/>
  <c r="K171" i="23"/>
  <c r="O171" i="23"/>
  <c r="Q171" i="23"/>
  <c r="V171" i="23"/>
  <c r="O176" i="23"/>
  <c r="G177" i="23"/>
  <c r="M177" i="23" s="1"/>
  <c r="I177" i="23"/>
  <c r="K177" i="23"/>
  <c r="K176" i="23" s="1"/>
  <c r="O177" i="23"/>
  <c r="Q177" i="23"/>
  <c r="V177" i="23"/>
  <c r="G179" i="23"/>
  <c r="M179" i="23" s="1"/>
  <c r="I179" i="23"/>
  <c r="K179" i="23"/>
  <c r="O179" i="23"/>
  <c r="Q179" i="23"/>
  <c r="V179" i="23"/>
  <c r="G181" i="23"/>
  <c r="M181" i="23" s="1"/>
  <c r="I181" i="23"/>
  <c r="K181" i="23"/>
  <c r="O181" i="23"/>
  <c r="Q181" i="23"/>
  <c r="V181" i="23"/>
  <c r="G185" i="23"/>
  <c r="G186" i="23"/>
  <c r="M186" i="23" s="1"/>
  <c r="M185" i="23" s="1"/>
  <c r="I186" i="23"/>
  <c r="I185" i="23" s="1"/>
  <c r="K186" i="23"/>
  <c r="K185" i="23" s="1"/>
  <c r="O186" i="23"/>
  <c r="O185" i="23" s="1"/>
  <c r="Q186" i="23"/>
  <c r="Q185" i="23" s="1"/>
  <c r="V186" i="23"/>
  <c r="V185" i="23" s="1"/>
  <c r="G193" i="23"/>
  <c r="I193" i="23"/>
  <c r="I192" i="23" s="1"/>
  <c r="K193" i="23"/>
  <c r="K192" i="23" s="1"/>
  <c r="O193" i="23"/>
  <c r="O192" i="23" s="1"/>
  <c r="Q193" i="23"/>
  <c r="Q192" i="23" s="1"/>
  <c r="V193" i="23"/>
  <c r="V192" i="23" s="1"/>
  <c r="G197" i="23"/>
  <c r="I197" i="23"/>
  <c r="K197" i="23"/>
  <c r="O197" i="23"/>
  <c r="Q197" i="23"/>
  <c r="V197" i="23"/>
  <c r="G201" i="23"/>
  <c r="M201" i="23" s="1"/>
  <c r="I201" i="23"/>
  <c r="K201" i="23"/>
  <c r="O201" i="23"/>
  <c r="Q201" i="23"/>
  <c r="V201" i="23"/>
  <c r="G206" i="23"/>
  <c r="M206" i="23" s="1"/>
  <c r="I206" i="23"/>
  <c r="K206" i="23"/>
  <c r="O206" i="23"/>
  <c r="Q206" i="23"/>
  <c r="V206" i="23"/>
  <c r="G210" i="23"/>
  <c r="M210" i="23" s="1"/>
  <c r="I210" i="23"/>
  <c r="K210" i="23"/>
  <c r="O210" i="23"/>
  <c r="Q210" i="23"/>
  <c r="V210" i="23"/>
  <c r="G215" i="23"/>
  <c r="M215" i="23" s="1"/>
  <c r="I215" i="23"/>
  <c r="K215" i="23"/>
  <c r="O215" i="23"/>
  <c r="Q215" i="23"/>
  <c r="V215" i="23"/>
  <c r="G219" i="23"/>
  <c r="M219" i="23" s="1"/>
  <c r="I219" i="23"/>
  <c r="K219" i="23"/>
  <c r="O219" i="23"/>
  <c r="Q219" i="23"/>
  <c r="V219" i="23"/>
  <c r="G222" i="23"/>
  <c r="M222" i="23" s="1"/>
  <c r="I222" i="23"/>
  <c r="K222" i="23"/>
  <c r="O222" i="23"/>
  <c r="Q222" i="23"/>
  <c r="V222" i="23"/>
  <c r="G226" i="23"/>
  <c r="M226" i="23" s="1"/>
  <c r="I226" i="23"/>
  <c r="K226" i="23"/>
  <c r="O226" i="23"/>
  <c r="Q226" i="23"/>
  <c r="V226" i="23"/>
  <c r="G230" i="23"/>
  <c r="M230" i="23" s="1"/>
  <c r="I230" i="23"/>
  <c r="K230" i="23"/>
  <c r="O230" i="23"/>
  <c r="Q230" i="23"/>
  <c r="V230" i="23"/>
  <c r="G234" i="23"/>
  <c r="M234" i="23" s="1"/>
  <c r="I234" i="23"/>
  <c r="K234" i="23"/>
  <c r="O234" i="23"/>
  <c r="Q234" i="23"/>
  <c r="V234" i="23"/>
  <c r="G237" i="23"/>
  <c r="M237" i="23" s="1"/>
  <c r="I237" i="23"/>
  <c r="K237" i="23"/>
  <c r="O237" i="23"/>
  <c r="Q237" i="23"/>
  <c r="V237" i="23"/>
  <c r="G240" i="23"/>
  <c r="M240" i="23" s="1"/>
  <c r="I240" i="23"/>
  <c r="K240" i="23"/>
  <c r="O240" i="23"/>
  <c r="Q240" i="23"/>
  <c r="V240" i="23"/>
  <c r="G244" i="23"/>
  <c r="M244" i="23" s="1"/>
  <c r="I244" i="23"/>
  <c r="K244" i="23"/>
  <c r="O244" i="23"/>
  <c r="Q244" i="23"/>
  <c r="V244" i="23"/>
  <c r="G248" i="23"/>
  <c r="M248" i="23" s="1"/>
  <c r="I248" i="23"/>
  <c r="K248" i="23"/>
  <c r="O248" i="23"/>
  <c r="Q248" i="23"/>
  <c r="V248" i="23"/>
  <c r="G252" i="23"/>
  <c r="M252" i="23" s="1"/>
  <c r="I252" i="23"/>
  <c r="K252" i="23"/>
  <c r="O252" i="23"/>
  <c r="Q252" i="23"/>
  <c r="V252" i="23"/>
  <c r="G256" i="23"/>
  <c r="I256" i="23"/>
  <c r="I255" i="23" s="1"/>
  <c r="K256" i="23"/>
  <c r="K255" i="23" s="1"/>
  <c r="O256" i="23"/>
  <c r="O255" i="23" s="1"/>
  <c r="Q256" i="23"/>
  <c r="Q255" i="23" s="1"/>
  <c r="V256" i="23"/>
  <c r="G260" i="23"/>
  <c r="M260" i="23" s="1"/>
  <c r="I260" i="23"/>
  <c r="K260" i="23"/>
  <c r="O260" i="23"/>
  <c r="Q260" i="23"/>
  <c r="V260" i="23"/>
  <c r="I265" i="23"/>
  <c r="Q265" i="23"/>
  <c r="G266" i="23"/>
  <c r="G265" i="23" s="1"/>
  <c r="I266" i="23"/>
  <c r="K266" i="23"/>
  <c r="K265" i="23" s="1"/>
  <c r="O266" i="23"/>
  <c r="O265" i="23" s="1"/>
  <c r="Q266" i="23"/>
  <c r="V266" i="23"/>
  <c r="V265" i="23" s="1"/>
  <c r="G270" i="23"/>
  <c r="I270" i="23"/>
  <c r="K270" i="23"/>
  <c r="O270" i="23"/>
  <c r="Q270" i="23"/>
  <c r="V270" i="23"/>
  <c r="G273" i="23"/>
  <c r="M273" i="23" s="1"/>
  <c r="I273" i="23"/>
  <c r="K273" i="23"/>
  <c r="O273" i="23"/>
  <c r="Q273" i="23"/>
  <c r="V273" i="23"/>
  <c r="G276" i="23"/>
  <c r="M276" i="23" s="1"/>
  <c r="I276" i="23"/>
  <c r="K276" i="23"/>
  <c r="O276" i="23"/>
  <c r="Q276" i="23"/>
  <c r="V276" i="23"/>
  <c r="G279" i="23"/>
  <c r="M279" i="23" s="1"/>
  <c r="I279" i="23"/>
  <c r="K279" i="23"/>
  <c r="O279" i="23"/>
  <c r="Q279" i="23"/>
  <c r="V279" i="23"/>
  <c r="G282" i="23"/>
  <c r="M282" i="23" s="1"/>
  <c r="I282" i="23"/>
  <c r="K282" i="23"/>
  <c r="O282" i="23"/>
  <c r="Q282" i="23"/>
  <c r="V282" i="23"/>
  <c r="G286" i="23"/>
  <c r="M286" i="23" s="1"/>
  <c r="I286" i="23"/>
  <c r="K286" i="23"/>
  <c r="O286" i="23"/>
  <c r="Q286" i="23"/>
  <c r="V286" i="23"/>
  <c r="G289" i="23"/>
  <c r="M289" i="23" s="1"/>
  <c r="I289" i="23"/>
  <c r="K289" i="23"/>
  <c r="O289" i="23"/>
  <c r="Q289" i="23"/>
  <c r="V289" i="23"/>
  <c r="G292" i="23"/>
  <c r="I292" i="23"/>
  <c r="K292" i="23"/>
  <c r="O292" i="23"/>
  <c r="Q292" i="23"/>
  <c r="V292" i="23"/>
  <c r="V285" i="23" s="1"/>
  <c r="G295" i="23"/>
  <c r="M295" i="23" s="1"/>
  <c r="I295" i="23"/>
  <c r="K295" i="23"/>
  <c r="O295" i="23"/>
  <c r="Q295" i="23"/>
  <c r="Q285" i="23" s="1"/>
  <c r="V295" i="23"/>
  <c r="G299" i="23"/>
  <c r="M299" i="23" s="1"/>
  <c r="I299" i="23"/>
  <c r="K299" i="23"/>
  <c r="O299" i="23"/>
  <c r="Q299" i="23"/>
  <c r="V299" i="23"/>
  <c r="G302" i="23"/>
  <c r="M302" i="23" s="1"/>
  <c r="I302" i="23"/>
  <c r="K302" i="23"/>
  <c r="O302" i="23"/>
  <c r="Q302" i="23"/>
  <c r="V302" i="23"/>
  <c r="G305" i="23"/>
  <c r="M305" i="23" s="1"/>
  <c r="I305" i="23"/>
  <c r="K305" i="23"/>
  <c r="O305" i="23"/>
  <c r="Q305" i="23"/>
  <c r="V305" i="23"/>
  <c r="G309" i="23"/>
  <c r="I309" i="23"/>
  <c r="K309" i="23"/>
  <c r="O309" i="23"/>
  <c r="Q309" i="23"/>
  <c r="V309" i="23"/>
  <c r="G313" i="23"/>
  <c r="M313" i="23" s="1"/>
  <c r="I313" i="23"/>
  <c r="K313" i="23"/>
  <c r="O313" i="23"/>
  <c r="Q313" i="23"/>
  <c r="V313" i="23"/>
  <c r="G317" i="23"/>
  <c r="M317" i="23" s="1"/>
  <c r="I317" i="23"/>
  <c r="K317" i="23"/>
  <c r="O317" i="23"/>
  <c r="Q317" i="23"/>
  <c r="V317" i="23"/>
  <c r="G321" i="23"/>
  <c r="M321" i="23" s="1"/>
  <c r="I321" i="23"/>
  <c r="K321" i="23"/>
  <c r="O321" i="23"/>
  <c r="Q321" i="23"/>
  <c r="V321" i="23"/>
  <c r="G325" i="23"/>
  <c r="M325" i="23" s="1"/>
  <c r="I325" i="23"/>
  <c r="K325" i="23"/>
  <c r="O325" i="23"/>
  <c r="Q325" i="23"/>
  <c r="V325" i="23"/>
  <c r="G328" i="23"/>
  <c r="M328" i="23" s="1"/>
  <c r="I328" i="23"/>
  <c r="K328" i="23"/>
  <c r="O328" i="23"/>
  <c r="Q328" i="23"/>
  <c r="V328" i="23"/>
  <c r="G332" i="23"/>
  <c r="I332" i="23"/>
  <c r="K332" i="23"/>
  <c r="O332" i="23"/>
  <c r="Q332" i="23"/>
  <c r="V332" i="23"/>
  <c r="G334" i="23"/>
  <c r="M334" i="23" s="1"/>
  <c r="I334" i="23"/>
  <c r="K334" i="23"/>
  <c r="O334" i="23"/>
  <c r="Q334" i="23"/>
  <c r="V334" i="23"/>
  <c r="G337" i="23"/>
  <c r="M337" i="23" s="1"/>
  <c r="I337" i="23"/>
  <c r="K337" i="23"/>
  <c r="O337" i="23"/>
  <c r="Q337" i="23"/>
  <c r="V337" i="23"/>
  <c r="G343" i="23"/>
  <c r="M343" i="23" s="1"/>
  <c r="I343" i="23"/>
  <c r="K343" i="23"/>
  <c r="O343" i="23"/>
  <c r="Q343" i="23"/>
  <c r="V343" i="23"/>
  <c r="G347" i="23"/>
  <c r="M347" i="23" s="1"/>
  <c r="I347" i="23"/>
  <c r="K347" i="23"/>
  <c r="O347" i="23"/>
  <c r="Q347" i="23"/>
  <c r="V347" i="23"/>
  <c r="G351" i="23"/>
  <c r="M351" i="23" s="1"/>
  <c r="I351" i="23"/>
  <c r="K351" i="23"/>
  <c r="O351" i="23"/>
  <c r="Q351" i="23"/>
  <c r="V351" i="23"/>
  <c r="G354" i="23"/>
  <c r="M354" i="23" s="1"/>
  <c r="I354" i="23"/>
  <c r="K354" i="23"/>
  <c r="O354" i="23"/>
  <c r="Q354" i="23"/>
  <c r="V354" i="23"/>
  <c r="G357" i="23"/>
  <c r="M357" i="23" s="1"/>
  <c r="I357" i="23"/>
  <c r="K357" i="23"/>
  <c r="O357" i="23"/>
  <c r="Q357" i="23"/>
  <c r="V357" i="23"/>
  <c r="G360" i="23"/>
  <c r="M360" i="23" s="1"/>
  <c r="I360" i="23"/>
  <c r="K360" i="23"/>
  <c r="O360" i="23"/>
  <c r="Q360" i="23"/>
  <c r="V360" i="23"/>
  <c r="G366" i="23"/>
  <c r="M366" i="23" s="1"/>
  <c r="I366" i="23"/>
  <c r="K366" i="23"/>
  <c r="O366" i="23"/>
  <c r="Q366" i="23"/>
  <c r="V366" i="23"/>
  <c r="G369" i="23"/>
  <c r="M369" i="23" s="1"/>
  <c r="I369" i="23"/>
  <c r="K369" i="23"/>
  <c r="O369" i="23"/>
  <c r="Q369" i="23"/>
  <c r="V369" i="23"/>
  <c r="G372" i="23"/>
  <c r="M372" i="23" s="1"/>
  <c r="I372" i="23"/>
  <c r="K372" i="23"/>
  <c r="O372" i="23"/>
  <c r="Q372" i="23"/>
  <c r="V372" i="23"/>
  <c r="G376" i="23"/>
  <c r="G375" i="23" s="1"/>
  <c r="I97" i="1" s="1"/>
  <c r="I376" i="23"/>
  <c r="I375" i="23" s="1"/>
  <c r="K376" i="23"/>
  <c r="K375" i="23" s="1"/>
  <c r="O376" i="23"/>
  <c r="O375" i="23" s="1"/>
  <c r="Q376" i="23"/>
  <c r="Q375" i="23" s="1"/>
  <c r="V376" i="23"/>
  <c r="V375" i="23" s="1"/>
  <c r="G380" i="23"/>
  <c r="M380" i="23" s="1"/>
  <c r="I380" i="23"/>
  <c r="K380" i="23"/>
  <c r="O380" i="23"/>
  <c r="Q380" i="23"/>
  <c r="V380" i="23"/>
  <c r="G382" i="23"/>
  <c r="M382" i="23" s="1"/>
  <c r="I382" i="23"/>
  <c r="K382" i="23"/>
  <c r="O382" i="23"/>
  <c r="Q382" i="23"/>
  <c r="V382" i="23"/>
  <c r="G385" i="23"/>
  <c r="I385" i="23"/>
  <c r="K385" i="23"/>
  <c r="O385" i="23"/>
  <c r="Q385" i="23"/>
  <c r="V385" i="23"/>
  <c r="G387" i="23"/>
  <c r="M387" i="23" s="1"/>
  <c r="I387" i="23"/>
  <c r="K387" i="23"/>
  <c r="O387" i="23"/>
  <c r="Q387" i="23"/>
  <c r="V387" i="23"/>
  <c r="G390" i="23"/>
  <c r="M390" i="23" s="1"/>
  <c r="I390" i="23"/>
  <c r="K390" i="23"/>
  <c r="O390" i="23"/>
  <c r="Q390" i="23"/>
  <c r="V390" i="23"/>
  <c r="G393" i="23"/>
  <c r="M393" i="23" s="1"/>
  <c r="I393" i="23"/>
  <c r="K393" i="23"/>
  <c r="O393" i="23"/>
  <c r="Q393" i="23"/>
  <c r="V393" i="23"/>
  <c r="G396" i="23"/>
  <c r="M396" i="23" s="1"/>
  <c r="I396" i="23"/>
  <c r="K396" i="23"/>
  <c r="O396" i="23"/>
  <c r="Q396" i="23"/>
  <c r="V396" i="23"/>
  <c r="G398" i="23"/>
  <c r="M398" i="23" s="1"/>
  <c r="I398" i="23"/>
  <c r="K398" i="23"/>
  <c r="O398" i="23"/>
  <c r="Q398" i="23"/>
  <c r="V398" i="23"/>
  <c r="G401" i="23"/>
  <c r="M401" i="23" s="1"/>
  <c r="I401" i="23"/>
  <c r="K401" i="23"/>
  <c r="O401" i="23"/>
  <c r="Q401" i="23"/>
  <c r="V401" i="23"/>
  <c r="G403" i="23"/>
  <c r="M403" i="23" s="1"/>
  <c r="I403" i="23"/>
  <c r="K403" i="23"/>
  <c r="O403" i="23"/>
  <c r="Q403" i="23"/>
  <c r="V403" i="23"/>
  <c r="G409" i="23"/>
  <c r="M409" i="23" s="1"/>
  <c r="I409" i="23"/>
  <c r="K409" i="23"/>
  <c r="O409" i="23"/>
  <c r="Q409" i="23"/>
  <c r="V409" i="23"/>
  <c r="G412" i="23"/>
  <c r="M412" i="23" s="1"/>
  <c r="I412" i="23"/>
  <c r="K412" i="23"/>
  <c r="O412" i="23"/>
  <c r="Q412" i="23"/>
  <c r="V412" i="23"/>
  <c r="G414" i="23"/>
  <c r="M414" i="23" s="1"/>
  <c r="I414" i="23"/>
  <c r="K414" i="23"/>
  <c r="O414" i="23"/>
  <c r="Q414" i="23"/>
  <c r="V414" i="23"/>
  <c r="G416" i="23"/>
  <c r="M416" i="23" s="1"/>
  <c r="I416" i="23"/>
  <c r="K416" i="23"/>
  <c r="O416" i="23"/>
  <c r="Q416" i="23"/>
  <c r="V416" i="23"/>
  <c r="G418" i="23"/>
  <c r="M418" i="23" s="1"/>
  <c r="I418" i="23"/>
  <c r="K418" i="23"/>
  <c r="O418" i="23"/>
  <c r="Q418" i="23"/>
  <c r="V418" i="23"/>
  <c r="G420" i="23"/>
  <c r="M420" i="23" s="1"/>
  <c r="I420" i="23"/>
  <c r="K420" i="23"/>
  <c r="O420" i="23"/>
  <c r="Q420" i="23"/>
  <c r="V420" i="23"/>
  <c r="G423" i="23"/>
  <c r="M423" i="23" s="1"/>
  <c r="I423" i="23"/>
  <c r="K423" i="23"/>
  <c r="O423" i="23"/>
  <c r="Q423" i="23"/>
  <c r="V423" i="23"/>
  <c r="G426" i="23"/>
  <c r="M426" i="23" s="1"/>
  <c r="I426" i="23"/>
  <c r="K426" i="23"/>
  <c r="O426" i="23"/>
  <c r="Q426" i="23"/>
  <c r="V426" i="23"/>
  <c r="G428" i="23"/>
  <c r="M428" i="23" s="1"/>
  <c r="I428" i="23"/>
  <c r="K428" i="23"/>
  <c r="O428" i="23"/>
  <c r="Q428" i="23"/>
  <c r="V428" i="23"/>
  <c r="G430" i="23"/>
  <c r="M430" i="23" s="1"/>
  <c r="I430" i="23"/>
  <c r="K430" i="23"/>
  <c r="O430" i="23"/>
  <c r="Q430" i="23"/>
  <c r="V430" i="23"/>
  <c r="G432" i="23"/>
  <c r="M432" i="23" s="1"/>
  <c r="I432" i="23"/>
  <c r="K432" i="23"/>
  <c r="O432" i="23"/>
  <c r="Q432" i="23"/>
  <c r="V432" i="23"/>
  <c r="G436" i="23"/>
  <c r="I436" i="23"/>
  <c r="K436" i="23"/>
  <c r="O436" i="23"/>
  <c r="Q436" i="23"/>
  <c r="V436" i="23"/>
  <c r="G439" i="23"/>
  <c r="M439" i="23" s="1"/>
  <c r="I439" i="23"/>
  <c r="K439" i="23"/>
  <c r="O439" i="23"/>
  <c r="Q439" i="23"/>
  <c r="V439" i="23"/>
  <c r="G442" i="23"/>
  <c r="M442" i="23" s="1"/>
  <c r="I442" i="23"/>
  <c r="I435" i="23" s="1"/>
  <c r="K442" i="23"/>
  <c r="K435" i="23" s="1"/>
  <c r="O442" i="23"/>
  <c r="Q442" i="23"/>
  <c r="V442" i="23"/>
  <c r="G446" i="23"/>
  <c r="M446" i="23" s="1"/>
  <c r="I446" i="23"/>
  <c r="K446" i="23"/>
  <c r="O446" i="23"/>
  <c r="Q446" i="23"/>
  <c r="V446" i="23"/>
  <c r="G448" i="23"/>
  <c r="M448" i="23" s="1"/>
  <c r="I448" i="23"/>
  <c r="K448" i="23"/>
  <c r="O448" i="23"/>
  <c r="O445" i="23" s="1"/>
  <c r="Q448" i="23"/>
  <c r="V448" i="23"/>
  <c r="G450" i="23"/>
  <c r="M450" i="23" s="1"/>
  <c r="I450" i="23"/>
  <c r="K450" i="23"/>
  <c r="O450" i="23"/>
  <c r="Q450" i="23"/>
  <c r="V450" i="23"/>
  <c r="G454" i="23"/>
  <c r="M454" i="23" s="1"/>
  <c r="I454" i="23"/>
  <c r="K454" i="23"/>
  <c r="O454" i="23"/>
  <c r="Q454" i="23"/>
  <c r="V454" i="23"/>
  <c r="G457" i="23"/>
  <c r="M457" i="23" s="1"/>
  <c r="I457" i="23"/>
  <c r="K457" i="23"/>
  <c r="O457" i="23"/>
  <c r="Q457" i="23"/>
  <c r="V457" i="23"/>
  <c r="G460" i="23"/>
  <c r="I460" i="23"/>
  <c r="K460" i="23"/>
  <c r="O460" i="23"/>
  <c r="Q460" i="23"/>
  <c r="V460" i="23"/>
  <c r="G464" i="23"/>
  <c r="M464" i="23" s="1"/>
  <c r="I464" i="23"/>
  <c r="K464" i="23"/>
  <c r="O464" i="23"/>
  <c r="Q464" i="23"/>
  <c r="V464" i="23"/>
  <c r="G467" i="23"/>
  <c r="M467" i="23" s="1"/>
  <c r="I467" i="23"/>
  <c r="K467" i="23"/>
  <c r="O467" i="23"/>
  <c r="Q467" i="23"/>
  <c r="V467" i="23"/>
  <c r="G470" i="23"/>
  <c r="M470" i="23" s="1"/>
  <c r="I470" i="23"/>
  <c r="K470" i="23"/>
  <c r="O470" i="23"/>
  <c r="Q470" i="23"/>
  <c r="V470" i="23"/>
  <c r="G472" i="23"/>
  <c r="M472" i="23" s="1"/>
  <c r="I472" i="23"/>
  <c r="K472" i="23"/>
  <c r="O472" i="23"/>
  <c r="Q472" i="23"/>
  <c r="V472" i="23"/>
  <c r="G474" i="23"/>
  <c r="M474" i="23" s="1"/>
  <c r="I474" i="23"/>
  <c r="K474" i="23"/>
  <c r="O474" i="23"/>
  <c r="Q474" i="23"/>
  <c r="V474" i="23"/>
  <c r="G477" i="23"/>
  <c r="M477" i="23" s="1"/>
  <c r="I477" i="23"/>
  <c r="K477" i="23"/>
  <c r="O477" i="23"/>
  <c r="Q477" i="23"/>
  <c r="V477" i="23"/>
  <c r="G479" i="23"/>
  <c r="M479" i="23" s="1"/>
  <c r="I479" i="23"/>
  <c r="K479" i="23"/>
  <c r="O479" i="23"/>
  <c r="Q479" i="23"/>
  <c r="V479" i="23"/>
  <c r="G482" i="23"/>
  <c r="M482" i="23" s="1"/>
  <c r="I482" i="23"/>
  <c r="K482" i="23"/>
  <c r="O482" i="23"/>
  <c r="Q482" i="23"/>
  <c r="V482" i="23"/>
  <c r="G485" i="23"/>
  <c r="M485" i="23" s="1"/>
  <c r="I485" i="23"/>
  <c r="K485" i="23"/>
  <c r="O485" i="23"/>
  <c r="O484" i="23" s="1"/>
  <c r="Q485" i="23"/>
  <c r="V485" i="23"/>
  <c r="G488" i="23"/>
  <c r="M488" i="23" s="1"/>
  <c r="I488" i="23"/>
  <c r="K488" i="23"/>
  <c r="O488" i="23"/>
  <c r="Q488" i="23"/>
  <c r="V488" i="23"/>
  <c r="G490" i="23"/>
  <c r="I490" i="23"/>
  <c r="K490" i="23"/>
  <c r="O490" i="23"/>
  <c r="Q490" i="23"/>
  <c r="V490" i="23"/>
  <c r="G493" i="23"/>
  <c r="M493" i="23" s="1"/>
  <c r="I493" i="23"/>
  <c r="K493" i="23"/>
  <c r="O493" i="23"/>
  <c r="Q493" i="23"/>
  <c r="V493" i="23"/>
  <c r="G495" i="23"/>
  <c r="M495" i="23" s="1"/>
  <c r="I495" i="23"/>
  <c r="K495" i="23"/>
  <c r="O495" i="23"/>
  <c r="Q495" i="23"/>
  <c r="V495" i="23"/>
  <c r="G497" i="23"/>
  <c r="M497" i="23" s="1"/>
  <c r="I497" i="23"/>
  <c r="K497" i="23"/>
  <c r="O497" i="23"/>
  <c r="Q497" i="23"/>
  <c r="V497" i="23"/>
  <c r="G500" i="23"/>
  <c r="M500" i="23" s="1"/>
  <c r="I500" i="23"/>
  <c r="K500" i="23"/>
  <c r="O500" i="23"/>
  <c r="Q500" i="23"/>
  <c r="V500" i="23"/>
  <c r="G503" i="23"/>
  <c r="M503" i="23" s="1"/>
  <c r="I503" i="23"/>
  <c r="K503" i="23"/>
  <c r="O503" i="23"/>
  <c r="Q503" i="23"/>
  <c r="V503" i="23"/>
  <c r="G506" i="23"/>
  <c r="M506" i="23" s="1"/>
  <c r="I506" i="23"/>
  <c r="I502" i="23" s="1"/>
  <c r="K506" i="23"/>
  <c r="O506" i="23"/>
  <c r="Q506" i="23"/>
  <c r="V506" i="23"/>
  <c r="G509" i="23"/>
  <c r="M509" i="23" s="1"/>
  <c r="I509" i="23"/>
  <c r="K509" i="23"/>
  <c r="O509" i="23"/>
  <c r="Q509" i="23"/>
  <c r="V509" i="23"/>
  <c r="G511" i="23"/>
  <c r="M511" i="23" s="1"/>
  <c r="I511" i="23"/>
  <c r="K511" i="23"/>
  <c r="O511" i="23"/>
  <c r="Q511" i="23"/>
  <c r="V511" i="23"/>
  <c r="G514" i="23"/>
  <c r="M514" i="23" s="1"/>
  <c r="I514" i="23"/>
  <c r="K514" i="23"/>
  <c r="O514" i="23"/>
  <c r="Q514" i="23"/>
  <c r="V514" i="23"/>
  <c r="G517" i="23"/>
  <c r="M517" i="23" s="1"/>
  <c r="I517" i="23"/>
  <c r="K517" i="23"/>
  <c r="O517" i="23"/>
  <c r="Q517" i="23"/>
  <c r="V517" i="23"/>
  <c r="G520" i="23"/>
  <c r="M520" i="23" s="1"/>
  <c r="I520" i="23"/>
  <c r="K520" i="23"/>
  <c r="O520" i="23"/>
  <c r="Q520" i="23"/>
  <c r="V520" i="23"/>
  <c r="G523" i="23"/>
  <c r="M523" i="23" s="1"/>
  <c r="I523" i="23"/>
  <c r="K523" i="23"/>
  <c r="O523" i="23"/>
  <c r="Q523" i="23"/>
  <c r="V523" i="23"/>
  <c r="G526" i="23"/>
  <c r="M526" i="23" s="1"/>
  <c r="I526" i="23"/>
  <c r="K526" i="23"/>
  <c r="O526" i="23"/>
  <c r="Q526" i="23"/>
  <c r="V526" i="23"/>
  <c r="G529" i="23"/>
  <c r="M529" i="23" s="1"/>
  <c r="I529" i="23"/>
  <c r="K529" i="23"/>
  <c r="O529" i="23"/>
  <c r="Q529" i="23"/>
  <c r="V529" i="23"/>
  <c r="G532" i="23"/>
  <c r="M532" i="23" s="1"/>
  <c r="I532" i="23"/>
  <c r="K532" i="23"/>
  <c r="O532" i="23"/>
  <c r="Q532" i="23"/>
  <c r="V532" i="23"/>
  <c r="G535" i="23"/>
  <c r="M535" i="23" s="1"/>
  <c r="I535" i="23"/>
  <c r="K535" i="23"/>
  <c r="O535" i="23"/>
  <c r="Q535" i="23"/>
  <c r="V535" i="23"/>
  <c r="G538" i="23"/>
  <c r="M538" i="23" s="1"/>
  <c r="I538" i="23"/>
  <c r="K538" i="23"/>
  <c r="O538" i="23"/>
  <c r="Q538" i="23"/>
  <c r="V538" i="23"/>
  <c r="G542" i="23"/>
  <c r="M542" i="23" s="1"/>
  <c r="I542" i="23"/>
  <c r="K542" i="23"/>
  <c r="O542" i="23"/>
  <c r="Q542" i="23"/>
  <c r="V542" i="23"/>
  <c r="G545" i="23"/>
  <c r="M545" i="23" s="1"/>
  <c r="I545" i="23"/>
  <c r="K545" i="23"/>
  <c r="O545" i="23"/>
  <c r="Q545" i="23"/>
  <c r="V545" i="23"/>
  <c r="G548" i="23"/>
  <c r="M548" i="23" s="1"/>
  <c r="I548" i="23"/>
  <c r="K548" i="23"/>
  <c r="O548" i="23"/>
  <c r="Q548" i="23"/>
  <c r="V548" i="23"/>
  <c r="G551" i="23"/>
  <c r="I551" i="23"/>
  <c r="K551" i="23"/>
  <c r="O551" i="23"/>
  <c r="Q551" i="23"/>
  <c r="V551" i="23"/>
  <c r="I554" i="23"/>
  <c r="G555" i="23"/>
  <c r="I555" i="23"/>
  <c r="K555" i="23"/>
  <c r="O555" i="23"/>
  <c r="Q555" i="23"/>
  <c r="Q554" i="23" s="1"/>
  <c r="V555" i="23"/>
  <c r="V554" i="23" s="1"/>
  <c r="G559" i="23"/>
  <c r="I559" i="23"/>
  <c r="K559" i="23"/>
  <c r="M559" i="23"/>
  <c r="O559" i="23"/>
  <c r="Q559" i="23"/>
  <c r="V559" i="23"/>
  <c r="G565" i="23"/>
  <c r="I565" i="23"/>
  <c r="K565" i="23"/>
  <c r="O565" i="23"/>
  <c r="Q565" i="23"/>
  <c r="V565" i="23"/>
  <c r="G568" i="23"/>
  <c r="M568" i="23" s="1"/>
  <c r="I568" i="23"/>
  <c r="K568" i="23"/>
  <c r="O568" i="23"/>
  <c r="Q568" i="23"/>
  <c r="V568" i="23"/>
  <c r="G571" i="23"/>
  <c r="M571" i="23" s="1"/>
  <c r="I571" i="23"/>
  <c r="K571" i="23"/>
  <c r="O571" i="23"/>
  <c r="Q571" i="23"/>
  <c r="V571" i="23"/>
  <c r="G579" i="23"/>
  <c r="M579" i="23" s="1"/>
  <c r="I579" i="23"/>
  <c r="K579" i="23"/>
  <c r="O579" i="23"/>
  <c r="Q579" i="23"/>
  <c r="V579" i="23"/>
  <c r="G587" i="23"/>
  <c r="M587" i="23" s="1"/>
  <c r="I587" i="23"/>
  <c r="K587" i="23"/>
  <c r="O587" i="23"/>
  <c r="Q587" i="23"/>
  <c r="V587" i="23"/>
  <c r="G590" i="23"/>
  <c r="M590" i="23" s="1"/>
  <c r="I590" i="23"/>
  <c r="K590" i="23"/>
  <c r="O590" i="23"/>
  <c r="Q590" i="23"/>
  <c r="V590" i="23"/>
  <c r="G593" i="23"/>
  <c r="M593" i="23" s="1"/>
  <c r="M592" i="23" s="1"/>
  <c r="I593" i="23"/>
  <c r="I592" i="23" s="1"/>
  <c r="K593" i="23"/>
  <c r="K592" i="23" s="1"/>
  <c r="O593" i="23"/>
  <c r="O592" i="23" s="1"/>
  <c r="Q593" i="23"/>
  <c r="Q592" i="23" s="1"/>
  <c r="V593" i="23"/>
  <c r="V592" i="23" s="1"/>
  <c r="G601" i="23"/>
  <c r="I601" i="23"/>
  <c r="I600" i="23" s="1"/>
  <c r="K601" i="23"/>
  <c r="O601" i="23"/>
  <c r="Q601" i="23"/>
  <c r="Q600" i="23" s="1"/>
  <c r="V601" i="23"/>
  <c r="G614" i="23"/>
  <c r="M614" i="23" s="1"/>
  <c r="I614" i="23"/>
  <c r="K614" i="23"/>
  <c r="O614" i="23"/>
  <c r="Q614" i="23"/>
  <c r="V614" i="23"/>
  <c r="G617" i="23"/>
  <c r="M617" i="23" s="1"/>
  <c r="I617" i="23"/>
  <c r="K617" i="23"/>
  <c r="O617" i="23"/>
  <c r="Q617" i="23"/>
  <c r="V617" i="23"/>
  <c r="G621" i="23"/>
  <c r="M621" i="23" s="1"/>
  <c r="I621" i="23"/>
  <c r="K621" i="23"/>
  <c r="O621" i="23"/>
  <c r="Q621" i="23"/>
  <c r="V621" i="23"/>
  <c r="G624" i="23"/>
  <c r="M624" i="23" s="1"/>
  <c r="I624" i="23"/>
  <c r="K624" i="23"/>
  <c r="O624" i="23"/>
  <c r="Q624" i="23"/>
  <c r="V624" i="23"/>
  <c r="G626" i="23"/>
  <c r="M626" i="23" s="1"/>
  <c r="I626" i="23"/>
  <c r="K626" i="23"/>
  <c r="O626" i="23"/>
  <c r="Q626" i="23"/>
  <c r="V626" i="23"/>
  <c r="G628" i="23"/>
  <c r="M628" i="23" s="1"/>
  <c r="I628" i="23"/>
  <c r="K628" i="23"/>
  <c r="O628" i="23"/>
  <c r="Q628" i="23"/>
  <c r="V628" i="23"/>
  <c r="G630" i="23"/>
  <c r="M630" i="23" s="1"/>
  <c r="I630" i="23"/>
  <c r="K630" i="23"/>
  <c r="O630" i="23"/>
  <c r="Q630" i="23"/>
  <c r="V630" i="23"/>
  <c r="G632" i="23"/>
  <c r="M632" i="23" s="1"/>
  <c r="I632" i="23"/>
  <c r="K632" i="23"/>
  <c r="O632" i="23"/>
  <c r="Q632" i="23"/>
  <c r="V632" i="23"/>
  <c r="G634" i="23"/>
  <c r="M634" i="23" s="1"/>
  <c r="I634" i="23"/>
  <c r="K634" i="23"/>
  <c r="O634" i="23"/>
  <c r="Q634" i="23"/>
  <c r="V634" i="23"/>
  <c r="AE638" i="23"/>
  <c r="I8" i="22"/>
  <c r="G9" i="22"/>
  <c r="G8" i="22" s="1"/>
  <c r="I9" i="22"/>
  <c r="K9" i="22"/>
  <c r="K8" i="22" s="1"/>
  <c r="O9" i="22"/>
  <c r="O8" i="22" s="1"/>
  <c r="Q9" i="22"/>
  <c r="Q8" i="22" s="1"/>
  <c r="V9" i="22"/>
  <c r="V8" i="22" s="1"/>
  <c r="G13" i="22"/>
  <c r="M13" i="22" s="1"/>
  <c r="I13" i="22"/>
  <c r="K13" i="22"/>
  <c r="K12" i="22" s="1"/>
  <c r="O13" i="22"/>
  <c r="Q13" i="22"/>
  <c r="V13" i="22"/>
  <c r="G16" i="22"/>
  <c r="M16" i="22" s="1"/>
  <c r="I16" i="22"/>
  <c r="K16" i="22"/>
  <c r="O16" i="22"/>
  <c r="Q16" i="22"/>
  <c r="V16" i="22"/>
  <c r="G19" i="22"/>
  <c r="M19" i="22" s="1"/>
  <c r="I19" i="22"/>
  <c r="K19" i="22"/>
  <c r="O19" i="22"/>
  <c r="Q19" i="22"/>
  <c r="V19" i="22"/>
  <c r="G23" i="22"/>
  <c r="I23" i="22"/>
  <c r="K23" i="22"/>
  <c r="M23" i="22"/>
  <c r="O23" i="22"/>
  <c r="Q23" i="22"/>
  <c r="V23" i="22"/>
  <c r="G27" i="22"/>
  <c r="M27" i="22" s="1"/>
  <c r="I27" i="22"/>
  <c r="K27" i="22"/>
  <c r="O27" i="22"/>
  <c r="Q27" i="22"/>
  <c r="V27" i="22"/>
  <c r="G30" i="22"/>
  <c r="M30" i="22" s="1"/>
  <c r="I30" i="22"/>
  <c r="K30" i="22"/>
  <c r="O30" i="22"/>
  <c r="Q30" i="22"/>
  <c r="V30" i="22"/>
  <c r="G32" i="22"/>
  <c r="I32" i="22"/>
  <c r="K32" i="22"/>
  <c r="M32" i="22"/>
  <c r="O32" i="22"/>
  <c r="Q32" i="22"/>
  <c r="V32" i="22"/>
  <c r="G34" i="22"/>
  <c r="M34" i="22" s="1"/>
  <c r="I34" i="22"/>
  <c r="K34" i="22"/>
  <c r="O34" i="22"/>
  <c r="Q34" i="22"/>
  <c r="V34" i="22"/>
  <c r="G36" i="22"/>
  <c r="M36" i="22" s="1"/>
  <c r="I36" i="22"/>
  <c r="K36" i="22"/>
  <c r="O36" i="22"/>
  <c r="Q36" i="22"/>
  <c r="V36" i="22"/>
  <c r="G38" i="22"/>
  <c r="M38" i="22" s="1"/>
  <c r="I38" i="22"/>
  <c r="K38" i="22"/>
  <c r="O38" i="22"/>
  <c r="Q38" i="22"/>
  <c r="V38" i="22"/>
  <c r="G40" i="22"/>
  <c r="M40" i="22" s="1"/>
  <c r="I40" i="22"/>
  <c r="K40" i="22"/>
  <c r="O40" i="22"/>
  <c r="Q40" i="22"/>
  <c r="V40" i="22"/>
  <c r="G42" i="22"/>
  <c r="M42" i="22" s="1"/>
  <c r="I42" i="22"/>
  <c r="K42" i="22"/>
  <c r="O42" i="22"/>
  <c r="Q42" i="22"/>
  <c r="V42" i="22"/>
  <c r="G44" i="22"/>
  <c r="M44" i="22" s="1"/>
  <c r="I44" i="22"/>
  <c r="K44" i="22"/>
  <c r="O44" i="22"/>
  <c r="Q44" i="22"/>
  <c r="V44" i="22"/>
  <c r="G46" i="22"/>
  <c r="M46" i="22" s="1"/>
  <c r="I46" i="22"/>
  <c r="K46" i="22"/>
  <c r="O46" i="22"/>
  <c r="Q46" i="22"/>
  <c r="V46" i="22"/>
  <c r="G48" i="22"/>
  <c r="M48" i="22" s="1"/>
  <c r="I48" i="22"/>
  <c r="K48" i="22"/>
  <c r="O48" i="22"/>
  <c r="Q48" i="22"/>
  <c r="V48" i="22"/>
  <c r="G50" i="22"/>
  <c r="M50" i="22" s="1"/>
  <c r="I50" i="22"/>
  <c r="K50" i="22"/>
  <c r="O50" i="22"/>
  <c r="Q50" i="22"/>
  <c r="V50" i="22"/>
  <c r="G52" i="22"/>
  <c r="M52" i="22" s="1"/>
  <c r="I52" i="22"/>
  <c r="K52" i="22"/>
  <c r="O52" i="22"/>
  <c r="Q52" i="22"/>
  <c r="V52" i="22"/>
  <c r="G54" i="22"/>
  <c r="M54" i="22" s="1"/>
  <c r="I54" i="22"/>
  <c r="K54" i="22"/>
  <c r="O54" i="22"/>
  <c r="Q54" i="22"/>
  <c r="V54" i="22"/>
  <c r="G56" i="22"/>
  <c r="M56" i="22" s="1"/>
  <c r="I56" i="22"/>
  <c r="K56" i="22"/>
  <c r="O56" i="22"/>
  <c r="Q56" i="22"/>
  <c r="V56" i="22"/>
  <c r="G58" i="22"/>
  <c r="M58" i="22" s="1"/>
  <c r="I58" i="22"/>
  <c r="K58" i="22"/>
  <c r="O58" i="22"/>
  <c r="Q58" i="22"/>
  <c r="V58" i="22"/>
  <c r="G60" i="22"/>
  <c r="M60" i="22" s="1"/>
  <c r="I60" i="22"/>
  <c r="K60" i="22"/>
  <c r="O60" i="22"/>
  <c r="Q60" i="22"/>
  <c r="V60" i="22"/>
  <c r="G62" i="22"/>
  <c r="M62" i="22" s="1"/>
  <c r="I62" i="22"/>
  <c r="K62" i="22"/>
  <c r="O62" i="22"/>
  <c r="Q62" i="22"/>
  <c r="V62" i="22"/>
  <c r="G64" i="22"/>
  <c r="M64" i="22" s="1"/>
  <c r="I64" i="22"/>
  <c r="K64" i="22"/>
  <c r="O64" i="22"/>
  <c r="Q64" i="22"/>
  <c r="V64" i="22"/>
  <c r="G66" i="22"/>
  <c r="M66" i="22" s="1"/>
  <c r="I66" i="22"/>
  <c r="K66" i="22"/>
  <c r="O66" i="22"/>
  <c r="Q66" i="22"/>
  <c r="V66" i="22"/>
  <c r="G68" i="22"/>
  <c r="M68" i="22" s="1"/>
  <c r="I68" i="22"/>
  <c r="K68" i="22"/>
  <c r="O68" i="22"/>
  <c r="Q68" i="22"/>
  <c r="V68" i="22"/>
  <c r="G70" i="22"/>
  <c r="M70" i="22" s="1"/>
  <c r="I70" i="22"/>
  <c r="K70" i="22"/>
  <c r="O70" i="22"/>
  <c r="Q70" i="22"/>
  <c r="V70" i="22"/>
  <c r="AE73" i="22"/>
  <c r="G9" i="21"/>
  <c r="I9" i="21"/>
  <c r="K9" i="21"/>
  <c r="O9" i="21"/>
  <c r="O8" i="21" s="1"/>
  <c r="Q9" i="21"/>
  <c r="V9" i="21"/>
  <c r="G11" i="21"/>
  <c r="M11" i="21" s="1"/>
  <c r="I11" i="21"/>
  <c r="I8" i="21" s="1"/>
  <c r="K11" i="21"/>
  <c r="O11" i="21"/>
  <c r="Q11" i="21"/>
  <c r="V11" i="21"/>
  <c r="G13" i="21"/>
  <c r="M13" i="21" s="1"/>
  <c r="I13" i="21"/>
  <c r="K13" i="21"/>
  <c r="O13" i="21"/>
  <c r="Q13" i="21"/>
  <c r="V13" i="21"/>
  <c r="G15" i="21"/>
  <c r="M15" i="21" s="1"/>
  <c r="I15" i="21"/>
  <c r="K15" i="21"/>
  <c r="O15" i="21"/>
  <c r="Q15" i="21"/>
  <c r="V15" i="21"/>
  <c r="G17" i="21"/>
  <c r="M17" i="21" s="1"/>
  <c r="I17" i="21"/>
  <c r="K17" i="21"/>
  <c r="O17" i="21"/>
  <c r="Q17" i="21"/>
  <c r="V17" i="21"/>
  <c r="G19" i="21"/>
  <c r="M19" i="21" s="1"/>
  <c r="I19" i="21"/>
  <c r="K19" i="21"/>
  <c r="O19" i="21"/>
  <c r="Q19" i="21"/>
  <c r="V19" i="21"/>
  <c r="G21" i="21"/>
  <c r="M21" i="21" s="1"/>
  <c r="I21" i="21"/>
  <c r="K21" i="21"/>
  <c r="O21" i="21"/>
  <c r="Q21" i="21"/>
  <c r="V21" i="21"/>
  <c r="G23" i="21"/>
  <c r="M23" i="21" s="1"/>
  <c r="I23" i="21"/>
  <c r="K23" i="21"/>
  <c r="O23" i="21"/>
  <c r="Q23" i="21"/>
  <c r="V23" i="21"/>
  <c r="G25" i="21"/>
  <c r="M25" i="21" s="1"/>
  <c r="I25" i="21"/>
  <c r="K25" i="21"/>
  <c r="O25" i="21"/>
  <c r="Q25" i="21"/>
  <c r="V25" i="21"/>
  <c r="G27" i="21"/>
  <c r="M27" i="21" s="1"/>
  <c r="I27" i="21"/>
  <c r="K27" i="21"/>
  <c r="O27" i="21"/>
  <c r="Q27" i="21"/>
  <c r="V27" i="21"/>
  <c r="G29" i="21"/>
  <c r="M29" i="21" s="1"/>
  <c r="I29" i="21"/>
  <c r="K29" i="21"/>
  <c r="O29" i="21"/>
  <c r="Q29" i="21"/>
  <c r="V29" i="21"/>
  <c r="G31" i="21"/>
  <c r="I31" i="21"/>
  <c r="K31" i="21"/>
  <c r="M31" i="21"/>
  <c r="O31" i="21"/>
  <c r="Q31" i="21"/>
  <c r="V31" i="21"/>
  <c r="G33" i="21"/>
  <c r="M33" i="21" s="1"/>
  <c r="I33" i="21"/>
  <c r="K33" i="21"/>
  <c r="O33" i="21"/>
  <c r="Q33" i="21"/>
  <c r="V33" i="21"/>
  <c r="G35" i="21"/>
  <c r="M35" i="21" s="1"/>
  <c r="I35" i="21"/>
  <c r="K35" i="21"/>
  <c r="O35" i="21"/>
  <c r="Q35" i="21"/>
  <c r="V35" i="21"/>
  <c r="G37" i="21"/>
  <c r="M37" i="21" s="1"/>
  <c r="I37" i="21"/>
  <c r="K37" i="21"/>
  <c r="O37" i="21"/>
  <c r="Q37" i="21"/>
  <c r="V37" i="21"/>
  <c r="G39" i="21"/>
  <c r="M39" i="21" s="1"/>
  <c r="I39" i="21"/>
  <c r="K39" i="21"/>
  <c r="O39" i="21"/>
  <c r="Q39" i="21"/>
  <c r="V39" i="21"/>
  <c r="G41" i="21"/>
  <c r="M41" i="21" s="1"/>
  <c r="I41" i="21"/>
  <c r="K41" i="21"/>
  <c r="O41" i="21"/>
  <c r="Q41" i="21"/>
  <c r="V41" i="21"/>
  <c r="G43" i="21"/>
  <c r="M43" i="21" s="1"/>
  <c r="I43" i="21"/>
  <c r="K43" i="21"/>
  <c r="O43" i="21"/>
  <c r="Q43" i="21"/>
  <c r="V43" i="21"/>
  <c r="G45" i="21"/>
  <c r="M45" i="21" s="1"/>
  <c r="I45" i="21"/>
  <c r="K45" i="21"/>
  <c r="O45" i="21"/>
  <c r="Q45" i="21"/>
  <c r="V45" i="21"/>
  <c r="G47" i="21"/>
  <c r="M47" i="21" s="1"/>
  <c r="I47" i="21"/>
  <c r="K47" i="21"/>
  <c r="O47" i="21"/>
  <c r="Q47" i="21"/>
  <c r="V47" i="21"/>
  <c r="G49" i="21"/>
  <c r="M49" i="21" s="1"/>
  <c r="I49" i="21"/>
  <c r="K49" i="21"/>
  <c r="O49" i="21"/>
  <c r="Q49" i="21"/>
  <c r="V49" i="21"/>
  <c r="G51" i="21"/>
  <c r="M51" i="21" s="1"/>
  <c r="I51" i="21"/>
  <c r="K51" i="21"/>
  <c r="O51" i="21"/>
  <c r="Q51" i="21"/>
  <c r="V51" i="21"/>
  <c r="G53" i="21"/>
  <c r="M53" i="21" s="1"/>
  <c r="I53" i="21"/>
  <c r="K53" i="21"/>
  <c r="O53" i="21"/>
  <c r="Q53" i="21"/>
  <c r="V53" i="21"/>
  <c r="G55" i="21"/>
  <c r="M55" i="21" s="1"/>
  <c r="I55" i="21"/>
  <c r="K55" i="21"/>
  <c r="O55" i="21"/>
  <c r="Q55" i="21"/>
  <c r="V55" i="21"/>
  <c r="G57" i="21"/>
  <c r="M57" i="21" s="1"/>
  <c r="I57" i="21"/>
  <c r="K57" i="21"/>
  <c r="O57" i="21"/>
  <c r="Q57" i="21"/>
  <c r="V57" i="21"/>
  <c r="G59" i="21"/>
  <c r="M59" i="21" s="1"/>
  <c r="I59" i="21"/>
  <c r="K59" i="21"/>
  <c r="O59" i="21"/>
  <c r="Q59" i="21"/>
  <c r="V59" i="21"/>
  <c r="G61" i="21"/>
  <c r="M61" i="21" s="1"/>
  <c r="I61" i="21"/>
  <c r="K61" i="21"/>
  <c r="O61" i="21"/>
  <c r="Q61" i="21"/>
  <c r="V61" i="21"/>
  <c r="G63" i="21"/>
  <c r="M63" i="21" s="1"/>
  <c r="I63" i="21"/>
  <c r="K63" i="21"/>
  <c r="O63" i="21"/>
  <c r="Q63" i="21"/>
  <c r="V63" i="21"/>
  <c r="G65" i="21"/>
  <c r="M65" i="21" s="1"/>
  <c r="I65" i="21"/>
  <c r="K65" i="21"/>
  <c r="O65" i="21"/>
  <c r="Q65" i="21"/>
  <c r="V65" i="21"/>
  <c r="G67" i="21"/>
  <c r="M67" i="21" s="1"/>
  <c r="I67" i="21"/>
  <c r="K67" i="21"/>
  <c r="O67" i="21"/>
  <c r="Q67" i="21"/>
  <c r="V67" i="21"/>
  <c r="G69" i="21"/>
  <c r="M69" i="21" s="1"/>
  <c r="I69" i="21"/>
  <c r="K69" i="21"/>
  <c r="O69" i="21"/>
  <c r="Q69" i="21"/>
  <c r="V69" i="21"/>
  <c r="G71" i="21"/>
  <c r="M71" i="21" s="1"/>
  <c r="I71" i="21"/>
  <c r="K71" i="21"/>
  <c r="O71" i="21"/>
  <c r="Q71" i="21"/>
  <c r="V71" i="21"/>
  <c r="G73" i="21"/>
  <c r="M73" i="21" s="1"/>
  <c r="I73" i="21"/>
  <c r="K73" i="21"/>
  <c r="O73" i="21"/>
  <c r="Q73" i="21"/>
  <c r="V73" i="21"/>
  <c r="G75" i="21"/>
  <c r="M75" i="21" s="1"/>
  <c r="I75" i="21"/>
  <c r="K75" i="21"/>
  <c r="O75" i="21"/>
  <c r="Q75" i="21"/>
  <c r="V75" i="21"/>
  <c r="G77" i="21"/>
  <c r="M77" i="21" s="1"/>
  <c r="I77" i="21"/>
  <c r="K77" i="21"/>
  <c r="O77" i="21"/>
  <c r="Q77" i="21"/>
  <c r="V77" i="21"/>
  <c r="G79" i="21"/>
  <c r="M79" i="21" s="1"/>
  <c r="I79" i="21"/>
  <c r="K79" i="21"/>
  <c r="O79" i="21"/>
  <c r="Q79" i="21"/>
  <c r="V79" i="21"/>
  <c r="G81" i="21"/>
  <c r="M81" i="21" s="1"/>
  <c r="I81" i="21"/>
  <c r="K81" i="21"/>
  <c r="O81" i="21"/>
  <c r="Q81" i="21"/>
  <c r="V81" i="21"/>
  <c r="G83" i="21"/>
  <c r="M83" i="21" s="1"/>
  <c r="I83" i="21"/>
  <c r="K83" i="21"/>
  <c r="O83" i="21"/>
  <c r="Q83" i="21"/>
  <c r="V83" i="21"/>
  <c r="G85" i="21"/>
  <c r="M85" i="21" s="1"/>
  <c r="I85" i="21"/>
  <c r="K85" i="21"/>
  <c r="O85" i="21"/>
  <c r="Q85" i="21"/>
  <c r="V85" i="21"/>
  <c r="G87" i="21"/>
  <c r="M87" i="21" s="1"/>
  <c r="I87" i="21"/>
  <c r="K87" i="21"/>
  <c r="O87" i="21"/>
  <c r="Q87" i="21"/>
  <c r="V87" i="21"/>
  <c r="G89" i="21"/>
  <c r="M89" i="21" s="1"/>
  <c r="I89" i="21"/>
  <c r="K89" i="21"/>
  <c r="O89" i="21"/>
  <c r="Q89" i="21"/>
  <c r="V89" i="21"/>
  <c r="G91" i="21"/>
  <c r="M91" i="21" s="1"/>
  <c r="I91" i="21"/>
  <c r="K91" i="21"/>
  <c r="O91" i="21"/>
  <c r="Q91" i="21"/>
  <c r="V91" i="21"/>
  <c r="G93" i="21"/>
  <c r="M93" i="21" s="1"/>
  <c r="I93" i="21"/>
  <c r="K93" i="21"/>
  <c r="O93" i="21"/>
  <c r="Q93" i="21"/>
  <c r="V93" i="21"/>
  <c r="G95" i="21"/>
  <c r="M95" i="21" s="1"/>
  <c r="I95" i="21"/>
  <c r="K95" i="21"/>
  <c r="O95" i="21"/>
  <c r="Q95" i="21"/>
  <c r="V95" i="21"/>
  <c r="G97" i="21"/>
  <c r="M97" i="21" s="1"/>
  <c r="I97" i="21"/>
  <c r="K97" i="21"/>
  <c r="O97" i="21"/>
  <c r="Q97" i="21"/>
  <c r="V97" i="21"/>
  <c r="G99" i="21"/>
  <c r="M99" i="21" s="1"/>
  <c r="I99" i="21"/>
  <c r="K99" i="21"/>
  <c r="O99" i="21"/>
  <c r="Q99" i="21"/>
  <c r="V99" i="21"/>
  <c r="G101" i="21"/>
  <c r="M101" i="21" s="1"/>
  <c r="I101" i="21"/>
  <c r="K101" i="21"/>
  <c r="O101" i="21"/>
  <c r="Q101" i="21"/>
  <c r="V101" i="21"/>
  <c r="G103" i="21"/>
  <c r="M103" i="21" s="1"/>
  <c r="I103" i="21"/>
  <c r="K103" i="21"/>
  <c r="O103" i="21"/>
  <c r="Q103" i="21"/>
  <c r="V103" i="21"/>
  <c r="G105" i="21"/>
  <c r="M105" i="21" s="1"/>
  <c r="I105" i="21"/>
  <c r="K105" i="21"/>
  <c r="O105" i="21"/>
  <c r="Q105" i="21"/>
  <c r="V105" i="21"/>
  <c r="G107" i="21"/>
  <c r="M107" i="21" s="1"/>
  <c r="I107" i="21"/>
  <c r="K107" i="21"/>
  <c r="O107" i="21"/>
  <c r="Q107" i="21"/>
  <c r="V107" i="21"/>
  <c r="G109" i="21"/>
  <c r="M109" i="21" s="1"/>
  <c r="I109" i="21"/>
  <c r="K109" i="21"/>
  <c r="O109" i="21"/>
  <c r="Q109" i="21"/>
  <c r="V109" i="21"/>
  <c r="G111" i="21"/>
  <c r="M111" i="21" s="1"/>
  <c r="I111" i="21"/>
  <c r="K111" i="21"/>
  <c r="O111" i="21"/>
  <c r="Q111" i="21"/>
  <c r="V111" i="21"/>
  <c r="G113" i="21"/>
  <c r="M113" i="21" s="1"/>
  <c r="I113" i="21"/>
  <c r="K113" i="21"/>
  <c r="O113" i="21"/>
  <c r="Q113" i="21"/>
  <c r="V113" i="21"/>
  <c r="G115" i="21"/>
  <c r="M115" i="21" s="1"/>
  <c r="I115" i="21"/>
  <c r="K115" i="21"/>
  <c r="O115" i="21"/>
  <c r="Q115" i="21"/>
  <c r="V115" i="21"/>
  <c r="G117" i="21"/>
  <c r="M117" i="21" s="1"/>
  <c r="I117" i="21"/>
  <c r="K117" i="21"/>
  <c r="O117" i="21"/>
  <c r="Q117" i="21"/>
  <c r="V117" i="21"/>
  <c r="G119" i="21"/>
  <c r="I119" i="21"/>
  <c r="K119" i="21"/>
  <c r="M119" i="21"/>
  <c r="O119" i="21"/>
  <c r="Q119" i="21"/>
  <c r="V119" i="21"/>
  <c r="G121" i="21"/>
  <c r="M121" i="21" s="1"/>
  <c r="I121" i="21"/>
  <c r="K121" i="21"/>
  <c r="O121" i="21"/>
  <c r="Q121" i="21"/>
  <c r="V121" i="21"/>
  <c r="G123" i="21"/>
  <c r="M123" i="21" s="1"/>
  <c r="I123" i="21"/>
  <c r="K123" i="21"/>
  <c r="O123" i="21"/>
  <c r="Q123" i="21"/>
  <c r="V123" i="21"/>
  <c r="G125" i="21"/>
  <c r="M125" i="21" s="1"/>
  <c r="I125" i="21"/>
  <c r="K125" i="21"/>
  <c r="O125" i="21"/>
  <c r="Q125" i="21"/>
  <c r="V125" i="21"/>
  <c r="G127" i="21"/>
  <c r="M127" i="21" s="1"/>
  <c r="I127" i="21"/>
  <c r="K127" i="21"/>
  <c r="O127" i="21"/>
  <c r="Q127" i="21"/>
  <c r="V127" i="21"/>
  <c r="G129" i="21"/>
  <c r="M129" i="21" s="1"/>
  <c r="I129" i="21"/>
  <c r="K129" i="21"/>
  <c r="O129" i="21"/>
  <c r="Q129" i="21"/>
  <c r="V129" i="21"/>
  <c r="G131" i="21"/>
  <c r="M131" i="21" s="1"/>
  <c r="I131" i="21"/>
  <c r="K131" i="21"/>
  <c r="O131" i="21"/>
  <c r="Q131" i="21"/>
  <c r="V131" i="21"/>
  <c r="G133" i="21"/>
  <c r="M133" i="21" s="1"/>
  <c r="I133" i="21"/>
  <c r="K133" i="21"/>
  <c r="O133" i="21"/>
  <c r="Q133" i="21"/>
  <c r="V133" i="21"/>
  <c r="G135" i="21"/>
  <c r="M135" i="21" s="1"/>
  <c r="I135" i="21"/>
  <c r="K135" i="21"/>
  <c r="O135" i="21"/>
  <c r="Q135" i="21"/>
  <c r="V135" i="21"/>
  <c r="G137" i="21"/>
  <c r="M137" i="21" s="1"/>
  <c r="I137" i="21"/>
  <c r="K137" i="21"/>
  <c r="O137" i="21"/>
  <c r="Q137" i="21"/>
  <c r="V137" i="21"/>
  <c r="G139" i="21"/>
  <c r="M139" i="21" s="1"/>
  <c r="I139" i="21"/>
  <c r="K139" i="21"/>
  <c r="O139" i="21"/>
  <c r="Q139" i="21"/>
  <c r="V139" i="21"/>
  <c r="G144" i="21"/>
  <c r="M144" i="21" s="1"/>
  <c r="I144" i="21"/>
  <c r="K144" i="21"/>
  <c r="O144" i="21"/>
  <c r="Q144" i="21"/>
  <c r="V144" i="21"/>
  <c r="G146" i="21"/>
  <c r="M146" i="21" s="1"/>
  <c r="I146" i="21"/>
  <c r="K146" i="21"/>
  <c r="O146" i="21"/>
  <c r="Q146" i="21"/>
  <c r="V146" i="21"/>
  <c r="G148" i="21"/>
  <c r="M148" i="21" s="1"/>
  <c r="I148" i="21"/>
  <c r="K148" i="21"/>
  <c r="O148" i="21"/>
  <c r="Q148" i="21"/>
  <c r="V148" i="21"/>
  <c r="G150" i="21"/>
  <c r="M150" i="21" s="1"/>
  <c r="I150" i="21"/>
  <c r="K150" i="21"/>
  <c r="O150" i="21"/>
  <c r="Q150" i="21"/>
  <c r="V150" i="21"/>
  <c r="G152" i="21"/>
  <c r="I152" i="21"/>
  <c r="K152" i="21"/>
  <c r="M152" i="21"/>
  <c r="O152" i="21"/>
  <c r="Q152" i="21"/>
  <c r="V152" i="21"/>
  <c r="G154" i="21"/>
  <c r="M154" i="21" s="1"/>
  <c r="I154" i="21"/>
  <c r="K154" i="21"/>
  <c r="O154" i="21"/>
  <c r="Q154" i="21"/>
  <c r="V154" i="21"/>
  <c r="G156" i="21"/>
  <c r="M156" i="21" s="1"/>
  <c r="I156" i="21"/>
  <c r="K156" i="21"/>
  <c r="O156" i="21"/>
  <c r="Q156" i="21"/>
  <c r="V156" i="21"/>
  <c r="G158" i="21"/>
  <c r="M158" i="21" s="1"/>
  <c r="I158" i="21"/>
  <c r="K158" i="21"/>
  <c r="O158" i="21"/>
  <c r="Q158" i="21"/>
  <c r="V158" i="21"/>
  <c r="G160" i="21"/>
  <c r="I160" i="21"/>
  <c r="K160" i="21"/>
  <c r="M160" i="21"/>
  <c r="O160" i="21"/>
  <c r="Q160" i="21"/>
  <c r="V160" i="21"/>
  <c r="G163" i="21"/>
  <c r="M163" i="21" s="1"/>
  <c r="I163" i="21"/>
  <c r="K163" i="21"/>
  <c r="O163" i="21"/>
  <c r="Q163" i="21"/>
  <c r="V163" i="21"/>
  <c r="G165" i="21"/>
  <c r="M165" i="21" s="1"/>
  <c r="I165" i="21"/>
  <c r="K165" i="21"/>
  <c r="O165" i="21"/>
  <c r="Q165" i="21"/>
  <c r="V165" i="21"/>
  <c r="G167" i="21"/>
  <c r="M167" i="21" s="1"/>
  <c r="I167" i="21"/>
  <c r="K167" i="21"/>
  <c r="O167" i="21"/>
  <c r="Q167" i="21"/>
  <c r="V167" i="21"/>
  <c r="G169" i="21"/>
  <c r="M169" i="21" s="1"/>
  <c r="I169" i="21"/>
  <c r="K169" i="21"/>
  <c r="O169" i="21"/>
  <c r="Q169" i="21"/>
  <c r="V169" i="21"/>
  <c r="G171" i="21"/>
  <c r="M171" i="21" s="1"/>
  <c r="I171" i="21"/>
  <c r="K171" i="21"/>
  <c r="O171" i="21"/>
  <c r="Q171" i="21"/>
  <c r="V171" i="21"/>
  <c r="G173" i="21"/>
  <c r="M173" i="21" s="1"/>
  <c r="I173" i="21"/>
  <c r="K173" i="21"/>
  <c r="O173" i="21"/>
  <c r="Q173" i="21"/>
  <c r="V173" i="21"/>
  <c r="G175" i="21"/>
  <c r="M175" i="21" s="1"/>
  <c r="I175" i="21"/>
  <c r="K175" i="21"/>
  <c r="O175" i="21"/>
  <c r="Q175" i="21"/>
  <c r="V175" i="21"/>
  <c r="G177" i="21"/>
  <c r="M177" i="21" s="1"/>
  <c r="I177" i="21"/>
  <c r="K177" i="21"/>
  <c r="O177" i="21"/>
  <c r="Q177" i="21"/>
  <c r="V177" i="21"/>
  <c r="G179" i="21"/>
  <c r="M179" i="21" s="1"/>
  <c r="I179" i="21"/>
  <c r="K179" i="21"/>
  <c r="O179" i="21"/>
  <c r="Q179" i="21"/>
  <c r="V179" i="21"/>
  <c r="G181" i="21"/>
  <c r="M181" i="21" s="1"/>
  <c r="I181" i="21"/>
  <c r="K181" i="21"/>
  <c r="O181" i="21"/>
  <c r="Q181" i="21"/>
  <c r="V181" i="21"/>
  <c r="G183" i="21"/>
  <c r="M183" i="21" s="1"/>
  <c r="I183" i="21"/>
  <c r="K183" i="21"/>
  <c r="O183" i="21"/>
  <c r="Q183" i="21"/>
  <c r="V183" i="21"/>
  <c r="G185" i="21"/>
  <c r="M185" i="21" s="1"/>
  <c r="I185" i="21"/>
  <c r="K185" i="21"/>
  <c r="O185" i="21"/>
  <c r="Q185" i="21"/>
  <c r="V185" i="21"/>
  <c r="G187" i="21"/>
  <c r="M187" i="21" s="1"/>
  <c r="I187" i="21"/>
  <c r="K187" i="21"/>
  <c r="O187" i="21"/>
  <c r="Q187" i="21"/>
  <c r="V187" i="21"/>
  <c r="G189" i="21"/>
  <c r="M189" i="21" s="1"/>
  <c r="I189" i="21"/>
  <c r="K189" i="21"/>
  <c r="O189" i="21"/>
  <c r="Q189" i="21"/>
  <c r="V189" i="21"/>
  <c r="G191" i="21"/>
  <c r="M191" i="21" s="1"/>
  <c r="I191" i="21"/>
  <c r="K191" i="21"/>
  <c r="O191" i="21"/>
  <c r="Q191" i="21"/>
  <c r="V191" i="21"/>
  <c r="G193" i="21"/>
  <c r="M193" i="21" s="1"/>
  <c r="I193" i="21"/>
  <c r="K193" i="21"/>
  <c r="O193" i="21"/>
  <c r="Q193" i="21"/>
  <c r="V193" i="21"/>
  <c r="G195" i="21"/>
  <c r="M195" i="21" s="1"/>
  <c r="I195" i="21"/>
  <c r="K195" i="21"/>
  <c r="O195" i="21"/>
  <c r="Q195" i="21"/>
  <c r="V195" i="21"/>
  <c r="G197" i="21"/>
  <c r="M197" i="21" s="1"/>
  <c r="I197" i="21"/>
  <c r="K197" i="21"/>
  <c r="O197" i="21"/>
  <c r="Q197" i="21"/>
  <c r="V197" i="21"/>
  <c r="G199" i="21"/>
  <c r="M199" i="21" s="1"/>
  <c r="I199" i="21"/>
  <c r="K199" i="21"/>
  <c r="O199" i="21"/>
  <c r="Q199" i="21"/>
  <c r="V199" i="21"/>
  <c r="G201" i="21"/>
  <c r="M201" i="21" s="1"/>
  <c r="I201" i="21"/>
  <c r="K201" i="21"/>
  <c r="O201" i="21"/>
  <c r="Q201" i="21"/>
  <c r="V201" i="21"/>
  <c r="G203" i="21"/>
  <c r="M203" i="21" s="1"/>
  <c r="I203" i="21"/>
  <c r="K203" i="21"/>
  <c r="O203" i="21"/>
  <c r="Q203" i="21"/>
  <c r="V203" i="21"/>
  <c r="G205" i="21"/>
  <c r="M205" i="21" s="1"/>
  <c r="I205" i="21"/>
  <c r="K205" i="21"/>
  <c r="O205" i="21"/>
  <c r="Q205" i="21"/>
  <c r="V205" i="21"/>
  <c r="G207" i="21"/>
  <c r="M207" i="21" s="1"/>
  <c r="I207" i="21"/>
  <c r="K207" i="21"/>
  <c r="O207" i="21"/>
  <c r="Q207" i="21"/>
  <c r="V207" i="21"/>
  <c r="G209" i="21"/>
  <c r="M209" i="21" s="1"/>
  <c r="I209" i="21"/>
  <c r="K209" i="21"/>
  <c r="O209" i="21"/>
  <c r="Q209" i="21"/>
  <c r="V209" i="21"/>
  <c r="G211" i="21"/>
  <c r="M211" i="21" s="1"/>
  <c r="I211" i="21"/>
  <c r="K211" i="21"/>
  <c r="O211" i="21"/>
  <c r="Q211" i="21"/>
  <c r="V211" i="21"/>
  <c r="G213" i="21"/>
  <c r="M213" i="21" s="1"/>
  <c r="I213" i="21"/>
  <c r="K213" i="21"/>
  <c r="O213" i="21"/>
  <c r="Q213" i="21"/>
  <c r="V213" i="21"/>
  <c r="G215" i="21"/>
  <c r="M215" i="21" s="1"/>
  <c r="I215" i="21"/>
  <c r="K215" i="21"/>
  <c r="O215" i="21"/>
  <c r="Q215" i="21"/>
  <c r="V215" i="21"/>
  <c r="AE218" i="21"/>
  <c r="F58" i="1" s="1"/>
  <c r="BA38" i="20"/>
  <c r="G9" i="20"/>
  <c r="M9" i="20" s="1"/>
  <c r="I9" i="20"/>
  <c r="K9" i="20"/>
  <c r="O9" i="20"/>
  <c r="Q9" i="20"/>
  <c r="V9" i="20"/>
  <c r="G15" i="20"/>
  <c r="M15" i="20" s="1"/>
  <c r="I15" i="20"/>
  <c r="K15" i="20"/>
  <c r="O15" i="20"/>
  <c r="Q15" i="20"/>
  <c r="V15" i="20"/>
  <c r="G19" i="20"/>
  <c r="M19" i="20" s="1"/>
  <c r="I19" i="20"/>
  <c r="K19" i="20"/>
  <c r="O19" i="20"/>
  <c r="Q19" i="20"/>
  <c r="V19" i="20"/>
  <c r="G23" i="20"/>
  <c r="M23" i="20" s="1"/>
  <c r="I23" i="20"/>
  <c r="K23" i="20"/>
  <c r="O23" i="20"/>
  <c r="Q23" i="20"/>
  <c r="V23" i="20"/>
  <c r="G26" i="20"/>
  <c r="M26" i="20" s="1"/>
  <c r="I26" i="20"/>
  <c r="K26" i="20"/>
  <c r="O26" i="20"/>
  <c r="Q26" i="20"/>
  <c r="V26" i="20"/>
  <c r="G31" i="20"/>
  <c r="M31" i="20" s="1"/>
  <c r="I31" i="20"/>
  <c r="K31" i="20"/>
  <c r="O31" i="20"/>
  <c r="Q31" i="20"/>
  <c r="V31" i="20"/>
  <c r="G34" i="20"/>
  <c r="M34" i="20" s="1"/>
  <c r="I34" i="20"/>
  <c r="K34" i="20"/>
  <c r="O34" i="20"/>
  <c r="Q34" i="20"/>
  <c r="V34" i="20"/>
  <c r="G37" i="20"/>
  <c r="M37" i="20" s="1"/>
  <c r="I37" i="20"/>
  <c r="K37" i="20"/>
  <c r="O37" i="20"/>
  <c r="Q37" i="20"/>
  <c r="V37" i="20"/>
  <c r="G40" i="20"/>
  <c r="M40" i="20" s="1"/>
  <c r="I40" i="20"/>
  <c r="K40" i="20"/>
  <c r="O40" i="20"/>
  <c r="Q40" i="20"/>
  <c r="V40" i="20"/>
  <c r="G44" i="20"/>
  <c r="M44" i="20" s="1"/>
  <c r="I44" i="20"/>
  <c r="K44" i="20"/>
  <c r="O44" i="20"/>
  <c r="Q44" i="20"/>
  <c r="V44" i="20"/>
  <c r="G47" i="20"/>
  <c r="M47" i="20" s="1"/>
  <c r="I47" i="20"/>
  <c r="K47" i="20"/>
  <c r="O47" i="20"/>
  <c r="Q47" i="20"/>
  <c r="V47" i="20"/>
  <c r="G51" i="20"/>
  <c r="M51" i="20" s="1"/>
  <c r="I51" i="20"/>
  <c r="K51" i="20"/>
  <c r="O51" i="20"/>
  <c r="Q51" i="20"/>
  <c r="V51" i="20"/>
  <c r="G54" i="20"/>
  <c r="M54" i="20" s="1"/>
  <c r="I54" i="20"/>
  <c r="K54" i="20"/>
  <c r="O54" i="20"/>
  <c r="Q54" i="20"/>
  <c r="V54" i="20"/>
  <c r="G56" i="20"/>
  <c r="M56" i="20" s="1"/>
  <c r="I56" i="20"/>
  <c r="K56" i="20"/>
  <c r="O56" i="20"/>
  <c r="Q56" i="20"/>
  <c r="V56" i="20"/>
  <c r="G59" i="20"/>
  <c r="M59" i="20" s="1"/>
  <c r="I59" i="20"/>
  <c r="K59" i="20"/>
  <c r="O59" i="20"/>
  <c r="O58" i="20" s="1"/>
  <c r="Q59" i="20"/>
  <c r="V59" i="20"/>
  <c r="G62" i="20"/>
  <c r="M62" i="20" s="1"/>
  <c r="I62" i="20"/>
  <c r="I58" i="20" s="1"/>
  <c r="K62" i="20"/>
  <c r="O62" i="20"/>
  <c r="Q62" i="20"/>
  <c r="V62" i="20"/>
  <c r="G66" i="20"/>
  <c r="M66" i="20" s="1"/>
  <c r="I66" i="20"/>
  <c r="K66" i="20"/>
  <c r="O66" i="20"/>
  <c r="Q66" i="20"/>
  <c r="V66" i="20"/>
  <c r="G69" i="20"/>
  <c r="M69" i="20" s="1"/>
  <c r="I69" i="20"/>
  <c r="K69" i="20"/>
  <c r="O69" i="20"/>
  <c r="Q69" i="20"/>
  <c r="V69" i="20"/>
  <c r="G71" i="20"/>
  <c r="M71" i="20" s="1"/>
  <c r="I71" i="20"/>
  <c r="K71" i="20"/>
  <c r="O71" i="20"/>
  <c r="Q71" i="20"/>
  <c r="V71" i="20"/>
  <c r="G76" i="20"/>
  <c r="M76" i="20" s="1"/>
  <c r="M75" i="20" s="1"/>
  <c r="I76" i="20"/>
  <c r="I75" i="20" s="1"/>
  <c r="K76" i="20"/>
  <c r="K75" i="20" s="1"/>
  <c r="O76" i="20"/>
  <c r="O75" i="20" s="1"/>
  <c r="Q76" i="20"/>
  <c r="Q75" i="20" s="1"/>
  <c r="V76" i="20"/>
  <c r="V75" i="20" s="1"/>
  <c r="G84" i="20"/>
  <c r="I84" i="20"/>
  <c r="K84" i="20"/>
  <c r="K83" i="20" s="1"/>
  <c r="O84" i="20"/>
  <c r="Q84" i="20"/>
  <c r="V84" i="20"/>
  <c r="G89" i="20"/>
  <c r="M89" i="20" s="1"/>
  <c r="I89" i="20"/>
  <c r="K89" i="20"/>
  <c r="O89" i="20"/>
  <c r="Q89" i="20"/>
  <c r="Q83" i="20" s="1"/>
  <c r="V89" i="20"/>
  <c r="G95" i="20"/>
  <c r="M95" i="20" s="1"/>
  <c r="I95" i="20"/>
  <c r="K95" i="20"/>
  <c r="O95" i="20"/>
  <c r="Q95" i="20"/>
  <c r="V95" i="20"/>
  <c r="G98" i="20"/>
  <c r="M98" i="20" s="1"/>
  <c r="I98" i="20"/>
  <c r="K98" i="20"/>
  <c r="O98" i="20"/>
  <c r="Q98" i="20"/>
  <c r="V98" i="20"/>
  <c r="G102" i="20"/>
  <c r="M102" i="20" s="1"/>
  <c r="I102" i="20"/>
  <c r="K102" i="20"/>
  <c r="O102" i="20"/>
  <c r="Q102" i="20"/>
  <c r="V102" i="20"/>
  <c r="G105" i="20"/>
  <c r="M105" i="20" s="1"/>
  <c r="I105" i="20"/>
  <c r="K105" i="20"/>
  <c r="O105" i="20"/>
  <c r="Q105" i="20"/>
  <c r="V105" i="20"/>
  <c r="G108" i="20"/>
  <c r="M108" i="20" s="1"/>
  <c r="I108" i="20"/>
  <c r="K108" i="20"/>
  <c r="O108" i="20"/>
  <c r="Q108" i="20"/>
  <c r="V108" i="20"/>
  <c r="V101" i="20" s="1"/>
  <c r="G111" i="20"/>
  <c r="M111" i="20" s="1"/>
  <c r="I111" i="20"/>
  <c r="K111" i="20"/>
  <c r="O111" i="20"/>
  <c r="Q111" i="20"/>
  <c r="V111" i="20"/>
  <c r="G114" i="20"/>
  <c r="M114" i="20" s="1"/>
  <c r="I114" i="20"/>
  <c r="K114" i="20"/>
  <c r="O114" i="20"/>
  <c r="Q114" i="20"/>
  <c r="V114" i="20"/>
  <c r="G117" i="20"/>
  <c r="M117" i="20" s="1"/>
  <c r="I117" i="20"/>
  <c r="K117" i="20"/>
  <c r="O117" i="20"/>
  <c r="Q117" i="20"/>
  <c r="V117" i="20"/>
  <c r="G120" i="20"/>
  <c r="M120" i="20" s="1"/>
  <c r="I120" i="20"/>
  <c r="K120" i="20"/>
  <c r="O120" i="20"/>
  <c r="Q120" i="20"/>
  <c r="V120" i="20"/>
  <c r="G123" i="20"/>
  <c r="M123" i="20" s="1"/>
  <c r="I123" i="20"/>
  <c r="K123" i="20"/>
  <c r="O123" i="20"/>
  <c r="Q123" i="20"/>
  <c r="V123" i="20"/>
  <c r="G126" i="20"/>
  <c r="M126" i="20" s="1"/>
  <c r="I126" i="20"/>
  <c r="K126" i="20"/>
  <c r="O126" i="20"/>
  <c r="Q126" i="20"/>
  <c r="V126" i="20"/>
  <c r="G130" i="20"/>
  <c r="M130" i="20" s="1"/>
  <c r="I130" i="20"/>
  <c r="K130" i="20"/>
  <c r="O130" i="20"/>
  <c r="Q130" i="20"/>
  <c r="V130" i="20"/>
  <c r="G133" i="20"/>
  <c r="M133" i="20" s="1"/>
  <c r="I133" i="20"/>
  <c r="K133" i="20"/>
  <c r="O133" i="20"/>
  <c r="Q133" i="20"/>
  <c r="V133" i="20"/>
  <c r="G136" i="20"/>
  <c r="M136" i="20" s="1"/>
  <c r="I136" i="20"/>
  <c r="K136" i="20"/>
  <c r="O136" i="20"/>
  <c r="Q136" i="20"/>
  <c r="V136" i="20"/>
  <c r="G139" i="20"/>
  <c r="M139" i="20" s="1"/>
  <c r="I139" i="20"/>
  <c r="K139" i="20"/>
  <c r="O139" i="20"/>
  <c r="Q139" i="20"/>
  <c r="V139" i="20"/>
  <c r="G144" i="20"/>
  <c r="M144" i="20" s="1"/>
  <c r="I144" i="20"/>
  <c r="K144" i="20"/>
  <c r="O144" i="20"/>
  <c r="Q144" i="20"/>
  <c r="V144" i="20"/>
  <c r="G147" i="20"/>
  <c r="M147" i="20" s="1"/>
  <c r="I147" i="20"/>
  <c r="K147" i="20"/>
  <c r="O147" i="20"/>
  <c r="Q147" i="20"/>
  <c r="V147" i="20"/>
  <c r="G150" i="20"/>
  <c r="M150" i="20" s="1"/>
  <c r="I150" i="20"/>
  <c r="K150" i="20"/>
  <c r="O150" i="20"/>
  <c r="Q150" i="20"/>
  <c r="V150" i="20"/>
  <c r="G153" i="20"/>
  <c r="M153" i="20" s="1"/>
  <c r="I153" i="20"/>
  <c r="K153" i="20"/>
  <c r="O153" i="20"/>
  <c r="Q153" i="20"/>
  <c r="V153" i="20"/>
  <c r="G156" i="20"/>
  <c r="M156" i="20" s="1"/>
  <c r="I156" i="20"/>
  <c r="K156" i="20"/>
  <c r="O156" i="20"/>
  <c r="Q156" i="20"/>
  <c r="V156" i="20"/>
  <c r="G160" i="20"/>
  <c r="G159" i="20" s="1"/>
  <c r="I160" i="20"/>
  <c r="I159" i="20" s="1"/>
  <c r="K160" i="20"/>
  <c r="K159" i="20" s="1"/>
  <c r="O160" i="20"/>
  <c r="O159" i="20" s="1"/>
  <c r="Q160" i="20"/>
  <c r="Q159" i="20" s="1"/>
  <c r="V160" i="20"/>
  <c r="V159" i="20" s="1"/>
  <c r="G166" i="20"/>
  <c r="M166" i="20" s="1"/>
  <c r="M165" i="20" s="1"/>
  <c r="I166" i="20"/>
  <c r="I165" i="20" s="1"/>
  <c r="K166" i="20"/>
  <c r="K165" i="20" s="1"/>
  <c r="O166" i="20"/>
  <c r="O165" i="20" s="1"/>
  <c r="Q166" i="20"/>
  <c r="Q165" i="20" s="1"/>
  <c r="V166" i="20"/>
  <c r="V165" i="20" s="1"/>
  <c r="G170" i="20"/>
  <c r="M170" i="20" s="1"/>
  <c r="I170" i="20"/>
  <c r="I169" i="20" s="1"/>
  <c r="K170" i="20"/>
  <c r="O170" i="20"/>
  <c r="Q170" i="20"/>
  <c r="V170" i="20"/>
  <c r="G173" i="20"/>
  <c r="M173" i="20" s="1"/>
  <c r="I173" i="20"/>
  <c r="K173" i="20"/>
  <c r="O173" i="20"/>
  <c r="Q173" i="20"/>
  <c r="V173" i="20"/>
  <c r="G176" i="20"/>
  <c r="M176" i="20" s="1"/>
  <c r="I176" i="20"/>
  <c r="K176" i="20"/>
  <c r="O176" i="20"/>
  <c r="Q176" i="20"/>
  <c r="V176" i="20"/>
  <c r="G179" i="20"/>
  <c r="M179" i="20" s="1"/>
  <c r="I179" i="20"/>
  <c r="K179" i="20"/>
  <c r="O179" i="20"/>
  <c r="Q179" i="20"/>
  <c r="V179" i="20"/>
  <c r="O182" i="20"/>
  <c r="V182" i="20"/>
  <c r="G183" i="20"/>
  <c r="G182" i="20" s="1"/>
  <c r="I183" i="20"/>
  <c r="I182" i="20" s="1"/>
  <c r="K183" i="20"/>
  <c r="K182" i="20" s="1"/>
  <c r="O183" i="20"/>
  <c r="Q183" i="20"/>
  <c r="Q182" i="20" s="1"/>
  <c r="V183" i="20"/>
  <c r="G187" i="20"/>
  <c r="I187" i="20"/>
  <c r="K187" i="20"/>
  <c r="M187" i="20"/>
  <c r="O187" i="20"/>
  <c r="Q187" i="20"/>
  <c r="V187" i="20"/>
  <c r="V186" i="20" s="1"/>
  <c r="G189" i="20"/>
  <c r="M189" i="20" s="1"/>
  <c r="I189" i="20"/>
  <c r="K189" i="20"/>
  <c r="O189" i="20"/>
  <c r="Q189" i="20"/>
  <c r="V189" i="20"/>
  <c r="G191" i="20"/>
  <c r="M191" i="20" s="1"/>
  <c r="I191" i="20"/>
  <c r="K191" i="20"/>
  <c r="O191" i="20"/>
  <c r="Q191" i="20"/>
  <c r="V191" i="20"/>
  <c r="G193" i="20"/>
  <c r="M193" i="20" s="1"/>
  <c r="I193" i="20"/>
  <c r="K193" i="20"/>
  <c r="O193" i="20"/>
  <c r="Q193" i="20"/>
  <c r="V193" i="20"/>
  <c r="G195" i="20"/>
  <c r="M195" i="20" s="1"/>
  <c r="I195" i="20"/>
  <c r="K195" i="20"/>
  <c r="O195" i="20"/>
  <c r="Q195" i="20"/>
  <c r="V195" i="20"/>
  <c r="AE199" i="20"/>
  <c r="BA64" i="19"/>
  <c r="O8" i="19"/>
  <c r="V8" i="19"/>
  <c r="G9" i="19"/>
  <c r="G8" i="19" s="1"/>
  <c r="I9" i="19"/>
  <c r="I8" i="19" s="1"/>
  <c r="K9" i="19"/>
  <c r="K8" i="19" s="1"/>
  <c r="O9" i="19"/>
  <c r="Q9" i="19"/>
  <c r="Q8" i="19" s="1"/>
  <c r="V9" i="19"/>
  <c r="K13" i="19"/>
  <c r="V13" i="19"/>
  <c r="G14" i="19"/>
  <c r="M14" i="19" s="1"/>
  <c r="M13" i="19" s="1"/>
  <c r="I14" i="19"/>
  <c r="I13" i="19" s="1"/>
  <c r="K14" i="19"/>
  <c r="O14" i="19"/>
  <c r="O13" i="19" s="1"/>
  <c r="Q14" i="19"/>
  <c r="Q13" i="19" s="1"/>
  <c r="V14" i="19"/>
  <c r="K17" i="19"/>
  <c r="O17" i="19"/>
  <c r="G18" i="19"/>
  <c r="M18" i="19" s="1"/>
  <c r="M17" i="19" s="1"/>
  <c r="I18" i="19"/>
  <c r="I17" i="19" s="1"/>
  <c r="K18" i="19"/>
  <c r="O18" i="19"/>
  <c r="Q18" i="19"/>
  <c r="Q17" i="19" s="1"/>
  <c r="V18" i="19"/>
  <c r="V17" i="19" s="1"/>
  <c r="O22" i="19"/>
  <c r="V22" i="19"/>
  <c r="G23" i="19"/>
  <c r="G22" i="19" s="1"/>
  <c r="I23" i="19"/>
  <c r="I22" i="19" s="1"/>
  <c r="K23" i="19"/>
  <c r="K22" i="19" s="1"/>
  <c r="O23" i="19"/>
  <c r="Q23" i="19"/>
  <c r="Q22" i="19" s="1"/>
  <c r="V23" i="19"/>
  <c r="K25" i="19"/>
  <c r="V25" i="19"/>
  <c r="G26" i="19"/>
  <c r="M26" i="19" s="1"/>
  <c r="M25" i="19" s="1"/>
  <c r="I26" i="19"/>
  <c r="I25" i="19" s="1"/>
  <c r="K26" i="19"/>
  <c r="O26" i="19"/>
  <c r="O25" i="19" s="1"/>
  <c r="Q26" i="19"/>
  <c r="Q25" i="19" s="1"/>
  <c r="V26" i="19"/>
  <c r="K30" i="19"/>
  <c r="O30" i="19"/>
  <c r="G31" i="19"/>
  <c r="M31" i="19" s="1"/>
  <c r="M30" i="19" s="1"/>
  <c r="I31" i="19"/>
  <c r="I30" i="19" s="1"/>
  <c r="K31" i="19"/>
  <c r="O31" i="19"/>
  <c r="Q31" i="19"/>
  <c r="Q30" i="19" s="1"/>
  <c r="V31" i="19"/>
  <c r="V30" i="19" s="1"/>
  <c r="G36" i="19"/>
  <c r="I36" i="19"/>
  <c r="K36" i="19"/>
  <c r="M36" i="19"/>
  <c r="O36" i="19"/>
  <c r="Q36" i="19"/>
  <c r="V36" i="19"/>
  <c r="G40" i="19"/>
  <c r="M40" i="19" s="1"/>
  <c r="I40" i="19"/>
  <c r="K40" i="19"/>
  <c r="O40" i="19"/>
  <c r="Q40" i="19"/>
  <c r="V40" i="19"/>
  <c r="G43" i="19"/>
  <c r="M43" i="19" s="1"/>
  <c r="I43" i="19"/>
  <c r="K43" i="19"/>
  <c r="O43" i="19"/>
  <c r="Q43" i="19"/>
  <c r="V43" i="19"/>
  <c r="G45" i="19"/>
  <c r="I45" i="19"/>
  <c r="K45" i="19"/>
  <c r="O45" i="19"/>
  <c r="Q45" i="19"/>
  <c r="V45" i="19"/>
  <c r="G49" i="19"/>
  <c r="G48" i="19" s="1"/>
  <c r="I49" i="19"/>
  <c r="I48" i="19" s="1"/>
  <c r="K49" i="19"/>
  <c r="K48" i="19" s="1"/>
  <c r="O49" i="19"/>
  <c r="O48" i="19" s="1"/>
  <c r="Q49" i="19"/>
  <c r="Q48" i="19" s="1"/>
  <c r="V49" i="19"/>
  <c r="V48" i="19" s="1"/>
  <c r="G53" i="19"/>
  <c r="I53" i="19"/>
  <c r="K53" i="19"/>
  <c r="M53" i="19"/>
  <c r="O53" i="19"/>
  <c r="Q53" i="19"/>
  <c r="Q52" i="19" s="1"/>
  <c r="V53" i="19"/>
  <c r="G56" i="19"/>
  <c r="M56" i="19" s="1"/>
  <c r="I56" i="19"/>
  <c r="K56" i="19"/>
  <c r="O56" i="19"/>
  <c r="Q56" i="19"/>
  <c r="V56" i="19"/>
  <c r="G59" i="19"/>
  <c r="M59" i="19" s="1"/>
  <c r="I59" i="19"/>
  <c r="K59" i="19"/>
  <c r="O59" i="19"/>
  <c r="Q59" i="19"/>
  <c r="V59" i="19"/>
  <c r="Q62" i="19"/>
  <c r="G63" i="19"/>
  <c r="G62" i="19" s="1"/>
  <c r="I63" i="19"/>
  <c r="I62" i="19" s="1"/>
  <c r="K63" i="19"/>
  <c r="K62" i="19" s="1"/>
  <c r="O63" i="19"/>
  <c r="O62" i="19" s="1"/>
  <c r="Q63" i="19"/>
  <c r="V63" i="19"/>
  <c r="V62" i="19" s="1"/>
  <c r="G67" i="19"/>
  <c r="I67" i="19"/>
  <c r="K67" i="19"/>
  <c r="M67" i="19"/>
  <c r="O67" i="19"/>
  <c r="Q67" i="19"/>
  <c r="V67" i="19"/>
  <c r="G71" i="19"/>
  <c r="I71" i="19"/>
  <c r="K71" i="19"/>
  <c r="M71" i="19"/>
  <c r="O71" i="19"/>
  <c r="Q71" i="19"/>
  <c r="V71" i="19"/>
  <c r="G74" i="19"/>
  <c r="M74" i="19" s="1"/>
  <c r="I74" i="19"/>
  <c r="K74" i="19"/>
  <c r="O74" i="19"/>
  <c r="Q74" i="19"/>
  <c r="V74" i="19"/>
  <c r="G78" i="19"/>
  <c r="M78" i="19" s="1"/>
  <c r="I78" i="19"/>
  <c r="K78" i="19"/>
  <c r="O78" i="19"/>
  <c r="Q78" i="19"/>
  <c r="V78" i="19"/>
  <c r="G81" i="19"/>
  <c r="M81" i="19" s="1"/>
  <c r="I81" i="19"/>
  <c r="K81" i="19"/>
  <c r="O81" i="19"/>
  <c r="Q81" i="19"/>
  <c r="V81" i="19"/>
  <c r="G97" i="19"/>
  <c r="M97" i="19" s="1"/>
  <c r="I97" i="19"/>
  <c r="K97" i="19"/>
  <c r="O97" i="19"/>
  <c r="Q97" i="19"/>
  <c r="V97" i="19"/>
  <c r="G103" i="19"/>
  <c r="I103" i="19"/>
  <c r="K103" i="19"/>
  <c r="M103" i="19"/>
  <c r="O103" i="19"/>
  <c r="Q103" i="19"/>
  <c r="V103" i="19"/>
  <c r="G110" i="19"/>
  <c r="M110" i="19" s="1"/>
  <c r="I110" i="19"/>
  <c r="K110" i="19"/>
  <c r="O110" i="19"/>
  <c r="Q110" i="19"/>
  <c r="V110" i="19"/>
  <c r="G114" i="19"/>
  <c r="M114" i="19" s="1"/>
  <c r="I114" i="19"/>
  <c r="K114" i="19"/>
  <c r="O114" i="19"/>
  <c r="Q114" i="19"/>
  <c r="V114" i="19"/>
  <c r="G117" i="19"/>
  <c r="M117" i="19" s="1"/>
  <c r="I117" i="19"/>
  <c r="K117" i="19"/>
  <c r="O117" i="19"/>
  <c r="Q117" i="19"/>
  <c r="V117" i="19"/>
  <c r="G120" i="19"/>
  <c r="M120" i="19" s="1"/>
  <c r="I120" i="19"/>
  <c r="K120" i="19"/>
  <c r="O120" i="19"/>
  <c r="Q120" i="19"/>
  <c r="V120" i="19"/>
  <c r="G123" i="19"/>
  <c r="M123" i="19" s="1"/>
  <c r="I123" i="19"/>
  <c r="K123" i="19"/>
  <c r="O123" i="19"/>
  <c r="Q123" i="19"/>
  <c r="V123" i="19"/>
  <c r="G125" i="19"/>
  <c r="M125" i="19" s="1"/>
  <c r="I125" i="19"/>
  <c r="K125" i="19"/>
  <c r="O125" i="19"/>
  <c r="Q125" i="19"/>
  <c r="V125" i="19"/>
  <c r="G128" i="19"/>
  <c r="M128" i="19" s="1"/>
  <c r="I128" i="19"/>
  <c r="K128" i="19"/>
  <c r="O128" i="19"/>
  <c r="Q128" i="19"/>
  <c r="V128" i="19"/>
  <c r="G131" i="19"/>
  <c r="M131" i="19" s="1"/>
  <c r="I131" i="19"/>
  <c r="K131" i="19"/>
  <c r="O131" i="19"/>
  <c r="Q131" i="19"/>
  <c r="V131" i="19"/>
  <c r="G151" i="19"/>
  <c r="M151" i="19" s="1"/>
  <c r="I151" i="19"/>
  <c r="K151" i="19"/>
  <c r="O151" i="19"/>
  <c r="Q151" i="19"/>
  <c r="V151" i="19"/>
  <c r="G155" i="19"/>
  <c r="M155" i="19" s="1"/>
  <c r="I155" i="19"/>
  <c r="K155" i="19"/>
  <c r="O155" i="19"/>
  <c r="Q155" i="19"/>
  <c r="V155" i="19"/>
  <c r="G161" i="19"/>
  <c r="M161" i="19" s="1"/>
  <c r="I161" i="19"/>
  <c r="K161" i="19"/>
  <c r="O161" i="19"/>
  <c r="Q161" i="19"/>
  <c r="V161" i="19"/>
  <c r="G164" i="19"/>
  <c r="M164" i="19" s="1"/>
  <c r="I164" i="19"/>
  <c r="K164" i="19"/>
  <c r="O164" i="19"/>
  <c r="Q164" i="19"/>
  <c r="V164" i="19"/>
  <c r="G168" i="19"/>
  <c r="M168" i="19" s="1"/>
  <c r="I168" i="19"/>
  <c r="K168" i="19"/>
  <c r="O168" i="19"/>
  <c r="Q168" i="19"/>
  <c r="V168" i="19"/>
  <c r="G171" i="19"/>
  <c r="M171" i="19" s="1"/>
  <c r="I171" i="19"/>
  <c r="K171" i="19"/>
  <c r="O171" i="19"/>
  <c r="Q171" i="19"/>
  <c r="V171" i="19"/>
  <c r="G174" i="19"/>
  <c r="M174" i="19" s="1"/>
  <c r="I174" i="19"/>
  <c r="K174" i="19"/>
  <c r="O174" i="19"/>
  <c r="Q174" i="19"/>
  <c r="V174" i="19"/>
  <c r="G177" i="19"/>
  <c r="M177" i="19" s="1"/>
  <c r="I177" i="19"/>
  <c r="K177" i="19"/>
  <c r="O177" i="19"/>
  <c r="Q177" i="19"/>
  <c r="V177" i="19"/>
  <c r="G180" i="19"/>
  <c r="M180" i="19" s="1"/>
  <c r="I180" i="19"/>
  <c r="K180" i="19"/>
  <c r="O180" i="19"/>
  <c r="Q180" i="19"/>
  <c r="V180" i="19"/>
  <c r="G183" i="19"/>
  <c r="M183" i="19" s="1"/>
  <c r="I183" i="19"/>
  <c r="K183" i="19"/>
  <c r="O183" i="19"/>
  <c r="Q183" i="19"/>
  <c r="V183" i="19"/>
  <c r="G186" i="19"/>
  <c r="M186" i="19" s="1"/>
  <c r="I186" i="19"/>
  <c r="K186" i="19"/>
  <c r="O186" i="19"/>
  <c r="Q186" i="19"/>
  <c r="V186" i="19"/>
  <c r="G189" i="19"/>
  <c r="M189" i="19" s="1"/>
  <c r="I189" i="19"/>
  <c r="K189" i="19"/>
  <c r="O189" i="19"/>
  <c r="Q189" i="19"/>
  <c r="V189" i="19"/>
  <c r="G192" i="19"/>
  <c r="M192" i="19" s="1"/>
  <c r="I192" i="19"/>
  <c r="K192" i="19"/>
  <c r="O192" i="19"/>
  <c r="Q192" i="19"/>
  <c r="V192" i="19"/>
  <c r="G197" i="19"/>
  <c r="M197" i="19" s="1"/>
  <c r="I197" i="19"/>
  <c r="K197" i="19"/>
  <c r="O197" i="19"/>
  <c r="Q197" i="19"/>
  <c r="V197" i="19"/>
  <c r="O200" i="19"/>
  <c r="G201" i="19"/>
  <c r="G200" i="19" s="1"/>
  <c r="I107" i="1" s="1"/>
  <c r="I201" i="19"/>
  <c r="I200" i="19" s="1"/>
  <c r="K201" i="19"/>
  <c r="K200" i="19" s="1"/>
  <c r="M201" i="19"/>
  <c r="M200" i="19" s="1"/>
  <c r="O201" i="19"/>
  <c r="Q201" i="19"/>
  <c r="Q200" i="19" s="1"/>
  <c r="V201" i="19"/>
  <c r="V200" i="19" s="1"/>
  <c r="G205" i="19"/>
  <c r="I205" i="19"/>
  <c r="K205" i="19"/>
  <c r="O205" i="19"/>
  <c r="Q205" i="19"/>
  <c r="V205" i="19"/>
  <c r="G208" i="19"/>
  <c r="M208" i="19" s="1"/>
  <c r="I208" i="19"/>
  <c r="K208" i="19"/>
  <c r="O208" i="19"/>
  <c r="Q208" i="19"/>
  <c r="V208" i="19"/>
  <c r="G211" i="19"/>
  <c r="M211" i="19" s="1"/>
  <c r="I211" i="19"/>
  <c r="K211" i="19"/>
  <c r="O211" i="19"/>
  <c r="Q211" i="19"/>
  <c r="V211" i="19"/>
  <c r="G215" i="19"/>
  <c r="M215" i="19" s="1"/>
  <c r="I215" i="19"/>
  <c r="K215" i="19"/>
  <c r="O215" i="19"/>
  <c r="Q215" i="19"/>
  <c r="V215" i="19"/>
  <c r="G217" i="19"/>
  <c r="M217" i="19" s="1"/>
  <c r="I217" i="19"/>
  <c r="K217" i="19"/>
  <c r="O217" i="19"/>
  <c r="Q217" i="19"/>
  <c r="V217" i="19"/>
  <c r="G219" i="19"/>
  <c r="M219" i="19" s="1"/>
  <c r="I219" i="19"/>
  <c r="K219" i="19"/>
  <c r="O219" i="19"/>
  <c r="Q219" i="19"/>
  <c r="V219" i="19"/>
  <c r="G222" i="19"/>
  <c r="G223" i="19"/>
  <c r="M223" i="19" s="1"/>
  <c r="I223" i="19"/>
  <c r="K223" i="19"/>
  <c r="O223" i="19"/>
  <c r="O222" i="19" s="1"/>
  <c r="Q223" i="19"/>
  <c r="V223" i="19"/>
  <c r="V222" i="19" s="1"/>
  <c r="G228" i="19"/>
  <c r="M228" i="19" s="1"/>
  <c r="I228" i="19"/>
  <c r="K228" i="19"/>
  <c r="K222" i="19" s="1"/>
  <c r="O228" i="19"/>
  <c r="Q228" i="19"/>
  <c r="V228" i="19"/>
  <c r="G254" i="19"/>
  <c r="M254" i="19" s="1"/>
  <c r="I254" i="19"/>
  <c r="K254" i="19"/>
  <c r="O254" i="19"/>
  <c r="Q254" i="19"/>
  <c r="V254" i="19"/>
  <c r="G256" i="19"/>
  <c r="M256" i="19" s="1"/>
  <c r="I256" i="19"/>
  <c r="K256" i="19"/>
  <c r="O256" i="19"/>
  <c r="Q256" i="19"/>
  <c r="V256" i="19"/>
  <c r="G258" i="19"/>
  <c r="M258" i="19" s="1"/>
  <c r="I258" i="19"/>
  <c r="K258" i="19"/>
  <c r="O258" i="19"/>
  <c r="Q258" i="19"/>
  <c r="V258" i="19"/>
  <c r="G260" i="19"/>
  <c r="M260" i="19" s="1"/>
  <c r="I260" i="19"/>
  <c r="K260" i="19"/>
  <c r="O260" i="19"/>
  <c r="Q260" i="19"/>
  <c r="V260" i="19"/>
  <c r="G262" i="19"/>
  <c r="M262" i="19" s="1"/>
  <c r="I262" i="19"/>
  <c r="K262" i="19"/>
  <c r="O262" i="19"/>
  <c r="Q262" i="19"/>
  <c r="V262" i="19"/>
  <c r="AE266" i="19"/>
  <c r="F54" i="1" s="1"/>
  <c r="BA232" i="18"/>
  <c r="BA106" i="18"/>
  <c r="BA100" i="18"/>
  <c r="BA95" i="18"/>
  <c r="BA89" i="18"/>
  <c r="BA62" i="18"/>
  <c r="BA41" i="18"/>
  <c r="BA37" i="18"/>
  <c r="BA33" i="18"/>
  <c r="G9" i="18"/>
  <c r="M9" i="18" s="1"/>
  <c r="I9" i="18"/>
  <c r="K9" i="18"/>
  <c r="O9" i="18"/>
  <c r="Q9" i="18"/>
  <c r="V9" i="18"/>
  <c r="G13" i="18"/>
  <c r="M13" i="18" s="1"/>
  <c r="I13" i="18"/>
  <c r="K13" i="18"/>
  <c r="O13" i="18"/>
  <c r="Q13" i="18"/>
  <c r="V13" i="18"/>
  <c r="G17" i="18"/>
  <c r="I17" i="18"/>
  <c r="K17" i="18"/>
  <c r="O17" i="18"/>
  <c r="Q17" i="18"/>
  <c r="V17" i="18"/>
  <c r="G21" i="18"/>
  <c r="M21" i="18" s="1"/>
  <c r="I21" i="18"/>
  <c r="K21" i="18"/>
  <c r="O21" i="18"/>
  <c r="Q21" i="18"/>
  <c r="V21" i="18"/>
  <c r="G25" i="18"/>
  <c r="M25" i="18" s="1"/>
  <c r="I25" i="18"/>
  <c r="K25" i="18"/>
  <c r="O25" i="18"/>
  <c r="Q25" i="18"/>
  <c r="V25" i="18"/>
  <c r="G28" i="18"/>
  <c r="M28" i="18" s="1"/>
  <c r="I28" i="18"/>
  <c r="K28" i="18"/>
  <c r="O28" i="18"/>
  <c r="Q28" i="18"/>
  <c r="V28" i="18"/>
  <c r="G32" i="18"/>
  <c r="M32" i="18" s="1"/>
  <c r="I32" i="18"/>
  <c r="I31" i="18" s="1"/>
  <c r="K32" i="18"/>
  <c r="K31" i="18" s="1"/>
  <c r="O32" i="18"/>
  <c r="Q32" i="18"/>
  <c r="V32" i="18"/>
  <c r="V31" i="18" s="1"/>
  <c r="G36" i="18"/>
  <c r="M36" i="18" s="1"/>
  <c r="I36" i="18"/>
  <c r="K36" i="18"/>
  <c r="O36" i="18"/>
  <c r="Q36" i="18"/>
  <c r="Q31" i="18" s="1"/>
  <c r="V36" i="18"/>
  <c r="O39" i="18"/>
  <c r="G40" i="18"/>
  <c r="M40" i="18" s="1"/>
  <c r="M39" i="18" s="1"/>
  <c r="I40" i="18"/>
  <c r="I39" i="18" s="1"/>
  <c r="K40" i="18"/>
  <c r="K39" i="18" s="1"/>
  <c r="O40" i="18"/>
  <c r="Q40" i="18"/>
  <c r="Q39" i="18" s="1"/>
  <c r="V40" i="18"/>
  <c r="V39" i="18" s="1"/>
  <c r="G45" i="18"/>
  <c r="M45" i="18" s="1"/>
  <c r="I45" i="18"/>
  <c r="I44" i="18" s="1"/>
  <c r="K45" i="18"/>
  <c r="K44" i="18" s="1"/>
  <c r="O45" i="18"/>
  <c r="Q45" i="18"/>
  <c r="V45" i="18"/>
  <c r="G50" i="18"/>
  <c r="M50" i="18" s="1"/>
  <c r="I50" i="18"/>
  <c r="K50" i="18"/>
  <c r="O50" i="18"/>
  <c r="Q50" i="18"/>
  <c r="V50" i="18"/>
  <c r="V44" i="18" s="1"/>
  <c r="G55" i="18"/>
  <c r="M55" i="18" s="1"/>
  <c r="I55" i="18"/>
  <c r="K55" i="18"/>
  <c r="O55" i="18"/>
  <c r="Q55" i="18"/>
  <c r="V55" i="18"/>
  <c r="O60" i="18"/>
  <c r="G61" i="18"/>
  <c r="M61" i="18" s="1"/>
  <c r="M60" i="18" s="1"/>
  <c r="I61" i="18"/>
  <c r="I60" i="18" s="1"/>
  <c r="K61" i="18"/>
  <c r="K60" i="18" s="1"/>
  <c r="O61" i="18"/>
  <c r="Q61" i="18"/>
  <c r="Q60" i="18" s="1"/>
  <c r="V61" i="18"/>
  <c r="V60" i="18" s="1"/>
  <c r="G68" i="18"/>
  <c r="M68" i="18" s="1"/>
  <c r="M67" i="18" s="1"/>
  <c r="I68" i="18"/>
  <c r="K68" i="18"/>
  <c r="O68" i="18"/>
  <c r="O67" i="18" s="1"/>
  <c r="Q68" i="18"/>
  <c r="Q67" i="18" s="1"/>
  <c r="V68" i="18"/>
  <c r="G79" i="18"/>
  <c r="M79" i="18" s="1"/>
  <c r="I79" i="18"/>
  <c r="K79" i="18"/>
  <c r="O79" i="18"/>
  <c r="Q79" i="18"/>
  <c r="V79" i="18"/>
  <c r="V67" i="18" s="1"/>
  <c r="I87" i="18"/>
  <c r="G88" i="18"/>
  <c r="G87" i="18" s="1"/>
  <c r="I88" i="18"/>
  <c r="K88" i="18"/>
  <c r="K87" i="18" s="1"/>
  <c r="O88" i="18"/>
  <c r="O87" i="18" s="1"/>
  <c r="Q88" i="18"/>
  <c r="Q87" i="18" s="1"/>
  <c r="V88" i="18"/>
  <c r="V87" i="18" s="1"/>
  <c r="Q93" i="18"/>
  <c r="G94" i="18"/>
  <c r="M94" i="18" s="1"/>
  <c r="I94" i="18"/>
  <c r="K94" i="18"/>
  <c r="K93" i="18" s="1"/>
  <c r="O94" i="18"/>
  <c r="Q94" i="18"/>
  <c r="V94" i="18"/>
  <c r="G99" i="18"/>
  <c r="M99" i="18" s="1"/>
  <c r="I99" i="18"/>
  <c r="K99" i="18"/>
  <c r="O99" i="18"/>
  <c r="Q99" i="18"/>
  <c r="V99" i="18"/>
  <c r="G105" i="18"/>
  <c r="M105" i="18" s="1"/>
  <c r="I105" i="18"/>
  <c r="K105" i="18"/>
  <c r="O105" i="18"/>
  <c r="Q105" i="18"/>
  <c r="V105" i="18"/>
  <c r="G111" i="18"/>
  <c r="I111" i="18"/>
  <c r="K111" i="18"/>
  <c r="K110" i="18" s="1"/>
  <c r="O111" i="18"/>
  <c r="Q111" i="18"/>
  <c r="V111" i="18"/>
  <c r="G114" i="18"/>
  <c r="M114" i="18" s="1"/>
  <c r="I114" i="18"/>
  <c r="K114" i="18"/>
  <c r="O114" i="18"/>
  <c r="Q114" i="18"/>
  <c r="V114" i="18"/>
  <c r="G117" i="18"/>
  <c r="M117" i="18" s="1"/>
  <c r="I117" i="18"/>
  <c r="K117" i="18"/>
  <c r="O117" i="18"/>
  <c r="Q117" i="18"/>
  <c r="V117" i="18"/>
  <c r="G119" i="18"/>
  <c r="M119" i="18" s="1"/>
  <c r="I119" i="18"/>
  <c r="I110" i="18" s="1"/>
  <c r="K119" i="18"/>
  <c r="O119" i="18"/>
  <c r="Q119" i="18"/>
  <c r="V119" i="18"/>
  <c r="V121" i="18"/>
  <c r="G122" i="18"/>
  <c r="M122" i="18" s="1"/>
  <c r="M121" i="18" s="1"/>
  <c r="I122" i="18"/>
  <c r="I121" i="18" s="1"/>
  <c r="K122" i="18"/>
  <c r="K121" i="18" s="1"/>
  <c r="O122" i="18"/>
  <c r="O121" i="18" s="1"/>
  <c r="Q122" i="18"/>
  <c r="Q121" i="18" s="1"/>
  <c r="V122" i="18"/>
  <c r="G126" i="18"/>
  <c r="M126" i="18" s="1"/>
  <c r="I126" i="18"/>
  <c r="K126" i="18"/>
  <c r="O126" i="18"/>
  <c r="Q126" i="18"/>
  <c r="V126" i="18"/>
  <c r="G130" i="18"/>
  <c r="M130" i="18" s="1"/>
  <c r="I130" i="18"/>
  <c r="K130" i="18"/>
  <c r="O130" i="18"/>
  <c r="Q130" i="18"/>
  <c r="V130" i="18"/>
  <c r="G134" i="18"/>
  <c r="I134" i="18"/>
  <c r="K134" i="18"/>
  <c r="M134" i="18"/>
  <c r="O134" i="18"/>
  <c r="Q134" i="18"/>
  <c r="V134" i="18"/>
  <c r="G137" i="18"/>
  <c r="I137" i="18"/>
  <c r="K137" i="18"/>
  <c r="O137" i="18"/>
  <c r="Q137" i="18"/>
  <c r="V137" i="18"/>
  <c r="G140" i="18"/>
  <c r="M140" i="18" s="1"/>
  <c r="I140" i="18"/>
  <c r="K140" i="18"/>
  <c r="O140" i="18"/>
  <c r="Q140" i="18"/>
  <c r="V140" i="18"/>
  <c r="G145" i="18"/>
  <c r="M145" i="18" s="1"/>
  <c r="I145" i="18"/>
  <c r="K145" i="18"/>
  <c r="O145" i="18"/>
  <c r="O125" i="18" s="1"/>
  <c r="Q145" i="18"/>
  <c r="V145" i="18"/>
  <c r="Q150" i="18"/>
  <c r="G151" i="18"/>
  <c r="G150" i="18" s="1"/>
  <c r="I151" i="18"/>
  <c r="I150" i="18" s="1"/>
  <c r="K151" i="18"/>
  <c r="K150" i="18" s="1"/>
  <c r="O151" i="18"/>
  <c r="O150" i="18" s="1"/>
  <c r="Q151" i="18"/>
  <c r="V151" i="18"/>
  <c r="V150" i="18" s="1"/>
  <c r="G155" i="18"/>
  <c r="M155" i="18" s="1"/>
  <c r="I155" i="18"/>
  <c r="K155" i="18"/>
  <c r="O155" i="18"/>
  <c r="O154" i="18" s="1"/>
  <c r="Q155" i="18"/>
  <c r="V155" i="18"/>
  <c r="G161" i="18"/>
  <c r="M161" i="18" s="1"/>
  <c r="I161" i="18"/>
  <c r="I154" i="18" s="1"/>
  <c r="K161" i="18"/>
  <c r="O161" i="18"/>
  <c r="Q161" i="18"/>
  <c r="Q154" i="18" s="1"/>
  <c r="V161" i="18"/>
  <c r="G165" i="18"/>
  <c r="I165" i="18"/>
  <c r="K165" i="18"/>
  <c r="M165" i="18"/>
  <c r="O165" i="18"/>
  <c r="Q165" i="18"/>
  <c r="V165" i="18"/>
  <c r="G171" i="18"/>
  <c r="M171" i="18" s="1"/>
  <c r="I171" i="18"/>
  <c r="K171" i="18"/>
  <c r="O171" i="18"/>
  <c r="Q171" i="18"/>
  <c r="V171" i="18"/>
  <c r="G175" i="18"/>
  <c r="M175" i="18" s="1"/>
  <c r="I175" i="18"/>
  <c r="K175" i="18"/>
  <c r="O175" i="18"/>
  <c r="Q175" i="18"/>
  <c r="V175" i="18"/>
  <c r="G178" i="18"/>
  <c r="I178" i="18"/>
  <c r="K178" i="18"/>
  <c r="O178" i="18"/>
  <c r="Q178" i="18"/>
  <c r="V178" i="18"/>
  <c r="G181" i="18"/>
  <c r="M181" i="18" s="1"/>
  <c r="I181" i="18"/>
  <c r="K181" i="18"/>
  <c r="O181" i="18"/>
  <c r="Q181" i="18"/>
  <c r="V181" i="18"/>
  <c r="G188" i="18"/>
  <c r="M188" i="18" s="1"/>
  <c r="I188" i="18"/>
  <c r="K188" i="18"/>
  <c r="O188" i="18"/>
  <c r="Q188" i="18"/>
  <c r="V188" i="18"/>
  <c r="G191" i="18"/>
  <c r="M191" i="18" s="1"/>
  <c r="I191" i="18"/>
  <c r="K191" i="18"/>
  <c r="O191" i="18"/>
  <c r="Q191" i="18"/>
  <c r="V191" i="18"/>
  <c r="G194" i="18"/>
  <c r="M194" i="18" s="1"/>
  <c r="I194" i="18"/>
  <c r="K194" i="18"/>
  <c r="O194" i="18"/>
  <c r="Q194" i="18"/>
  <c r="V194" i="18"/>
  <c r="G198" i="18"/>
  <c r="M198" i="18" s="1"/>
  <c r="I198" i="18"/>
  <c r="K198" i="18"/>
  <c r="O198" i="18"/>
  <c r="Q198" i="18"/>
  <c r="V198" i="18"/>
  <c r="G200" i="18"/>
  <c r="M200" i="18" s="1"/>
  <c r="I200" i="18"/>
  <c r="K200" i="18"/>
  <c r="O200" i="18"/>
  <c r="Q200" i="18"/>
  <c r="V200" i="18"/>
  <c r="G203" i="18"/>
  <c r="M203" i="18" s="1"/>
  <c r="I203" i="18"/>
  <c r="K203" i="18"/>
  <c r="O203" i="18"/>
  <c r="Q203" i="18"/>
  <c r="V203" i="18"/>
  <c r="G206" i="18"/>
  <c r="M206" i="18" s="1"/>
  <c r="I206" i="18"/>
  <c r="K206" i="18"/>
  <c r="O206" i="18"/>
  <c r="Q206" i="18"/>
  <c r="V206" i="18"/>
  <c r="G210" i="18"/>
  <c r="M210" i="18" s="1"/>
  <c r="I210" i="18"/>
  <c r="K210" i="18"/>
  <c r="O210" i="18"/>
  <c r="Q210" i="18"/>
  <c r="V210" i="18"/>
  <c r="G213" i="18"/>
  <c r="M213" i="18" s="1"/>
  <c r="I213" i="18"/>
  <c r="I197" i="18" s="1"/>
  <c r="K213" i="18"/>
  <c r="O213" i="18"/>
  <c r="Q213" i="18"/>
  <c r="V213" i="18"/>
  <c r="V216" i="18"/>
  <c r="G217" i="18"/>
  <c r="M217" i="18" s="1"/>
  <c r="M216" i="18" s="1"/>
  <c r="I217" i="18"/>
  <c r="I216" i="18" s="1"/>
  <c r="K217" i="18"/>
  <c r="K216" i="18" s="1"/>
  <c r="O217" i="18"/>
  <c r="O216" i="18" s="1"/>
  <c r="Q217" i="18"/>
  <c r="Q216" i="18" s="1"/>
  <c r="V217" i="18"/>
  <c r="K220" i="18"/>
  <c r="G221" i="18"/>
  <c r="I221" i="18"/>
  <c r="I220" i="18" s="1"/>
  <c r="K221" i="18"/>
  <c r="O221" i="18"/>
  <c r="O220" i="18" s="1"/>
  <c r="Q221" i="18"/>
  <c r="Q220" i="18" s="1"/>
  <c r="V221" i="18"/>
  <c r="V220" i="18" s="1"/>
  <c r="G229" i="18"/>
  <c r="M229" i="18" s="1"/>
  <c r="I229" i="18"/>
  <c r="K229" i="18"/>
  <c r="O229" i="18"/>
  <c r="Q229" i="18"/>
  <c r="V229" i="18"/>
  <c r="G231" i="18"/>
  <c r="M231" i="18" s="1"/>
  <c r="I231" i="18"/>
  <c r="K231" i="18"/>
  <c r="O231" i="18"/>
  <c r="Q231" i="18"/>
  <c r="V231" i="18"/>
  <c r="G234" i="18"/>
  <c r="M234" i="18" s="1"/>
  <c r="I234" i="18"/>
  <c r="K234" i="18"/>
  <c r="O234" i="18"/>
  <c r="Q234" i="18"/>
  <c r="V234" i="18"/>
  <c r="G236" i="18"/>
  <c r="M236" i="18" s="1"/>
  <c r="I236" i="18"/>
  <c r="K236" i="18"/>
  <c r="O236" i="18"/>
  <c r="O228" i="18" s="1"/>
  <c r="Q236" i="18"/>
  <c r="V236" i="18"/>
  <c r="G238" i="18"/>
  <c r="M238" i="18" s="1"/>
  <c r="I238" i="18"/>
  <c r="K238" i="18"/>
  <c r="O238" i="18"/>
  <c r="Q238" i="18"/>
  <c r="V238" i="18"/>
  <c r="G240" i="18"/>
  <c r="M240" i="18" s="1"/>
  <c r="I240" i="18"/>
  <c r="K240" i="18"/>
  <c r="O240" i="18"/>
  <c r="Q240" i="18"/>
  <c r="V240" i="18"/>
  <c r="AE244" i="18"/>
  <c r="BA494" i="17"/>
  <c r="BA239" i="17"/>
  <c r="BA235" i="17"/>
  <c r="BA198" i="17"/>
  <c r="BA176" i="17"/>
  <c r="BA172" i="17"/>
  <c r="BA166" i="17"/>
  <c r="BA153" i="17"/>
  <c r="BA116" i="17"/>
  <c r="BA110" i="17"/>
  <c r="BA100" i="17"/>
  <c r="BA96" i="17"/>
  <c r="BA58" i="17"/>
  <c r="BA38" i="17"/>
  <c r="BA10" i="17"/>
  <c r="G9" i="17"/>
  <c r="M9" i="17" s="1"/>
  <c r="I9" i="17"/>
  <c r="K9" i="17"/>
  <c r="O9" i="17"/>
  <c r="Q9" i="17"/>
  <c r="V9" i="17"/>
  <c r="G13" i="17"/>
  <c r="M13" i="17" s="1"/>
  <c r="I13" i="17"/>
  <c r="K13" i="17"/>
  <c r="O13" i="17"/>
  <c r="Q13" i="17"/>
  <c r="V13" i="17"/>
  <c r="G18" i="17"/>
  <c r="M18" i="17" s="1"/>
  <c r="I18" i="17"/>
  <c r="K18" i="17"/>
  <c r="O18" i="17"/>
  <c r="Q18" i="17"/>
  <c r="V18" i="17"/>
  <c r="G22" i="17"/>
  <c r="M22" i="17" s="1"/>
  <c r="I22" i="17"/>
  <c r="K22" i="17"/>
  <c r="O22" i="17"/>
  <c r="Q22" i="17"/>
  <c r="V22" i="17"/>
  <c r="G26" i="17"/>
  <c r="M26" i="17" s="1"/>
  <c r="I26" i="17"/>
  <c r="K26" i="17"/>
  <c r="K8" i="17" s="1"/>
  <c r="O26" i="17"/>
  <c r="Q26" i="17"/>
  <c r="V26" i="17"/>
  <c r="G30" i="17"/>
  <c r="M30" i="17" s="1"/>
  <c r="I30" i="17"/>
  <c r="K30" i="17"/>
  <c r="O30" i="17"/>
  <c r="Q30" i="17"/>
  <c r="V30" i="17"/>
  <c r="G33" i="17"/>
  <c r="I33" i="17"/>
  <c r="K33" i="17"/>
  <c r="O33" i="17"/>
  <c r="Q33" i="17"/>
  <c r="V33" i="17"/>
  <c r="G37" i="17"/>
  <c r="M37" i="17" s="1"/>
  <c r="I37" i="17"/>
  <c r="K37" i="17"/>
  <c r="O37" i="17"/>
  <c r="Q37" i="17"/>
  <c r="V37" i="17"/>
  <c r="G41" i="17"/>
  <c r="M41" i="17" s="1"/>
  <c r="I41" i="17"/>
  <c r="K41" i="17"/>
  <c r="O41" i="17"/>
  <c r="Q41" i="17"/>
  <c r="V41" i="17"/>
  <c r="G44" i="17"/>
  <c r="I44" i="17"/>
  <c r="K44" i="17"/>
  <c r="M44" i="17"/>
  <c r="O44" i="17"/>
  <c r="Q44" i="17"/>
  <c r="V44" i="17"/>
  <c r="G48" i="17"/>
  <c r="M48" i="17" s="1"/>
  <c r="I48" i="17"/>
  <c r="K48" i="17"/>
  <c r="O48" i="17"/>
  <c r="Q48" i="17"/>
  <c r="V48" i="17"/>
  <c r="G53" i="17"/>
  <c r="M53" i="17" s="1"/>
  <c r="I53" i="17"/>
  <c r="I47" i="17" s="1"/>
  <c r="K53" i="17"/>
  <c r="O53" i="17"/>
  <c r="Q53" i="17"/>
  <c r="V53" i="17"/>
  <c r="G57" i="17"/>
  <c r="M57" i="17" s="1"/>
  <c r="I57" i="17"/>
  <c r="K57" i="17"/>
  <c r="O57" i="17"/>
  <c r="O47" i="17" s="1"/>
  <c r="Q57" i="17"/>
  <c r="V57" i="17"/>
  <c r="M61" i="17"/>
  <c r="G62" i="17"/>
  <c r="M62" i="17" s="1"/>
  <c r="I62" i="17"/>
  <c r="I61" i="17" s="1"/>
  <c r="K62" i="17"/>
  <c r="K61" i="17" s="1"/>
  <c r="O62" i="17"/>
  <c r="O61" i="17" s="1"/>
  <c r="Q62" i="17"/>
  <c r="Q61" i="17" s="1"/>
  <c r="V62" i="17"/>
  <c r="V61" i="17" s="1"/>
  <c r="G67" i="17"/>
  <c r="M67" i="17" s="1"/>
  <c r="I67" i="17"/>
  <c r="K67" i="17"/>
  <c r="O67" i="17"/>
  <c r="Q67" i="17"/>
  <c r="V67" i="17"/>
  <c r="G71" i="17"/>
  <c r="M71" i="17" s="1"/>
  <c r="I71" i="17"/>
  <c r="K71" i="17"/>
  <c r="O71" i="17"/>
  <c r="Q71" i="17"/>
  <c r="V71" i="17"/>
  <c r="G76" i="17"/>
  <c r="M76" i="17" s="1"/>
  <c r="I76" i="17"/>
  <c r="K76" i="17"/>
  <c r="O76" i="17"/>
  <c r="Q76" i="17"/>
  <c r="V76" i="17"/>
  <c r="G80" i="17"/>
  <c r="M80" i="17" s="1"/>
  <c r="I80" i="17"/>
  <c r="K80" i="17"/>
  <c r="O80" i="17"/>
  <c r="Q80" i="17"/>
  <c r="V80" i="17"/>
  <c r="G84" i="17"/>
  <c r="M84" i="17" s="1"/>
  <c r="I84" i="17"/>
  <c r="K84" i="17"/>
  <c r="O84" i="17"/>
  <c r="Q84" i="17"/>
  <c r="V84" i="17"/>
  <c r="G89" i="17"/>
  <c r="M89" i="17" s="1"/>
  <c r="I89" i="17"/>
  <c r="K89" i="17"/>
  <c r="O89" i="17"/>
  <c r="Q89" i="17"/>
  <c r="V89" i="17"/>
  <c r="G95" i="17"/>
  <c r="M95" i="17" s="1"/>
  <c r="I95" i="17"/>
  <c r="K95" i="17"/>
  <c r="O95" i="17"/>
  <c r="Q95" i="17"/>
  <c r="V95" i="17"/>
  <c r="G99" i="17"/>
  <c r="M99" i="17" s="1"/>
  <c r="I99" i="17"/>
  <c r="K99" i="17"/>
  <c r="O99" i="17"/>
  <c r="Q99" i="17"/>
  <c r="V99" i="17"/>
  <c r="G105" i="17"/>
  <c r="I105" i="17"/>
  <c r="K105" i="17"/>
  <c r="M105" i="17"/>
  <c r="O105" i="17"/>
  <c r="Q105" i="17"/>
  <c r="V105" i="17"/>
  <c r="G109" i="17"/>
  <c r="M109" i="17" s="1"/>
  <c r="I109" i="17"/>
  <c r="K109" i="17"/>
  <c r="O109" i="17"/>
  <c r="Q109" i="17"/>
  <c r="V109" i="17"/>
  <c r="G115" i="17"/>
  <c r="M115" i="17" s="1"/>
  <c r="M114" i="17" s="1"/>
  <c r="I115" i="17"/>
  <c r="I114" i="17" s="1"/>
  <c r="K115" i="17"/>
  <c r="K114" i="17" s="1"/>
  <c r="O115" i="17"/>
  <c r="O114" i="17" s="1"/>
  <c r="Q115" i="17"/>
  <c r="Q114" i="17" s="1"/>
  <c r="V115" i="17"/>
  <c r="V114" i="17" s="1"/>
  <c r="G120" i="17"/>
  <c r="M120" i="17" s="1"/>
  <c r="I120" i="17"/>
  <c r="K120" i="17"/>
  <c r="O120" i="17"/>
  <c r="Q120" i="17"/>
  <c r="V120" i="17"/>
  <c r="G126" i="17"/>
  <c r="M126" i="17" s="1"/>
  <c r="I126" i="17"/>
  <c r="K126" i="17"/>
  <c r="O126" i="17"/>
  <c r="Q126" i="17"/>
  <c r="V126" i="17"/>
  <c r="G130" i="17"/>
  <c r="I130" i="17"/>
  <c r="K130" i="17"/>
  <c r="M130" i="17"/>
  <c r="O130" i="17"/>
  <c r="Q130" i="17"/>
  <c r="V130" i="17"/>
  <c r="G134" i="17"/>
  <c r="M134" i="17" s="1"/>
  <c r="I134" i="17"/>
  <c r="K134" i="17"/>
  <c r="O134" i="17"/>
  <c r="Q134" i="17"/>
  <c r="V134" i="17"/>
  <c r="G138" i="17"/>
  <c r="M138" i="17" s="1"/>
  <c r="I138" i="17"/>
  <c r="K138" i="17"/>
  <c r="O138" i="17"/>
  <c r="Q138" i="17"/>
  <c r="V138" i="17"/>
  <c r="G142" i="17"/>
  <c r="M142" i="17" s="1"/>
  <c r="I142" i="17"/>
  <c r="K142" i="17"/>
  <c r="O142" i="17"/>
  <c r="Q142" i="17"/>
  <c r="V142" i="17"/>
  <c r="G145" i="17"/>
  <c r="M145" i="17" s="1"/>
  <c r="I145" i="17"/>
  <c r="K145" i="17"/>
  <c r="O145" i="17"/>
  <c r="Q145" i="17"/>
  <c r="V145" i="17"/>
  <c r="G152" i="17"/>
  <c r="M152" i="17" s="1"/>
  <c r="I152" i="17"/>
  <c r="K152" i="17"/>
  <c r="O152" i="17"/>
  <c r="Q152" i="17"/>
  <c r="V152" i="17"/>
  <c r="G157" i="17"/>
  <c r="I157" i="17"/>
  <c r="K157" i="17"/>
  <c r="M157" i="17"/>
  <c r="O157" i="17"/>
  <c r="Q157" i="17"/>
  <c r="V157" i="17"/>
  <c r="G161" i="17"/>
  <c r="M161" i="17" s="1"/>
  <c r="I161" i="17"/>
  <c r="K161" i="17"/>
  <c r="O161" i="17"/>
  <c r="Q161" i="17"/>
  <c r="V161" i="17"/>
  <c r="G165" i="17"/>
  <c r="M165" i="17" s="1"/>
  <c r="I165" i="17"/>
  <c r="K165" i="17"/>
  <c r="O165" i="17"/>
  <c r="Q165" i="17"/>
  <c r="V165" i="17"/>
  <c r="I170" i="17"/>
  <c r="G171" i="17"/>
  <c r="M171" i="17" s="1"/>
  <c r="I171" i="17"/>
  <c r="K171" i="17"/>
  <c r="K170" i="17" s="1"/>
  <c r="O171" i="17"/>
  <c r="Q171" i="17"/>
  <c r="V171" i="17"/>
  <c r="V170" i="17" s="1"/>
  <c r="G175" i="17"/>
  <c r="M175" i="17" s="1"/>
  <c r="I175" i="17"/>
  <c r="K175" i="17"/>
  <c r="O175" i="17"/>
  <c r="Q175" i="17"/>
  <c r="Q170" i="17" s="1"/>
  <c r="V175" i="17"/>
  <c r="O180" i="17"/>
  <c r="G181" i="17"/>
  <c r="G180" i="17" s="1"/>
  <c r="I181" i="17"/>
  <c r="I180" i="17" s="1"/>
  <c r="K181" i="17"/>
  <c r="K180" i="17" s="1"/>
  <c r="O181" i="17"/>
  <c r="Q181" i="17"/>
  <c r="Q180" i="17" s="1"/>
  <c r="V181" i="17"/>
  <c r="V180" i="17" s="1"/>
  <c r="V187" i="17"/>
  <c r="G188" i="17"/>
  <c r="I188" i="17"/>
  <c r="I187" i="17" s="1"/>
  <c r="K188" i="17"/>
  <c r="K187" i="17" s="1"/>
  <c r="O188" i="17"/>
  <c r="O187" i="17" s="1"/>
  <c r="Q188" i="17"/>
  <c r="Q187" i="17" s="1"/>
  <c r="V188" i="17"/>
  <c r="I192" i="17"/>
  <c r="O192" i="17"/>
  <c r="G193" i="17"/>
  <c r="G192" i="17" s="1"/>
  <c r="I193" i="17"/>
  <c r="K193" i="17"/>
  <c r="K192" i="17" s="1"/>
  <c r="M193" i="17"/>
  <c r="M192" i="17" s="1"/>
  <c r="O193" i="17"/>
  <c r="Q193" i="17"/>
  <c r="Q192" i="17" s="1"/>
  <c r="V193" i="17"/>
  <c r="V192" i="17" s="1"/>
  <c r="G197" i="17"/>
  <c r="M197" i="17" s="1"/>
  <c r="I197" i="17"/>
  <c r="K197" i="17"/>
  <c r="O197" i="17"/>
  <c r="Q197" i="17"/>
  <c r="V197" i="17"/>
  <c r="G201" i="17"/>
  <c r="M201" i="17" s="1"/>
  <c r="I201" i="17"/>
  <c r="K201" i="17"/>
  <c r="O201" i="17"/>
  <c r="Q201" i="17"/>
  <c r="V201" i="17"/>
  <c r="G204" i="17"/>
  <c r="M204" i="17" s="1"/>
  <c r="I204" i="17"/>
  <c r="K204" i="17"/>
  <c r="O204" i="17"/>
  <c r="Q204" i="17"/>
  <c r="V204" i="17"/>
  <c r="G210" i="17"/>
  <c r="M210" i="17" s="1"/>
  <c r="I210" i="17"/>
  <c r="K210" i="17"/>
  <c r="O210" i="17"/>
  <c r="Q210" i="17"/>
  <c r="V210" i="17"/>
  <c r="G214" i="17"/>
  <c r="M214" i="17" s="1"/>
  <c r="I214" i="17"/>
  <c r="K214" i="17"/>
  <c r="O214" i="17"/>
  <c r="Q214" i="17"/>
  <c r="V214" i="17"/>
  <c r="G218" i="17"/>
  <c r="M218" i="17" s="1"/>
  <c r="I218" i="17"/>
  <c r="K218" i="17"/>
  <c r="O218" i="17"/>
  <c r="Q218" i="17"/>
  <c r="V218" i="17"/>
  <c r="G222" i="17"/>
  <c r="M222" i="17" s="1"/>
  <c r="I222" i="17"/>
  <c r="K222" i="17"/>
  <c r="O222" i="17"/>
  <c r="Q222" i="17"/>
  <c r="V222" i="17"/>
  <c r="G225" i="17"/>
  <c r="M225" i="17" s="1"/>
  <c r="I225" i="17"/>
  <c r="K225" i="17"/>
  <c r="O225" i="17"/>
  <c r="Q225" i="17"/>
  <c r="V225" i="17"/>
  <c r="G228" i="17"/>
  <c r="M228" i="17" s="1"/>
  <c r="I228" i="17"/>
  <c r="K228" i="17"/>
  <c r="O228" i="17"/>
  <c r="Q228" i="17"/>
  <c r="V228" i="17"/>
  <c r="G231" i="17"/>
  <c r="M231" i="17" s="1"/>
  <c r="I231" i="17"/>
  <c r="K231" i="17"/>
  <c r="O231" i="17"/>
  <c r="Q231" i="17"/>
  <c r="V231" i="17"/>
  <c r="G234" i="17"/>
  <c r="M234" i="17" s="1"/>
  <c r="I234" i="17"/>
  <c r="K234" i="17"/>
  <c r="O234" i="17"/>
  <c r="Q234" i="17"/>
  <c r="V234" i="17"/>
  <c r="G238" i="17"/>
  <c r="M238" i="17" s="1"/>
  <c r="I238" i="17"/>
  <c r="K238" i="17"/>
  <c r="O238" i="17"/>
  <c r="Q238" i="17"/>
  <c r="V238" i="17"/>
  <c r="G242" i="17"/>
  <c r="M242" i="17" s="1"/>
  <c r="I242" i="17"/>
  <c r="K242" i="17"/>
  <c r="O242" i="17"/>
  <c r="Q242" i="17"/>
  <c r="V242" i="17"/>
  <c r="G245" i="17"/>
  <c r="M245" i="17" s="1"/>
  <c r="I245" i="17"/>
  <c r="K245" i="17"/>
  <c r="O245" i="17"/>
  <c r="Q245" i="17"/>
  <c r="V245" i="17"/>
  <c r="G248" i="17"/>
  <c r="M248" i="17" s="1"/>
  <c r="I248" i="17"/>
  <c r="K248" i="17"/>
  <c r="O248" i="17"/>
  <c r="Q248" i="17"/>
  <c r="V248" i="17"/>
  <c r="G251" i="17"/>
  <c r="M251" i="17" s="1"/>
  <c r="I251" i="17"/>
  <c r="K251" i="17"/>
  <c r="O251" i="17"/>
  <c r="Q251" i="17"/>
  <c r="V251" i="17"/>
  <c r="G255" i="17"/>
  <c r="M255" i="17" s="1"/>
  <c r="I255" i="17"/>
  <c r="K255" i="17"/>
  <c r="O255" i="17"/>
  <c r="Q255" i="17"/>
  <c r="V255" i="17"/>
  <c r="K259" i="17"/>
  <c r="V259" i="17"/>
  <c r="G260" i="17"/>
  <c r="I260" i="17"/>
  <c r="I259" i="17" s="1"/>
  <c r="K260" i="17"/>
  <c r="O260" i="17"/>
  <c r="O259" i="17" s="1"/>
  <c r="Q260" i="17"/>
  <c r="Q259" i="17" s="1"/>
  <c r="V260" i="17"/>
  <c r="G264" i="17"/>
  <c r="M264" i="17" s="1"/>
  <c r="I264" i="17"/>
  <c r="K264" i="17"/>
  <c r="O264" i="17"/>
  <c r="Q264" i="17"/>
  <c r="V264" i="17"/>
  <c r="G267" i="17"/>
  <c r="M267" i="17" s="1"/>
  <c r="I267" i="17"/>
  <c r="K267" i="17"/>
  <c r="O267" i="17"/>
  <c r="Q267" i="17"/>
  <c r="V267" i="17"/>
  <c r="G270" i="17"/>
  <c r="M270" i="17" s="1"/>
  <c r="I270" i="17"/>
  <c r="K270" i="17"/>
  <c r="K263" i="17" s="1"/>
  <c r="O270" i="17"/>
  <c r="Q270" i="17"/>
  <c r="V270" i="17"/>
  <c r="G273" i="17"/>
  <c r="M273" i="17" s="1"/>
  <c r="I273" i="17"/>
  <c r="K273" i="17"/>
  <c r="O273" i="17"/>
  <c r="Q273" i="17"/>
  <c r="V273" i="17"/>
  <c r="G277" i="17"/>
  <c r="M277" i="17" s="1"/>
  <c r="I277" i="17"/>
  <c r="K277" i="17"/>
  <c r="O277" i="17"/>
  <c r="Q277" i="17"/>
  <c r="V277" i="17"/>
  <c r="G280" i="17"/>
  <c r="M280" i="17" s="1"/>
  <c r="I280" i="17"/>
  <c r="K280" i="17"/>
  <c r="O280" i="17"/>
  <c r="Q280" i="17"/>
  <c r="Q276" i="17" s="1"/>
  <c r="V280" i="17"/>
  <c r="G283" i="17"/>
  <c r="M283" i="17" s="1"/>
  <c r="I283" i="17"/>
  <c r="K283" i="17"/>
  <c r="O283" i="17"/>
  <c r="Q283" i="17"/>
  <c r="V283" i="17"/>
  <c r="G287" i="17"/>
  <c r="M287" i="17" s="1"/>
  <c r="I287" i="17"/>
  <c r="K287" i="17"/>
  <c r="O287" i="17"/>
  <c r="Q287" i="17"/>
  <c r="V287" i="17"/>
  <c r="G289" i="17"/>
  <c r="M289" i="17" s="1"/>
  <c r="I289" i="17"/>
  <c r="K289" i="17"/>
  <c r="O289" i="17"/>
  <c r="Q289" i="17"/>
  <c r="V289" i="17"/>
  <c r="G293" i="17"/>
  <c r="I293" i="17"/>
  <c r="K293" i="17"/>
  <c r="O293" i="17"/>
  <c r="Q293" i="17"/>
  <c r="V293" i="17"/>
  <c r="G296" i="17"/>
  <c r="M296" i="17" s="1"/>
  <c r="I296" i="17"/>
  <c r="K296" i="17"/>
  <c r="O296" i="17"/>
  <c r="Q296" i="17"/>
  <c r="V296" i="17"/>
  <c r="G299" i="17"/>
  <c r="M299" i="17" s="1"/>
  <c r="I299" i="17"/>
  <c r="K299" i="17"/>
  <c r="O299" i="17"/>
  <c r="Q299" i="17"/>
  <c r="V299" i="17"/>
  <c r="G303" i="17"/>
  <c r="M303" i="17" s="1"/>
  <c r="I303" i="17"/>
  <c r="K303" i="17"/>
  <c r="O303" i="17"/>
  <c r="Q303" i="17"/>
  <c r="V303" i="17"/>
  <c r="G305" i="17"/>
  <c r="M305" i="17" s="1"/>
  <c r="I305" i="17"/>
  <c r="K305" i="17"/>
  <c r="O305" i="17"/>
  <c r="Q305" i="17"/>
  <c r="V305" i="17"/>
  <c r="G307" i="17"/>
  <c r="I307" i="17"/>
  <c r="K307" i="17"/>
  <c r="O307" i="17"/>
  <c r="Q307" i="17"/>
  <c r="V307" i="17"/>
  <c r="G309" i="17"/>
  <c r="M309" i="17" s="1"/>
  <c r="I309" i="17"/>
  <c r="K309" i="17"/>
  <c r="O309" i="17"/>
  <c r="Q309" i="17"/>
  <c r="V309" i="17"/>
  <c r="G313" i="17"/>
  <c r="M313" i="17" s="1"/>
  <c r="I313" i="17"/>
  <c r="K313" i="17"/>
  <c r="O313" i="17"/>
  <c r="Q313" i="17"/>
  <c r="V313" i="17"/>
  <c r="G317" i="17"/>
  <c r="I317" i="17"/>
  <c r="K317" i="17"/>
  <c r="M317" i="17"/>
  <c r="O317" i="17"/>
  <c r="Q317" i="17"/>
  <c r="V317" i="17"/>
  <c r="G320" i="17"/>
  <c r="M320" i="17" s="1"/>
  <c r="I320" i="17"/>
  <c r="K320" i="17"/>
  <c r="O320" i="17"/>
  <c r="Q320" i="17"/>
  <c r="V320" i="17"/>
  <c r="G323" i="17"/>
  <c r="M323" i="17" s="1"/>
  <c r="I323" i="17"/>
  <c r="K323" i="17"/>
  <c r="O323" i="17"/>
  <c r="Q323" i="17"/>
  <c r="V323" i="17"/>
  <c r="G326" i="17"/>
  <c r="M326" i="17" s="1"/>
  <c r="I326" i="17"/>
  <c r="K326" i="17"/>
  <c r="O326" i="17"/>
  <c r="Q326" i="17"/>
  <c r="V326" i="17"/>
  <c r="G328" i="17"/>
  <c r="M328" i="17" s="1"/>
  <c r="I328" i="17"/>
  <c r="K328" i="17"/>
  <c r="O328" i="17"/>
  <c r="Q328" i="17"/>
  <c r="V328" i="17"/>
  <c r="G330" i="17"/>
  <c r="M330" i="17" s="1"/>
  <c r="I330" i="17"/>
  <c r="K330" i="17"/>
  <c r="O330" i="17"/>
  <c r="Q330" i="17"/>
  <c r="V330" i="17"/>
  <c r="G333" i="17"/>
  <c r="I333" i="17"/>
  <c r="K333" i="17"/>
  <c r="M333" i="17"/>
  <c r="O333" i="17"/>
  <c r="Q333" i="17"/>
  <c r="V333" i="17"/>
  <c r="G336" i="17"/>
  <c r="M336" i="17" s="1"/>
  <c r="I336" i="17"/>
  <c r="K336" i="17"/>
  <c r="O336" i="17"/>
  <c r="Q336" i="17"/>
  <c r="V336" i="17"/>
  <c r="G339" i="17"/>
  <c r="M339" i="17" s="1"/>
  <c r="I339" i="17"/>
  <c r="K339" i="17"/>
  <c r="O339" i="17"/>
  <c r="Q339" i="17"/>
  <c r="V339" i="17"/>
  <c r="G341" i="17"/>
  <c r="M341" i="17" s="1"/>
  <c r="I341" i="17"/>
  <c r="K341" i="17"/>
  <c r="O341" i="17"/>
  <c r="Q341" i="17"/>
  <c r="V341" i="17"/>
  <c r="G343" i="17"/>
  <c r="M343" i="17" s="1"/>
  <c r="I343" i="17"/>
  <c r="K343" i="17"/>
  <c r="O343" i="17"/>
  <c r="Q343" i="17"/>
  <c r="V343" i="17"/>
  <c r="G346" i="17"/>
  <c r="M346" i="17" s="1"/>
  <c r="I346" i="17"/>
  <c r="K346" i="17"/>
  <c r="O346" i="17"/>
  <c r="Q346" i="17"/>
  <c r="V346" i="17"/>
  <c r="G350" i="17"/>
  <c r="M350" i="17" s="1"/>
  <c r="I350" i="17"/>
  <c r="K350" i="17"/>
  <c r="O350" i="17"/>
  <c r="Q350" i="17"/>
  <c r="V350" i="17"/>
  <c r="G353" i="17"/>
  <c r="M353" i="17" s="1"/>
  <c r="I353" i="17"/>
  <c r="K353" i="17"/>
  <c r="O353" i="17"/>
  <c r="Q353" i="17"/>
  <c r="V353" i="17"/>
  <c r="G355" i="17"/>
  <c r="I355" i="17"/>
  <c r="K355" i="17"/>
  <c r="O355" i="17"/>
  <c r="Q355" i="17"/>
  <c r="V355" i="17"/>
  <c r="G358" i="17"/>
  <c r="M358" i="17" s="1"/>
  <c r="I358" i="17"/>
  <c r="K358" i="17"/>
  <c r="O358" i="17"/>
  <c r="Q358" i="17"/>
  <c r="V358" i="17"/>
  <c r="G362" i="17"/>
  <c r="M362" i="17" s="1"/>
  <c r="I362" i="17"/>
  <c r="K362" i="17"/>
  <c r="O362" i="17"/>
  <c r="Q362" i="17"/>
  <c r="V362" i="17"/>
  <c r="G364" i="17"/>
  <c r="I364" i="17"/>
  <c r="K364" i="17"/>
  <c r="M364" i="17"/>
  <c r="O364" i="17"/>
  <c r="Q364" i="17"/>
  <c r="V364" i="17"/>
  <c r="G367" i="17"/>
  <c r="M367" i="17" s="1"/>
  <c r="I367" i="17"/>
  <c r="K367" i="17"/>
  <c r="O367" i="17"/>
  <c r="Q367" i="17"/>
  <c r="V367" i="17"/>
  <c r="G370" i="17"/>
  <c r="M370" i="17" s="1"/>
  <c r="I370" i="17"/>
  <c r="K370" i="17"/>
  <c r="O370" i="17"/>
  <c r="Q370" i="17"/>
  <c r="V370" i="17"/>
  <c r="G373" i="17"/>
  <c r="M373" i="17" s="1"/>
  <c r="I373" i="17"/>
  <c r="K373" i="17"/>
  <c r="O373" i="17"/>
  <c r="Q373" i="17"/>
  <c r="V373" i="17"/>
  <c r="G375" i="17"/>
  <c r="M375" i="17" s="1"/>
  <c r="I375" i="17"/>
  <c r="K375" i="17"/>
  <c r="O375" i="17"/>
  <c r="Q375" i="17"/>
  <c r="V375" i="17"/>
  <c r="G378" i="17"/>
  <c r="M378" i="17" s="1"/>
  <c r="I378" i="17"/>
  <c r="K378" i="17"/>
  <c r="O378" i="17"/>
  <c r="Q378" i="17"/>
  <c r="V378" i="17"/>
  <c r="G380" i="17"/>
  <c r="I380" i="17"/>
  <c r="K380" i="17"/>
  <c r="M380" i="17"/>
  <c r="O380" i="17"/>
  <c r="Q380" i="17"/>
  <c r="V380" i="17"/>
  <c r="O383" i="17"/>
  <c r="G384" i="17"/>
  <c r="I384" i="17"/>
  <c r="K384" i="17"/>
  <c r="M384" i="17"/>
  <c r="O384" i="17"/>
  <c r="Q384" i="17"/>
  <c r="V384" i="17"/>
  <c r="G386" i="17"/>
  <c r="M386" i="17" s="1"/>
  <c r="I386" i="17"/>
  <c r="K386" i="17"/>
  <c r="O386" i="17"/>
  <c r="Q386" i="17"/>
  <c r="Q383" i="17" s="1"/>
  <c r="V386" i="17"/>
  <c r="Q388" i="17"/>
  <c r="G389" i="17"/>
  <c r="M389" i="17" s="1"/>
  <c r="M388" i="17" s="1"/>
  <c r="I389" i="17"/>
  <c r="I388" i="17" s="1"/>
  <c r="K389" i="17"/>
  <c r="K388" i="17" s="1"/>
  <c r="O389" i="17"/>
  <c r="O388" i="17" s="1"/>
  <c r="Q389" i="17"/>
  <c r="V389" i="17"/>
  <c r="V388" i="17" s="1"/>
  <c r="G393" i="17"/>
  <c r="M393" i="17" s="1"/>
  <c r="I393" i="17"/>
  <c r="K393" i="17"/>
  <c r="O393" i="17"/>
  <c r="Q393" i="17"/>
  <c r="V393" i="17"/>
  <c r="G398" i="17"/>
  <c r="M398" i="17" s="1"/>
  <c r="I398" i="17"/>
  <c r="K398" i="17"/>
  <c r="O398" i="17"/>
  <c r="Q398" i="17"/>
  <c r="V398" i="17"/>
  <c r="G402" i="17"/>
  <c r="I402" i="17"/>
  <c r="K402" i="17"/>
  <c r="O402" i="17"/>
  <c r="Q402" i="17"/>
  <c r="Q392" i="17" s="1"/>
  <c r="V402" i="17"/>
  <c r="V392" i="17" s="1"/>
  <c r="G406" i="17"/>
  <c r="M406" i="17" s="1"/>
  <c r="I406" i="17"/>
  <c r="K406" i="17"/>
  <c r="O406" i="17"/>
  <c r="O405" i="17" s="1"/>
  <c r="Q406" i="17"/>
  <c r="V406" i="17"/>
  <c r="G410" i="17"/>
  <c r="M410" i="17" s="1"/>
  <c r="I410" i="17"/>
  <c r="K410" i="17"/>
  <c r="O410" i="17"/>
  <c r="Q410" i="17"/>
  <c r="V410" i="17"/>
  <c r="G414" i="17"/>
  <c r="M414" i="17" s="1"/>
  <c r="I414" i="17"/>
  <c r="K414" i="17"/>
  <c r="O414" i="17"/>
  <c r="Q414" i="17"/>
  <c r="V414" i="17"/>
  <c r="G417" i="17"/>
  <c r="I417" i="17"/>
  <c r="K417" i="17"/>
  <c r="M417" i="17"/>
  <c r="O417" i="17"/>
  <c r="Q417" i="17"/>
  <c r="V417" i="17"/>
  <c r="G420" i="17"/>
  <c r="M420" i="17" s="1"/>
  <c r="I420" i="17"/>
  <c r="K420" i="17"/>
  <c r="O420" i="17"/>
  <c r="Q420" i="17"/>
  <c r="V420" i="17"/>
  <c r="G429" i="17"/>
  <c r="M429" i="17" s="1"/>
  <c r="I429" i="17"/>
  <c r="K429" i="17"/>
  <c r="O429" i="17"/>
  <c r="Q429" i="17"/>
  <c r="V429" i="17"/>
  <c r="G433" i="17"/>
  <c r="I433" i="17"/>
  <c r="K433" i="17"/>
  <c r="M433" i="17"/>
  <c r="O433" i="17"/>
  <c r="Q433" i="17"/>
  <c r="V433" i="17"/>
  <c r="G436" i="17"/>
  <c r="I436" i="17"/>
  <c r="K436" i="17"/>
  <c r="O436" i="17"/>
  <c r="Q436" i="17"/>
  <c r="V436" i="17"/>
  <c r="G439" i="17"/>
  <c r="M439" i="17" s="1"/>
  <c r="I439" i="17"/>
  <c r="K439" i="17"/>
  <c r="O439" i="17"/>
  <c r="Q439" i="17"/>
  <c r="V439" i="17"/>
  <c r="G442" i="17"/>
  <c r="M442" i="17" s="1"/>
  <c r="I442" i="17"/>
  <c r="K442" i="17"/>
  <c r="O442" i="17"/>
  <c r="Q442" i="17"/>
  <c r="V442" i="17"/>
  <c r="G446" i="17"/>
  <c r="M446" i="17" s="1"/>
  <c r="I446" i="17"/>
  <c r="K446" i="17"/>
  <c r="O446" i="17"/>
  <c r="Q446" i="17"/>
  <c r="V446" i="17"/>
  <c r="G449" i="17"/>
  <c r="M449" i="17" s="1"/>
  <c r="I449" i="17"/>
  <c r="K449" i="17"/>
  <c r="O449" i="17"/>
  <c r="Q449" i="17"/>
  <c r="V449" i="17"/>
  <c r="G452" i="17"/>
  <c r="M452" i="17" s="1"/>
  <c r="I452" i="17"/>
  <c r="K452" i="17"/>
  <c r="O452" i="17"/>
  <c r="Q452" i="17"/>
  <c r="V452" i="17"/>
  <c r="G456" i="17"/>
  <c r="M456" i="17" s="1"/>
  <c r="I456" i="17"/>
  <c r="K456" i="17"/>
  <c r="O456" i="17"/>
  <c r="Q456" i="17"/>
  <c r="V456" i="17"/>
  <c r="G459" i="17"/>
  <c r="M459" i="17" s="1"/>
  <c r="I459" i="17"/>
  <c r="K459" i="17"/>
  <c r="O459" i="17"/>
  <c r="Q459" i="17"/>
  <c r="V459" i="17"/>
  <c r="G462" i="17"/>
  <c r="M462" i="17" s="1"/>
  <c r="I462" i="17"/>
  <c r="K462" i="17"/>
  <c r="O462" i="17"/>
  <c r="Q462" i="17"/>
  <c r="V462" i="17"/>
  <c r="G465" i="17"/>
  <c r="M465" i="17" s="1"/>
  <c r="I465" i="17"/>
  <c r="K465" i="17"/>
  <c r="O465" i="17"/>
  <c r="Q465" i="17"/>
  <c r="V465" i="17"/>
  <c r="G468" i="17"/>
  <c r="M468" i="17" s="1"/>
  <c r="I468" i="17"/>
  <c r="K468" i="17"/>
  <c r="O468" i="17"/>
  <c r="Q468" i="17"/>
  <c r="V468" i="17"/>
  <c r="G472" i="17"/>
  <c r="I472" i="17"/>
  <c r="K472" i="17"/>
  <c r="M472" i="17"/>
  <c r="O472" i="17"/>
  <c r="Q472" i="17"/>
  <c r="V472" i="17"/>
  <c r="G475" i="17"/>
  <c r="I475" i="17"/>
  <c r="I474" i="17" s="1"/>
  <c r="K475" i="17"/>
  <c r="K474" i="17" s="1"/>
  <c r="O475" i="17"/>
  <c r="O474" i="17" s="1"/>
  <c r="Q475" i="17"/>
  <c r="Q474" i="17" s="1"/>
  <c r="V475" i="17"/>
  <c r="V474" i="17" s="1"/>
  <c r="G479" i="17"/>
  <c r="I479" i="17"/>
  <c r="K479" i="17"/>
  <c r="O479" i="17"/>
  <c r="Q479" i="17"/>
  <c r="V479" i="17"/>
  <c r="G484" i="17"/>
  <c r="M484" i="17" s="1"/>
  <c r="I484" i="17"/>
  <c r="K484" i="17"/>
  <c r="O484" i="17"/>
  <c r="Q484" i="17"/>
  <c r="V484" i="17"/>
  <c r="G487" i="17"/>
  <c r="M487" i="17" s="1"/>
  <c r="I487" i="17"/>
  <c r="K487" i="17"/>
  <c r="O487" i="17"/>
  <c r="Q487" i="17"/>
  <c r="V487" i="17"/>
  <c r="G491" i="17"/>
  <c r="M491" i="17" s="1"/>
  <c r="I491" i="17"/>
  <c r="K491" i="17"/>
  <c r="O491" i="17"/>
  <c r="Q491" i="17"/>
  <c r="V491" i="17"/>
  <c r="G493" i="17"/>
  <c r="M493" i="17" s="1"/>
  <c r="I493" i="17"/>
  <c r="K493" i="17"/>
  <c r="O493" i="17"/>
  <c r="Q493" i="17"/>
  <c r="V493" i="17"/>
  <c r="V490" i="17" s="1"/>
  <c r="G496" i="17"/>
  <c r="M496" i="17" s="1"/>
  <c r="I496" i="17"/>
  <c r="K496" i="17"/>
  <c r="O496" i="17"/>
  <c r="Q496" i="17"/>
  <c r="V496" i="17"/>
  <c r="G498" i="17"/>
  <c r="M498" i="17" s="1"/>
  <c r="I498" i="17"/>
  <c r="K498" i="17"/>
  <c r="O498" i="17"/>
  <c r="Q498" i="17"/>
  <c r="V498" i="17"/>
  <c r="G500" i="17"/>
  <c r="M500" i="17" s="1"/>
  <c r="I500" i="17"/>
  <c r="K500" i="17"/>
  <c r="O500" i="17"/>
  <c r="Q500" i="17"/>
  <c r="V500" i="17"/>
  <c r="G502" i="17"/>
  <c r="M502" i="17" s="1"/>
  <c r="I502" i="17"/>
  <c r="K502" i="17"/>
  <c r="K490" i="17" s="1"/>
  <c r="O502" i="17"/>
  <c r="Q502" i="17"/>
  <c r="V502" i="17"/>
  <c r="AE506" i="17"/>
  <c r="BA220" i="16"/>
  <c r="BA184" i="16"/>
  <c r="BA155" i="16"/>
  <c r="BA147" i="16"/>
  <c r="BA137" i="16"/>
  <c r="BA123" i="16"/>
  <c r="BA93" i="16"/>
  <c r="BA88" i="16"/>
  <c r="BA80" i="16"/>
  <c r="BA75" i="16"/>
  <c r="BA71" i="16"/>
  <c r="BA66" i="16"/>
  <c r="BA30" i="16"/>
  <c r="G9" i="16"/>
  <c r="M9" i="16" s="1"/>
  <c r="I9" i="16"/>
  <c r="K9" i="16"/>
  <c r="O9" i="16"/>
  <c r="Q9" i="16"/>
  <c r="V9" i="16"/>
  <c r="G14" i="16"/>
  <c r="M14" i="16" s="1"/>
  <c r="I14" i="16"/>
  <c r="K14" i="16"/>
  <c r="O14" i="16"/>
  <c r="Q14" i="16"/>
  <c r="V14" i="16"/>
  <c r="G17" i="16"/>
  <c r="M17" i="16" s="1"/>
  <c r="I17" i="16"/>
  <c r="K17" i="16"/>
  <c r="O17" i="16"/>
  <c r="Q17" i="16"/>
  <c r="V17" i="16"/>
  <c r="G21" i="16"/>
  <c r="M21" i="16" s="1"/>
  <c r="I21" i="16"/>
  <c r="K21" i="16"/>
  <c r="O21" i="16"/>
  <c r="Q21" i="16"/>
  <c r="V21" i="16"/>
  <c r="G25" i="16"/>
  <c r="M25" i="16" s="1"/>
  <c r="I25" i="16"/>
  <c r="K25" i="16"/>
  <c r="O25" i="16"/>
  <c r="Q25" i="16"/>
  <c r="V25" i="16"/>
  <c r="G29" i="16"/>
  <c r="M29" i="16" s="1"/>
  <c r="I29" i="16"/>
  <c r="K29" i="16"/>
  <c r="O29" i="16"/>
  <c r="Q29" i="16"/>
  <c r="V29" i="16"/>
  <c r="G33" i="16"/>
  <c r="M33" i="16" s="1"/>
  <c r="I33" i="16"/>
  <c r="K33" i="16"/>
  <c r="O33" i="16"/>
  <c r="Q33" i="16"/>
  <c r="V33" i="16"/>
  <c r="G37" i="16"/>
  <c r="M37" i="16" s="1"/>
  <c r="M36" i="16" s="1"/>
  <c r="I37" i="16"/>
  <c r="I36" i="16" s="1"/>
  <c r="K37" i="16"/>
  <c r="K36" i="16" s="1"/>
  <c r="O37" i="16"/>
  <c r="O36" i="16" s="1"/>
  <c r="Q37" i="16"/>
  <c r="Q36" i="16" s="1"/>
  <c r="V37" i="16"/>
  <c r="V36" i="16" s="1"/>
  <c r="G42" i="16"/>
  <c r="M42" i="16" s="1"/>
  <c r="I42" i="16"/>
  <c r="K42" i="16"/>
  <c r="O42" i="16"/>
  <c r="Q42" i="16"/>
  <c r="Q41" i="16" s="1"/>
  <c r="V42" i="16"/>
  <c r="G49" i="16"/>
  <c r="I49" i="16"/>
  <c r="K49" i="16"/>
  <c r="O49" i="16"/>
  <c r="Q49" i="16"/>
  <c r="V49" i="16"/>
  <c r="G53" i="16"/>
  <c r="M53" i="16" s="1"/>
  <c r="I53" i="16"/>
  <c r="K53" i="16"/>
  <c r="O53" i="16"/>
  <c r="Q53" i="16"/>
  <c r="V53" i="16"/>
  <c r="G57" i="16"/>
  <c r="M57" i="16" s="1"/>
  <c r="I57" i="16"/>
  <c r="K57" i="16"/>
  <c r="O57" i="16"/>
  <c r="Q57" i="16"/>
  <c r="V57" i="16"/>
  <c r="G64" i="16"/>
  <c r="I64" i="16"/>
  <c r="V64" i="16"/>
  <c r="G65" i="16"/>
  <c r="M65" i="16" s="1"/>
  <c r="M64" i="16" s="1"/>
  <c r="I65" i="16"/>
  <c r="K65" i="16"/>
  <c r="K64" i="16" s="1"/>
  <c r="O65" i="16"/>
  <c r="O64" i="16" s="1"/>
  <c r="Q65" i="16"/>
  <c r="Q64" i="16" s="1"/>
  <c r="V65" i="16"/>
  <c r="G70" i="16"/>
  <c r="I70" i="16"/>
  <c r="K70" i="16"/>
  <c r="O70" i="16"/>
  <c r="Q70" i="16"/>
  <c r="V70" i="16"/>
  <c r="G74" i="16"/>
  <c r="M74" i="16" s="1"/>
  <c r="I74" i="16"/>
  <c r="I69" i="16" s="1"/>
  <c r="K74" i="16"/>
  <c r="O74" i="16"/>
  <c r="Q74" i="16"/>
  <c r="V74" i="16"/>
  <c r="G79" i="16"/>
  <c r="M79" i="16" s="1"/>
  <c r="I79" i="16"/>
  <c r="K79" i="16"/>
  <c r="O79" i="16"/>
  <c r="Q79" i="16"/>
  <c r="V79" i="16"/>
  <c r="G87" i="16"/>
  <c r="I87" i="16"/>
  <c r="K87" i="16"/>
  <c r="O87" i="16"/>
  <c r="Q87" i="16"/>
  <c r="Q69" i="16" s="1"/>
  <c r="V87" i="16"/>
  <c r="G92" i="16"/>
  <c r="M92" i="16" s="1"/>
  <c r="I92" i="16"/>
  <c r="K92" i="16"/>
  <c r="O92" i="16"/>
  <c r="Q92" i="16"/>
  <c r="V92" i="16"/>
  <c r="G97" i="16"/>
  <c r="M97" i="16" s="1"/>
  <c r="I97" i="16"/>
  <c r="K97" i="16"/>
  <c r="O97" i="16"/>
  <c r="Q97" i="16"/>
  <c r="V97" i="16"/>
  <c r="G101" i="16"/>
  <c r="M101" i="16" s="1"/>
  <c r="I101" i="16"/>
  <c r="K101" i="16"/>
  <c r="O101" i="16"/>
  <c r="Q101" i="16"/>
  <c r="V101" i="16"/>
  <c r="G105" i="16"/>
  <c r="M105" i="16" s="1"/>
  <c r="I105" i="16"/>
  <c r="K105" i="16"/>
  <c r="O105" i="16"/>
  <c r="Q105" i="16"/>
  <c r="V105" i="16"/>
  <c r="G109" i="16"/>
  <c r="M109" i="16" s="1"/>
  <c r="I109" i="16"/>
  <c r="K109" i="16"/>
  <c r="O109" i="16"/>
  <c r="Q109" i="16"/>
  <c r="V109" i="16"/>
  <c r="G113" i="16"/>
  <c r="M113" i="16" s="1"/>
  <c r="I113" i="16"/>
  <c r="K113" i="16"/>
  <c r="O113" i="16"/>
  <c r="Q113" i="16"/>
  <c r="V113" i="16"/>
  <c r="G116" i="16"/>
  <c r="M116" i="16" s="1"/>
  <c r="I116" i="16"/>
  <c r="K116" i="16"/>
  <c r="O116" i="16"/>
  <c r="Q116" i="16"/>
  <c r="V116" i="16"/>
  <c r="G122" i="16"/>
  <c r="I122" i="16"/>
  <c r="K122" i="16"/>
  <c r="O122" i="16"/>
  <c r="O121" i="16" s="1"/>
  <c r="Q122" i="16"/>
  <c r="V122" i="16"/>
  <c r="G128" i="16"/>
  <c r="M128" i="16" s="1"/>
  <c r="I128" i="16"/>
  <c r="I121" i="16" s="1"/>
  <c r="K128" i="16"/>
  <c r="O128" i="16"/>
  <c r="Q128" i="16"/>
  <c r="Q121" i="16" s="1"/>
  <c r="V128" i="16"/>
  <c r="G132" i="16"/>
  <c r="M132" i="16" s="1"/>
  <c r="I132" i="16"/>
  <c r="K132" i="16"/>
  <c r="O132" i="16"/>
  <c r="Q132" i="16"/>
  <c r="V132" i="16"/>
  <c r="G135" i="16"/>
  <c r="G136" i="16"/>
  <c r="M136" i="16" s="1"/>
  <c r="M135" i="16" s="1"/>
  <c r="I136" i="16"/>
  <c r="I135" i="16" s="1"/>
  <c r="K136" i="16"/>
  <c r="K135" i="16" s="1"/>
  <c r="O136" i="16"/>
  <c r="O135" i="16" s="1"/>
  <c r="Q136" i="16"/>
  <c r="Q135" i="16" s="1"/>
  <c r="V136" i="16"/>
  <c r="V135" i="16" s="1"/>
  <c r="G142" i="16"/>
  <c r="I142" i="16"/>
  <c r="I141" i="16" s="1"/>
  <c r="K142" i="16"/>
  <c r="K141" i="16" s="1"/>
  <c r="O142" i="16"/>
  <c r="O141" i="16" s="1"/>
  <c r="Q142" i="16"/>
  <c r="Q141" i="16" s="1"/>
  <c r="V142" i="16"/>
  <c r="V141" i="16" s="1"/>
  <c r="G146" i="16"/>
  <c r="M146" i="16" s="1"/>
  <c r="I146" i="16"/>
  <c r="K146" i="16"/>
  <c r="O146" i="16"/>
  <c r="Q146" i="16"/>
  <c r="V146" i="16"/>
  <c r="G150" i="16"/>
  <c r="M150" i="16" s="1"/>
  <c r="I150" i="16"/>
  <c r="K150" i="16"/>
  <c r="O150" i="16"/>
  <c r="Q150" i="16"/>
  <c r="V150" i="16"/>
  <c r="G154" i="16"/>
  <c r="M154" i="16" s="1"/>
  <c r="I154" i="16"/>
  <c r="K154" i="16"/>
  <c r="O154" i="16"/>
  <c r="Q154" i="16"/>
  <c r="V154" i="16"/>
  <c r="G158" i="16"/>
  <c r="M158" i="16" s="1"/>
  <c r="I158" i="16"/>
  <c r="K158" i="16"/>
  <c r="O158" i="16"/>
  <c r="Q158" i="16"/>
  <c r="V158" i="16"/>
  <c r="G162" i="16"/>
  <c r="M162" i="16" s="1"/>
  <c r="I162" i="16"/>
  <c r="K162" i="16"/>
  <c r="O162" i="16"/>
  <c r="Q162" i="16"/>
  <c r="V162" i="16"/>
  <c r="G166" i="16"/>
  <c r="M166" i="16" s="1"/>
  <c r="I166" i="16"/>
  <c r="K166" i="16"/>
  <c r="O166" i="16"/>
  <c r="Q166" i="16"/>
  <c r="V166" i="16"/>
  <c r="G170" i="16"/>
  <c r="M170" i="16" s="1"/>
  <c r="I170" i="16"/>
  <c r="K170" i="16"/>
  <c r="O170" i="16"/>
  <c r="Q170" i="16"/>
  <c r="V170" i="16"/>
  <c r="G173" i="16"/>
  <c r="M173" i="16" s="1"/>
  <c r="I173" i="16"/>
  <c r="K173" i="16"/>
  <c r="O173" i="16"/>
  <c r="Q173" i="16"/>
  <c r="V173" i="16"/>
  <c r="G179" i="16"/>
  <c r="M179" i="16" s="1"/>
  <c r="I179" i="16"/>
  <c r="K179" i="16"/>
  <c r="O179" i="16"/>
  <c r="Q179" i="16"/>
  <c r="V179" i="16"/>
  <c r="I182" i="16"/>
  <c r="O182" i="16"/>
  <c r="G183" i="16"/>
  <c r="G182" i="16" s="1"/>
  <c r="I183" i="16"/>
  <c r="K183" i="16"/>
  <c r="K182" i="16" s="1"/>
  <c r="M183" i="16"/>
  <c r="M182" i="16" s="1"/>
  <c r="O183" i="16"/>
  <c r="Q183" i="16"/>
  <c r="Q182" i="16" s="1"/>
  <c r="V183" i="16"/>
  <c r="V182" i="16" s="1"/>
  <c r="G187" i="16"/>
  <c r="M187" i="16" s="1"/>
  <c r="I187" i="16"/>
  <c r="K187" i="16"/>
  <c r="O187" i="16"/>
  <c r="O186" i="16" s="1"/>
  <c r="Q187" i="16"/>
  <c r="V187" i="16"/>
  <c r="G190" i="16"/>
  <c r="M190" i="16" s="1"/>
  <c r="I190" i="16"/>
  <c r="K190" i="16"/>
  <c r="O190" i="16"/>
  <c r="Q190" i="16"/>
  <c r="V190" i="16"/>
  <c r="G193" i="16"/>
  <c r="I193" i="16"/>
  <c r="K193" i="16"/>
  <c r="M193" i="16"/>
  <c r="O193" i="16"/>
  <c r="Q193" i="16"/>
  <c r="V193" i="16"/>
  <c r="G197" i="16"/>
  <c r="M197" i="16" s="1"/>
  <c r="I197" i="16"/>
  <c r="K197" i="16"/>
  <c r="O197" i="16"/>
  <c r="Q197" i="16"/>
  <c r="V197" i="16"/>
  <c r="G200" i="16"/>
  <c r="G196" i="16" s="1"/>
  <c r="I200" i="16"/>
  <c r="K200" i="16"/>
  <c r="O200" i="16"/>
  <c r="O196" i="16" s="1"/>
  <c r="Q200" i="16"/>
  <c r="V200" i="16"/>
  <c r="G203" i="16"/>
  <c r="M203" i="16" s="1"/>
  <c r="I203" i="16"/>
  <c r="K203" i="16"/>
  <c r="O203" i="16"/>
  <c r="Q203" i="16"/>
  <c r="V203" i="16"/>
  <c r="G207" i="16"/>
  <c r="I207" i="16"/>
  <c r="K207" i="16"/>
  <c r="M207" i="16"/>
  <c r="O207" i="16"/>
  <c r="Q207" i="16"/>
  <c r="V207" i="16"/>
  <c r="V206" i="16" s="1"/>
  <c r="G210" i="16"/>
  <c r="I210" i="16"/>
  <c r="K210" i="16"/>
  <c r="M210" i="16"/>
  <c r="O210" i="16"/>
  <c r="Q210" i="16"/>
  <c r="V210" i="16"/>
  <c r="G213" i="16"/>
  <c r="M213" i="16" s="1"/>
  <c r="I213" i="16"/>
  <c r="K213" i="16"/>
  <c r="O213" i="16"/>
  <c r="Q213" i="16"/>
  <c r="V213" i="16"/>
  <c r="G216" i="16"/>
  <c r="M216" i="16" s="1"/>
  <c r="I216" i="16"/>
  <c r="K216" i="16"/>
  <c r="O216" i="16"/>
  <c r="Q216" i="16"/>
  <c r="V216" i="16"/>
  <c r="G219" i="16"/>
  <c r="M219" i="16" s="1"/>
  <c r="I219" i="16"/>
  <c r="K219" i="16"/>
  <c r="O219" i="16"/>
  <c r="Q219" i="16"/>
  <c r="V219" i="16"/>
  <c r="G224" i="16"/>
  <c r="M224" i="16" s="1"/>
  <c r="I224" i="16"/>
  <c r="K224" i="16"/>
  <c r="O224" i="16"/>
  <c r="Q224" i="16"/>
  <c r="V224" i="16"/>
  <c r="G228" i="16"/>
  <c r="M228" i="16" s="1"/>
  <c r="I228" i="16"/>
  <c r="K228" i="16"/>
  <c r="O228" i="16"/>
  <c r="Q228" i="16"/>
  <c r="V228" i="16"/>
  <c r="G233" i="16"/>
  <c r="M233" i="16" s="1"/>
  <c r="I233" i="16"/>
  <c r="K233" i="16"/>
  <c r="O233" i="16"/>
  <c r="Q233" i="16"/>
  <c r="V233" i="16"/>
  <c r="G236" i="16"/>
  <c r="M236" i="16" s="1"/>
  <c r="I236" i="16"/>
  <c r="K236" i="16"/>
  <c r="O236" i="16"/>
  <c r="Q236" i="16"/>
  <c r="V236" i="16"/>
  <c r="G240" i="16"/>
  <c r="M240" i="16" s="1"/>
  <c r="I240" i="16"/>
  <c r="K240" i="16"/>
  <c r="O240" i="16"/>
  <c r="Q240" i="16"/>
  <c r="V240" i="16"/>
  <c r="G244" i="16"/>
  <c r="M244" i="16" s="1"/>
  <c r="I244" i="16"/>
  <c r="K244" i="16"/>
  <c r="O244" i="16"/>
  <c r="Q244" i="16"/>
  <c r="V244" i="16"/>
  <c r="G247" i="16"/>
  <c r="M247" i="16" s="1"/>
  <c r="I247" i="16"/>
  <c r="K247" i="16"/>
  <c r="O247" i="16"/>
  <c r="Q247" i="16"/>
  <c r="V247" i="16"/>
  <c r="G251" i="16"/>
  <c r="M251" i="16" s="1"/>
  <c r="I251" i="16"/>
  <c r="K251" i="16"/>
  <c r="O251" i="16"/>
  <c r="Q251" i="16"/>
  <c r="V251" i="16"/>
  <c r="G255" i="16"/>
  <c r="M255" i="16" s="1"/>
  <c r="I255" i="16"/>
  <c r="K255" i="16"/>
  <c r="O255" i="16"/>
  <c r="Q255" i="16"/>
  <c r="V255" i="16"/>
  <c r="G259" i="16"/>
  <c r="M259" i="16" s="1"/>
  <c r="I259" i="16"/>
  <c r="K259" i="16"/>
  <c r="O259" i="16"/>
  <c r="Q259" i="16"/>
  <c r="V259" i="16"/>
  <c r="G265" i="16"/>
  <c r="M265" i="16" s="1"/>
  <c r="I265" i="16"/>
  <c r="K265" i="16"/>
  <c r="O265" i="16"/>
  <c r="Q265" i="16"/>
  <c r="V265" i="16"/>
  <c r="G269" i="16"/>
  <c r="M269" i="16" s="1"/>
  <c r="I269" i="16"/>
  <c r="K269" i="16"/>
  <c r="O269" i="16"/>
  <c r="Q269" i="16"/>
  <c r="V269" i="16"/>
  <c r="G281" i="16"/>
  <c r="M281" i="16" s="1"/>
  <c r="I281" i="16"/>
  <c r="K281" i="16"/>
  <c r="O281" i="16"/>
  <c r="Q281" i="16"/>
  <c r="V281" i="16"/>
  <c r="G285" i="16"/>
  <c r="G284" i="16" s="1"/>
  <c r="I285" i="16"/>
  <c r="K285" i="16"/>
  <c r="O285" i="16"/>
  <c r="Q285" i="16"/>
  <c r="Q284" i="16" s="1"/>
  <c r="V285" i="16"/>
  <c r="G288" i="16"/>
  <c r="M288" i="16" s="1"/>
  <c r="I288" i="16"/>
  <c r="K288" i="16"/>
  <c r="O288" i="16"/>
  <c r="Q288" i="16"/>
  <c r="V288" i="16"/>
  <c r="G292" i="16"/>
  <c r="M292" i="16" s="1"/>
  <c r="I292" i="16"/>
  <c r="I291" i="16" s="1"/>
  <c r="K292" i="16"/>
  <c r="O292" i="16"/>
  <c r="O291" i="16" s="1"/>
  <c r="Q292" i="16"/>
  <c r="Q291" i="16" s="1"/>
  <c r="V292" i="16"/>
  <c r="V291" i="16" s="1"/>
  <c r="G295" i="16"/>
  <c r="M295" i="16" s="1"/>
  <c r="I295" i="16"/>
  <c r="K295" i="16"/>
  <c r="O295" i="16"/>
  <c r="Q295" i="16"/>
  <c r="V295" i="16"/>
  <c r="G299" i="16"/>
  <c r="M299" i="16" s="1"/>
  <c r="I299" i="16"/>
  <c r="K299" i="16"/>
  <c r="O299" i="16"/>
  <c r="Q299" i="16"/>
  <c r="V299" i="16"/>
  <c r="G304" i="16"/>
  <c r="M304" i="16" s="1"/>
  <c r="I304" i="16"/>
  <c r="K304" i="16"/>
  <c r="O304" i="16"/>
  <c r="Q304" i="16"/>
  <c r="V304" i="16"/>
  <c r="V298" i="16" s="1"/>
  <c r="G307" i="16"/>
  <c r="M307" i="16" s="1"/>
  <c r="I307" i="16"/>
  <c r="K307" i="16"/>
  <c r="O307" i="16"/>
  <c r="Q307" i="16"/>
  <c r="V307" i="16"/>
  <c r="G311" i="16"/>
  <c r="M311" i="16" s="1"/>
  <c r="I311" i="16"/>
  <c r="K311" i="16"/>
  <c r="O311" i="16"/>
  <c r="Q311" i="16"/>
  <c r="V311" i="16"/>
  <c r="G313" i="16"/>
  <c r="I313" i="16"/>
  <c r="K313" i="16"/>
  <c r="O313" i="16"/>
  <c r="Q313" i="16"/>
  <c r="V313" i="16"/>
  <c r="G315" i="16"/>
  <c r="I315" i="16"/>
  <c r="K315" i="16"/>
  <c r="M315" i="16"/>
  <c r="O315" i="16"/>
  <c r="Q315" i="16"/>
  <c r="V315" i="16"/>
  <c r="G317" i="16"/>
  <c r="M317" i="16" s="1"/>
  <c r="I317" i="16"/>
  <c r="K317" i="16"/>
  <c r="O317" i="16"/>
  <c r="Q317" i="16"/>
  <c r="V317" i="16"/>
  <c r="G319" i="16"/>
  <c r="M319" i="16" s="1"/>
  <c r="I319" i="16"/>
  <c r="K319" i="16"/>
  <c r="O319" i="16"/>
  <c r="Q319" i="16"/>
  <c r="V319" i="16"/>
  <c r="AE323" i="16"/>
  <c r="BA408" i="15"/>
  <c r="BA383" i="15"/>
  <c r="BA333" i="15"/>
  <c r="BA321" i="15"/>
  <c r="BA280" i="15"/>
  <c r="BA272" i="15"/>
  <c r="BA263" i="15"/>
  <c r="BA258" i="15"/>
  <c r="BA254" i="15"/>
  <c r="BA238" i="15"/>
  <c r="BA143" i="15"/>
  <c r="BA138" i="15"/>
  <c r="BA74" i="15"/>
  <c r="BA70" i="15"/>
  <c r="BA23" i="15"/>
  <c r="BA19" i="15"/>
  <c r="G9" i="15"/>
  <c r="M9" i="15" s="1"/>
  <c r="I9" i="15"/>
  <c r="K9" i="15"/>
  <c r="O9" i="15"/>
  <c r="Q9" i="15"/>
  <c r="V9" i="15"/>
  <c r="G13" i="15"/>
  <c r="M13" i="15" s="1"/>
  <c r="I13" i="15"/>
  <c r="K13" i="15"/>
  <c r="O13" i="15"/>
  <c r="Q13" i="15"/>
  <c r="V13" i="15"/>
  <c r="G18" i="15"/>
  <c r="M18" i="15" s="1"/>
  <c r="I18" i="15"/>
  <c r="K18" i="15"/>
  <c r="O18" i="15"/>
  <c r="Q18" i="15"/>
  <c r="V18" i="15"/>
  <c r="G22" i="15"/>
  <c r="M22" i="15" s="1"/>
  <c r="I22" i="15"/>
  <c r="K22" i="15"/>
  <c r="O22" i="15"/>
  <c r="Q22" i="15"/>
  <c r="V22" i="15"/>
  <c r="G26" i="15"/>
  <c r="M26" i="15" s="1"/>
  <c r="I26" i="15"/>
  <c r="K26" i="15"/>
  <c r="O26" i="15"/>
  <c r="Q26" i="15"/>
  <c r="V26" i="15"/>
  <c r="G30" i="15"/>
  <c r="M30" i="15" s="1"/>
  <c r="I30" i="15"/>
  <c r="K30" i="15"/>
  <c r="O30" i="15"/>
  <c r="Q30" i="15"/>
  <c r="V30" i="15"/>
  <c r="G34" i="15"/>
  <c r="M34" i="15" s="1"/>
  <c r="I34" i="15"/>
  <c r="K34" i="15"/>
  <c r="O34" i="15"/>
  <c r="Q34" i="15"/>
  <c r="V34" i="15"/>
  <c r="G37" i="15"/>
  <c r="M37" i="15" s="1"/>
  <c r="I37" i="15"/>
  <c r="K37" i="15"/>
  <c r="O37" i="15"/>
  <c r="Q37" i="15"/>
  <c r="V37" i="15"/>
  <c r="G41" i="15"/>
  <c r="M41" i="15" s="1"/>
  <c r="I41" i="15"/>
  <c r="K41" i="15"/>
  <c r="O41" i="15"/>
  <c r="Q41" i="15"/>
  <c r="V41" i="15"/>
  <c r="G45" i="15"/>
  <c r="M45" i="15" s="1"/>
  <c r="I45" i="15"/>
  <c r="K45" i="15"/>
  <c r="O45" i="15"/>
  <c r="Q45" i="15"/>
  <c r="V45" i="15"/>
  <c r="G49" i="15"/>
  <c r="M49" i="15" s="1"/>
  <c r="I49" i="15"/>
  <c r="K49" i="15"/>
  <c r="O49" i="15"/>
  <c r="Q49" i="15"/>
  <c r="V49" i="15"/>
  <c r="G52" i="15"/>
  <c r="M52" i="15" s="1"/>
  <c r="I52" i="15"/>
  <c r="K52" i="15"/>
  <c r="O52" i="15"/>
  <c r="Q52" i="15"/>
  <c r="V52" i="15"/>
  <c r="G56" i="15"/>
  <c r="M56" i="15" s="1"/>
  <c r="I56" i="15"/>
  <c r="K56" i="15"/>
  <c r="O56" i="15"/>
  <c r="Q56" i="15"/>
  <c r="V56" i="15"/>
  <c r="G59" i="15"/>
  <c r="M59" i="15" s="1"/>
  <c r="I59" i="15"/>
  <c r="K59" i="15"/>
  <c r="O59" i="15"/>
  <c r="Q59" i="15"/>
  <c r="V59" i="15"/>
  <c r="G63" i="15"/>
  <c r="M63" i="15" s="1"/>
  <c r="I63" i="15"/>
  <c r="K63" i="15"/>
  <c r="O63" i="15"/>
  <c r="Q63" i="15"/>
  <c r="V63" i="15"/>
  <c r="G66" i="15"/>
  <c r="M66" i="15" s="1"/>
  <c r="I66" i="15"/>
  <c r="K66" i="15"/>
  <c r="O66" i="15"/>
  <c r="Q66" i="15"/>
  <c r="V66" i="15"/>
  <c r="G69" i="15"/>
  <c r="I69" i="15"/>
  <c r="K69" i="15"/>
  <c r="O69" i="15"/>
  <c r="Q69" i="15"/>
  <c r="V69" i="15"/>
  <c r="V62" i="15" s="1"/>
  <c r="G73" i="15"/>
  <c r="M73" i="15" s="1"/>
  <c r="I73" i="15"/>
  <c r="K73" i="15"/>
  <c r="O73" i="15"/>
  <c r="Q73" i="15"/>
  <c r="Q62" i="15" s="1"/>
  <c r="V73" i="15"/>
  <c r="G77" i="15"/>
  <c r="M77" i="15" s="1"/>
  <c r="I77" i="15"/>
  <c r="K77" i="15"/>
  <c r="O77" i="15"/>
  <c r="Q77" i="15"/>
  <c r="V77" i="15"/>
  <c r="G86" i="15"/>
  <c r="M86" i="15" s="1"/>
  <c r="I86" i="15"/>
  <c r="K86" i="15"/>
  <c r="O86" i="15"/>
  <c r="Q86" i="15"/>
  <c r="V86" i="15"/>
  <c r="G89" i="15"/>
  <c r="M89" i="15" s="1"/>
  <c r="I89" i="15"/>
  <c r="K89" i="15"/>
  <c r="O89" i="15"/>
  <c r="Q89" i="15"/>
  <c r="V89" i="15"/>
  <c r="G93" i="15"/>
  <c r="M93" i="15" s="1"/>
  <c r="I93" i="15"/>
  <c r="K93" i="15"/>
  <c r="O93" i="15"/>
  <c r="Q93" i="15"/>
  <c r="V93" i="15"/>
  <c r="G96" i="15"/>
  <c r="M96" i="15" s="1"/>
  <c r="I96" i="15"/>
  <c r="K96" i="15"/>
  <c r="O96" i="15"/>
  <c r="Q96" i="15"/>
  <c r="V96" i="15"/>
  <c r="G99" i="15"/>
  <c r="I99" i="15"/>
  <c r="K99" i="15"/>
  <c r="O99" i="15"/>
  <c r="Q99" i="15"/>
  <c r="V99" i="15"/>
  <c r="G102" i="15"/>
  <c r="M102" i="15" s="1"/>
  <c r="I102" i="15"/>
  <c r="K102" i="15"/>
  <c r="O102" i="15"/>
  <c r="Q102" i="15"/>
  <c r="V102" i="15"/>
  <c r="G105" i="15"/>
  <c r="M105" i="15" s="1"/>
  <c r="I105" i="15"/>
  <c r="K105" i="15"/>
  <c r="O105" i="15"/>
  <c r="Q105" i="15"/>
  <c r="V105" i="15"/>
  <c r="G108" i="15"/>
  <c r="M108" i="15" s="1"/>
  <c r="I108" i="15"/>
  <c r="K108" i="15"/>
  <c r="O108" i="15"/>
  <c r="Q108" i="15"/>
  <c r="V108" i="15"/>
  <c r="G112" i="15"/>
  <c r="M112" i="15" s="1"/>
  <c r="I112" i="15"/>
  <c r="K112" i="15"/>
  <c r="O112" i="15"/>
  <c r="Q112" i="15"/>
  <c r="V112" i="15"/>
  <c r="G116" i="15"/>
  <c r="M116" i="15" s="1"/>
  <c r="I116" i="15"/>
  <c r="K116" i="15"/>
  <c r="O116" i="15"/>
  <c r="Q116" i="15"/>
  <c r="V116" i="15"/>
  <c r="G121" i="15"/>
  <c r="M121" i="15" s="1"/>
  <c r="I121" i="15"/>
  <c r="K121" i="15"/>
  <c r="O121" i="15"/>
  <c r="Q121" i="15"/>
  <c r="V121" i="15"/>
  <c r="G125" i="15"/>
  <c r="M125" i="15" s="1"/>
  <c r="I125" i="15"/>
  <c r="K125" i="15"/>
  <c r="O125" i="15"/>
  <c r="Q125" i="15"/>
  <c r="V125" i="15"/>
  <c r="G131" i="15"/>
  <c r="M131" i="15" s="1"/>
  <c r="I131" i="15"/>
  <c r="K131" i="15"/>
  <c r="O131" i="15"/>
  <c r="Q131" i="15"/>
  <c r="V131" i="15"/>
  <c r="G137" i="15"/>
  <c r="M137" i="15" s="1"/>
  <c r="I137" i="15"/>
  <c r="K137" i="15"/>
  <c r="O137" i="15"/>
  <c r="Q137" i="15"/>
  <c r="V137" i="15"/>
  <c r="G142" i="15"/>
  <c r="M142" i="15" s="1"/>
  <c r="I142" i="15"/>
  <c r="K142" i="15"/>
  <c r="O142" i="15"/>
  <c r="Q142" i="15"/>
  <c r="V142" i="15"/>
  <c r="G147" i="15"/>
  <c r="M147" i="15" s="1"/>
  <c r="I147" i="15"/>
  <c r="K147" i="15"/>
  <c r="O147" i="15"/>
  <c r="Q147" i="15"/>
  <c r="V147" i="15"/>
  <c r="G151" i="15"/>
  <c r="M151" i="15" s="1"/>
  <c r="I151" i="15"/>
  <c r="K151" i="15"/>
  <c r="O151" i="15"/>
  <c r="Q151" i="15"/>
  <c r="V151" i="15"/>
  <c r="G155" i="15"/>
  <c r="M155" i="15" s="1"/>
  <c r="I155" i="15"/>
  <c r="K155" i="15"/>
  <c r="O155" i="15"/>
  <c r="Q155" i="15"/>
  <c r="V155" i="15"/>
  <c r="G159" i="15"/>
  <c r="M159" i="15" s="1"/>
  <c r="I159" i="15"/>
  <c r="K159" i="15"/>
  <c r="O159" i="15"/>
  <c r="Q159" i="15"/>
  <c r="V159" i="15"/>
  <c r="G166" i="15"/>
  <c r="M166" i="15" s="1"/>
  <c r="I166" i="15"/>
  <c r="K166" i="15"/>
  <c r="O166" i="15"/>
  <c r="Q166" i="15"/>
  <c r="V166" i="15"/>
  <c r="G173" i="15"/>
  <c r="M173" i="15" s="1"/>
  <c r="I173" i="15"/>
  <c r="K173" i="15"/>
  <c r="O173" i="15"/>
  <c r="Q173" i="15"/>
  <c r="V173" i="15"/>
  <c r="G177" i="15"/>
  <c r="M177" i="15" s="1"/>
  <c r="I177" i="15"/>
  <c r="K177" i="15"/>
  <c r="O177" i="15"/>
  <c r="Q177" i="15"/>
  <c r="V177" i="15"/>
  <c r="G181" i="15"/>
  <c r="M181" i="15" s="1"/>
  <c r="I181" i="15"/>
  <c r="K181" i="15"/>
  <c r="O181" i="15"/>
  <c r="Q181" i="15"/>
  <c r="V181" i="15"/>
  <c r="G188" i="15"/>
  <c r="M188" i="15" s="1"/>
  <c r="I188" i="15"/>
  <c r="K188" i="15"/>
  <c r="O188" i="15"/>
  <c r="Q188" i="15"/>
  <c r="V188" i="15"/>
  <c r="G194" i="15"/>
  <c r="M194" i="15" s="1"/>
  <c r="I194" i="15"/>
  <c r="K194" i="15"/>
  <c r="O194" i="15"/>
  <c r="Q194" i="15"/>
  <c r="V194" i="15"/>
  <c r="G197" i="15"/>
  <c r="M197" i="15" s="1"/>
  <c r="I197" i="15"/>
  <c r="K197" i="15"/>
  <c r="O197" i="15"/>
  <c r="Q197" i="15"/>
  <c r="V197" i="15"/>
  <c r="G204" i="15"/>
  <c r="M204" i="15" s="1"/>
  <c r="I204" i="15"/>
  <c r="K204" i="15"/>
  <c r="O204" i="15"/>
  <c r="Q204" i="15"/>
  <c r="V204" i="15"/>
  <c r="G207" i="15"/>
  <c r="M207" i="15" s="1"/>
  <c r="I207" i="15"/>
  <c r="K207" i="15"/>
  <c r="O207" i="15"/>
  <c r="Q207" i="15"/>
  <c r="V207" i="15"/>
  <c r="G213" i="15"/>
  <c r="M213" i="15" s="1"/>
  <c r="I213" i="15"/>
  <c r="K213" i="15"/>
  <c r="O213" i="15"/>
  <c r="Q213" i="15"/>
  <c r="V213" i="15"/>
  <c r="O217" i="15"/>
  <c r="G218" i="15"/>
  <c r="M218" i="15" s="1"/>
  <c r="M217" i="15" s="1"/>
  <c r="I218" i="15"/>
  <c r="I217" i="15" s="1"/>
  <c r="K218" i="15"/>
  <c r="K217" i="15" s="1"/>
  <c r="O218" i="15"/>
  <c r="Q218" i="15"/>
  <c r="Q217" i="15" s="1"/>
  <c r="V218" i="15"/>
  <c r="V217" i="15" s="1"/>
  <c r="G222" i="15"/>
  <c r="M222" i="15" s="1"/>
  <c r="I222" i="15"/>
  <c r="I221" i="15" s="1"/>
  <c r="K222" i="15"/>
  <c r="O222" i="15"/>
  <c r="Q222" i="15"/>
  <c r="Q221" i="15" s="1"/>
  <c r="V222" i="15"/>
  <c r="V221" i="15" s="1"/>
  <c r="G230" i="15"/>
  <c r="M230" i="15" s="1"/>
  <c r="I230" i="15"/>
  <c r="K230" i="15"/>
  <c r="K221" i="15" s="1"/>
  <c r="O230" i="15"/>
  <c r="O221" i="15" s="1"/>
  <c r="Q230" i="15"/>
  <c r="V230" i="15"/>
  <c r="O236" i="15"/>
  <c r="G237" i="15"/>
  <c r="M237" i="15" s="1"/>
  <c r="I237" i="15"/>
  <c r="K237" i="15"/>
  <c r="K236" i="15" s="1"/>
  <c r="O237" i="15"/>
  <c r="Q237" i="15"/>
  <c r="V237" i="15"/>
  <c r="G241" i="15"/>
  <c r="M241" i="15" s="1"/>
  <c r="I241" i="15"/>
  <c r="K241" i="15"/>
  <c r="O241" i="15"/>
  <c r="Q241" i="15"/>
  <c r="V241" i="15"/>
  <c r="G245" i="15"/>
  <c r="I245" i="15"/>
  <c r="K245" i="15"/>
  <c r="O245" i="15"/>
  <c r="Q245" i="15"/>
  <c r="Q236" i="15" s="1"/>
  <c r="V245" i="15"/>
  <c r="G253" i="15"/>
  <c r="M253" i="15" s="1"/>
  <c r="I253" i="15"/>
  <c r="K253" i="15"/>
  <c r="O253" i="15"/>
  <c r="Q253" i="15"/>
  <c r="V253" i="15"/>
  <c r="G257" i="15"/>
  <c r="M257" i="15" s="1"/>
  <c r="I257" i="15"/>
  <c r="K257" i="15"/>
  <c r="O257" i="15"/>
  <c r="Q257" i="15"/>
  <c r="V257" i="15"/>
  <c r="G262" i="15"/>
  <c r="M262" i="15" s="1"/>
  <c r="I262" i="15"/>
  <c r="K262" i="15"/>
  <c r="O262" i="15"/>
  <c r="Q262" i="15"/>
  <c r="V262" i="15"/>
  <c r="G271" i="15"/>
  <c r="M271" i="15" s="1"/>
  <c r="I271" i="15"/>
  <c r="K271" i="15"/>
  <c r="O271" i="15"/>
  <c r="Q271" i="15"/>
  <c r="V271" i="15"/>
  <c r="G279" i="15"/>
  <c r="M279" i="15" s="1"/>
  <c r="I279" i="15"/>
  <c r="K279" i="15"/>
  <c r="O279" i="15"/>
  <c r="Q279" i="15"/>
  <c r="V279" i="15"/>
  <c r="G286" i="15"/>
  <c r="M286" i="15" s="1"/>
  <c r="I286" i="15"/>
  <c r="K286" i="15"/>
  <c r="O286" i="15"/>
  <c r="Q286" i="15"/>
  <c r="V286" i="15"/>
  <c r="G289" i="15"/>
  <c r="M289" i="15" s="1"/>
  <c r="I289" i="15"/>
  <c r="K289" i="15"/>
  <c r="O289" i="15"/>
  <c r="Q289" i="15"/>
  <c r="V289" i="15"/>
  <c r="G293" i="15"/>
  <c r="M293" i="15" s="1"/>
  <c r="I293" i="15"/>
  <c r="K293" i="15"/>
  <c r="O293" i="15"/>
  <c r="Q293" i="15"/>
  <c r="V293" i="15"/>
  <c r="G301" i="15"/>
  <c r="M301" i="15" s="1"/>
  <c r="I301" i="15"/>
  <c r="I300" i="15" s="1"/>
  <c r="K301" i="15"/>
  <c r="O301" i="15"/>
  <c r="Q301" i="15"/>
  <c r="V301" i="15"/>
  <c r="G305" i="15"/>
  <c r="M305" i="15" s="1"/>
  <c r="I305" i="15"/>
  <c r="K305" i="15"/>
  <c r="O305" i="15"/>
  <c r="Q305" i="15"/>
  <c r="V305" i="15"/>
  <c r="G309" i="15"/>
  <c r="M309" i="15" s="1"/>
  <c r="I309" i="15"/>
  <c r="K309" i="15"/>
  <c r="O309" i="15"/>
  <c r="Q309" i="15"/>
  <c r="Q300" i="15" s="1"/>
  <c r="V309" i="15"/>
  <c r="G312" i="15"/>
  <c r="M312" i="15" s="1"/>
  <c r="I312" i="15"/>
  <c r="K312" i="15"/>
  <c r="O312" i="15"/>
  <c r="Q312" i="15"/>
  <c r="V312" i="15"/>
  <c r="G316" i="15"/>
  <c r="M316" i="15" s="1"/>
  <c r="I316" i="15"/>
  <c r="K316" i="15"/>
  <c r="O316" i="15"/>
  <c r="O300" i="15" s="1"/>
  <c r="Q316" i="15"/>
  <c r="V316" i="15"/>
  <c r="G320" i="15"/>
  <c r="M320" i="15" s="1"/>
  <c r="I320" i="15"/>
  <c r="K320" i="15"/>
  <c r="O320" i="15"/>
  <c r="Q320" i="15"/>
  <c r="V320" i="15"/>
  <c r="G327" i="15"/>
  <c r="M327" i="15" s="1"/>
  <c r="I327" i="15"/>
  <c r="K327" i="15"/>
  <c r="K326" i="15" s="1"/>
  <c r="O327" i="15"/>
  <c r="Q327" i="15"/>
  <c r="V327" i="15"/>
  <c r="G330" i="15"/>
  <c r="M330" i="15" s="1"/>
  <c r="I330" i="15"/>
  <c r="K330" i="15"/>
  <c r="O330" i="15"/>
  <c r="Q330" i="15"/>
  <c r="Q326" i="15" s="1"/>
  <c r="V330" i="15"/>
  <c r="G332" i="15"/>
  <c r="M332" i="15" s="1"/>
  <c r="I332" i="15"/>
  <c r="K332" i="15"/>
  <c r="O332" i="15"/>
  <c r="Q332" i="15"/>
  <c r="V332" i="15"/>
  <c r="G338" i="15"/>
  <c r="Q338" i="15"/>
  <c r="G339" i="15"/>
  <c r="I339" i="15"/>
  <c r="I338" i="15" s="1"/>
  <c r="K339" i="15"/>
  <c r="K338" i="15" s="1"/>
  <c r="M339" i="15"/>
  <c r="M338" i="15" s="1"/>
  <c r="O339" i="15"/>
  <c r="O338" i="15" s="1"/>
  <c r="Q339" i="15"/>
  <c r="V339" i="15"/>
  <c r="V338" i="15" s="1"/>
  <c r="G345" i="15"/>
  <c r="M345" i="15" s="1"/>
  <c r="I345" i="15"/>
  <c r="K345" i="15"/>
  <c r="O345" i="15"/>
  <c r="Q345" i="15"/>
  <c r="V345" i="15"/>
  <c r="G351" i="15"/>
  <c r="M351" i="15" s="1"/>
  <c r="I351" i="15"/>
  <c r="K351" i="15"/>
  <c r="O351" i="15"/>
  <c r="Q351" i="15"/>
  <c r="V351" i="15"/>
  <c r="G355" i="15"/>
  <c r="M355" i="15" s="1"/>
  <c r="I355" i="15"/>
  <c r="K355" i="15"/>
  <c r="O355" i="15"/>
  <c r="O344" i="15" s="1"/>
  <c r="Q355" i="15"/>
  <c r="V355" i="15"/>
  <c r="G358" i="15"/>
  <c r="M358" i="15" s="1"/>
  <c r="I358" i="15"/>
  <c r="K358" i="15"/>
  <c r="O358" i="15"/>
  <c r="Q358" i="15"/>
  <c r="V358" i="15"/>
  <c r="G363" i="15"/>
  <c r="M363" i="15" s="1"/>
  <c r="I363" i="15"/>
  <c r="K363" i="15"/>
  <c r="O363" i="15"/>
  <c r="Q363" i="15"/>
  <c r="V363" i="15"/>
  <c r="G366" i="15"/>
  <c r="M366" i="15" s="1"/>
  <c r="I366" i="15"/>
  <c r="K366" i="15"/>
  <c r="O366" i="15"/>
  <c r="Q366" i="15"/>
  <c r="V366" i="15"/>
  <c r="G369" i="15"/>
  <c r="M369" i="15" s="1"/>
  <c r="I369" i="15"/>
  <c r="K369" i="15"/>
  <c r="O369" i="15"/>
  <c r="Q369" i="15"/>
  <c r="V369" i="15"/>
  <c r="G373" i="15"/>
  <c r="M373" i="15" s="1"/>
  <c r="I373" i="15"/>
  <c r="K373" i="15"/>
  <c r="O373" i="15"/>
  <c r="O372" i="15" s="1"/>
  <c r="Q373" i="15"/>
  <c r="V373" i="15"/>
  <c r="G376" i="15"/>
  <c r="M376" i="15" s="1"/>
  <c r="I376" i="15"/>
  <c r="K376" i="15"/>
  <c r="O376" i="15"/>
  <c r="Q376" i="15"/>
  <c r="V376" i="15"/>
  <c r="G379" i="15"/>
  <c r="M379" i="15" s="1"/>
  <c r="I379" i="15"/>
  <c r="K379" i="15"/>
  <c r="K372" i="15" s="1"/>
  <c r="O379" i="15"/>
  <c r="Q379" i="15"/>
  <c r="V379" i="15"/>
  <c r="V372" i="15" s="1"/>
  <c r="G382" i="15"/>
  <c r="M382" i="15" s="1"/>
  <c r="I382" i="15"/>
  <c r="K382" i="15"/>
  <c r="O382" i="15"/>
  <c r="Q382" i="15"/>
  <c r="V382" i="15"/>
  <c r="G386" i="15"/>
  <c r="M386" i="15" s="1"/>
  <c r="I386" i="15"/>
  <c r="K386" i="15"/>
  <c r="O386" i="15"/>
  <c r="Q386" i="15"/>
  <c r="V386" i="15"/>
  <c r="G390" i="15"/>
  <c r="M390" i="15" s="1"/>
  <c r="I390" i="15"/>
  <c r="K390" i="15"/>
  <c r="O390" i="15"/>
  <c r="O381" i="15" s="1"/>
  <c r="Q390" i="15"/>
  <c r="V390" i="15"/>
  <c r="G393" i="15"/>
  <c r="M393" i="15" s="1"/>
  <c r="I393" i="15"/>
  <c r="K393" i="15"/>
  <c r="O393" i="15"/>
  <c r="Q393" i="15"/>
  <c r="V393" i="15"/>
  <c r="G397" i="15"/>
  <c r="M397" i="15" s="1"/>
  <c r="I397" i="15"/>
  <c r="K397" i="15"/>
  <c r="O397" i="15"/>
  <c r="Q397" i="15"/>
  <c r="V397" i="15"/>
  <c r="G400" i="15"/>
  <c r="M400" i="15" s="1"/>
  <c r="I400" i="15"/>
  <c r="K400" i="15"/>
  <c r="O400" i="15"/>
  <c r="Q400" i="15"/>
  <c r="V400" i="15"/>
  <c r="G403" i="15"/>
  <c r="M403" i="15" s="1"/>
  <c r="I403" i="15"/>
  <c r="K403" i="15"/>
  <c r="O403" i="15"/>
  <c r="Q403" i="15"/>
  <c r="V403" i="15"/>
  <c r="V406" i="15"/>
  <c r="G407" i="15"/>
  <c r="M407" i="15" s="1"/>
  <c r="M406" i="15" s="1"/>
  <c r="I407" i="15"/>
  <c r="I406" i="15" s="1"/>
  <c r="K407" i="15"/>
  <c r="K406" i="15" s="1"/>
  <c r="O407" i="15"/>
  <c r="O406" i="15" s="1"/>
  <c r="Q407" i="15"/>
  <c r="Q406" i="15" s="1"/>
  <c r="V407" i="15"/>
  <c r="G411" i="15"/>
  <c r="M411" i="15" s="1"/>
  <c r="I411" i="15"/>
  <c r="K411" i="15"/>
  <c r="O411" i="15"/>
  <c r="Q411" i="15"/>
  <c r="V411" i="15"/>
  <c r="G414" i="15"/>
  <c r="M414" i="15" s="1"/>
  <c r="I414" i="15"/>
  <c r="K414" i="15"/>
  <c r="O414" i="15"/>
  <c r="Q414" i="15"/>
  <c r="V414" i="15"/>
  <c r="G418" i="15"/>
  <c r="I418" i="15"/>
  <c r="K418" i="15"/>
  <c r="O418" i="15"/>
  <c r="Q418" i="15"/>
  <c r="V418" i="15"/>
  <c r="G421" i="15"/>
  <c r="M421" i="15" s="1"/>
  <c r="I421" i="15"/>
  <c r="K421" i="15"/>
  <c r="O421" i="15"/>
  <c r="Q421" i="15"/>
  <c r="V421" i="15"/>
  <c r="G424" i="15"/>
  <c r="M424" i="15" s="1"/>
  <c r="I424" i="15"/>
  <c r="K424" i="15"/>
  <c r="O424" i="15"/>
  <c r="Q424" i="15"/>
  <c r="V424" i="15"/>
  <c r="G427" i="15"/>
  <c r="M427" i="15" s="1"/>
  <c r="I427" i="15"/>
  <c r="K427" i="15"/>
  <c r="O427" i="15"/>
  <c r="Q427" i="15"/>
  <c r="V427" i="15"/>
  <c r="G430" i="15"/>
  <c r="M430" i="15" s="1"/>
  <c r="I430" i="15"/>
  <c r="K430" i="15"/>
  <c r="O430" i="15"/>
  <c r="Q430" i="15"/>
  <c r="V430" i="15"/>
  <c r="G434" i="15"/>
  <c r="M434" i="15" s="1"/>
  <c r="I434" i="15"/>
  <c r="K434" i="15"/>
  <c r="O434" i="15"/>
  <c r="Q434" i="15"/>
  <c r="V434" i="15"/>
  <c r="G440" i="15"/>
  <c r="I440" i="15"/>
  <c r="K440" i="15"/>
  <c r="O440" i="15"/>
  <c r="Q440" i="15"/>
  <c r="V440" i="15"/>
  <c r="G445" i="15"/>
  <c r="M445" i="15" s="1"/>
  <c r="I445" i="15"/>
  <c r="K445" i="15"/>
  <c r="O445" i="15"/>
  <c r="Q445" i="15"/>
  <c r="V445" i="15"/>
  <c r="G451" i="15"/>
  <c r="M451" i="15" s="1"/>
  <c r="I451" i="15"/>
  <c r="K451" i="15"/>
  <c r="O451" i="15"/>
  <c r="Q451" i="15"/>
  <c r="V451" i="15"/>
  <c r="G456" i="15"/>
  <c r="M456" i="15" s="1"/>
  <c r="I456" i="15"/>
  <c r="K456" i="15"/>
  <c r="O456" i="15"/>
  <c r="Q456" i="15"/>
  <c r="V456" i="15"/>
  <c r="G462" i="15"/>
  <c r="M462" i="15" s="1"/>
  <c r="I462" i="15"/>
  <c r="K462" i="15"/>
  <c r="O462" i="15"/>
  <c r="Q462" i="15"/>
  <c r="V462" i="15"/>
  <c r="G465" i="15"/>
  <c r="M465" i="15" s="1"/>
  <c r="I465" i="15"/>
  <c r="K465" i="15"/>
  <c r="O465" i="15"/>
  <c r="Q465" i="15"/>
  <c r="V465" i="15"/>
  <c r="G468" i="15"/>
  <c r="M468" i="15" s="1"/>
  <c r="I468" i="15"/>
  <c r="K468" i="15"/>
  <c r="O468" i="15"/>
  <c r="Q468" i="15"/>
  <c r="V468" i="15"/>
  <c r="G472" i="15"/>
  <c r="M472" i="15" s="1"/>
  <c r="I472" i="15"/>
  <c r="K472" i="15"/>
  <c r="O472" i="15"/>
  <c r="Q472" i="15"/>
  <c r="V472" i="15"/>
  <c r="G476" i="15"/>
  <c r="I476" i="15"/>
  <c r="K476" i="15"/>
  <c r="M476" i="15"/>
  <c r="O476" i="15"/>
  <c r="Q476" i="15"/>
  <c r="V476" i="15"/>
  <c r="G479" i="15"/>
  <c r="M479" i="15" s="1"/>
  <c r="I479" i="15"/>
  <c r="K479" i="15"/>
  <c r="O479" i="15"/>
  <c r="Q479" i="15"/>
  <c r="V479" i="15"/>
  <c r="G482" i="15"/>
  <c r="M482" i="15" s="1"/>
  <c r="I482" i="15"/>
  <c r="K482" i="15"/>
  <c r="O482" i="15"/>
  <c r="Q482" i="15"/>
  <c r="V482" i="15"/>
  <c r="G485" i="15"/>
  <c r="I485" i="15"/>
  <c r="K485" i="15"/>
  <c r="O485" i="15"/>
  <c r="Q485" i="15"/>
  <c r="V485" i="15"/>
  <c r="G488" i="15"/>
  <c r="M488" i="15" s="1"/>
  <c r="I488" i="15"/>
  <c r="K488" i="15"/>
  <c r="O488" i="15"/>
  <c r="Q488" i="15"/>
  <c r="V488" i="15"/>
  <c r="G491" i="15"/>
  <c r="M491" i="15" s="1"/>
  <c r="I491" i="15"/>
  <c r="K491" i="15"/>
  <c r="O491" i="15"/>
  <c r="Q491" i="15"/>
  <c r="V491" i="15"/>
  <c r="G494" i="15"/>
  <c r="M494" i="15" s="1"/>
  <c r="I494" i="15"/>
  <c r="K494" i="15"/>
  <c r="O494" i="15"/>
  <c r="Q494" i="15"/>
  <c r="V494" i="15"/>
  <c r="G497" i="15"/>
  <c r="M497" i="15" s="1"/>
  <c r="I497" i="15"/>
  <c r="K497" i="15"/>
  <c r="O497" i="15"/>
  <c r="Q497" i="15"/>
  <c r="V497" i="15"/>
  <c r="G501" i="15"/>
  <c r="I501" i="15"/>
  <c r="K501" i="15"/>
  <c r="O501" i="15"/>
  <c r="Q501" i="15"/>
  <c r="V501" i="15"/>
  <c r="G504" i="15"/>
  <c r="M504" i="15" s="1"/>
  <c r="I504" i="15"/>
  <c r="K504" i="15"/>
  <c r="O504" i="15"/>
  <c r="Q504" i="15"/>
  <c r="V504" i="15"/>
  <c r="G508" i="15"/>
  <c r="M508" i="15" s="1"/>
  <c r="I508" i="15"/>
  <c r="K508" i="15"/>
  <c r="O508" i="15"/>
  <c r="Q508" i="15"/>
  <c r="V508" i="15"/>
  <c r="G512" i="15"/>
  <c r="M512" i="15" s="1"/>
  <c r="I512" i="15"/>
  <c r="K512" i="15"/>
  <c r="O512" i="15"/>
  <c r="Q512" i="15"/>
  <c r="V512" i="15"/>
  <c r="G516" i="15"/>
  <c r="M516" i="15" s="1"/>
  <c r="I516" i="15"/>
  <c r="K516" i="15"/>
  <c r="O516" i="15"/>
  <c r="Q516" i="15"/>
  <c r="V516" i="15"/>
  <c r="G520" i="15"/>
  <c r="M520" i="15" s="1"/>
  <c r="I520" i="15"/>
  <c r="K520" i="15"/>
  <c r="O520" i="15"/>
  <c r="Q520" i="15"/>
  <c r="V520" i="15"/>
  <c r="G523" i="15"/>
  <c r="M523" i="15" s="1"/>
  <c r="I523" i="15"/>
  <c r="K523" i="15"/>
  <c r="O523" i="15"/>
  <c r="Q523" i="15"/>
  <c r="V523" i="15"/>
  <c r="G527" i="15"/>
  <c r="M527" i="15" s="1"/>
  <c r="I527" i="15"/>
  <c r="K527" i="15"/>
  <c r="O527" i="15"/>
  <c r="Q527" i="15"/>
  <c r="V527" i="15"/>
  <c r="G531" i="15"/>
  <c r="M531" i="15" s="1"/>
  <c r="I531" i="15"/>
  <c r="K531" i="15"/>
  <c r="O531" i="15"/>
  <c r="Q531" i="15"/>
  <c r="V531" i="15"/>
  <c r="G535" i="15"/>
  <c r="M535" i="15" s="1"/>
  <c r="I535" i="15"/>
  <c r="K535" i="15"/>
  <c r="O535" i="15"/>
  <c r="Q535" i="15"/>
  <c r="V535" i="15"/>
  <c r="G539" i="15"/>
  <c r="M539" i="15" s="1"/>
  <c r="I539" i="15"/>
  <c r="K539" i="15"/>
  <c r="O539" i="15"/>
  <c r="Q539" i="15"/>
  <c r="V539" i="15"/>
  <c r="G542" i="15"/>
  <c r="M542" i="15" s="1"/>
  <c r="I542" i="15"/>
  <c r="K542" i="15"/>
  <c r="O542" i="15"/>
  <c r="Q542" i="15"/>
  <c r="V542" i="15"/>
  <c r="G545" i="15"/>
  <c r="M545" i="15" s="1"/>
  <c r="I545" i="15"/>
  <c r="K545" i="15"/>
  <c r="O545" i="15"/>
  <c r="Q545" i="15"/>
  <c r="V545" i="15"/>
  <c r="G548" i="15"/>
  <c r="M548" i="15" s="1"/>
  <c r="I548" i="15"/>
  <c r="K548" i="15"/>
  <c r="O548" i="15"/>
  <c r="Q548" i="15"/>
  <c r="V548" i="15"/>
  <c r="G550" i="15"/>
  <c r="M550" i="15" s="1"/>
  <c r="I550" i="15"/>
  <c r="K550" i="15"/>
  <c r="O550" i="15"/>
  <c r="Q550" i="15"/>
  <c r="V550" i="15"/>
  <c r="G553" i="15"/>
  <c r="I553" i="15"/>
  <c r="K553" i="15"/>
  <c r="M553" i="15"/>
  <c r="O553" i="15"/>
  <c r="Q553" i="15"/>
  <c r="V553" i="15"/>
  <c r="G557" i="15"/>
  <c r="M557" i="15" s="1"/>
  <c r="I557" i="15"/>
  <c r="K557" i="15"/>
  <c r="O557" i="15"/>
  <c r="Q557" i="15"/>
  <c r="V557" i="15"/>
  <c r="G559" i="15"/>
  <c r="M559" i="15" s="1"/>
  <c r="I559" i="15"/>
  <c r="K559" i="15"/>
  <c r="O559" i="15"/>
  <c r="Q559" i="15"/>
  <c r="V559" i="15"/>
  <c r="G561" i="15"/>
  <c r="M561" i="15" s="1"/>
  <c r="I561" i="15"/>
  <c r="K561" i="15"/>
  <c r="O561" i="15"/>
  <c r="Q561" i="15"/>
  <c r="V561" i="15"/>
  <c r="G563" i="15"/>
  <c r="M563" i="15" s="1"/>
  <c r="I563" i="15"/>
  <c r="K563" i="15"/>
  <c r="O563" i="15"/>
  <c r="Q563" i="15"/>
  <c r="V563" i="15"/>
  <c r="G567" i="15"/>
  <c r="M567" i="15" s="1"/>
  <c r="I567" i="15"/>
  <c r="K567" i="15"/>
  <c r="O567" i="15"/>
  <c r="Q567" i="15"/>
  <c r="V567" i="15"/>
  <c r="G571" i="15"/>
  <c r="I571" i="15"/>
  <c r="K571" i="15"/>
  <c r="M571" i="15"/>
  <c r="O571" i="15"/>
  <c r="Q571" i="15"/>
  <c r="V571" i="15"/>
  <c r="G575" i="15"/>
  <c r="M575" i="15" s="1"/>
  <c r="I575" i="15"/>
  <c r="K575" i="15"/>
  <c r="O575" i="15"/>
  <c r="Q575" i="15"/>
  <c r="V575" i="15"/>
  <c r="G579" i="15"/>
  <c r="M579" i="15" s="1"/>
  <c r="I579" i="15"/>
  <c r="K579" i="15"/>
  <c r="O579" i="15"/>
  <c r="Q579" i="15"/>
  <c r="V579" i="15"/>
  <c r="G582" i="15"/>
  <c r="M582" i="15" s="1"/>
  <c r="I582" i="15"/>
  <c r="K582" i="15"/>
  <c r="O582" i="15"/>
  <c r="Q582" i="15"/>
  <c r="V582" i="15"/>
  <c r="G586" i="15"/>
  <c r="M586" i="15" s="1"/>
  <c r="I586" i="15"/>
  <c r="K586" i="15"/>
  <c r="O586" i="15"/>
  <c r="Q586" i="15"/>
  <c r="V586" i="15"/>
  <c r="G590" i="15"/>
  <c r="M590" i="15" s="1"/>
  <c r="I590" i="15"/>
  <c r="K590" i="15"/>
  <c r="O590" i="15"/>
  <c r="Q590" i="15"/>
  <c r="V590" i="15"/>
  <c r="G593" i="15"/>
  <c r="M593" i="15" s="1"/>
  <c r="I593" i="15"/>
  <c r="K593" i="15"/>
  <c r="O593" i="15"/>
  <c r="Q593" i="15"/>
  <c r="V593" i="15"/>
  <c r="G596" i="15"/>
  <c r="M596" i="15" s="1"/>
  <c r="I596" i="15"/>
  <c r="K596" i="15"/>
  <c r="O596" i="15"/>
  <c r="Q596" i="15"/>
  <c r="V596" i="15"/>
  <c r="G599" i="15"/>
  <c r="M599" i="15" s="1"/>
  <c r="I599" i="15"/>
  <c r="K599" i="15"/>
  <c r="O599" i="15"/>
  <c r="Q599" i="15"/>
  <c r="V599" i="15"/>
  <c r="G601" i="15"/>
  <c r="M601" i="15" s="1"/>
  <c r="I601" i="15"/>
  <c r="K601" i="15"/>
  <c r="O601" i="15"/>
  <c r="Q601" i="15"/>
  <c r="V601" i="15"/>
  <c r="G604" i="15"/>
  <c r="I604" i="15"/>
  <c r="K604" i="15"/>
  <c r="M604" i="15"/>
  <c r="O604" i="15"/>
  <c r="Q604" i="15"/>
  <c r="V604" i="15"/>
  <c r="G607" i="15"/>
  <c r="M607" i="15" s="1"/>
  <c r="I607" i="15"/>
  <c r="K607" i="15"/>
  <c r="O607" i="15"/>
  <c r="Q607" i="15"/>
  <c r="V607" i="15"/>
  <c r="G610" i="15"/>
  <c r="M610" i="15" s="1"/>
  <c r="I610" i="15"/>
  <c r="K610" i="15"/>
  <c r="O610" i="15"/>
  <c r="Q610" i="15"/>
  <c r="V610" i="15"/>
  <c r="G614" i="15"/>
  <c r="I614" i="15"/>
  <c r="K614" i="15"/>
  <c r="O614" i="15"/>
  <c r="Q614" i="15"/>
  <c r="V614" i="15"/>
  <c r="G616" i="15"/>
  <c r="M616" i="15" s="1"/>
  <c r="I616" i="15"/>
  <c r="K616" i="15"/>
  <c r="O616" i="15"/>
  <c r="Q616" i="15"/>
  <c r="V616" i="15"/>
  <c r="G619" i="15"/>
  <c r="M619" i="15" s="1"/>
  <c r="I619" i="15"/>
  <c r="K619" i="15"/>
  <c r="O619" i="15"/>
  <c r="Q619" i="15"/>
  <c r="V619" i="15"/>
  <c r="G621" i="15"/>
  <c r="M621" i="15" s="1"/>
  <c r="I621" i="15"/>
  <c r="K621" i="15"/>
  <c r="O621" i="15"/>
  <c r="Q621" i="15"/>
  <c r="V621" i="15"/>
  <c r="G624" i="15"/>
  <c r="M624" i="15" s="1"/>
  <c r="I624" i="15"/>
  <c r="K624" i="15"/>
  <c r="O624" i="15"/>
  <c r="Q624" i="15"/>
  <c r="V624" i="15"/>
  <c r="G627" i="15"/>
  <c r="M627" i="15" s="1"/>
  <c r="I627" i="15"/>
  <c r="K627" i="15"/>
  <c r="O627" i="15"/>
  <c r="Q627" i="15"/>
  <c r="V627" i="15"/>
  <c r="G630" i="15"/>
  <c r="M630" i="15" s="1"/>
  <c r="I630" i="15"/>
  <c r="K630" i="15"/>
  <c r="O630" i="15"/>
  <c r="Q630" i="15"/>
  <c r="V630" i="15"/>
  <c r="G633" i="15"/>
  <c r="M633" i="15" s="1"/>
  <c r="I633" i="15"/>
  <c r="K633" i="15"/>
  <c r="O633" i="15"/>
  <c r="Q633" i="15"/>
  <c r="V633" i="15"/>
  <c r="G636" i="15"/>
  <c r="M636" i="15" s="1"/>
  <c r="I636" i="15"/>
  <c r="K636" i="15"/>
  <c r="O636" i="15"/>
  <c r="Q636" i="15"/>
  <c r="V636" i="15"/>
  <c r="G640" i="15"/>
  <c r="M640" i="15" s="1"/>
  <c r="I640" i="15"/>
  <c r="K640" i="15"/>
  <c r="O640" i="15"/>
  <c r="Q640" i="15"/>
  <c r="V640" i="15"/>
  <c r="G643" i="15"/>
  <c r="M643" i="15" s="1"/>
  <c r="I643" i="15"/>
  <c r="K643" i="15"/>
  <c r="O643" i="15"/>
  <c r="Q643" i="15"/>
  <c r="V643" i="15"/>
  <c r="G646" i="15"/>
  <c r="M646" i="15" s="1"/>
  <c r="I646" i="15"/>
  <c r="K646" i="15"/>
  <c r="O646" i="15"/>
  <c r="Q646" i="15"/>
  <c r="V646" i="15"/>
  <c r="G649" i="15"/>
  <c r="M649" i="15" s="1"/>
  <c r="I649" i="15"/>
  <c r="K649" i="15"/>
  <c r="O649" i="15"/>
  <c r="Q649" i="15"/>
  <c r="V649" i="15"/>
  <c r="G652" i="15"/>
  <c r="M652" i="15" s="1"/>
  <c r="I652" i="15"/>
  <c r="K652" i="15"/>
  <c r="O652" i="15"/>
  <c r="Q652" i="15"/>
  <c r="V652" i="15"/>
  <c r="G655" i="15"/>
  <c r="M655" i="15" s="1"/>
  <c r="I655" i="15"/>
  <c r="K655" i="15"/>
  <c r="O655" i="15"/>
  <c r="Q655" i="15"/>
  <c r="V655" i="15"/>
  <c r="G659" i="15"/>
  <c r="M659" i="15" s="1"/>
  <c r="I659" i="15"/>
  <c r="K659" i="15"/>
  <c r="K658" i="15" s="1"/>
  <c r="O659" i="15"/>
  <c r="Q659" i="15"/>
  <c r="V659" i="15"/>
  <c r="G662" i="15"/>
  <c r="M662" i="15" s="1"/>
  <c r="I662" i="15"/>
  <c r="K662" i="15"/>
  <c r="O662" i="15"/>
  <c r="Q662" i="15"/>
  <c r="V662" i="15"/>
  <c r="G665" i="15"/>
  <c r="M665" i="15" s="1"/>
  <c r="I665" i="15"/>
  <c r="K665" i="15"/>
  <c r="O665" i="15"/>
  <c r="Q665" i="15"/>
  <c r="V665" i="15"/>
  <c r="G669" i="15"/>
  <c r="M669" i="15" s="1"/>
  <c r="I669" i="15"/>
  <c r="K669" i="15"/>
  <c r="O669" i="15"/>
  <c r="Q669" i="15"/>
  <c r="V669" i="15"/>
  <c r="G672" i="15"/>
  <c r="M672" i="15" s="1"/>
  <c r="I672" i="15"/>
  <c r="K672" i="15"/>
  <c r="O672" i="15"/>
  <c r="Q672" i="15"/>
  <c r="V672" i="15"/>
  <c r="G675" i="15"/>
  <c r="M675" i="15" s="1"/>
  <c r="I675" i="15"/>
  <c r="K675" i="15"/>
  <c r="O675" i="15"/>
  <c r="Q675" i="15"/>
  <c r="Q668" i="15" s="1"/>
  <c r="V675" i="15"/>
  <c r="G679" i="15"/>
  <c r="M679" i="15" s="1"/>
  <c r="I679" i="15"/>
  <c r="K679" i="15"/>
  <c r="O679" i="15"/>
  <c r="Q679" i="15"/>
  <c r="V679" i="15"/>
  <c r="G683" i="15"/>
  <c r="I683" i="15"/>
  <c r="K683" i="15"/>
  <c r="O683" i="15"/>
  <c r="Q683" i="15"/>
  <c r="V683" i="15"/>
  <c r="G687" i="15"/>
  <c r="M687" i="15" s="1"/>
  <c r="I687" i="15"/>
  <c r="K687" i="15"/>
  <c r="O687" i="15"/>
  <c r="Q687" i="15"/>
  <c r="V687" i="15"/>
  <c r="G690" i="15"/>
  <c r="M690" i="15" s="1"/>
  <c r="I690" i="15"/>
  <c r="K690" i="15"/>
  <c r="O690" i="15"/>
  <c r="Q690" i="15"/>
  <c r="V690" i="15"/>
  <c r="G692" i="15"/>
  <c r="M692" i="15" s="1"/>
  <c r="I692" i="15"/>
  <c r="K692" i="15"/>
  <c r="O692" i="15"/>
  <c r="Q692" i="15"/>
  <c r="V692" i="15"/>
  <c r="G695" i="15"/>
  <c r="M695" i="15" s="1"/>
  <c r="I695" i="15"/>
  <c r="K695" i="15"/>
  <c r="O695" i="15"/>
  <c r="Q695" i="15"/>
  <c r="V695" i="15"/>
  <c r="G698" i="15"/>
  <c r="I698" i="15"/>
  <c r="K698" i="15"/>
  <c r="O698" i="15"/>
  <c r="Q698" i="15"/>
  <c r="V698" i="15"/>
  <c r="G701" i="15"/>
  <c r="M701" i="15" s="1"/>
  <c r="I701" i="15"/>
  <c r="K701" i="15"/>
  <c r="O701" i="15"/>
  <c r="Q701" i="15"/>
  <c r="V701" i="15"/>
  <c r="G704" i="15"/>
  <c r="M704" i="15" s="1"/>
  <c r="I704" i="15"/>
  <c r="K704" i="15"/>
  <c r="O704" i="15"/>
  <c r="Q704" i="15"/>
  <c r="V704" i="15"/>
  <c r="G706" i="15"/>
  <c r="M706" i="15" s="1"/>
  <c r="I706" i="15"/>
  <c r="K706" i="15"/>
  <c r="O706" i="15"/>
  <c r="Q706" i="15"/>
  <c r="V706" i="15"/>
  <c r="G708" i="15"/>
  <c r="M708" i="15" s="1"/>
  <c r="I708" i="15"/>
  <c r="K708" i="15"/>
  <c r="O708" i="15"/>
  <c r="Q708" i="15"/>
  <c r="V708" i="15"/>
  <c r="G710" i="15"/>
  <c r="M710" i="15" s="1"/>
  <c r="I710" i="15"/>
  <c r="K710" i="15"/>
  <c r="O710" i="15"/>
  <c r="Q710" i="15"/>
  <c r="V710" i="15"/>
  <c r="G713" i="15"/>
  <c r="M713" i="15" s="1"/>
  <c r="I713" i="15"/>
  <c r="K713" i="15"/>
  <c r="O713" i="15"/>
  <c r="Q713" i="15"/>
  <c r="V713" i="15"/>
  <c r="G716" i="15"/>
  <c r="M716" i="15" s="1"/>
  <c r="I716" i="15"/>
  <c r="K716" i="15"/>
  <c r="O716" i="15"/>
  <c r="Q716" i="15"/>
  <c r="V716" i="15"/>
  <c r="G719" i="15"/>
  <c r="M719" i="15" s="1"/>
  <c r="I719" i="15"/>
  <c r="K719" i="15"/>
  <c r="O719" i="15"/>
  <c r="Q719" i="15"/>
  <c r="V719" i="15"/>
  <c r="V718" i="15" s="1"/>
  <c r="G721" i="15"/>
  <c r="M721" i="15" s="1"/>
  <c r="I721" i="15"/>
  <c r="K721" i="15"/>
  <c r="O721" i="15"/>
  <c r="O718" i="15" s="1"/>
  <c r="Q721" i="15"/>
  <c r="V721" i="15"/>
  <c r="G723" i="15"/>
  <c r="M723" i="15" s="1"/>
  <c r="I723" i="15"/>
  <c r="K723" i="15"/>
  <c r="O723" i="15"/>
  <c r="Q723" i="15"/>
  <c r="V723" i="15"/>
  <c r="G725" i="15"/>
  <c r="M725" i="15" s="1"/>
  <c r="I725" i="15"/>
  <c r="K725" i="15"/>
  <c r="O725" i="15"/>
  <c r="Q725" i="15"/>
  <c r="V725" i="15"/>
  <c r="G728" i="15"/>
  <c r="M728" i="15" s="1"/>
  <c r="I728" i="15"/>
  <c r="K728" i="15"/>
  <c r="O728" i="15"/>
  <c r="Q728" i="15"/>
  <c r="Q718" i="15" s="1"/>
  <c r="V728" i="15"/>
  <c r="G730" i="15"/>
  <c r="O730" i="15"/>
  <c r="G731" i="15"/>
  <c r="M731" i="15" s="1"/>
  <c r="M730" i="15" s="1"/>
  <c r="I731" i="15"/>
  <c r="I730" i="15" s="1"/>
  <c r="K731" i="15"/>
  <c r="K730" i="15" s="1"/>
  <c r="O731" i="15"/>
  <c r="Q731" i="15"/>
  <c r="Q730" i="15" s="1"/>
  <c r="V731" i="15"/>
  <c r="V730" i="15" s="1"/>
  <c r="G736" i="15"/>
  <c r="M736" i="15" s="1"/>
  <c r="I736" i="15"/>
  <c r="K736" i="15"/>
  <c r="O736" i="15"/>
  <c r="Q736" i="15"/>
  <c r="V736" i="15"/>
  <c r="G739" i="15"/>
  <c r="M739" i="15" s="1"/>
  <c r="I739" i="15"/>
  <c r="K739" i="15"/>
  <c r="O739" i="15"/>
  <c r="Q739" i="15"/>
  <c r="V739" i="15"/>
  <c r="G742" i="15"/>
  <c r="M742" i="15" s="1"/>
  <c r="I742" i="15"/>
  <c r="K742" i="15"/>
  <c r="O742" i="15"/>
  <c r="Q742" i="15"/>
  <c r="V742" i="15"/>
  <c r="G744" i="15"/>
  <c r="M744" i="15" s="1"/>
  <c r="I744" i="15"/>
  <c r="K744" i="15"/>
  <c r="O744" i="15"/>
  <c r="Q744" i="15"/>
  <c r="V744" i="15"/>
  <c r="G749" i="15"/>
  <c r="M749" i="15" s="1"/>
  <c r="I749" i="15"/>
  <c r="K749" i="15"/>
  <c r="O749" i="15"/>
  <c r="Q749" i="15"/>
  <c r="V749" i="15"/>
  <c r="G753" i="15"/>
  <c r="M753" i="15" s="1"/>
  <c r="I753" i="15"/>
  <c r="K753" i="15"/>
  <c r="O753" i="15"/>
  <c r="Q753" i="15"/>
  <c r="V753" i="15"/>
  <c r="G756" i="15"/>
  <c r="M756" i="15" s="1"/>
  <c r="I756" i="15"/>
  <c r="K756" i="15"/>
  <c r="O756" i="15"/>
  <c r="Q756" i="15"/>
  <c r="V756" i="15"/>
  <c r="G759" i="15"/>
  <c r="M759" i="15" s="1"/>
  <c r="I759" i="15"/>
  <c r="K759" i="15"/>
  <c r="O759" i="15"/>
  <c r="Q759" i="15"/>
  <c r="V759" i="15"/>
  <c r="G762" i="15"/>
  <c r="M762" i="15" s="1"/>
  <c r="I762" i="15"/>
  <c r="K762" i="15"/>
  <c r="O762" i="15"/>
  <c r="Q762" i="15"/>
  <c r="V762" i="15"/>
  <c r="G766" i="15"/>
  <c r="M766" i="15" s="1"/>
  <c r="I766" i="15"/>
  <c r="K766" i="15"/>
  <c r="O766" i="15"/>
  <c r="Q766" i="15"/>
  <c r="V766" i="15"/>
  <c r="G770" i="15"/>
  <c r="M770" i="15" s="1"/>
  <c r="I770" i="15"/>
  <c r="K770" i="15"/>
  <c r="O770" i="15"/>
  <c r="Q770" i="15"/>
  <c r="V770" i="15"/>
  <c r="G773" i="15"/>
  <c r="M773" i="15" s="1"/>
  <c r="I773" i="15"/>
  <c r="K773" i="15"/>
  <c r="O773" i="15"/>
  <c r="Q773" i="15"/>
  <c r="V773" i="15"/>
  <c r="G776" i="15"/>
  <c r="I776" i="15"/>
  <c r="K776" i="15"/>
  <c r="O776" i="15"/>
  <c r="Q776" i="15"/>
  <c r="V776" i="15"/>
  <c r="G779" i="15"/>
  <c r="M779" i="15" s="1"/>
  <c r="I779" i="15"/>
  <c r="K779" i="15"/>
  <c r="O779" i="15"/>
  <c r="Q779" i="15"/>
  <c r="V779" i="15"/>
  <c r="G782" i="15"/>
  <c r="M782" i="15" s="1"/>
  <c r="I782" i="15"/>
  <c r="K782" i="15"/>
  <c r="O782" i="15"/>
  <c r="Q782" i="15"/>
  <c r="V782" i="15"/>
  <c r="G790" i="15"/>
  <c r="M790" i="15" s="1"/>
  <c r="I790" i="15"/>
  <c r="K790" i="15"/>
  <c r="O790" i="15"/>
  <c r="Q790" i="15"/>
  <c r="V790" i="15"/>
  <c r="G793" i="15"/>
  <c r="M793" i="15" s="1"/>
  <c r="I793" i="15"/>
  <c r="K793" i="15"/>
  <c r="O793" i="15"/>
  <c r="Q793" i="15"/>
  <c r="V793" i="15"/>
  <c r="G796" i="15"/>
  <c r="M796" i="15" s="1"/>
  <c r="I796" i="15"/>
  <c r="K796" i="15"/>
  <c r="O796" i="15"/>
  <c r="Q796" i="15"/>
  <c r="V796" i="15"/>
  <c r="G799" i="15"/>
  <c r="M799" i="15" s="1"/>
  <c r="I799" i="15"/>
  <c r="K799" i="15"/>
  <c r="O799" i="15"/>
  <c r="Q799" i="15"/>
  <c r="V799" i="15"/>
  <c r="G803" i="15"/>
  <c r="M803" i="15" s="1"/>
  <c r="I803" i="15"/>
  <c r="K803" i="15"/>
  <c r="O803" i="15"/>
  <c r="Q803" i="15"/>
  <c r="V803" i="15"/>
  <c r="G805" i="15"/>
  <c r="I805" i="15"/>
  <c r="K805" i="15"/>
  <c r="M805" i="15"/>
  <c r="O805" i="15"/>
  <c r="Q805" i="15"/>
  <c r="V805" i="15"/>
  <c r="G808" i="15"/>
  <c r="M808" i="15" s="1"/>
  <c r="I808" i="15"/>
  <c r="K808" i="15"/>
  <c r="O808" i="15"/>
  <c r="Q808" i="15"/>
  <c r="V808" i="15"/>
  <c r="G811" i="15"/>
  <c r="I811" i="15"/>
  <c r="K811" i="15"/>
  <c r="M811" i="15"/>
  <c r="O811" i="15"/>
  <c r="Q811" i="15"/>
  <c r="V811" i="15"/>
  <c r="G814" i="15"/>
  <c r="I814" i="15"/>
  <c r="K814" i="15"/>
  <c r="O814" i="15"/>
  <c r="Q814" i="15"/>
  <c r="V814" i="15"/>
  <c r="G816" i="15"/>
  <c r="M816" i="15" s="1"/>
  <c r="I816" i="15"/>
  <c r="K816" i="15"/>
  <c r="O816" i="15"/>
  <c r="Q816" i="15"/>
  <c r="V816" i="15"/>
  <c r="G819" i="15"/>
  <c r="M819" i="15" s="1"/>
  <c r="I819" i="15"/>
  <c r="K819" i="15"/>
  <c r="O819" i="15"/>
  <c r="Q819" i="15"/>
  <c r="V819" i="15"/>
  <c r="G822" i="15"/>
  <c r="M822" i="15" s="1"/>
  <c r="I822" i="15"/>
  <c r="K822" i="15"/>
  <c r="O822" i="15"/>
  <c r="Q822" i="15"/>
  <c r="V822" i="15"/>
  <c r="G824" i="15"/>
  <c r="M824" i="15" s="1"/>
  <c r="I824" i="15"/>
  <c r="K824" i="15"/>
  <c r="O824" i="15"/>
  <c r="Q824" i="15"/>
  <c r="V824" i="15"/>
  <c r="G828" i="15"/>
  <c r="I828" i="15"/>
  <c r="K828" i="15"/>
  <c r="O828" i="15"/>
  <c r="Q828" i="15"/>
  <c r="V828" i="15"/>
  <c r="G831" i="15"/>
  <c r="M831" i="15" s="1"/>
  <c r="I831" i="15"/>
  <c r="K831" i="15"/>
  <c r="O831" i="15"/>
  <c r="Q831" i="15"/>
  <c r="V831" i="15"/>
  <c r="G833" i="15"/>
  <c r="M833" i="15" s="1"/>
  <c r="I833" i="15"/>
  <c r="K833" i="15"/>
  <c r="O833" i="15"/>
  <c r="Q833" i="15"/>
  <c r="V833" i="15"/>
  <c r="G836" i="15"/>
  <c r="M836" i="15" s="1"/>
  <c r="I836" i="15"/>
  <c r="K836" i="15"/>
  <c r="O836" i="15"/>
  <c r="Q836" i="15"/>
  <c r="V836" i="15"/>
  <c r="G839" i="15"/>
  <c r="M839" i="15" s="1"/>
  <c r="I839" i="15"/>
  <c r="K839" i="15"/>
  <c r="O839" i="15"/>
  <c r="Q839" i="15"/>
  <c r="V839" i="15"/>
  <c r="G843" i="15"/>
  <c r="M843" i="15" s="1"/>
  <c r="I843" i="15"/>
  <c r="K843" i="15"/>
  <c r="O843" i="15"/>
  <c r="Q843" i="15"/>
  <c r="V843" i="15"/>
  <c r="V846" i="15"/>
  <c r="G847" i="15"/>
  <c r="M847" i="15" s="1"/>
  <c r="M846" i="15" s="1"/>
  <c r="I847" i="15"/>
  <c r="I846" i="15" s="1"/>
  <c r="K847" i="15"/>
  <c r="K846" i="15" s="1"/>
  <c r="O847" i="15"/>
  <c r="O846" i="15" s="1"/>
  <c r="Q847" i="15"/>
  <c r="Q846" i="15" s="1"/>
  <c r="V847" i="15"/>
  <c r="G851" i="15"/>
  <c r="I851" i="15"/>
  <c r="K851" i="15"/>
  <c r="M851" i="15"/>
  <c r="O851" i="15"/>
  <c r="Q851" i="15"/>
  <c r="V851" i="15"/>
  <c r="G854" i="15"/>
  <c r="I854" i="15"/>
  <c r="K854" i="15"/>
  <c r="M854" i="15"/>
  <c r="O854" i="15"/>
  <c r="Q854" i="15"/>
  <c r="V854" i="15"/>
  <c r="G857" i="15"/>
  <c r="M857" i="15" s="1"/>
  <c r="I857" i="15"/>
  <c r="K857" i="15"/>
  <c r="O857" i="15"/>
  <c r="Q857" i="15"/>
  <c r="V857" i="15"/>
  <c r="G861" i="15"/>
  <c r="I861" i="15"/>
  <c r="K861" i="15"/>
  <c r="O861" i="15"/>
  <c r="Q861" i="15"/>
  <c r="V861" i="15"/>
  <c r="G865" i="15"/>
  <c r="M865" i="15" s="1"/>
  <c r="I865" i="15"/>
  <c r="K865" i="15"/>
  <c r="O865" i="15"/>
  <c r="Q865" i="15"/>
  <c r="V865" i="15"/>
  <c r="G868" i="15"/>
  <c r="M868" i="15" s="1"/>
  <c r="I868" i="15"/>
  <c r="K868" i="15"/>
  <c r="O868" i="15"/>
  <c r="Q868" i="15"/>
  <c r="V868" i="15"/>
  <c r="O870" i="15"/>
  <c r="G871" i="15"/>
  <c r="G870" i="15" s="1"/>
  <c r="I871" i="15"/>
  <c r="K871" i="15"/>
  <c r="K870" i="15" s="1"/>
  <c r="O871" i="15"/>
  <c r="Q871" i="15"/>
  <c r="V871" i="15"/>
  <c r="V870" i="15" s="1"/>
  <c r="G876" i="15"/>
  <c r="M876" i="15" s="1"/>
  <c r="I876" i="15"/>
  <c r="K876" i="15"/>
  <c r="O876" i="15"/>
  <c r="Q876" i="15"/>
  <c r="V876" i="15"/>
  <c r="G887" i="15"/>
  <c r="M887" i="15" s="1"/>
  <c r="I887" i="15"/>
  <c r="I886" i="15" s="1"/>
  <c r="K887" i="15"/>
  <c r="O887" i="15"/>
  <c r="Q887" i="15"/>
  <c r="V887" i="15"/>
  <c r="V886" i="15" s="1"/>
  <c r="G891" i="15"/>
  <c r="M891" i="15" s="1"/>
  <c r="I891" i="15"/>
  <c r="K891" i="15"/>
  <c r="O891" i="15"/>
  <c r="Q891" i="15"/>
  <c r="V891" i="15"/>
  <c r="G894" i="15"/>
  <c r="M894" i="15" s="1"/>
  <c r="I894" i="15"/>
  <c r="K894" i="15"/>
  <c r="O894" i="15"/>
  <c r="Q894" i="15"/>
  <c r="V894" i="15"/>
  <c r="Q897" i="15"/>
  <c r="G898" i="15"/>
  <c r="G897" i="15" s="1"/>
  <c r="I898" i="15"/>
  <c r="I897" i="15" s="1"/>
  <c r="K898" i="15"/>
  <c r="K897" i="15" s="1"/>
  <c r="O898" i="15"/>
  <c r="O897" i="15" s="1"/>
  <c r="Q898" i="15"/>
  <c r="V898" i="15"/>
  <c r="V897" i="15" s="1"/>
  <c r="G902" i="15"/>
  <c r="M902" i="15" s="1"/>
  <c r="I902" i="15"/>
  <c r="K902" i="15"/>
  <c r="O902" i="15"/>
  <c r="Q902" i="15"/>
  <c r="V902" i="15"/>
  <c r="G904" i="15"/>
  <c r="M904" i="15" s="1"/>
  <c r="I904" i="15"/>
  <c r="K904" i="15"/>
  <c r="O904" i="15"/>
  <c r="Q904" i="15"/>
  <c r="V904" i="15"/>
  <c r="G906" i="15"/>
  <c r="M906" i="15" s="1"/>
  <c r="I906" i="15"/>
  <c r="K906" i="15"/>
  <c r="O906" i="15"/>
  <c r="Q906" i="15"/>
  <c r="V906" i="15"/>
  <c r="G908" i="15"/>
  <c r="M908" i="15" s="1"/>
  <c r="I908" i="15"/>
  <c r="K908" i="15"/>
  <c r="O908" i="15"/>
  <c r="Q908" i="15"/>
  <c r="V908" i="15"/>
  <c r="G910" i="15"/>
  <c r="M910" i="15" s="1"/>
  <c r="I910" i="15"/>
  <c r="K910" i="15"/>
  <c r="O910" i="15"/>
  <c r="Q910" i="15"/>
  <c r="V910" i="15"/>
  <c r="AE914" i="15"/>
  <c r="G9" i="14"/>
  <c r="M9" i="14" s="1"/>
  <c r="I9" i="14"/>
  <c r="I8" i="14" s="1"/>
  <c r="K9" i="14"/>
  <c r="O9" i="14"/>
  <c r="Q9" i="14"/>
  <c r="Q8" i="14" s="1"/>
  <c r="V9" i="14"/>
  <c r="G11" i="14"/>
  <c r="M11" i="14" s="1"/>
  <c r="I11" i="14"/>
  <c r="K11" i="14"/>
  <c r="O11" i="14"/>
  <c r="Q11" i="14"/>
  <c r="V11" i="14"/>
  <c r="V8" i="14" s="1"/>
  <c r="G14" i="14"/>
  <c r="M14" i="14" s="1"/>
  <c r="I14" i="14"/>
  <c r="K14" i="14"/>
  <c r="K13" i="14" s="1"/>
  <c r="O14" i="14"/>
  <c r="Q14" i="14"/>
  <c r="V14" i="14"/>
  <c r="G16" i="14"/>
  <c r="M16" i="14" s="1"/>
  <c r="I16" i="14"/>
  <c r="K16" i="14"/>
  <c r="O16" i="14"/>
  <c r="Q16" i="14"/>
  <c r="V16" i="14"/>
  <c r="G18" i="14"/>
  <c r="M18" i="14" s="1"/>
  <c r="I18" i="14"/>
  <c r="K18" i="14"/>
  <c r="O18" i="14"/>
  <c r="Q18" i="14"/>
  <c r="V18" i="14"/>
  <c r="AE21" i="14"/>
  <c r="F42" i="1" s="1"/>
  <c r="G9" i="13"/>
  <c r="I9" i="13"/>
  <c r="I8" i="13" s="1"/>
  <c r="K9" i="13"/>
  <c r="K8" i="13" s="1"/>
  <c r="O9" i="13"/>
  <c r="Q9" i="13"/>
  <c r="V9" i="13"/>
  <c r="G11" i="13"/>
  <c r="M11" i="13" s="1"/>
  <c r="I11" i="13"/>
  <c r="K11" i="13"/>
  <c r="O11" i="13"/>
  <c r="Q11" i="13"/>
  <c r="V11" i="13"/>
  <c r="G14" i="13"/>
  <c r="M14" i="13" s="1"/>
  <c r="I14" i="13"/>
  <c r="I13" i="13" s="1"/>
  <c r="K14" i="13"/>
  <c r="O14" i="13"/>
  <c r="Q14" i="13"/>
  <c r="V14" i="13"/>
  <c r="G16" i="13"/>
  <c r="M16" i="13" s="1"/>
  <c r="I16" i="13"/>
  <c r="K16" i="13"/>
  <c r="O16" i="13"/>
  <c r="Q16" i="13"/>
  <c r="V16" i="13"/>
  <c r="G18" i="13"/>
  <c r="M18" i="13" s="1"/>
  <c r="I18" i="13"/>
  <c r="K18" i="13"/>
  <c r="O18" i="13"/>
  <c r="Q18" i="13"/>
  <c r="V18" i="13"/>
  <c r="V13" i="13" s="1"/>
  <c r="AE21" i="13"/>
  <c r="V8" i="12"/>
  <c r="G9" i="12"/>
  <c r="M9" i="12" s="1"/>
  <c r="I9" i="12"/>
  <c r="I8" i="12" s="1"/>
  <c r="K9" i="12"/>
  <c r="O9" i="12"/>
  <c r="Q9" i="12"/>
  <c r="Q8" i="12" s="1"/>
  <c r="V9" i="12"/>
  <c r="G11" i="12"/>
  <c r="G8" i="12" s="1"/>
  <c r="I11" i="12"/>
  <c r="K11" i="12"/>
  <c r="O11" i="12"/>
  <c r="Q11" i="12"/>
  <c r="V11" i="12"/>
  <c r="G14" i="12"/>
  <c r="M14" i="12" s="1"/>
  <c r="I14" i="12"/>
  <c r="K14" i="12"/>
  <c r="O14" i="12"/>
  <c r="Q14" i="12"/>
  <c r="V14" i="12"/>
  <c r="G16" i="12"/>
  <c r="M16" i="12" s="1"/>
  <c r="I16" i="12"/>
  <c r="K16" i="12"/>
  <c r="O16" i="12"/>
  <c r="Q16" i="12"/>
  <c r="V16" i="12"/>
  <c r="G18" i="12"/>
  <c r="M18" i="12" s="1"/>
  <c r="I18" i="12"/>
  <c r="K18" i="12"/>
  <c r="O18" i="12"/>
  <c r="Q18" i="12"/>
  <c r="V18" i="12"/>
  <c r="AE21" i="12"/>
  <c r="F43" i="1" s="1"/>
  <c r="AZ68" i="1"/>
  <c r="H44" i="1"/>
  <c r="J28" i="1"/>
  <c r="J26" i="1"/>
  <c r="G38" i="1"/>
  <c r="F38" i="1"/>
  <c r="J23" i="1"/>
  <c r="J24" i="1"/>
  <c r="J25" i="1"/>
  <c r="J27" i="1"/>
  <c r="E24" i="1"/>
  <c r="E26" i="1"/>
  <c r="G600" i="23" l="1"/>
  <c r="O541" i="23"/>
  <c r="I453" i="23"/>
  <c r="Q435" i="23"/>
  <c r="Q269" i="23"/>
  <c r="G269" i="23"/>
  <c r="M8" i="14"/>
  <c r="F57" i="1"/>
  <c r="G186" i="20"/>
  <c r="M183" i="20"/>
  <c r="M182" i="20" s="1"/>
  <c r="M222" i="19"/>
  <c r="O214" i="19"/>
  <c r="K214" i="19"/>
  <c r="V204" i="19"/>
  <c r="Q204" i="19"/>
  <c r="I167" i="19"/>
  <c r="M52" i="19"/>
  <c r="M23" i="19"/>
  <c r="M22" i="19" s="1"/>
  <c r="G13" i="19"/>
  <c r="M9" i="19"/>
  <c r="M8" i="19" s="1"/>
  <c r="K154" i="18"/>
  <c r="M151" i="18"/>
  <c r="M150" i="18" s="1"/>
  <c r="K432" i="17"/>
  <c r="G432" i="17"/>
  <c r="M436" i="17"/>
  <c r="I383" i="17"/>
  <c r="O349" i="17"/>
  <c r="K286" i="17"/>
  <c r="V286" i="17"/>
  <c r="K276" i="17"/>
  <c r="V263" i="17"/>
  <c r="M181" i="17"/>
  <c r="M180" i="17" s="1"/>
  <c r="M291" i="16"/>
  <c r="G291" i="16"/>
  <c r="O284" i="16"/>
  <c r="O258" i="16"/>
  <c r="K196" i="16"/>
  <c r="M898" i="15"/>
  <c r="M897" i="15" s="1"/>
  <c r="M871" i="15"/>
  <c r="M870" i="15" s="1"/>
  <c r="O765" i="15"/>
  <c r="O658" i="15"/>
  <c r="M658" i="15"/>
  <c r="K433" i="15"/>
  <c r="O410" i="15"/>
  <c r="G236" i="15"/>
  <c r="V13" i="12"/>
  <c r="Q13" i="12"/>
  <c r="M11" i="12"/>
  <c r="M8" i="12" s="1"/>
  <c r="K8" i="12"/>
  <c r="O13" i="13"/>
  <c r="G13" i="13"/>
  <c r="V8" i="13"/>
  <c r="O13" i="14"/>
  <c r="G901" i="15"/>
  <c r="K886" i="15"/>
  <c r="G886" i="15"/>
  <c r="Q765" i="15"/>
  <c r="O310" i="16"/>
  <c r="V145" i="16"/>
  <c r="I145" i="16"/>
  <c r="G121" i="16"/>
  <c r="M122" i="16"/>
  <c r="V8" i="16"/>
  <c r="O8" i="16"/>
  <c r="V302" i="17"/>
  <c r="M221" i="18"/>
  <c r="M220" i="18" s="1"/>
  <c r="G220" i="18"/>
  <c r="O13" i="12"/>
  <c r="K13" i="13"/>
  <c r="Q13" i="13"/>
  <c r="G8" i="13"/>
  <c r="Q13" i="14"/>
  <c r="K8" i="14"/>
  <c r="V850" i="15"/>
  <c r="I500" i="15"/>
  <c r="AF323" i="16"/>
  <c r="F50" i="1"/>
  <c r="F49" i="1"/>
  <c r="G478" i="17"/>
  <c r="M479" i="17"/>
  <c r="M478" i="17" s="1"/>
  <c r="K405" i="17"/>
  <c r="Q405" i="17"/>
  <c r="G259" i="17"/>
  <c r="M260" i="17"/>
  <c r="M259" i="17" s="1"/>
  <c r="V253" i="19"/>
  <c r="I253" i="19"/>
  <c r="G35" i="19"/>
  <c r="AF266" i="19"/>
  <c r="K13" i="12"/>
  <c r="O8" i="12"/>
  <c r="F41" i="1"/>
  <c r="F39" i="1"/>
  <c r="F40" i="1"/>
  <c r="Q8" i="13"/>
  <c r="O8" i="13"/>
  <c r="V13" i="14"/>
  <c r="I13" i="14"/>
  <c r="O8" i="14"/>
  <c r="O901" i="15"/>
  <c r="V901" i="15"/>
  <c r="I850" i="15"/>
  <c r="Q802" i="15"/>
  <c r="I802" i="15"/>
  <c r="Q471" i="15"/>
  <c r="I372" i="15"/>
  <c r="Q76" i="15"/>
  <c r="I8" i="15"/>
  <c r="O298" i="16"/>
  <c r="K258" i="16"/>
  <c r="O69" i="16"/>
  <c r="O41" i="16"/>
  <c r="V478" i="17"/>
  <c r="K455" i="17"/>
  <c r="V432" i="17"/>
  <c r="Q286" i="17"/>
  <c r="M33" i="17"/>
  <c r="AF506" i="17"/>
  <c r="I13" i="12"/>
  <c r="F46" i="1"/>
  <c r="F45" i="1"/>
  <c r="Q901" i="15"/>
  <c r="G846" i="15"/>
  <c r="K827" i="15"/>
  <c r="K735" i="15"/>
  <c r="I697" i="15"/>
  <c r="V326" i="15"/>
  <c r="I326" i="15"/>
  <c r="M130" i="15"/>
  <c r="K8" i="15"/>
  <c r="Q310" i="16"/>
  <c r="V258" i="16"/>
  <c r="I258" i="16"/>
  <c r="K186" i="16"/>
  <c r="G141" i="16"/>
  <c r="M142" i="16"/>
  <c r="M141" i="16" s="1"/>
  <c r="G69" i="16"/>
  <c r="M70" i="16"/>
  <c r="O490" i="17"/>
  <c r="M475" i="17"/>
  <c r="M474" i="17" s="1"/>
  <c r="G474" i="17"/>
  <c r="I445" i="17"/>
  <c r="K302" i="17"/>
  <c r="V66" i="17"/>
  <c r="F62" i="1"/>
  <c r="F61" i="1"/>
  <c r="Q620" i="23"/>
  <c r="K54" i="23"/>
  <c r="I54" i="23"/>
  <c r="Q8" i="23"/>
  <c r="AF638" i="23"/>
  <c r="G8" i="14"/>
  <c r="I901" i="15"/>
  <c r="Q886" i="15"/>
  <c r="Q870" i="15"/>
  <c r="O850" i="15"/>
  <c r="I827" i="15"/>
  <c r="V827" i="15"/>
  <c r="V802" i="15"/>
  <c r="V765" i="15"/>
  <c r="I735" i="15"/>
  <c r="O697" i="15"/>
  <c r="Q658" i="15"/>
  <c r="I658" i="15"/>
  <c r="K556" i="15"/>
  <c r="V556" i="15"/>
  <c r="I433" i="15"/>
  <c r="K381" i="15"/>
  <c r="K344" i="15"/>
  <c r="Q344" i="15"/>
  <c r="V300" i="15"/>
  <c r="I252" i="15"/>
  <c r="Q252" i="15"/>
  <c r="M252" i="15"/>
  <c r="G217" i="15"/>
  <c r="K130" i="15"/>
  <c r="G62" i="15"/>
  <c r="K62" i="15"/>
  <c r="Q8" i="15"/>
  <c r="G310" i="16"/>
  <c r="K298" i="16"/>
  <c r="K284" i="16"/>
  <c r="Q258" i="16"/>
  <c r="V227" i="16"/>
  <c r="K227" i="16"/>
  <c r="K206" i="16"/>
  <c r="Q206" i="16"/>
  <c r="I206" i="16"/>
  <c r="Q196" i="16"/>
  <c r="I196" i="16"/>
  <c r="V186" i="16"/>
  <c r="I186" i="16"/>
  <c r="G41" i="16"/>
  <c r="I478" i="17"/>
  <c r="O478" i="17"/>
  <c r="V455" i="17"/>
  <c r="V445" i="17"/>
  <c r="Q432" i="17"/>
  <c r="I405" i="17"/>
  <c r="G392" i="17"/>
  <c r="K392" i="17"/>
  <c r="K383" i="17"/>
  <c r="V349" i="17"/>
  <c r="Q302" i="17"/>
  <c r="G302" i="17"/>
  <c r="I302" i="17"/>
  <c r="G286" i="17"/>
  <c r="V276" i="17"/>
  <c r="M263" i="17"/>
  <c r="K94" i="17"/>
  <c r="G61" i="17"/>
  <c r="K47" i="17"/>
  <c r="K228" i="18"/>
  <c r="Q228" i="18"/>
  <c r="I228" i="18"/>
  <c r="I125" i="18"/>
  <c r="M93" i="18"/>
  <c r="V93" i="18"/>
  <c r="K67" i="18"/>
  <c r="Q44" i="18"/>
  <c r="M44" i="18"/>
  <c r="O8" i="18"/>
  <c r="I8" i="18"/>
  <c r="I222" i="19"/>
  <c r="K204" i="19"/>
  <c r="Q167" i="19"/>
  <c r="K167" i="19"/>
  <c r="O186" i="20"/>
  <c r="G298" i="23"/>
  <c r="Q298" i="23"/>
  <c r="G192" i="23"/>
  <c r="M193" i="23"/>
  <c r="M192" i="23" s="1"/>
  <c r="Q850" i="15"/>
  <c r="G735" i="15"/>
  <c r="G718" i="15"/>
  <c r="K697" i="15"/>
  <c r="V668" i="15"/>
  <c r="O668" i="15"/>
  <c r="V658" i="15"/>
  <c r="O613" i="15"/>
  <c r="K500" i="15"/>
  <c r="V471" i="15"/>
  <c r="O471" i="15"/>
  <c r="Q410" i="15"/>
  <c r="G410" i="15"/>
  <c r="K410" i="15"/>
  <c r="G406" i="15"/>
  <c r="V381" i="15"/>
  <c r="I381" i="15"/>
  <c r="G372" i="15"/>
  <c r="V344" i="15"/>
  <c r="I344" i="15"/>
  <c r="O326" i="15"/>
  <c r="M300" i="15"/>
  <c r="K252" i="15"/>
  <c r="O252" i="15"/>
  <c r="G252" i="15"/>
  <c r="I236" i="15"/>
  <c r="O130" i="15"/>
  <c r="Q130" i="15"/>
  <c r="I130" i="15"/>
  <c r="V76" i="15"/>
  <c r="I76" i="15"/>
  <c r="O76" i="15"/>
  <c r="I62" i="15"/>
  <c r="V8" i="15"/>
  <c r="O8" i="15"/>
  <c r="M313" i="16"/>
  <c r="M310" i="16" s="1"/>
  <c r="I298" i="16"/>
  <c r="V284" i="16"/>
  <c r="I284" i="16"/>
  <c r="Q227" i="16"/>
  <c r="O206" i="16"/>
  <c r="V196" i="16"/>
  <c r="Q186" i="16"/>
  <c r="O145" i="16"/>
  <c r="V121" i="16"/>
  <c r="K121" i="16"/>
  <c r="V69" i="16"/>
  <c r="K69" i="16"/>
  <c r="M49" i="16"/>
  <c r="M41" i="16" s="1"/>
  <c r="K8" i="16"/>
  <c r="I490" i="17"/>
  <c r="K478" i="17"/>
  <c r="Q455" i="17"/>
  <c r="M445" i="17"/>
  <c r="V405" i="17"/>
  <c r="V383" i="17"/>
  <c r="Q349" i="17"/>
  <c r="G349" i="17"/>
  <c r="K349" i="17"/>
  <c r="V196" i="17"/>
  <c r="I94" i="17"/>
  <c r="Q8" i="17"/>
  <c r="Q197" i="18"/>
  <c r="K197" i="18"/>
  <c r="V164" i="18"/>
  <c r="K125" i="18"/>
  <c r="Q125" i="18"/>
  <c r="V110" i="18"/>
  <c r="I67" i="18"/>
  <c r="O44" i="18"/>
  <c r="K8" i="18"/>
  <c r="M17" i="18"/>
  <c r="M8" i="18" s="1"/>
  <c r="AF244" i="18"/>
  <c r="Q8" i="18"/>
  <c r="Q222" i="19"/>
  <c r="V167" i="19"/>
  <c r="V52" i="19"/>
  <c r="K52" i="19"/>
  <c r="O35" i="19"/>
  <c r="G25" i="19"/>
  <c r="V169" i="20"/>
  <c r="K802" i="15"/>
  <c r="M718" i="15"/>
  <c r="I613" i="15"/>
  <c r="O433" i="15"/>
  <c r="I410" i="15"/>
  <c r="Q381" i="15"/>
  <c r="Q372" i="15"/>
  <c r="M372" i="15"/>
  <c r="K300" i="15"/>
  <c r="V252" i="15"/>
  <c r="V236" i="15"/>
  <c r="V130" i="15"/>
  <c r="G76" i="15"/>
  <c r="K76" i="15"/>
  <c r="O62" i="15"/>
  <c r="F48" i="1"/>
  <c r="F47" i="1"/>
  <c r="V310" i="16"/>
  <c r="K310" i="16"/>
  <c r="I310" i="16"/>
  <c r="Q298" i="16"/>
  <c r="K291" i="16"/>
  <c r="I227" i="16"/>
  <c r="O227" i="16"/>
  <c r="G227" i="16"/>
  <c r="K145" i="16"/>
  <c r="Q145" i="16"/>
  <c r="V41" i="16"/>
  <c r="K41" i="16"/>
  <c r="I41" i="16"/>
  <c r="Q8" i="16"/>
  <c r="I8" i="16"/>
  <c r="Q490" i="17"/>
  <c r="Q478" i="17"/>
  <c r="O455" i="17"/>
  <c r="I455" i="17"/>
  <c r="K445" i="17"/>
  <c r="Q445" i="17"/>
  <c r="O445" i="17"/>
  <c r="I432" i="17"/>
  <c r="O432" i="17"/>
  <c r="M405" i="17"/>
  <c r="I392" i="17"/>
  <c r="O392" i="17"/>
  <c r="I349" i="17"/>
  <c r="O302" i="17"/>
  <c r="I286" i="17"/>
  <c r="O286" i="17"/>
  <c r="M188" i="17"/>
  <c r="M187" i="17" s="1"/>
  <c r="G187" i="17"/>
  <c r="K119" i="17"/>
  <c r="Q119" i="17"/>
  <c r="O119" i="17"/>
  <c r="K66" i="17"/>
  <c r="V8" i="17"/>
  <c r="O8" i="17"/>
  <c r="V197" i="18"/>
  <c r="G125" i="18"/>
  <c r="Q110" i="18"/>
  <c r="Q253" i="19"/>
  <c r="K253" i="19"/>
  <c r="M205" i="19"/>
  <c r="G204" i="19"/>
  <c r="V66" i="19"/>
  <c r="K66" i="19"/>
  <c r="V35" i="19"/>
  <c r="K162" i="21"/>
  <c r="Q162" i="21"/>
  <c r="I162" i="21"/>
  <c r="K516" i="23"/>
  <c r="F64" i="1"/>
  <c r="F63" i="1"/>
  <c r="K35" i="19"/>
  <c r="Q35" i="19"/>
  <c r="I35" i="19"/>
  <c r="G30" i="19"/>
  <c r="G17" i="19"/>
  <c r="F56" i="1"/>
  <c r="F55" i="1"/>
  <c r="K186" i="20"/>
  <c r="Q186" i="20"/>
  <c r="I186" i="20"/>
  <c r="M169" i="20"/>
  <c r="O101" i="20"/>
  <c r="V83" i="20"/>
  <c r="K8" i="21"/>
  <c r="F60" i="1"/>
  <c r="F59" i="1"/>
  <c r="V26" i="22"/>
  <c r="K541" i="23"/>
  <c r="K445" i="23"/>
  <c r="G379" i="23"/>
  <c r="K379" i="23"/>
  <c r="K145" i="23"/>
  <c r="K85" i="23"/>
  <c r="V85" i="23"/>
  <c r="O276" i="17"/>
  <c r="M276" i="17"/>
  <c r="O263" i="17"/>
  <c r="Q196" i="17"/>
  <c r="K196" i="17"/>
  <c r="I196" i="17"/>
  <c r="M170" i="17"/>
  <c r="I119" i="17"/>
  <c r="Q94" i="17"/>
  <c r="Q66" i="17"/>
  <c r="V47" i="17"/>
  <c r="V228" i="18"/>
  <c r="G164" i="18"/>
  <c r="K164" i="18"/>
  <c r="Q164" i="18"/>
  <c r="I164" i="18"/>
  <c r="V154" i="18"/>
  <c r="G110" i="18"/>
  <c r="G60" i="18"/>
  <c r="G39" i="18"/>
  <c r="V8" i="18"/>
  <c r="Q214" i="19"/>
  <c r="I214" i="19"/>
  <c r="Q66" i="19"/>
  <c r="I66" i="19"/>
  <c r="O66" i="19"/>
  <c r="G66" i="19"/>
  <c r="I52" i="19"/>
  <c r="O52" i="19"/>
  <c r="G52" i="19"/>
  <c r="Q169" i="20"/>
  <c r="O169" i="20"/>
  <c r="K101" i="20"/>
  <c r="Q101" i="20"/>
  <c r="I101" i="20"/>
  <c r="G83" i="20"/>
  <c r="Q58" i="20"/>
  <c r="K58" i="20"/>
  <c r="K143" i="21"/>
  <c r="Q143" i="21"/>
  <c r="I143" i="21"/>
  <c r="O26" i="22"/>
  <c r="V12" i="22"/>
  <c r="I564" i="23"/>
  <c r="V541" i="23"/>
  <c r="O502" i="23"/>
  <c r="O453" i="23"/>
  <c r="Q196" i="23"/>
  <c r="M197" i="23"/>
  <c r="G196" i="23"/>
  <c r="I276" i="17"/>
  <c r="Q263" i="17"/>
  <c r="I263" i="17"/>
  <c r="O196" i="17"/>
  <c r="G196" i="17"/>
  <c r="O170" i="17"/>
  <c r="V119" i="17"/>
  <c r="V94" i="17"/>
  <c r="O94" i="17"/>
  <c r="O66" i="17"/>
  <c r="I66" i="17"/>
  <c r="Q47" i="17"/>
  <c r="I8" i="17"/>
  <c r="F52" i="1"/>
  <c r="F51" i="1"/>
  <c r="G216" i="18"/>
  <c r="O197" i="18"/>
  <c r="O164" i="18"/>
  <c r="V125" i="18"/>
  <c r="G121" i="18"/>
  <c r="O110" i="18"/>
  <c r="I93" i="18"/>
  <c r="O93" i="18"/>
  <c r="G93" i="18"/>
  <c r="O31" i="18"/>
  <c r="O253" i="19"/>
  <c r="V214" i="19"/>
  <c r="O204" i="19"/>
  <c r="I204" i="19"/>
  <c r="O167" i="19"/>
  <c r="K169" i="20"/>
  <c r="I83" i="20"/>
  <c r="O83" i="20"/>
  <c r="O162" i="21"/>
  <c r="V162" i="21"/>
  <c r="I620" i="23"/>
  <c r="V620" i="23"/>
  <c r="V600" i="23"/>
  <c r="G564" i="23"/>
  <c r="M565" i="23"/>
  <c r="M564" i="23" s="1"/>
  <c r="K502" i="23"/>
  <c r="Q484" i="23"/>
  <c r="V298" i="23"/>
  <c r="K298" i="23"/>
  <c r="I8" i="23"/>
  <c r="V8" i="23"/>
  <c r="V86" i="24"/>
  <c r="O86" i="24"/>
  <c r="F53" i="1"/>
  <c r="V58" i="20"/>
  <c r="K8" i="20"/>
  <c r="Q8" i="20"/>
  <c r="I8" i="20"/>
  <c r="O143" i="21"/>
  <c r="V143" i="21"/>
  <c r="Q8" i="21"/>
  <c r="V8" i="21"/>
  <c r="O620" i="23"/>
  <c r="O600" i="23"/>
  <c r="Q564" i="23"/>
  <c r="K554" i="23"/>
  <c r="G554" i="23"/>
  <c r="G541" i="23"/>
  <c r="Q541" i="23"/>
  <c r="I516" i="23"/>
  <c r="O516" i="23"/>
  <c r="V516" i="23"/>
  <c r="V502" i="23"/>
  <c r="K484" i="23"/>
  <c r="Q453" i="23"/>
  <c r="V445" i="23"/>
  <c r="I445" i="23"/>
  <c r="I379" i="23"/>
  <c r="I331" i="23"/>
  <c r="O269" i="23"/>
  <c r="G255" i="23"/>
  <c r="I90" i="1" s="1"/>
  <c r="M256" i="23"/>
  <c r="O196" i="23"/>
  <c r="V176" i="23"/>
  <c r="V145" i="23"/>
  <c r="I86" i="24"/>
  <c r="G79" i="24"/>
  <c r="M80" i="24"/>
  <c r="M79" i="24" s="1"/>
  <c r="V8" i="24"/>
  <c r="I8" i="24"/>
  <c r="O8" i="20"/>
  <c r="V8" i="20"/>
  <c r="G8" i="21"/>
  <c r="K26" i="22"/>
  <c r="Q26" i="22"/>
  <c r="I26" i="22"/>
  <c r="Q12" i="22"/>
  <c r="I12" i="22"/>
  <c r="O12" i="22"/>
  <c r="K620" i="23"/>
  <c r="K600" i="23"/>
  <c r="K564" i="23"/>
  <c r="O564" i="23"/>
  <c r="V564" i="23"/>
  <c r="O554" i="23"/>
  <c r="I541" i="23"/>
  <c r="Q516" i="23"/>
  <c r="Q502" i="23"/>
  <c r="G484" i="23"/>
  <c r="I484" i="23"/>
  <c r="V453" i="23"/>
  <c r="O435" i="23"/>
  <c r="K331" i="23"/>
  <c r="Q331" i="23"/>
  <c r="M332" i="23"/>
  <c r="G331" i="23"/>
  <c r="O285" i="23"/>
  <c r="M270" i="23"/>
  <c r="V54" i="23"/>
  <c r="M59" i="23"/>
  <c r="M54" i="23" s="1"/>
  <c r="G54" i="23"/>
  <c r="O79" i="24"/>
  <c r="Q8" i="24"/>
  <c r="G8" i="24"/>
  <c r="V484" i="23"/>
  <c r="G453" i="23"/>
  <c r="K453" i="23"/>
  <c r="Q445" i="23"/>
  <c r="V435" i="23"/>
  <c r="Q379" i="23"/>
  <c r="O379" i="23"/>
  <c r="O331" i="23"/>
  <c r="O298" i="23"/>
  <c r="G285" i="23"/>
  <c r="K285" i="23"/>
  <c r="V269" i="23"/>
  <c r="K269" i="23"/>
  <c r="V196" i="23"/>
  <c r="Q176" i="23"/>
  <c r="I176" i="23"/>
  <c r="G145" i="23"/>
  <c r="Q145" i="23"/>
  <c r="I145" i="23"/>
  <c r="V136" i="23"/>
  <c r="Q85" i="23"/>
  <c r="I85" i="23"/>
  <c r="Q54" i="23"/>
  <c r="O8" i="23"/>
  <c r="K86" i="24"/>
  <c r="K8" i="24"/>
  <c r="O8" i="24"/>
  <c r="G435" i="23"/>
  <c r="V379" i="23"/>
  <c r="V331" i="23"/>
  <c r="I298" i="23"/>
  <c r="I285" i="23"/>
  <c r="I269" i="23"/>
  <c r="V255" i="23"/>
  <c r="K196" i="23"/>
  <c r="I196" i="23"/>
  <c r="G176" i="23"/>
  <c r="O145" i="23"/>
  <c r="Q136" i="23"/>
  <c r="G85" i="23"/>
  <c r="O54" i="23"/>
  <c r="K8" i="23"/>
  <c r="Q86" i="24"/>
  <c r="K79" i="24"/>
  <c r="M86" i="24"/>
  <c r="AF110" i="24"/>
  <c r="M9" i="24"/>
  <c r="M8" i="24" s="1"/>
  <c r="G86" i="24"/>
  <c r="M136" i="23"/>
  <c r="M269" i="23"/>
  <c r="M85" i="23"/>
  <c r="M502" i="23"/>
  <c r="M620" i="23"/>
  <c r="M516" i="23"/>
  <c r="M445" i="23"/>
  <c r="M255" i="23"/>
  <c r="M196" i="23"/>
  <c r="M176" i="23"/>
  <c r="M331" i="23"/>
  <c r="G620" i="23"/>
  <c r="M601" i="23"/>
  <c r="M600" i="23" s="1"/>
  <c r="G592" i="23"/>
  <c r="M555" i="23"/>
  <c r="M554" i="23" s="1"/>
  <c r="G516" i="23"/>
  <c r="G502" i="23"/>
  <c r="G445" i="23"/>
  <c r="I100" i="1" s="1"/>
  <c r="M436" i="23"/>
  <c r="M435" i="23" s="1"/>
  <c r="M376" i="23"/>
  <c r="M375" i="23" s="1"/>
  <c r="M266" i="23"/>
  <c r="M265" i="23" s="1"/>
  <c r="G136" i="23"/>
  <c r="G8" i="23"/>
  <c r="M551" i="23"/>
  <c r="M541" i="23" s="1"/>
  <c r="M490" i="23"/>
  <c r="M484" i="23" s="1"/>
  <c r="M460" i="23"/>
  <c r="M453" i="23" s="1"/>
  <c r="M385" i="23"/>
  <c r="M379" i="23" s="1"/>
  <c r="M309" i="23"/>
  <c r="M298" i="23" s="1"/>
  <c r="M292" i="23"/>
  <c r="M285" i="23" s="1"/>
  <c r="M159" i="23"/>
  <c r="M145" i="23" s="1"/>
  <c r="M9" i="23"/>
  <c r="M8" i="23" s="1"/>
  <c r="M12" i="22"/>
  <c r="M26" i="22"/>
  <c r="M9" i="22"/>
  <c r="M8" i="22" s="1"/>
  <c r="G12" i="22"/>
  <c r="AF73" i="22"/>
  <c r="G26" i="22"/>
  <c r="I118" i="1" s="1"/>
  <c r="M162" i="21"/>
  <c r="M143" i="21"/>
  <c r="G162" i="21"/>
  <c r="AF218" i="21"/>
  <c r="M9" i="21"/>
  <c r="M8" i="21" s="1"/>
  <c r="G143" i="21"/>
  <c r="M8" i="20"/>
  <c r="M58" i="20"/>
  <c r="M101" i="20"/>
  <c r="M186" i="20"/>
  <c r="G101" i="20"/>
  <c r="I86" i="1" s="1"/>
  <c r="G169" i="20"/>
  <c r="M160" i="20"/>
  <c r="M159" i="20" s="1"/>
  <c r="M84" i="20"/>
  <c r="M83" i="20" s="1"/>
  <c r="G75" i="20"/>
  <c r="I84" i="1" s="1"/>
  <c r="G58" i="20"/>
  <c r="G165" i="20"/>
  <c r="G8" i="20"/>
  <c r="AF199" i="20"/>
  <c r="M253" i="19"/>
  <c r="M66" i="19"/>
  <c r="M214" i="19"/>
  <c r="M204" i="19"/>
  <c r="M167" i="19"/>
  <c r="G253" i="19"/>
  <c r="G167" i="19"/>
  <c r="M63" i="19"/>
  <c r="M62" i="19" s="1"/>
  <c r="M49" i="19"/>
  <c r="M48" i="19" s="1"/>
  <c r="G214" i="19"/>
  <c r="M45" i="19"/>
  <c r="M35" i="19" s="1"/>
  <c r="M228" i="18"/>
  <c r="M154" i="18"/>
  <c r="M197" i="18"/>
  <c r="M31" i="18"/>
  <c r="G197" i="18"/>
  <c r="G154" i="18"/>
  <c r="M111" i="18"/>
  <c r="M110" i="18" s="1"/>
  <c r="M88" i="18"/>
  <c r="M87" i="18" s="1"/>
  <c r="G31" i="18"/>
  <c r="G228" i="18"/>
  <c r="G67" i="18"/>
  <c r="G44" i="18"/>
  <c r="G8" i="18"/>
  <c r="M178" i="18"/>
  <c r="M164" i="18" s="1"/>
  <c r="M137" i="18"/>
  <c r="M125" i="18" s="1"/>
  <c r="M455" i="17"/>
  <c r="M196" i="17"/>
  <c r="M119" i="17"/>
  <c r="M8" i="17"/>
  <c r="M47" i="17"/>
  <c r="M490" i="17"/>
  <c r="M66" i="17"/>
  <c r="M432" i="17"/>
  <c r="M383" i="17"/>
  <c r="M94" i="17"/>
  <c r="G445" i="17"/>
  <c r="G405" i="17"/>
  <c r="G388" i="17"/>
  <c r="I104" i="1" s="1"/>
  <c r="G170" i="17"/>
  <c r="G119" i="17"/>
  <c r="G490" i="17"/>
  <c r="G263" i="17"/>
  <c r="G94" i="17"/>
  <c r="G8" i="17"/>
  <c r="G455" i="17"/>
  <c r="G276" i="17"/>
  <c r="G114" i="17"/>
  <c r="G66" i="17"/>
  <c r="G47" i="17"/>
  <c r="G383" i="17"/>
  <c r="M402" i="17"/>
  <c r="M392" i="17" s="1"/>
  <c r="M355" i="17"/>
  <c r="M349" i="17" s="1"/>
  <c r="M307" i="17"/>
  <c r="M302" i="17" s="1"/>
  <c r="M293" i="17"/>
  <c r="M286" i="17" s="1"/>
  <c r="M227" i="16"/>
  <c r="M298" i="16"/>
  <c r="M258" i="16"/>
  <c r="M206" i="16"/>
  <c r="M8" i="16"/>
  <c r="M186" i="16"/>
  <c r="M145" i="16"/>
  <c r="M121" i="16"/>
  <c r="M69" i="16"/>
  <c r="M285" i="16"/>
  <c r="M284" i="16" s="1"/>
  <c r="M200" i="16"/>
  <c r="M196" i="16" s="1"/>
  <c r="G206" i="16"/>
  <c r="G36" i="16"/>
  <c r="G258" i="16"/>
  <c r="G186" i="16"/>
  <c r="G145" i="16"/>
  <c r="G298" i="16"/>
  <c r="M87" i="16"/>
  <c r="G8" i="16"/>
  <c r="G765" i="15"/>
  <c r="M776" i="15"/>
  <c r="M221" i="15"/>
  <c r="K901" i="15"/>
  <c r="K765" i="15"/>
  <c r="M735" i="15"/>
  <c r="G668" i="15"/>
  <c r="M683" i="15"/>
  <c r="M668" i="15" s="1"/>
  <c r="K668" i="15"/>
  <c r="M556" i="15"/>
  <c r="O500" i="15"/>
  <c r="V410" i="15"/>
  <c r="M8" i="15"/>
  <c r="M765" i="15"/>
  <c r="I765" i="15"/>
  <c r="G471" i="15"/>
  <c r="M485" i="15"/>
  <c r="M471" i="15" s="1"/>
  <c r="G850" i="15"/>
  <c r="M861" i="15"/>
  <c r="M850" i="15" s="1"/>
  <c r="Q735" i="15"/>
  <c r="I718" i="15"/>
  <c r="K718" i="15"/>
  <c r="M698" i="15"/>
  <c r="M697" i="15" s="1"/>
  <c r="G697" i="15"/>
  <c r="I668" i="15"/>
  <c r="M614" i="15"/>
  <c r="M613" i="15" s="1"/>
  <c r="G613" i="15"/>
  <c r="Q556" i="15"/>
  <c r="I471" i="15"/>
  <c r="K471" i="15"/>
  <c r="AF914" i="15"/>
  <c r="M440" i="15"/>
  <c r="M433" i="15" s="1"/>
  <c r="M381" i="15"/>
  <c r="M828" i="15"/>
  <c r="M827" i="15" s="1"/>
  <c r="G827" i="15"/>
  <c r="M901" i="15"/>
  <c r="O886" i="15"/>
  <c r="I870" i="15"/>
  <c r="K850" i="15"/>
  <c r="Q827" i="15"/>
  <c r="O735" i="15"/>
  <c r="V697" i="15"/>
  <c r="V613" i="15"/>
  <c r="O556" i="15"/>
  <c r="M501" i="15"/>
  <c r="M500" i="15" s="1"/>
  <c r="G500" i="15"/>
  <c r="V433" i="15"/>
  <c r="M886" i="15"/>
  <c r="I556" i="15"/>
  <c r="Q500" i="15"/>
  <c r="V735" i="15"/>
  <c r="O827" i="15"/>
  <c r="G802" i="15"/>
  <c r="M814" i="15"/>
  <c r="M802" i="15" s="1"/>
  <c r="O802" i="15"/>
  <c r="Q697" i="15"/>
  <c r="K613" i="15"/>
  <c r="Q613" i="15"/>
  <c r="V500" i="15"/>
  <c r="Q433" i="15"/>
  <c r="M344" i="15"/>
  <c r="M326" i="15"/>
  <c r="G221" i="15"/>
  <c r="G8" i="15"/>
  <c r="G556" i="15"/>
  <c r="G433" i="15"/>
  <c r="I93" i="1" s="1"/>
  <c r="G381" i="15"/>
  <c r="G344" i="15"/>
  <c r="G326" i="15"/>
  <c r="M99" i="15"/>
  <c r="M76" i="15" s="1"/>
  <c r="G658" i="15"/>
  <c r="G300" i="15"/>
  <c r="G130" i="15"/>
  <c r="M418" i="15"/>
  <c r="M410" i="15" s="1"/>
  <c r="M245" i="15"/>
  <c r="M236" i="15" s="1"/>
  <c r="M69" i="15"/>
  <c r="M62" i="15" s="1"/>
  <c r="M13" i="14"/>
  <c r="G13" i="14"/>
  <c r="AF21" i="14"/>
  <c r="G42" i="1" s="1"/>
  <c r="H42" i="1" s="1"/>
  <c r="I42" i="1" s="1"/>
  <c r="M13" i="13"/>
  <c r="M9" i="13"/>
  <c r="M8" i="13" s="1"/>
  <c r="AF21" i="13"/>
  <c r="M13" i="12"/>
  <c r="G13" i="12"/>
  <c r="AF21" i="12"/>
  <c r="G43" i="1" s="1"/>
  <c r="H43" i="1" s="1"/>
  <c r="I43" i="1" s="1"/>
  <c r="I116" i="1" l="1"/>
  <c r="I110" i="1"/>
  <c r="I102" i="1"/>
  <c r="I99" i="1"/>
  <c r="G73" i="22"/>
  <c r="I115" i="1"/>
  <c r="I85" i="1"/>
  <c r="I105" i="1"/>
  <c r="G266" i="19"/>
  <c r="I113" i="1"/>
  <c r="I109" i="1"/>
  <c r="I87" i="1"/>
  <c r="I112" i="1"/>
  <c r="I101" i="1"/>
  <c r="I98" i="1"/>
  <c r="I96" i="1"/>
  <c r="I95" i="1"/>
  <c r="I94" i="1"/>
  <c r="I83" i="1"/>
  <c r="I108" i="1"/>
  <c r="I79" i="1"/>
  <c r="I77" i="1"/>
  <c r="I80" i="1"/>
  <c r="G21" i="13"/>
  <c r="I121" i="1"/>
  <c r="I20" i="1" s="1"/>
  <c r="I82" i="1"/>
  <c r="I74" i="1"/>
  <c r="G914" i="15"/>
  <c r="G323" i="16"/>
  <c r="G57" i="1"/>
  <c r="H57" i="1" s="1"/>
  <c r="I57" i="1" s="1"/>
  <c r="G58" i="1"/>
  <c r="H58" i="1" s="1"/>
  <c r="I58" i="1" s="1"/>
  <c r="G110" i="24"/>
  <c r="G51" i="1"/>
  <c r="H51" i="1" s="1"/>
  <c r="I51" i="1" s="1"/>
  <c r="G52" i="1"/>
  <c r="H52" i="1" s="1"/>
  <c r="I52" i="1" s="1"/>
  <c r="I81" i="1"/>
  <c r="I92" i="1"/>
  <c r="I106" i="1"/>
  <c r="I111" i="1"/>
  <c r="I119" i="1"/>
  <c r="G40" i="1"/>
  <c r="H40" i="1" s="1"/>
  <c r="I40" i="1" s="1"/>
  <c r="G41" i="1"/>
  <c r="H41" i="1" s="1"/>
  <c r="I41" i="1" s="1"/>
  <c r="G39" i="1"/>
  <c r="G65" i="1" s="1"/>
  <c r="G25" i="1" s="1"/>
  <c r="A25" i="1" s="1"/>
  <c r="A26" i="1" s="1"/>
  <c r="G26" i="1" s="1"/>
  <c r="I89" i="1"/>
  <c r="G244" i="18"/>
  <c r="G55" i="1"/>
  <c r="H55" i="1" s="1"/>
  <c r="I55" i="1" s="1"/>
  <c r="G56" i="1"/>
  <c r="H56" i="1" s="1"/>
  <c r="I56" i="1" s="1"/>
  <c r="I117" i="1"/>
  <c r="G59" i="1"/>
  <c r="H59" i="1" s="1"/>
  <c r="I59" i="1" s="1"/>
  <c r="G60" i="1"/>
  <c r="H60" i="1" s="1"/>
  <c r="I60" i="1" s="1"/>
  <c r="G63" i="1"/>
  <c r="H63" i="1" s="1"/>
  <c r="I63" i="1" s="1"/>
  <c r="G64" i="1"/>
  <c r="H64" i="1" s="1"/>
  <c r="I64" i="1" s="1"/>
  <c r="I76" i="1"/>
  <c r="I75" i="1"/>
  <c r="F65" i="1"/>
  <c r="G53" i="1"/>
  <c r="H53" i="1" s="1"/>
  <c r="I53" i="1" s="1"/>
  <c r="G54" i="1"/>
  <c r="H54" i="1" s="1"/>
  <c r="I54" i="1" s="1"/>
  <c r="G47" i="1"/>
  <c r="H47" i="1" s="1"/>
  <c r="I47" i="1" s="1"/>
  <c r="G48" i="1"/>
  <c r="H48" i="1" s="1"/>
  <c r="I48" i="1" s="1"/>
  <c r="G45" i="1"/>
  <c r="H45" i="1" s="1"/>
  <c r="I45" i="1" s="1"/>
  <c r="G46" i="1"/>
  <c r="H46" i="1" s="1"/>
  <c r="I46" i="1" s="1"/>
  <c r="G199" i="20"/>
  <c r="G638" i="23"/>
  <c r="I91" i="1"/>
  <c r="I103" i="1"/>
  <c r="G21" i="14"/>
  <c r="I114" i="1"/>
  <c r="G21" i="12"/>
  <c r="G506" i="17"/>
  <c r="G218" i="21"/>
  <c r="I88" i="1"/>
  <c r="I78" i="1"/>
  <c r="G61" i="1"/>
  <c r="H61" i="1" s="1"/>
  <c r="I61" i="1" s="1"/>
  <c r="G62" i="1"/>
  <c r="H62" i="1" s="1"/>
  <c r="I62" i="1" s="1"/>
  <c r="G49" i="1"/>
  <c r="H49" i="1" s="1"/>
  <c r="I49" i="1" s="1"/>
  <c r="G50" i="1"/>
  <c r="H50" i="1" s="1"/>
  <c r="I50" i="1" s="1"/>
  <c r="I120" i="1"/>
  <c r="I19" i="1" s="1"/>
  <c r="I18" i="1" l="1"/>
  <c r="H39" i="1"/>
  <c r="I39" i="1" s="1"/>
  <c r="I65" i="1" s="1"/>
  <c r="I17" i="1"/>
  <c r="G23" i="1"/>
  <c r="G28" i="1"/>
  <c r="I16" i="1"/>
  <c r="I122" i="1"/>
  <c r="I21" i="1" l="1"/>
  <c r="H65" i="1"/>
  <c r="J121" i="1"/>
  <c r="J89" i="1"/>
  <c r="J86" i="1"/>
  <c r="J92" i="1"/>
  <c r="J98" i="1"/>
  <c r="J95" i="1"/>
  <c r="J83" i="1"/>
  <c r="J80" i="1"/>
  <c r="J75" i="1"/>
  <c r="J93" i="1"/>
  <c r="J108" i="1"/>
  <c r="J120" i="1"/>
  <c r="J110" i="1"/>
  <c r="J78" i="1"/>
  <c r="J79" i="1"/>
  <c r="J91" i="1"/>
  <c r="J103" i="1"/>
  <c r="J115" i="1"/>
  <c r="J84" i="1"/>
  <c r="J102" i="1"/>
  <c r="J114" i="1"/>
  <c r="J104" i="1"/>
  <c r="J116" i="1"/>
  <c r="J96" i="1"/>
  <c r="J85" i="1"/>
  <c r="J97" i="1"/>
  <c r="J109" i="1"/>
  <c r="J74" i="1"/>
  <c r="J77" i="1"/>
  <c r="J81" i="1"/>
  <c r="J99" i="1"/>
  <c r="J111" i="1"/>
  <c r="J101" i="1"/>
  <c r="J113" i="1"/>
  <c r="J87" i="1"/>
  <c r="J82" i="1"/>
  <c r="J94" i="1"/>
  <c r="J106" i="1"/>
  <c r="J118" i="1"/>
  <c r="J90" i="1"/>
  <c r="J105" i="1"/>
  <c r="J117" i="1"/>
  <c r="J107" i="1"/>
  <c r="J119" i="1"/>
  <c r="J76" i="1"/>
  <c r="J88" i="1"/>
  <c r="J100" i="1"/>
  <c r="J112" i="1"/>
  <c r="J39" i="1"/>
  <c r="J65" i="1" s="1"/>
  <c r="J55" i="1"/>
  <c r="J47" i="1"/>
  <c r="J64" i="1"/>
  <c r="J56" i="1"/>
  <c r="J48" i="1"/>
  <c r="J43" i="1"/>
  <c r="J59" i="1"/>
  <c r="J51" i="1"/>
  <c r="J63" i="1"/>
  <c r="J60" i="1"/>
  <c r="J52" i="1"/>
  <c r="J42" i="1"/>
  <c r="J61" i="1"/>
  <c r="J53" i="1"/>
  <c r="J45" i="1"/>
  <c r="J62" i="1"/>
  <c r="J54" i="1"/>
  <c r="J46" i="1"/>
  <c r="J41" i="1"/>
  <c r="J57" i="1"/>
  <c r="J49" i="1"/>
  <c r="J40" i="1"/>
  <c r="J58" i="1"/>
  <c r="J50" i="1"/>
  <c r="A23" i="1"/>
  <c r="A24" i="1" s="1"/>
  <c r="G24" i="1" s="1"/>
  <c r="A27" i="1" s="1"/>
  <c r="A29" i="1" s="1"/>
  <c r="G29" i="1" s="1"/>
  <c r="G27" i="1" s="1"/>
  <c r="J1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12415F4E-81D8-4F50-BFF7-EBF1E12E95DF}">
      <text>
        <r>
          <rPr>
            <sz val="9"/>
            <color indexed="81"/>
            <rFont val="Tahoma"/>
            <family val="2"/>
            <charset val="238"/>
          </rPr>
          <t>Jedná se o informaci, zda se jedná o položku, která je do rozpočtu zadána z cenové soustavy RTS, nebo vlastní.</t>
        </r>
      </text>
    </comment>
    <comment ref="T6" authorId="0" shapeId="0" xr:uid="{3DDFF64E-3D61-4E85-A918-289149802D2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9BC3306-3AB3-4865-BB02-1FB6149776FA}">
      <text>
        <r>
          <rPr>
            <sz val="9"/>
            <color indexed="81"/>
            <rFont val="Tahoma"/>
            <family val="2"/>
            <charset val="238"/>
          </rPr>
          <t>Jedná se o informaci, zda se jedná o položku, která je do rozpočtu zadána z cenové soustavy RTS, nebo vlastní.</t>
        </r>
      </text>
    </comment>
    <comment ref="T6" authorId="0" shapeId="0" xr:uid="{11CB5419-D333-4AB4-9171-57A5124311C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5D24E1A5-36C3-4FDF-8232-8370F351F26C}">
      <text>
        <r>
          <rPr>
            <sz val="9"/>
            <color indexed="81"/>
            <rFont val="Tahoma"/>
            <family val="2"/>
            <charset val="238"/>
          </rPr>
          <t>Jedná se o informaci, zda se jedná o položku, která je do rozpočtu zadána z cenové soustavy RTS, nebo vlastní.</t>
        </r>
      </text>
    </comment>
    <comment ref="T6" authorId="0" shapeId="0" xr:uid="{AC63BAE4-82E6-4DDE-A970-B545CC2123B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1572BCCF-FE10-444A-BF6E-5E824C3C6271}">
      <text>
        <r>
          <rPr>
            <sz val="9"/>
            <color indexed="81"/>
            <rFont val="Tahoma"/>
            <family val="2"/>
            <charset val="238"/>
          </rPr>
          <t>Jedná se o informaci, zda se jedná o položku, která je do rozpočtu zadána z cenové soustavy RTS, nebo vlastní.</t>
        </r>
      </text>
    </comment>
    <comment ref="T6" authorId="0" shapeId="0" xr:uid="{2DE5CDF8-5741-4E64-9C74-EAD6FFC7CF2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29EF4CCB-7B9A-470F-9CA1-AB3344E7A9DB}">
      <text>
        <r>
          <rPr>
            <sz val="9"/>
            <color indexed="81"/>
            <rFont val="Tahoma"/>
            <family val="2"/>
            <charset val="238"/>
          </rPr>
          <t>Jedná se o informaci, zda se jedná o položku, která je do rozpočtu zadána z cenové soustavy RTS, nebo vlastní.</t>
        </r>
      </text>
    </comment>
    <comment ref="T6" authorId="0" shapeId="0" xr:uid="{62551696-4682-4ACC-B3F1-73261B1B669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C2A56011-ADC8-4E47-B6F5-0783A999ED5E}">
      <text>
        <r>
          <rPr>
            <sz val="9"/>
            <color indexed="81"/>
            <rFont val="Tahoma"/>
            <family val="2"/>
            <charset val="238"/>
          </rPr>
          <t>Jedná se o informaci, zda se jedná o položku, která je do rozpočtu zadána z cenové soustavy RTS, nebo vlastní.</t>
        </r>
      </text>
    </comment>
    <comment ref="T6" authorId="0" shapeId="0" xr:uid="{45043746-280D-4A4D-BA7D-EDD310BEE13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537DBAAE-CB20-4414-B181-53AF322C3BDA}">
      <text>
        <r>
          <rPr>
            <sz val="9"/>
            <color indexed="81"/>
            <rFont val="Tahoma"/>
            <family val="2"/>
            <charset val="238"/>
          </rPr>
          <t>Jedná se o informaci, zda se jedná o položku, která je do rozpočtu zadána z cenové soustavy RTS, nebo vlastní.</t>
        </r>
      </text>
    </comment>
    <comment ref="T6" authorId="0" shapeId="0" xr:uid="{DADEC272-8BCE-4470-BA4B-F3CF96E8467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61EBF2F-EEC5-4A12-8429-D5CCFFDBA390}">
      <text>
        <r>
          <rPr>
            <sz val="9"/>
            <color indexed="81"/>
            <rFont val="Tahoma"/>
            <family val="2"/>
            <charset val="238"/>
          </rPr>
          <t>Jedná se o informaci, zda se jedná o položku, která je do rozpočtu zadána z cenové soustavy RTS, nebo vlastní.</t>
        </r>
      </text>
    </comment>
    <comment ref="T6" authorId="0" shapeId="0" xr:uid="{6EFA7934-B103-42DA-98BB-75CDEB40745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3644C17-27CF-42F4-A21C-A7CE7B438BE6}">
      <text>
        <r>
          <rPr>
            <sz val="9"/>
            <color indexed="81"/>
            <rFont val="Tahoma"/>
            <family val="2"/>
            <charset val="238"/>
          </rPr>
          <t>Jedná se o informaci, zda se jedná o položku, která je do rozpočtu zadána z cenové soustavy RTS, nebo vlastní.</t>
        </r>
      </text>
    </comment>
    <comment ref="T6" authorId="0" shapeId="0" xr:uid="{D882E093-F200-4DEB-B60D-F347174721C9}">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E7BABBD5-69DB-417C-BCE3-B0F64781FB64}">
      <text>
        <r>
          <rPr>
            <sz val="9"/>
            <color indexed="81"/>
            <rFont val="Tahoma"/>
            <family val="2"/>
            <charset val="238"/>
          </rPr>
          <t>Jedná se o informaci, zda se jedná o položku, která je do rozpočtu zadána z cenové soustavy RTS, nebo vlastní.</t>
        </r>
      </text>
    </comment>
    <comment ref="T6" authorId="0" shapeId="0" xr:uid="{4EDA697B-FF5E-49D6-A582-9A46EC778143}">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C7A23DC-7BD5-4440-9CA3-CB416065643B}">
      <text>
        <r>
          <rPr>
            <sz val="9"/>
            <color indexed="81"/>
            <rFont val="Tahoma"/>
            <family val="2"/>
            <charset val="238"/>
          </rPr>
          <t>Jedná se o informaci, zda se jedná o položku, která je do rozpočtu zadána z cenové soustavy RTS, nebo vlastní.</t>
        </r>
      </text>
    </comment>
    <comment ref="T6" authorId="0" shapeId="0" xr:uid="{0AA714B2-1244-460D-A454-0DBFFC2FC0BB}">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FB3DE38-4730-4A85-A4F7-40609EE76C64}">
      <text>
        <r>
          <rPr>
            <sz val="9"/>
            <color indexed="81"/>
            <rFont val="Tahoma"/>
            <family val="2"/>
            <charset val="238"/>
          </rPr>
          <t>Jedná se o informaci, zda se jedná o položku, která je do rozpočtu zadána z cenové soustavy RTS, nebo vlastní.</t>
        </r>
      </text>
    </comment>
    <comment ref="T6" authorId="0" shapeId="0" xr:uid="{93071014-97F9-4294-9D8A-0E083F619DE2}">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CCDF19F-451A-438D-94B9-FD6A6E60E26D}">
      <text>
        <r>
          <rPr>
            <sz val="9"/>
            <color indexed="81"/>
            <rFont val="Tahoma"/>
            <family val="2"/>
            <charset val="238"/>
          </rPr>
          <t>Jedná se o informaci, zda se jedná o položku, která je do rozpočtu zadána z cenové soustavy RTS, nebo vlastní.</t>
        </r>
      </text>
    </comment>
    <comment ref="T6" authorId="0" shapeId="0" xr:uid="{0D973E14-958E-494F-9200-9B19D49CC13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<sst xmlns="http://schemas.openxmlformats.org/spreadsheetml/2006/main" count="12720" uniqueCount="2385">
  <si>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</si>
  <si>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</si>
  <si>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</si>
  <si>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</si>
  <si>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</si>
  <si>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</si>
  <si>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</si>
  <si>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</si>
  <si>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</si>
  <si>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</si>
  <si>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</si>
  <si>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</si>
  <si>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</si>
  <si>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</si>
  <si>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</si>
  <si>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</si>
  <si>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</si>
  <si>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</si>
  <si>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</si>
  <si>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</si>
  <si>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</si>
  <si>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</si>
  <si>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</si>
  <si>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</si>
  <si>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</si>
  <si>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</si>
  <si>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</si>
  <si>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</si>
  <si>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</si>
  <si>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</si>
  <si>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</si>
  <si>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</si>
  <si>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</si>
  <si>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</si>
  <si>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</si>
  <si>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</si>
  <si>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</si>
  <si>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</si>
  <si>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</si>
  <si>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</si>
  <si>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</si>
  <si>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</si>
  <si>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</si>
  <si>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2019/06</t>
  </si>
  <si>
    <t>Modernizace budov pro žáky se zdravotním postižením</t>
  </si>
  <si>
    <t>Mateřská škola, základní škola a praktická škola Znojmo, příspěvková organizace</t>
  </si>
  <si>
    <t>Horní Česká 247/15</t>
  </si>
  <si>
    <t>Znojmo</t>
  </si>
  <si>
    <t>66902</t>
  </si>
  <si>
    <t>67011748</t>
  </si>
  <si>
    <t>Stavba</t>
  </si>
  <si>
    <t>Ostatní a vedlejší náklady</t>
  </si>
  <si>
    <t>HORNÍ ČESKÁ - Vedlejší a ostatní náklady</t>
  </si>
  <si>
    <t>HORNÍ ČESKÁ - Vedlejší a ostatní náklady (akt. 2020)</t>
  </si>
  <si>
    <t>Stavební objekt</t>
  </si>
  <si>
    <t>A-01</t>
  </si>
  <si>
    <t>HORNÍ ČESKÁ - Nástavba dvorního objektu</t>
  </si>
  <si>
    <t>Nástavba dvorního objektu (akt. 2020)</t>
  </si>
  <si>
    <t>A-01-NEZP</t>
  </si>
  <si>
    <t xml:space="preserve">HORNÍ ČESKÁ - Nástavba dvorního objektu-NEZPŮSOBILÉ </t>
  </si>
  <si>
    <t>A-02</t>
  </si>
  <si>
    <t>HORNÍ ČESKÁ - Stavební úpravy v hlavním objektu</t>
  </si>
  <si>
    <t>Stavební úpravy v hlavním objektu (akt. 2020)</t>
  </si>
  <si>
    <t>A-02-NEZP</t>
  </si>
  <si>
    <t>HORNÍ ČESKÁ -Stavební úpravy v hlavním objektu -NEZPŮSOBILÉ</t>
  </si>
  <si>
    <t>A-03</t>
  </si>
  <si>
    <t>HORNÍ ČESKÁ - Krytý přístup ve dvoře</t>
  </si>
  <si>
    <t>Krytý přístup ve dvoře (akt. 2020)</t>
  </si>
  <si>
    <t>A-04</t>
  </si>
  <si>
    <t>HORNÍ ČESKÁ - Úpravy dvora,povrchy,vybavení</t>
  </si>
  <si>
    <t>Úpravy dvora (akt. 2020)</t>
  </si>
  <si>
    <t>A-06</t>
  </si>
  <si>
    <t>HORNÍ ČESKÁ - Elektroinstalace</t>
  </si>
  <si>
    <t>HORNÍ ČESKÁ - Elektroinstalace (akt. 2020)</t>
  </si>
  <si>
    <t>A-07</t>
  </si>
  <si>
    <t xml:space="preserve">HORNÍ ČESKÁ - Slaboproudé rozvody </t>
  </si>
  <si>
    <t>HORNÍ ČESKÁ - Slaboproudé rozvody (akt. 2020)</t>
  </si>
  <si>
    <t>B-01</t>
  </si>
  <si>
    <t>VESELÁ - stavební úpravy v objektu</t>
  </si>
  <si>
    <t>2019/09</t>
  </si>
  <si>
    <t>Zvláštní škola Veselá 8 (akt. 2020)</t>
  </si>
  <si>
    <t>B-03</t>
  </si>
  <si>
    <t>VESELÁ- Elektroinstalace</t>
  </si>
  <si>
    <t>VESELÁ- Elektroinstalace (akt. 2020)</t>
  </si>
  <si>
    <t>Celkem za stavbu</t>
  </si>
  <si>
    <t>CZK</t>
  </si>
  <si>
    <t>#POPR</t>
  </si>
  <si>
    <t>Rekapitulace dílů</t>
  </si>
  <si>
    <t>Typ dílu</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</si>
  <si>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</si>
  <si>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</si>
  <si>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</si>
  <si>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</si>
  <si>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</si>
  <si>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</si>
  <si>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</si>
  <si>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</si>
  <si>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</si>
  <si>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</si>
  <si>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</si>
  <si>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</si>
  <si>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</si>
  <si>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</si>
  <si>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</si>
  <si>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</si>
  <si>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</si>
  <si>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</si>
  <si>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</si>
  <si>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</si>
  <si>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</si>
  <si>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</si>
  <si>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</si>
  <si>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</si>
  <si>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</si>
  <si>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</si>
  <si>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</si>
  <si>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</si>
  <si>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</si>
  <si>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</si>
  <si>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</si>
  <si>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</si>
  <si>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</si>
  <si>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</si>
  <si>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</si>
  <si>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</si>
  <si>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</si>
  <si>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</si>
  <si>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</si>
  <si>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</si>
  <si>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</si>
  <si>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</si>
  <si>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</si>
  <si>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</si>
  <si>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</si>
  <si>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</si>
  <si>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</si>
  <si>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</si>
  <si>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</si>
  <si>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</si>
  <si>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728</t>
  </si>
  <si>
    <t>Vzduchotechnika</t>
  </si>
  <si>
    <t>731</t>
  </si>
  <si>
    <t>Kotelny</t>
  </si>
  <si>
    <t>733</t>
  </si>
  <si>
    <t>Rozvod potrubí</t>
  </si>
  <si>
    <t>734</t>
  </si>
  <si>
    <t>Armatury</t>
  </si>
  <si>
    <t>735</t>
  </si>
  <si>
    <t>Otopná tělesa</t>
  </si>
  <si>
    <t>736</t>
  </si>
  <si>
    <t>Podlahové vytápění</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</si>
  <si>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</si>
  <si>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</si>
  <si>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</si>
  <si>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</si>
  <si>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</si>
  <si>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</si>
  <si>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</si>
  <si>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</si>
  <si>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</si>
  <si>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</si>
  <si>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</si>
  <si>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</si>
  <si>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</si>
  <si>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</si>
  <si>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</si>
  <si>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</si>
  <si>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</si>
  <si>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</si>
  <si>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</si>
  <si>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</si>
  <si>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M21</t>
  </si>
  <si>
    <t>Elektromontáže</t>
  </si>
  <si>
    <t>M21-3</t>
  </si>
  <si>
    <t>Elektroinsatalace - SVÍTIDLA</t>
  </si>
  <si>
    <t>M21-4</t>
  </si>
  <si>
    <t>Elektroinstalace - ROZVADĚČE</t>
  </si>
  <si>
    <t>M22</t>
  </si>
  <si>
    <t>Montáž sdělovací a zabezp. techniky</t>
  </si>
  <si>
    <t>D96</t>
  </si>
  <si>
    <t>Přesuny suti a vybouraných hmot</t>
  </si>
  <si>
    <t>PSU</t>
  </si>
  <si>
    <t>VN</t>
  </si>
  <si>
    <t>ON</t>
  </si>
  <si>
    <t>Soupis vedlejších a ostatních nákladů</t>
  </si>
  <si>
    <t>#TypZaznamu#</t>
  </si>
  <si>
    <t>STA</t>
  </si>
  <si>
    <t>A-00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</si>
  <si>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</si>
  <si>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</si>
  <si>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</si>
  <si>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</si>
  <si>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</si>
  <si>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</si>
  <si>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</si>
  <si>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</si>
  <si>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</si>
  <si>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</si>
  <si>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</si>
  <si>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</si>
  <si>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</si>
  <si>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</si>
  <si>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</si>
  <si>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</si>
  <si>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</si>
  <si>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</si>
  <si>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</si>
  <si>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</si>
  <si>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</si>
  <si>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</si>
  <si>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</si>
  <si>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</si>
  <si>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</si>
  <si>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</si>
  <si>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005122010R</t>
  </si>
  <si>
    <t xml:space="preserve">Provoz objednatele </t>
  </si>
  <si>
    <t>Soubor</t>
  </si>
  <si>
    <t>RTS 21/ I</t>
  </si>
  <si>
    <t>Indiv</t>
  </si>
  <si>
    <t>VRN</t>
  </si>
  <si>
    <t>POL99_8</t>
  </si>
  <si>
    <t>SPU</t>
  </si>
  <si>
    <t>005124010R</t>
  </si>
  <si>
    <t>Koordinační činnost</t>
  </si>
  <si>
    <t>005121 R</t>
  </si>
  <si>
    <t>Zařízení staveniště</t>
  </si>
  <si>
    <t>005123 R</t>
  </si>
  <si>
    <t>Územní vlivy</t>
  </si>
  <si>
    <t>005281010R</t>
  </si>
  <si>
    <t>Propagace</t>
  </si>
  <si>
    <t>SUM</t>
  </si>
  <si>
    <t>END</t>
  </si>
  <si>
    <t>A-00-NEZP.</t>
  </si>
  <si>
    <t>HORNÍ ČESKÁ-Vedlejší a ostatní náklady-NEZPŮSOBILÉ</t>
  </si>
  <si>
    <t>B-00</t>
  </si>
  <si>
    <t>VESELÁ-Vedlejší a ostatní náklady</t>
  </si>
  <si>
    <t>Položkový soupis prací a dodávek</t>
  </si>
  <si>
    <t>113231110R00</t>
  </si>
  <si>
    <t>Bourání liniových odvodňovacích žabů zatížení A15, šířka žlabu 100 mm</t>
  </si>
  <si>
    <t>m</t>
  </si>
  <si>
    <t>822-1</t>
  </si>
  <si>
    <t>Práce</t>
  </si>
  <si>
    <t>POL1_</t>
  </si>
  <si>
    <t>včetně betonového lože</t>
  </si>
  <si>
    <t>SPI</t>
  </si>
  <si>
    <t>v místě patek : 1,2*4</t>
  </si>
  <si>
    <t>VV</t>
  </si>
  <si>
    <t>139601102R00</t>
  </si>
  <si>
    <t>Ruční výkop jam, rýh a šachet v hornině 3</t>
  </si>
  <si>
    <t>m3</t>
  </si>
  <si>
    <t>800-1</t>
  </si>
  <si>
    <t>s přehozením na vzdálenost do 5 m nebo s naložením na ruční dopravní prostředek</t>
  </si>
  <si>
    <t>základy : 1,2*1,2*1,9*4</t>
  </si>
  <si>
    <t>0,8*0,3*(1,01*2+1,2)</t>
  </si>
  <si>
    <t>161101101R00</t>
  </si>
  <si>
    <t>Svislé přemístění výkopku z horniny 1 až 4, při hloubce výkopu přes 1 do 2,5 m</t>
  </si>
  <si>
    <t>bez naložení do dopravní nádoby, ale s vyprázdněním dopravní nádoby na hromadu nebo na dopravní prostředek,</t>
  </si>
  <si>
    <t>161101105R00</t>
  </si>
  <si>
    <t>Svislé přemístění výkopku z horniny 1 až 4, při hloubce výkopu přes 8 do 10 m</t>
  </si>
  <si>
    <t>střecha-substrát : (13,7*7,5+5,6*5-1*1*5)*0,08</t>
  </si>
  <si>
    <t>162701105R00</t>
  </si>
  <si>
    <t>Vodorovné přemístění výkopku z horniny 1 až 4, na vzdálenost přes 9 000  do 10 000 m</t>
  </si>
  <si>
    <t>po suchu, bez naložení výkopku, avšak se složením bez rozhrnutí, zpáteční cesta vozidla.</t>
  </si>
  <si>
    <t>Odkaz na mn. položky pořadí 2 : 11,71680</t>
  </si>
  <si>
    <t>162701109R00</t>
  </si>
  <si>
    <t>Vodorovné přemístění výkopku příplatek k ceně za každých dalších i započatých 1 000 m přes 10 000 m_x000D_
 z horniny 1 až 4</t>
  </si>
  <si>
    <t>Odkaz na mn. položky pořadí 5 : 11,71680*14</t>
  </si>
  <si>
    <t>167101101R00</t>
  </si>
  <si>
    <t>Nakládání, skládání, překládání neulehlého výkopku nakládání výkopku_x000D_
 do 100 m3, z horniny 1 až 4</t>
  </si>
  <si>
    <t>Odkaz na mn. položky pořadí 5 : 11,71680</t>
  </si>
  <si>
    <t>174101102R00</t>
  </si>
  <si>
    <t>Zásyp sypaninou se zhutněním v uzavřených prostorách s urovnáním povrchu zásypu s ručním zhutněním</t>
  </si>
  <si>
    <t>z jakékoliv horniny s uložením výkopku po vrstvách,</t>
  </si>
  <si>
    <t>obsyp druháho stupně patek : (1,2*1,2-0,6*0,6)*0,8*4</t>
  </si>
  <si>
    <t>182001111R00</t>
  </si>
  <si>
    <t>Plošná úprava terénu při nerovnostech terénu přes 50 do 100 mm, v rovině nebo na svahu do 1:5</t>
  </si>
  <si>
    <t>m2</t>
  </si>
  <si>
    <t>823-1</t>
  </si>
  <si>
    <t>s urovnáním povrchu, bez doplnění ornice, v hornině 1 až 4,</t>
  </si>
  <si>
    <t>střecha-substrát : (13,7*7,5+5,6*5-1*1*5)</t>
  </si>
  <si>
    <t>182303111R00</t>
  </si>
  <si>
    <t>Doplnění ornice v rovině nebo na svahu do 1:5</t>
  </si>
  <si>
    <t>na travnatých plochách tloušťky do 5 cm, s přemístěním na vzdálenost do 3 m vodorovně,</t>
  </si>
  <si>
    <t>Odkaz na mn. položky pořadí 9 : 125,75000</t>
  </si>
  <si>
    <t>199000002R00</t>
  </si>
  <si>
    <t>Poplatky za skládku horniny 1- 4</t>
  </si>
  <si>
    <t>180402111R00</t>
  </si>
  <si>
    <t>Založení trávníku parkového výsevem v rovině</t>
  </si>
  <si>
    <t>Vlastní</t>
  </si>
  <si>
    <t>Agregovaná položka</t>
  </si>
  <si>
    <t>POL2_</t>
  </si>
  <si>
    <t>na půdě předem připravené s pokosením, naložením, odvozem odpadu do 20 km a se složením,</t>
  </si>
  <si>
    <t>střecha : (13,7*7,5+5,6*5-1*1*5)</t>
  </si>
  <si>
    <t>10371505R</t>
  </si>
  <si>
    <t>substrát pro zakládání střešních zahrad a vegetačních střech s výškou vegetačního substrátu od 60 do 200 mm; balení balení po 2 m3</t>
  </si>
  <si>
    <t>SPCM</t>
  </si>
  <si>
    <t>Specifikace</t>
  </si>
  <si>
    <t>POL3_</t>
  </si>
  <si>
    <t>583318004R</t>
  </si>
  <si>
    <t>kamenivo přírodní těžené frakce 16,0 až 32,0 mm; Jihomoravský kraj</t>
  </si>
  <si>
    <t>t</t>
  </si>
  <si>
    <t>obsyp druháho stupně patek : (1,2*1,2-0,6*0,6)*0,8*4*1,9</t>
  </si>
  <si>
    <t>274313611R00</t>
  </si>
  <si>
    <t>Beton základových pasů prostý třídy C 16/20</t>
  </si>
  <si>
    <t>801-1</t>
  </si>
  <si>
    <t>275313611R00</t>
  </si>
  <si>
    <t>Beton základových patek prostý třídy C 16/20</t>
  </si>
  <si>
    <t>1,2*1,2*1*4+0,6*0,6*0,8*4</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</si>
  <si>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</si>
  <si>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</si>
  <si>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</si>
  <si>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0,8*0,6*4*4</t>
  </si>
  <si>
    <t>275351216R00</t>
  </si>
  <si>
    <t>Bednění stěn základových patek odstranění</t>
  </si>
  <si>
    <t>311271187R00</t>
  </si>
  <si>
    <t>Zdivo nosné z tvárnic porobetonových pero-drážka tloušťky 300 mm, normalizovaná pevnost tvárnice v tlaku fb=2,7 N/mm2, součinitel prostupu tepla U=0,33 W/m2.K</t>
  </si>
  <si>
    <t>dozdívka pod věnec nad 1.np : 0,35*(11,5+4,5*3)</t>
  </si>
  <si>
    <t>dozdívka pod trapéz plech nad 1.np : 0,25*(7,5+13,6+20)</t>
  </si>
  <si>
    <t>2.np : 3*(13,7+6,9+19,8)</t>
  </si>
  <si>
    <t>-(2,4*1,8*4+1,1*2,15+0,9*0,6*3)</t>
  </si>
  <si>
    <t>nad věncem 2.np : 0,4*(13,7+6,9+19,8)</t>
  </si>
  <si>
    <t>2.NP - MEZIOKEN. PILÍŘE : -1,06*3</t>
  </si>
  <si>
    <t>ATIKA : 0,7*(13,7+6,8+19,8)</t>
  </si>
  <si>
    <t>311271188R00</t>
  </si>
  <si>
    <t>Zdivo nosné z tvárnic porobetonových pero-drážka tloušťky 375 mm, charakteristická pevnost v tlaku fk = 1,80 MPa, součinitel prostupu tepla U=0,257 W/m2.K</t>
  </si>
  <si>
    <t>dozdívka pod věnec nad 1.np : 0,35*(4,5+3,2)</t>
  </si>
  <si>
    <t>311271665R00</t>
  </si>
  <si>
    <t>Zdivo nosné z kvádrů vápenopískových tloušťky 300 mm, charakteristická pevnost v tlaku fk = 6,6 Mpa</t>
  </si>
  <si>
    <t>s pomocným lešením o výšce podlahy do 1900 mm a pro zatížení 1,5 kPa,</t>
  </si>
  <si>
    <t>2.NP - MEZIOKEN. PILÍŘE : 1,06*3</t>
  </si>
  <si>
    <t>317121047RT2</t>
  </si>
  <si>
    <t>Překlady pórobetonové nenosné délky 1240 mm, šířky 100 mm, výšky 249 mm</t>
  </si>
  <si>
    <t>kus</t>
  </si>
  <si>
    <t>2.np : 5</t>
  </si>
  <si>
    <t>317121049RT2</t>
  </si>
  <si>
    <t>Překlady pórobetonové nenosné délky 2500 mm, šířky 100 mm, výšky 249 mm</t>
  </si>
  <si>
    <t>2.np : 1</t>
  </si>
  <si>
    <t>317167211R00</t>
  </si>
  <si>
    <t>Překlady keramické montáž a dodávka nosné, délky 1250 mm, šířky 70 mm, výšky 238 mm</t>
  </si>
  <si>
    <t>2.np : 4*3</t>
  </si>
  <si>
    <t>317167212R00</t>
  </si>
  <si>
    <t>Překlady keramické montáž a dodávka nosné, délky 1500 mm, šířky 70 mm, výšky 238 mm</t>
  </si>
  <si>
    <t>2.np : 4</t>
  </si>
  <si>
    <t>317167218R00</t>
  </si>
  <si>
    <t>Překlady keramické montáž a dodávka nosné, délky 3000 mm, šířky 70 mm, výšky 238 mm</t>
  </si>
  <si>
    <t>2.np : 4*4</t>
  </si>
  <si>
    <t>317234410RT2</t>
  </si>
  <si>
    <t>Vyzdívka mezi nosníky cementovou</t>
  </si>
  <si>
    <t>801-4</t>
  </si>
  <si>
    <t>jakýmikoliv cihlami pálenými na jakoukoliv maltu,</t>
  </si>
  <si>
    <t>překlady : 0,18*0,2*2,7*4+0,12*0,2*1,2</t>
  </si>
  <si>
    <t>317314130R00</t>
  </si>
  <si>
    <t>Podbetonování zhlaví nosníků zdivo šířky 300 mm</t>
  </si>
  <si>
    <t>betonem C 16/20. Tloušťka lože 50 mm, délka 200 mm.</t>
  </si>
  <si>
    <t>pro uložení překladů : 10</t>
  </si>
  <si>
    <t>342255024R00</t>
  </si>
  <si>
    <t>Příčky z cihel a tvárnic nepálených příčky z příčkovek pórobetonových tloušťky 100 mm</t>
  </si>
  <si>
    <t>včetně pomocného lešení</t>
  </si>
  <si>
    <t>2.np : 3,5*(4,7+5,6+3,7+2,2*2)</t>
  </si>
  <si>
    <t>-(1,8*1,97+0,7*2*4+0,9*2)</t>
  </si>
  <si>
    <t>342271325R00</t>
  </si>
  <si>
    <t>Příčky z cihel a tvárnic nepálených příčky z cihel vápenopískových tloušťky 100 mm</t>
  </si>
  <si>
    <t>RTS 19/ I</t>
  </si>
  <si>
    <t>střešní světlíky : 0,45*1*4*5</t>
  </si>
  <si>
    <t>346244381RT2</t>
  </si>
  <si>
    <t>Plentování ocelových nosníků jednostranné výšky do 200 mm</t>
  </si>
  <si>
    <t>jakýmikoliv cihlami,</t>
  </si>
  <si>
    <t>překlady : 0,18*2*2,7*4+0,12*2*1,2</t>
  </si>
  <si>
    <t>průvlak nad sloupy : 0,24*2*(13,6+2)</t>
  </si>
  <si>
    <t>411321414R00</t>
  </si>
  <si>
    <t>Beton stropů železový stropů deskových, desek plochých střech, desek balkónových, desek hřibových stropů včetně hlavic hřibových sloupů, železový (bez výztuže) třídy C 25/30</t>
  </si>
  <si>
    <t>strop nad 1.np : (13,7*7,5+5,6*5)*0,1</t>
  </si>
  <si>
    <t>zabet. vlnytrapéz.  plechu : (13,7*7,5+5,6*5)/2*0,05</t>
  </si>
  <si>
    <t>strop nad 2.np : (13,7*7,5+5,6*5-1*1*5)*0,1</t>
  </si>
  <si>
    <t>zabet. vlnytrapéz.  plechu : (13,7*7,5+5,6*5-1*1*5)/2*0,05</t>
  </si>
  <si>
    <t>411354241R00</t>
  </si>
  <si>
    <t>Bednění stropů zabudované (ztracené) z ocelových trapézových plechů lesklých, vlna 80 mm, tloušťky 0,8 mm</t>
  </si>
  <si>
    <t>otevřeného podhledu, bez podpěrné konstrukce, s osazením na sucho na zdech do připravených ozubů, popř. na rovných zdech, trámech, průvlacích, nebo do traverz, bez úpravy povrchu plechů, s pomocným lešením.</t>
  </si>
  <si>
    <t>strop nad 1.np : 13,7*7,5+5,6*5</t>
  </si>
  <si>
    <t>strop nad 2.np : 13,7*7,5+5,6*5-1*1*5</t>
  </si>
  <si>
    <t>411361921RT9</t>
  </si>
  <si>
    <t>Výztuž stropů ze svařovaných sítí průměr drátu 8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</si>
  <si>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</si>
  <si>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1.np : 5,39*(13,7*7,5+5,6*5)/1000*1,2</t>
  </si>
  <si>
    <t>strop nad 1.np : 5,39*(13,7*7,5+5,6*5-1*1*5)/1000*1,2</t>
  </si>
  <si>
    <t>411941001R00</t>
  </si>
  <si>
    <t>Nosné svary stropní konstrukce plošné tl. do 10 mm</t>
  </si>
  <si>
    <t>přivaření stropnic nad 1.np : (0,18*2+0,082*4)*49</t>
  </si>
  <si>
    <t>přivaření stropnic nad 2.np : (0,18*2+0,082*4)*44</t>
  </si>
  <si>
    <t>413232221R00</t>
  </si>
  <si>
    <t>Zazdívka zhlaví jakýmikoliv cihlami pálenými válcovaných nosníků výšky přes 150 do 300 mm</t>
  </si>
  <si>
    <t>překlady : 4*5</t>
  </si>
  <si>
    <t>strop nad 1.np- osazení do zdiva : 8</t>
  </si>
  <si>
    <t>413941121RT3</t>
  </si>
  <si>
    <t>Osazení ocelových válcovaných nosníků ve stropech profil I, 120 mm</t>
  </si>
  <si>
    <t>I , IE, U , UE nebo L</t>
  </si>
  <si>
    <t>strop nad 2.np : 11,1*(1,7*2+1,2)*5/1000*1,08</t>
  </si>
  <si>
    <t>413941123R00</t>
  </si>
  <si>
    <t>Osazení ocelových válcovaných nosníků ve stropech bez materiálu, výšky přes 120 do 220 mm</t>
  </si>
  <si>
    <t xml:space="preserve">strop nad 1.np : </t>
  </si>
  <si>
    <t>IPE180 : 18,8*(3,46*13+3,39*2+3,7*6+3,6+3,4+2,1+2+1,9+1,8+3,5)/1000</t>
  </si>
  <si>
    <t xml:space="preserve">strop nad 2.np : </t>
  </si>
  <si>
    <t>Ipe180 : 18,8*(3,5*5+3,46*10+3,7*3+3,6+3,5+3,7*4+2,1+2+1,9+1,8)/1000</t>
  </si>
  <si>
    <t>413941125R00</t>
  </si>
  <si>
    <t>Osazení ocelových válcovaných nosníků ve stropech bez materiálu, výšky přes 220 mm</t>
  </si>
  <si>
    <t>IPE240 : 30,7*(7,3*3+4,9*2+13,9*2+2,4*2)/1000</t>
  </si>
  <si>
    <t>30,7*(5,1+4,9)/1000</t>
  </si>
  <si>
    <t>IPE400 : 66,3*7,3*3/1000</t>
  </si>
  <si>
    <t>416044226R00</t>
  </si>
  <si>
    <t>Podhledy - samostatné požární předěly opláštěné deskami sádrokartonovými zavěšený podhled, profil CD, rozteč 750 mm 2x opláštěný, tloušťka desky 15 mm, protipožární, tloušťka minerální izolace 60 mm, požární odolnost shora EI 60 a zdola EI 60</t>
  </si>
  <si>
    <t>s úpravou rohů, koutů a hran konstrukcí, přebroušení a tmelení spár,</t>
  </si>
  <si>
    <t>2.np : 93,8+13,2+2,2+1,7+2,2+1,7+4,2</t>
  </si>
  <si>
    <t>416051212R00</t>
  </si>
  <si>
    <t>Podhledy sádrokartonovými akustické bezespáré podhledy akustické  bezespáré, dvouúrovňový ocelový rošt - hrana akustické sádrokartonové desky kolmo řezaná (pro technologii řezané spáry) rozměr desky 1188/1998 mm, děrování pravidelné, d 8 mm, podíl děrované plochy 15,5%, bez izolace</t>
  </si>
  <si>
    <t>2.np-201 : 93,8</t>
  </si>
  <si>
    <t>417321315R00</t>
  </si>
  <si>
    <t>Železobeton ztužujících pásů a věnců třídy C 20/25</t>
  </si>
  <si>
    <t>pod úrovní stropu 1.NP : 0,3*0,15*(11,5+19,8+4,5*2)</t>
  </si>
  <si>
    <t>0,3*0,35*4,5</t>
  </si>
  <si>
    <t>0,3*0,45*3,2</t>
  </si>
  <si>
    <t>součást průvkaku IPE240 : 0,2*0,24*(14+2,5)</t>
  </si>
  <si>
    <t>2.Np : 0,3*0,15*(13,6+6,9+19,8)</t>
  </si>
  <si>
    <t>417351111R00</t>
  </si>
  <si>
    <t>Bednění bočnic ztužujících pásů a věnců včetně vzpěr obě strany, zřízení</t>
  </si>
  <si>
    <t>pod úrovní stropu 1.NP : 0,3*(11,5+19,8+4,5*2)</t>
  </si>
  <si>
    <t>0,3*4,5</t>
  </si>
  <si>
    <t>0,3*3,2</t>
  </si>
  <si>
    <t>2.Np : 0,3*(13,6+6,9+19,8)</t>
  </si>
  <si>
    <t>417351116R00</t>
  </si>
  <si>
    <t>Bednění bočnic ztužujících pásů a věnců včetně vzpěr odstranění</t>
  </si>
  <si>
    <t>Odkaz na mn. položky pořadí 43 : 26,49000</t>
  </si>
  <si>
    <t>417361821R00</t>
  </si>
  <si>
    <t>Výztuž ztužujících pásů a věnců z betonářské oceli 10 505(R)</t>
  </si>
  <si>
    <t>Včetně distančních prvků.</t>
  </si>
  <si>
    <t>pod úrovní stropu 1.NP : (11,5+19,8+4,5*2)*2,6/1000*1,08</t>
  </si>
  <si>
    <t>4,5*2,6/1000*1,08</t>
  </si>
  <si>
    <t>3,2*2,6/1000*1,08</t>
  </si>
  <si>
    <t>2.Np : (13,6+6,9+19,8)*2,6/1000*1,08</t>
  </si>
  <si>
    <t>416093132R00V</t>
  </si>
  <si>
    <t>Čelo podhledu SDK, v.do 800 mm, 1xCD, 2xRF 15 mm</t>
  </si>
  <si>
    <t>okolo světlíků : 0,5*1*4*5</t>
  </si>
  <si>
    <t>13482710R</t>
  </si>
  <si>
    <t>tyč ocelová profilová válcovaná za tepla S235 (11375); průřez IPE; výška 180 mm</t>
  </si>
  <si>
    <t>IPE180 : 18,8*(3,46*13+3,39*2+3,7*6+3,6+3,4+2,1+2+1,9+1,8+3,5)/1000*1,08</t>
  </si>
  <si>
    <t>Ipe180 : 18,8*(3,5*5+3,46*10+3,7*3+3,6+3,5+3,7*4+2,1+2+1,9+1,8)/1000*1,08</t>
  </si>
  <si>
    <t>13482725R</t>
  </si>
  <si>
    <t>tyč ocelová profilová válcovaná za tepla S235 (11375); průřez IPE; výška 240 mm</t>
  </si>
  <si>
    <t>IPE240 : 30,7*(7,3*3+4,9*2+13,9*2+2,4*2)/1000*1,08</t>
  </si>
  <si>
    <t>597091111RS1</t>
  </si>
  <si>
    <t>Odvodňovací liniový systém - žlaby z polymerbetonu, bez ochranné hrany, š.100 mm žlab osazený do betonového lože, délky 1000 mm, šířky 130 mm, zatížení A 15, B 125, stavební výšky 130-130 mm</t>
  </si>
  <si>
    <t>doplnění žlabu po beton. patek : 8</t>
  </si>
  <si>
    <t>602016141RT1</t>
  </si>
  <si>
    <t xml:space="preserve">Omítka stěn z hotových směsí vrstva štuková, vápenocementová,  , tloušťka vrstvy 3 mm,  </t>
  </si>
  <si>
    <t>po jednotlivých vrstvách</t>
  </si>
  <si>
    <t>2.np : 3,3*(13,68+13,4+6,9+6,8)-(2,4*1,8*4+1,8*1,97+1,1*2,15)</t>
  </si>
  <si>
    <t>3,3*(5,6*2+2,42+2,13)-(0,9*0,6+1,25*2,1+1,8*1,97+0,7*2*2+0,9*2)</t>
  </si>
  <si>
    <t>3,3*(1,8*2*4+1,2*2*2+0,9*2*2+1,8*2+2,2*2)-(0,9*0,6*3+0,7*2*6+0,9*2)</t>
  </si>
  <si>
    <t>ostění : 0,25*((2,4+1,8*2)*4+(0,9+0,6*2)*4)</t>
  </si>
  <si>
    <t>0,45*(1,25+2,1*2)</t>
  </si>
  <si>
    <t>602016193R00</t>
  </si>
  <si>
    <t>Omítka stěn z hotových směsí Doplňkové práce pro omítky stěn z hotových směsí_x000D_
 hloubková penetrace stěn akrylátová</t>
  </si>
  <si>
    <t xml:space="preserve">původní stěny nově štukované : </t>
  </si>
  <si>
    <t>2.np : 3,3*(2+5,6+4,5)</t>
  </si>
  <si>
    <t>-(1,25*2,1+0,9*0,6)</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</si>
  <si>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</si>
  <si>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</si>
  <si>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</si>
  <si>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2,4*1,8*4+0,9*0,6*3+1,1*2,15+0,9*0,6</t>
  </si>
  <si>
    <t>612409991RT2</t>
  </si>
  <si>
    <t>Začištění omítek kolem oken, dveří a obkladů apod. s použitím suché maltové směsi</t>
  </si>
  <si>
    <t xml:space="preserve">ukončení keram. soklíku : </t>
  </si>
  <si>
    <t>202 : 5,5*2+2,43+2,13+0,5*2-(1,8+0,7*2+0,9+1,25)</t>
  </si>
  <si>
    <t>612481211RT6</t>
  </si>
  <si>
    <t>Vyztužení povrchu vnitřních stěn sklotextilní síťovinou s dodávkou síťoviny a stěrkového tmelu</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</si>
  <si>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</si>
  <si>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</si>
  <si>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</si>
  <si>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2,4*1,8*4+0,9*0,6*3+1,1*2,15</t>
  </si>
  <si>
    <t>622311124RU1</t>
  </si>
  <si>
    <t>Zateplení soklu soklovým polystyrénem, tloušťky 140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</si>
  <si>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</si>
  <si>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0,5*(19,8+4,7+14)</t>
  </si>
  <si>
    <t xml:space="preserve">NEZPŮSOBILÝ : </t>
  </si>
  <si>
    <t>622311135RT3</t>
  </si>
  <si>
    <t>Zateplení fasády  , expandovaným polystyrénem,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</si>
  <si>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</si>
  <si>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</si>
  <si>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zadní strana : 8,4*12+4,5*7,7-(0,9*0,6+0,9*0,6*3)</t>
  </si>
  <si>
    <t>štít : 0,6*3,6+5,5*7,7-(1,1*2,15)</t>
  </si>
  <si>
    <t>přední strana : 8,8*13,8+2,4*14-(2,4*1,8*3+1,3*1,8+1,1*2,8+2,4*1,84)</t>
  </si>
  <si>
    <t>sokl : -19,25</t>
  </si>
  <si>
    <t>NEZPŮSOBILÝ : -72,13</t>
  </si>
  <si>
    <t>622311154RT3</t>
  </si>
  <si>
    <t>Zateplení ostění expandovaným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</si>
  <si>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</si>
  <si>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0,2*(0,9+0,6*2)*4</t>
  </si>
  <si>
    <t>0,2*(2,4+1,8*2)*3+0,2*(1,8+2,4+2,8+1)</t>
  </si>
  <si>
    <t>0,35*(1,1+2,15*2)</t>
  </si>
  <si>
    <t>0,2*(2,4+1,8*2)*4</t>
  </si>
  <si>
    <t>NEZPŮSOBILÝ : -5,22</t>
  </si>
  <si>
    <t>622311563R00</t>
  </si>
  <si>
    <t>Zateplení parapetu extrudovaným polystyrénem, tloušťky 30 mm</t>
  </si>
  <si>
    <t>nanesení lepicího tmelu na izolační desky, nalepení desek, natažení stěrky, vtlačení výztužné tkaniny a přehlazení stěrky. Včetně parapetních lišt.</t>
  </si>
  <si>
    <t>0,2*(0,9)*4</t>
  </si>
  <si>
    <t>0,2*(2,4)*3+0,2*(1,3)</t>
  </si>
  <si>
    <t>0,2*(2,4)*4</t>
  </si>
  <si>
    <t>NEZPŮSOBILÝ : -2,74</t>
  </si>
  <si>
    <t>622391003R00</t>
  </si>
  <si>
    <t>Příplatek za montáž KZS na podhledu, bez dodávky materiálu</t>
  </si>
  <si>
    <t>2,5*14</t>
  </si>
  <si>
    <t>622311041R00</t>
  </si>
  <si>
    <t>Profily zakládací plastové, pro jakoukoliv tloušťku izolantu</t>
  </si>
  <si>
    <t>19,8+7,6+13,8</t>
  </si>
  <si>
    <t>NEZPŮSOBILÝ : -25,5</t>
  </si>
  <si>
    <t>622473187RT2</t>
  </si>
  <si>
    <t>Příplatek za okenní začišťovací lištu včetně dodávky</t>
  </si>
  <si>
    <t>(0,9+0,6*2)*4</t>
  </si>
  <si>
    <t>(2,4+1,8*2)*3+(1,8+2,4+2,8+1)</t>
  </si>
  <si>
    <t>(1,1+2,15*2)</t>
  </si>
  <si>
    <t>(2,4+1,8*2)*4</t>
  </si>
  <si>
    <t>NEZPŮSOBILÝ : 26,10</t>
  </si>
  <si>
    <t>631312611R00</t>
  </si>
  <si>
    <t xml:space="preserve">Mazanina z betonu prostého tl. přes 50 do 80 mm třídy C 16/20,  </t>
  </si>
  <si>
    <t>(z kameniva) hlazená dřevěným hladítkem</t>
  </si>
  <si>
    <t>2.np : 0,06*(93,8+13,2+2,2+1,7+2,2+1,7+4,2)</t>
  </si>
  <si>
    <t>631312141R00</t>
  </si>
  <si>
    <t>Doplnění mazanin betonem prostým rýh v dosavadních mazaninách</t>
  </si>
  <si>
    <t>prostým betonem (s dodáním hmot) bez potěru,</t>
  </si>
  <si>
    <t>v místě patek : 0,15*1,2*1,2*4-(pi*(0,273/2)^2)</t>
  </si>
  <si>
    <t>631343821R00</t>
  </si>
  <si>
    <t>Mazanina z betonu lehkého hutného konstrukčního tloušťky přes 80 do 120 mm z polystyrenbetonu, 0,2 MPa</t>
  </si>
  <si>
    <t>spádová vrstva střechy : (13,7*7,5+5,6*5-1*1*5)*0,1</t>
  </si>
  <si>
    <t>631361921RT3</t>
  </si>
  <si>
    <t>Výztuž mazanin z betonů a z lehkých betonů ze svařovaných sítí průměr drátu 5 mm, velikost oka 150/150 mm</t>
  </si>
  <si>
    <t>včetně distančních prvků</t>
  </si>
  <si>
    <t>2.np : 2,09*(93,8+13,2+2,2+1,7+2,2+1,7+4,2)/1000*1,2</t>
  </si>
  <si>
    <t>632415102RT5</t>
  </si>
  <si>
    <t>Potěr ze suchých směsí cementový samonivelační pro podlahy s vytápěním, tloušťky 2 mm, včetně penetrace</t>
  </si>
  <si>
    <t>s rozprostřením a uhlazením</t>
  </si>
  <si>
    <t>pod koberec : 93,8</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</si>
  <si>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</si>
  <si>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</si>
  <si>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</si>
  <si>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ATIKA : 0,3*(13,7+6,8+19,8)</t>
  </si>
  <si>
    <t xml:space="preserve">parapety : </t>
  </si>
  <si>
    <t>2.np : 0,3*(2,4*4+0,9*4)</t>
  </si>
  <si>
    <t>642942111RT3</t>
  </si>
  <si>
    <t>Osazení zárubní dveřních ocelových bez dveřních křídel, do zdiva včetně kotvení, na jakoukoliv cementovou maltu, s vybetonováním prahu v zárubni a s osazením špalíků nebo latí pro dřevěný práh_x000D_
 včetně dodávky zárubní_x000D_
 70 x 197 x 11 cm</t>
  </si>
  <si>
    <t>642942111RT5</t>
  </si>
  <si>
    <t>Osazení zárubní dveřních ocelových bez dveřních křídel, do zdiva včetně kotvení, na jakoukoliv cementovou maltu, s vybetonováním prahu v zárubni a s osazením špalíků nebo latí pro dřevěný práh_x000D_
 včetně dodávky zárubní_x000D_
 90 x 197 x 11 cm</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</si>
  <si>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</si>
  <si>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</si>
  <si>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</si>
  <si>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 xml:space="preserve">2.np : </t>
  </si>
  <si>
    <t>2,4*4</t>
  </si>
  <si>
    <t>0,9*3</t>
  </si>
  <si>
    <t>919735123R00</t>
  </si>
  <si>
    <t>Řezání stávajících krytů nebo podkladů betonových, hloubky přes 100 do 150 mm</t>
  </si>
  <si>
    <t>včetně spotřeby vody</t>
  </si>
  <si>
    <t>dvůr - v místě zákaldů : 1,2*4*4</t>
  </si>
  <si>
    <t>1,2+0,5*2</t>
  </si>
  <si>
    <t>941941041R00</t>
  </si>
  <si>
    <t>Montáž lešení lehkého pracovního řadového s podlahami šířky od 1,00 do 1,20 m, výšky do 10 m</t>
  </si>
  <si>
    <t>800-3</t>
  </si>
  <si>
    <t>včetně kotvení</t>
  </si>
  <si>
    <t>8,5*12,5+5*8</t>
  </si>
  <si>
    <t>8,5*8</t>
  </si>
  <si>
    <t>8,5*15</t>
  </si>
  <si>
    <t>941941291R00</t>
  </si>
  <si>
    <t>Montáž lešení lehkého pracovního řadového s podlahami příplatek za každý další i započatý měsíc použití lešení_x000D_
 šířky od 1,00 do 1,20 m a výšky do 10 m</t>
  </si>
  <si>
    <t>Odkaz na mn. položky pořadí 73 : 341,75000*2</t>
  </si>
  <si>
    <t>941941841R00</t>
  </si>
  <si>
    <t>Demontáž lešení lehkého řadového s podlahami šířky přes 1 do 1,2 m, výšky do 10 m</t>
  </si>
  <si>
    <t>Odkaz na mn. položky pořadí 73 : 341,75000</t>
  </si>
  <si>
    <t>941955001R00</t>
  </si>
  <si>
    <t>Lešení lehké pracovní pomocné pomocné, o výšce lešeňové podlahy do 1,2 m</t>
  </si>
  <si>
    <t>1.np : 38,1+11,9+32,1+17,4+22,8</t>
  </si>
  <si>
    <t>ohradní zeď - komunikační napojení staveniště : 1*(7,7+3,6)*2</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</si>
  <si>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</si>
  <si>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</si>
  <si>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</si>
  <si>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</si>
  <si>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74 : 683,50000</t>
  </si>
  <si>
    <t>944944081R00</t>
  </si>
  <si>
    <t xml:space="preserve">Demontáž ochranné sítě z umělých vláken </t>
  </si>
  <si>
    <t>Odkaz na mn. položky pořadí 77 : 341,75000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</si>
  <si>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</si>
  <si>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</si>
  <si>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953922112R00</t>
  </si>
  <si>
    <t>Tvarovky větrací spížní vnější</t>
  </si>
  <si>
    <t>POL1_0</t>
  </si>
  <si>
    <t>na maltu současně při zdění nebo do vynechaných či vysekaných průduchů (bez dodání tvarovek)</t>
  </si>
  <si>
    <t>42972741R</t>
  </si>
  <si>
    <t>mřížka krycí; kruhová; rozměr pr. 160 mm; mater. výplň tahokov; barva základní nátěr; provedení s přírubou na volné konce potrubí</t>
  </si>
  <si>
    <t>POL3_0</t>
  </si>
  <si>
    <t>960111221R00</t>
  </si>
  <si>
    <t>Bourání konstrukcí vodních staveb dílce prefabrikované betonové a železobetonové</t>
  </si>
  <si>
    <t>832-1</t>
  </si>
  <si>
    <t>s naložením vybouraných hmot a suti na dopravní prostředek nebo s odklizením na hromady do vzdálenosti 20 m</t>
  </si>
  <si>
    <t>hlava zdi u garáže : 0,4*0,06*19,8</t>
  </si>
  <si>
    <t>965042231R00</t>
  </si>
  <si>
    <t>Bourání podkladů pod dlažby nebo litých celistvých dlažeb a mazanin  betonových nebo z litého asfaltu, tloušťky přes 100 mm, plochy do 4 m2</t>
  </si>
  <si>
    <t>801-3</t>
  </si>
  <si>
    <t>dvůr - v místě zákaldů : 0,15*(1,2*1,2*4)</t>
  </si>
  <si>
    <t>0,15*(1,2*0,5)</t>
  </si>
  <si>
    <t>970031160R00</t>
  </si>
  <si>
    <t>Jádrové vrtání, kruhové prostupy v cihelném zdivu jádrové vrtání, do D 160 mm</t>
  </si>
  <si>
    <t>pro kanalizaci : 1</t>
  </si>
  <si>
    <t>973031325R00</t>
  </si>
  <si>
    <t>Vysekání v cihelném zdivu výklenků a kapes kapes na jakoukoliv maltu vápennou nebo vápenocementovou, plochy do 0,1 m2, hloubky do 300 mm</t>
  </si>
  <si>
    <t>strop nad 2.np- osazení do zdiva : 8</t>
  </si>
  <si>
    <t>973031812R00</t>
  </si>
  <si>
    <t>Vysekání v cihelném zdivu výklenků a kapes kapes pro zavázání nových příček na jakoukoliv maltu vápennou nebo vápenocementovou, tloušťky do 100 mm</t>
  </si>
  <si>
    <t>2.np : 3,5*5</t>
  </si>
  <si>
    <t>973031844R00</t>
  </si>
  <si>
    <t>Vysekání v cihelném zdivu výklenků a kapes kapes pro zavázání nových zdí_x000D_
 na maltu cementovou, tloušťky do 300 mm</t>
  </si>
  <si>
    <t>2.np : 3*2</t>
  </si>
  <si>
    <t>974031164R00</t>
  </si>
  <si>
    <t>Vysekání rýh v jakémkoliv zdivu cihelném v ploše_x000D_
 do hloubky 150 mm, šířky do 150 mm</t>
  </si>
  <si>
    <t>pro překlad : 0,3/0,15*1,2</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</si>
  <si>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</si>
  <si>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</si>
  <si>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</si>
  <si>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</si>
  <si>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</si>
  <si>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</si>
  <si>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</si>
  <si>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800-711</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</si>
  <si>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</si>
  <si>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</si>
  <si>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střecha : 0,7*(13,5+6,9+19,5+4,5+5,6+2,2)</t>
  </si>
  <si>
    <t>0,5*1*4*5</t>
  </si>
  <si>
    <t>711141559RY2</t>
  </si>
  <si>
    <t>Provedení izolace proti zemní vlhkosti pásy přitavením vodorovná, 1 vrstva, s dodávkou izolačního pásu se skleněnou nebo polyesterovou vložkou, s minerálním posypem</t>
  </si>
  <si>
    <t>Odkaz na mn. položky pořadí 91 : 125,75000*1,05</t>
  </si>
  <si>
    <t>711142559RY2</t>
  </si>
  <si>
    <t>Provedení izolace proti zemní vlhkosti pásy přitavením svislá, 1 vrstva, s dodávkou izolačního pásu se skleněnou nebo polyesterovou vložkou, s minerálním posypem</t>
  </si>
  <si>
    <t>Odkaz na mn. položky pořadí 92 : 46,54000*1,05</t>
  </si>
  <si>
    <t>711409111R00</t>
  </si>
  <si>
    <t>Ostatní práce montáž drenážní rohože nasucho</t>
  </si>
  <si>
    <t>28323125R</t>
  </si>
  <si>
    <t>fólie izolační zemní hydroakumulační, drenážní; tloušťka 1,00 mm; výška nopů 20,0 mm; plošná hmotnost 1 000 g/m2; HDPE</t>
  </si>
  <si>
    <t>Odkaz na mn. položky pořadí 95 : 125,75000*1,15</t>
  </si>
  <si>
    <t>998711202R00</t>
  </si>
  <si>
    <t>Přesun hmot pro izolace proti vodě svisle do 12 m</t>
  </si>
  <si>
    <t>50 m vodorovně měřeno od těžiště půdorysné plochy skládky do těžiště půdorysné plochy objektu</t>
  </si>
  <si>
    <t>712371801RT1</t>
  </si>
  <si>
    <t xml:space="preserve">Povlakové krytiny střech do 10° termoplasty volně položené,  ,  , bez dodávky fólie,  </t>
  </si>
  <si>
    <t xml:space="preserve">střecha : </t>
  </si>
  <si>
    <t>vodorovná : (13,7*7,5+5,6*5-1*1*5)</t>
  </si>
  <si>
    <t>svislá : 0,7*(13,5+6,9+19,5+4,5+5,6+2,2)</t>
  </si>
  <si>
    <t>712378001R00</t>
  </si>
  <si>
    <t>Povlakové krytiny střech do 10° termoplasty Doplňkové konstrukce k povlakovým krytinám z fólií atiková okapnice, RŠ 150 mm, z pozinkovaného plechu s povrchovou úpravou PVC</t>
  </si>
  <si>
    <t/>
  </si>
  <si>
    <t xml:space="preserve"> včetně dodávek výrobků</t>
  </si>
  <si>
    <t>střecha : 20+7+13,5</t>
  </si>
  <si>
    <t>712378005R00</t>
  </si>
  <si>
    <t>Povlakové krytiny střech do 10° termoplasty Doplňkové konstrukce k povlakovým krytinám z fólií stěnová lišta vyhnutá, RŠ 70 mm, z pozinkovaného plechu s povrchovou úpravou PVC</t>
  </si>
  <si>
    <t>ukončení na světlíku : 1*4*5</t>
  </si>
  <si>
    <t>2,3+5,6+4,5</t>
  </si>
  <si>
    <t>712378006R00</t>
  </si>
  <si>
    <t>Povlakové krytiny střech do 10° termoplasty Doplňkové konstrukce k povlakovým krytinám z fólií rohová lišta vnější, RŠ 100 mm, z pozinkovaného plechu s povrchovou úpravou PVC</t>
  </si>
  <si>
    <t>střecha : 0,5*4*5+0,7</t>
  </si>
  <si>
    <t>712378007R00</t>
  </si>
  <si>
    <t>Povlakové krytiny střech do 10° termoplasty Doplňkové konstrukce k povlakovým krytinám z fólií rohová lišta vnitřní, RŠ 100 mm, z pozinkovaného plechu s povrchovou úpravou PVC</t>
  </si>
  <si>
    <t>střecha : 19,5*2+6,8*2</t>
  </si>
  <si>
    <t>1*4*5</t>
  </si>
  <si>
    <t>712400831RT2</t>
  </si>
  <si>
    <t>Odstranění povlakové krytiny a mechu na střechách šikmých přes 10 do 30° povlakové krytiny jednovrstvé, z ploch jednotlivě přes 10 do 20 m</t>
  </si>
  <si>
    <t>přístřešek u zdi : 3,7*4,5</t>
  </si>
  <si>
    <t>283220022R</t>
  </si>
  <si>
    <t>fólie izolační střešní hydroizolační; tloušťka 1,50 mm; plošná hmotnost 1 800 g/m2; PVC-P, skelná výztuž; µ = 15 000,0</t>
  </si>
  <si>
    <t>Odkaz na mn. položky pořadí 98 : 172,29000*1,15</t>
  </si>
  <si>
    <t>998712202R00</t>
  </si>
  <si>
    <t>Přesun hmot pro povlakové krytiny v objektech výšky přes 6 do 12 m</t>
  </si>
  <si>
    <t>50 m vodorovně</t>
  </si>
  <si>
    <t>713121111R00</t>
  </si>
  <si>
    <t>Montáž tepelné izolace podlah  jednovrstvá, bez dodávky materiálu</t>
  </si>
  <si>
    <t>800-713</t>
  </si>
  <si>
    <t xml:space="preserve">2.np - kročejová : </t>
  </si>
  <si>
    <t>713141151R00</t>
  </si>
  <si>
    <t>Montáž tepelné izolace plochých střech kladená na sucho, jednovrstvá</t>
  </si>
  <si>
    <t>střecha : (13,7*7,5+5,6*5-1*1*5)*2</t>
  </si>
  <si>
    <t>713191100R00</t>
  </si>
  <si>
    <t>Izolace tepelné běžných konstrukcí - doplňky položení separační fólie, bez dodávky materiálu</t>
  </si>
  <si>
    <t>střecha-textilie : (13,7*7,5+5,6*5-1*1*5)*2</t>
  </si>
  <si>
    <t>28375766.AR</t>
  </si>
  <si>
    <t>deska izolační EPS 100; pěnový polystyren; povrch hladký; součinitel tepelné vodivosti 0,037 W/mK; obj. hmotnost 20,00 kg/m3</t>
  </si>
  <si>
    <t>střecha : (13,7*7,5+5,6*5-1*1*5)*0,06*1,05</t>
  </si>
  <si>
    <t>28376380R</t>
  </si>
  <si>
    <t>deska izolační perimetrická; pěnový polystyren; povrch hladký; polodrážka; tl. 80,0 mm; součinitel tepelné vodivosti 0,034 W/mK; R = 2,400 m2K/W; obj. hmotnost 33,00 kg/m3</t>
  </si>
  <si>
    <t>střecha : (13,7*7,5+5,6*5-1*1*5)*1,05</t>
  </si>
  <si>
    <t>63166812R</t>
  </si>
  <si>
    <t>deska izolační kročejová; minerální vlákno; tl. 25,0 mm; součinitel tepelné vodivosti 0,032 W/mK; R = 0,750 m2K/W; obj. hmotnost 80,00 kg/m3</t>
  </si>
  <si>
    <t>Odkaz na mn. položky pořadí 106 : 119,00000*1,05</t>
  </si>
  <si>
    <t>69366197R</t>
  </si>
  <si>
    <t>geotextilie PP; funkce separační, ochranná, výztužná, filtrační; plošná hmotnost 200 g/m2; zpevněná oboustranně</t>
  </si>
  <si>
    <t>střecha-textilie : (13,7*7,5+5,6*5-1*1*5)*1,15</t>
  </si>
  <si>
    <t>69366198R</t>
  </si>
  <si>
    <t>geotextilie PP; funkce separační, ochranná, výztužná, filtrační; plošná hmotnost 300 g/m2; zpevněná oboustranně</t>
  </si>
  <si>
    <t>Odkaz na mn. položky pořadí 108 : 251,50000*1,15</t>
  </si>
  <si>
    <t>998713202R00</t>
  </si>
  <si>
    <t>Přesun hmot pro izolace tepelné v objektech výšky do 12 m</t>
  </si>
  <si>
    <t>721110906R00</t>
  </si>
  <si>
    <t>Opravy odpadního potrubí kameninového vsazení odbočky do potrubí, DN 125</t>
  </si>
  <si>
    <t>800-721</t>
  </si>
  <si>
    <t>napojení kanalizace v 1.Np : 1</t>
  </si>
  <si>
    <t>721171229R00</t>
  </si>
  <si>
    <t>Trubka pro excentrické připojení WC potrubí polypropylenové, vnější průměr D 110 mm</t>
  </si>
  <si>
    <t>včetně tvarovek. Bez zednických výpomocí.</t>
  </si>
  <si>
    <t>721176103R00</t>
  </si>
  <si>
    <t>Potrubí HT připojovací vnější průměr D 50 mm, tloušťka stěny 1,8 mm, DN 50</t>
  </si>
  <si>
    <t>včetně tvarovek, objímek. Bez zednických výpomocí.</t>
  </si>
  <si>
    <t>1,5*4</t>
  </si>
  <si>
    <t>721176105R00</t>
  </si>
  <si>
    <t>Potrubí HT připojovací vnější průměr D 110 mm, tloušťka stěny 2,7 mm, DN 100</t>
  </si>
  <si>
    <t>1*3</t>
  </si>
  <si>
    <t>721176134R00</t>
  </si>
  <si>
    <t>Potrubí svodné (ležaté) zavěšené vnější průměr D 75 mm, tloušťka stěny 1,9 mm, DN 70</t>
  </si>
  <si>
    <t>2+3,5</t>
  </si>
  <si>
    <t>721176213R00</t>
  </si>
  <si>
    <t>Potrubí KG odpadní svislé vnější průměr D 125 mm, tloušťka stěny 3,2 mm, DN 125</t>
  </si>
  <si>
    <t>721176232R00</t>
  </si>
  <si>
    <t>Potrubí KG svodné (ležaté) zavěšené vnější průměr D 110 mm, tloušťka stěny 3,2 mm, DN 100</t>
  </si>
  <si>
    <t>3+3</t>
  </si>
  <si>
    <t>721176233R00</t>
  </si>
  <si>
    <t>Potrubí KG svodné (ležaté) zavěšené vnější průměr D 125 mm, tloušťka stěny 3,2 mm, DN 125</t>
  </si>
  <si>
    <t>7</t>
  </si>
  <si>
    <t>721194105R00</t>
  </si>
  <si>
    <t>Zřízení přípojek na potrubí D 50 mm, materiál ve specifikaci</t>
  </si>
  <si>
    <t>vyvedení a upevnění odpadních výpustek,</t>
  </si>
  <si>
    <t>721194109R00</t>
  </si>
  <si>
    <t>Zřízení přípojek na potrubí D 110  mm, materiál ve specifikaci</t>
  </si>
  <si>
    <t>2.np : 3</t>
  </si>
  <si>
    <t>721231111RT4</t>
  </si>
  <si>
    <t>Střešní vtoky vtok ve střeše s povlakovou krytinou, střecha bez tepelné izolace, D 75, 110, 125 mm, včetně dodávky materiálu</t>
  </si>
  <si>
    <t>odvodnění střechy : 2</t>
  </si>
  <si>
    <t>721231111RT5</t>
  </si>
  <si>
    <t>Střešní vtoky vtok ve střeše s povlakovou krytinou, střecha bez tepelné izolace, D 160 mm, včetně dodávky materiálu</t>
  </si>
  <si>
    <t>havar. přepad střechy : 2</t>
  </si>
  <si>
    <t>721290111R00</t>
  </si>
  <si>
    <t>Zkouška těsnosti kanalizace v objektech vodou, DN 125</t>
  </si>
  <si>
    <t>721273200R00</t>
  </si>
  <si>
    <t>Demontáž potrubí z litinových trub hrdlových TH D 50 mm, souprava z PP, včetně dodávky materiálu</t>
  </si>
  <si>
    <t>POL1_7</t>
  </si>
  <si>
    <t>900      RT3</t>
  </si>
  <si>
    <t>HZS, Práce v tarifní třídě 6 (např. tesař)</t>
  </si>
  <si>
    <t>h</t>
  </si>
  <si>
    <t>Prav.M</t>
  </si>
  <si>
    <t>HZS</t>
  </si>
  <si>
    <t>POL10_</t>
  </si>
  <si>
    <t>práce spojené s napojením na stáv. kanalizaci : 20</t>
  </si>
  <si>
    <t>998721201R00</t>
  </si>
  <si>
    <t>Přesun hmot pro vnitřní kanalizaci v objektech výšky do 6 m</t>
  </si>
  <si>
    <t>50 m vodorovně, měřeno od těžiště půdorysné plochy skládky do těžiště půdorysné plochy objektu</t>
  </si>
  <si>
    <t>722130913R00</t>
  </si>
  <si>
    <t>Opravy vodovodního potrubí závitového přeřezání ocelové trubky, do DN 25</t>
  </si>
  <si>
    <t>722131903R00</t>
  </si>
  <si>
    <t>Opravy vodovodního potrubí závitového mezikus do závitového potrubí s dlouhým závitem, G 1</t>
  </si>
  <si>
    <t>soubor</t>
  </si>
  <si>
    <t>722131913R00</t>
  </si>
  <si>
    <t>Opravy vodovodního potrubí závitového vsazení odbočky do potrubí, DN 25</t>
  </si>
  <si>
    <t>722172311R00</t>
  </si>
  <si>
    <t>Potrubí z plastických hmot polypropylenové potrubí PP-R, D 20 mm, s 2,8 mm, PN 16, polyfúzně svařované, včetně zednických výpomocí</t>
  </si>
  <si>
    <t>včetně tvarovek, bez zednických výpomocí</t>
  </si>
  <si>
    <t>2.np : 5,7+2+1+2+2+3,5*3</t>
  </si>
  <si>
    <t>722172312R00</t>
  </si>
  <si>
    <t>Potrubí z plastických hmot polypropylenové potrubí PP-R, D 25 mm, s 3,5 mm, PN 16, polyfúzně svařované, včetně zednických výpomocí</t>
  </si>
  <si>
    <t>4+4+1,5+2,5+4+2,5</t>
  </si>
  <si>
    <t>722172331R00</t>
  </si>
  <si>
    <t>Potrubí z plastických hmot polypropylenové potrubí PP-R, D 20 mm, s 3,4 mm, PN 20, polyfúzně svařované, včetně zednických výpomocí</t>
  </si>
  <si>
    <t>Odkaz na mn. položky pořadí 134 : 23,20000</t>
  </si>
  <si>
    <t>722172332R00</t>
  </si>
  <si>
    <t>Potrubí z plastických hmot polypropylenové potrubí PP-R, D 25 mm, s 4,2 mm, PN 20, polyfúzně svařované, včetně zednických výpomocí</t>
  </si>
  <si>
    <t>4+4+2,5</t>
  </si>
  <si>
    <t>722172351R00</t>
  </si>
  <si>
    <t>Potrubí z plastických hmot doplňky pro potrubí z plastických hmot křížení (výhybka), D 20 mm</t>
  </si>
  <si>
    <t>722181211RT7</t>
  </si>
  <si>
    <t>Izolace vodovodního potrubí návleková z trubic z pěnového polyetylenu, tloušťka stěny 6 mm, d 22 mm</t>
  </si>
  <si>
    <t>Odkaz na mn. položky pořadí 136 : 23,20000</t>
  </si>
  <si>
    <t>722181211RT8</t>
  </si>
  <si>
    <t>Izolace vodovodního potrubí návleková z trubic z pěnového polyetylenu, tloušťka stěny 6 mm, d 25 mm</t>
  </si>
  <si>
    <t>Odkaz na mn. položky pořadí 137 : 10,50000</t>
  </si>
  <si>
    <t>Odkaz na mn. položky pořadí 135 : 18,50000</t>
  </si>
  <si>
    <t>722190402R00</t>
  </si>
  <si>
    <t>Vyvedení a upevnění výpustek DN 20</t>
  </si>
  <si>
    <t>2.np : 11</t>
  </si>
  <si>
    <t>722190403R00</t>
  </si>
  <si>
    <t>Vyvedení a upevnění výpustek DN 25</t>
  </si>
  <si>
    <t>1+1</t>
  </si>
  <si>
    <t>722191113R00</t>
  </si>
  <si>
    <t>Hadice flexibilní k baterii M 10, DN 15, délky 600 mm</t>
  </si>
  <si>
    <t>umyvadla : 4*2</t>
  </si>
  <si>
    <t>722238333R00</t>
  </si>
  <si>
    <t>Ventil uzavírací přímý ventil s vypouštěním, vnitřní-vnitřní závit, DN 25, PN 10, mosaz</t>
  </si>
  <si>
    <t>722241112R00</t>
  </si>
  <si>
    <t>Armatury požární ventil zahradní bez hadicové přípojky - hydrant, G 3/4"</t>
  </si>
  <si>
    <t>722254115RT1</t>
  </si>
  <si>
    <t>Požární příslušenství skříň hydrantová ocelová s nátěrem s výzbrojí , D 25</t>
  </si>
  <si>
    <t>Odkaz na mn. položky pořadí 145 : 1,00000</t>
  </si>
  <si>
    <t>napojení na stáv. rozvody vody : 20</t>
  </si>
  <si>
    <t>998722201R00</t>
  </si>
  <si>
    <t>Přesun hmot pro vnitřní vodovod v objektech výšky do 6 m</t>
  </si>
  <si>
    <t>vodorovně do 50 m</t>
  </si>
  <si>
    <t>725013128R00</t>
  </si>
  <si>
    <t>Klozetové mísy kombinované pro ZTP, bilé, hluboké splachování, svislý odpad, včetně sedátka, šířka 360 mm, hloubka 670 mm, výška 480 mm</t>
  </si>
  <si>
    <t>725013165R00</t>
  </si>
  <si>
    <t>Klozetové mísy kombinované, bilé, hluboké splachování, svislý odpad, včetně sedátka, šířka 360 mm, hloubka 630 mm, výška 400 mm</t>
  </si>
  <si>
    <t>725017153R00</t>
  </si>
  <si>
    <t>Umyvadlo invalidní, bílé, šířka 640 mm, hloubka 550 mm</t>
  </si>
  <si>
    <t>725017162R00</t>
  </si>
  <si>
    <t>Umyvadlo na šrouby, bílé, šířka 550 mm, hloubka 450 mm</t>
  </si>
  <si>
    <t>725017168R00</t>
  </si>
  <si>
    <t>Kryt sifonu keramický bílý</t>
  </si>
  <si>
    <t>725291142R00</t>
  </si>
  <si>
    <t>Invalidní program madlo dvojité pevné, rozměr 813 mm, nerez</t>
  </si>
  <si>
    <t>u wc : 1</t>
  </si>
  <si>
    <t>725291146R00</t>
  </si>
  <si>
    <t>Invalidní program madlo dvojité sklopné, rozměr 813 mm, nerez</t>
  </si>
  <si>
    <t>725299101R00</t>
  </si>
  <si>
    <t>Montáž koupelnových doplňků mýdelníků, držáků apod.</t>
  </si>
  <si>
    <t>4+4+3+3</t>
  </si>
  <si>
    <t>725810402R00</t>
  </si>
  <si>
    <t>Ventily ventil uzavírací pro do rozvodu vytápění a sanity; kulový, těleso mosaz.rohový, bez připojovací trubičky, DN 10 mm</t>
  </si>
  <si>
    <t>umyvadla : 2*4</t>
  </si>
  <si>
    <t>WC : 3</t>
  </si>
  <si>
    <t>725823121R00</t>
  </si>
  <si>
    <t>Baterie umyvadlové a dřezové umyvadlová, stojánková, ruční ovládání s otvíráním odpadu, standardní, včetně dodávky materiálu</t>
  </si>
  <si>
    <t>55149010R</t>
  </si>
  <si>
    <t>zásobník na papírové ručníky; nerez</t>
  </si>
  <si>
    <t>55149020R</t>
  </si>
  <si>
    <t>dávkovač tekutého mýdla nerez; dvojdílný; obsah 1,00 l</t>
  </si>
  <si>
    <t>55149050R</t>
  </si>
  <si>
    <t>WC kartáč nerez; držák univerzální</t>
  </si>
  <si>
    <t>55149061R</t>
  </si>
  <si>
    <t>zrcadlo nerez; š = 400 mm; h = 600,0 mm</t>
  </si>
  <si>
    <t>998725201R00</t>
  </si>
  <si>
    <t>Přesun hmot pro zařizovací předměty v objektech výšky do 6 m</t>
  </si>
  <si>
    <t>728112111R00</t>
  </si>
  <si>
    <t>Montáž kruhového plechového potrubí do průměru d 100 mm</t>
  </si>
  <si>
    <t>800-728</t>
  </si>
  <si>
    <t>2.np : 1,5+1,5+3</t>
  </si>
  <si>
    <t>42981181R</t>
  </si>
  <si>
    <t>potrubí hladká roura; pozinkovaný plech; pr. 100,0 mm; l = 1 000 mm; použití pro rozvody vzduchu</t>
  </si>
  <si>
    <t>Odkaz na mn. položky pořadí 164 : 6,00000*1,1</t>
  </si>
  <si>
    <t>998728202R00</t>
  </si>
  <si>
    <t>Přesun hmot pro vzduchotechniku v objektech výšky do 12 m</t>
  </si>
  <si>
    <t>722181211RT6</t>
  </si>
  <si>
    <t>Izolace vodovodního potrubí návleková z trubic z pěnového polyetylenu, tloušťka stěny 6 mm, d 18 mm</t>
  </si>
  <si>
    <t>Odkaz na mn. položky pořadí 169 : 56,00000</t>
  </si>
  <si>
    <t>Odkaz na mn. položky pořadí 170 : 8,00000</t>
  </si>
  <si>
    <t>733163103R00</t>
  </si>
  <si>
    <t>Potrubí z měděných trubek měděné potrubí, D 18 mm, s 1,0 mm, pájení pomocí kapilárních pájecích tvarovek</t>
  </si>
  <si>
    <t>800-731</t>
  </si>
  <si>
    <t>2.np : 2*(12,5+2,5+6,5+4,5+1+0,5*2)</t>
  </si>
  <si>
    <t>733163105R00</t>
  </si>
  <si>
    <t>Potrubí z měděných trubek měděné potrubí, D 28 mm, s 1,5 mm, pájení pomocí kapilárních pájecích tvarovek</t>
  </si>
  <si>
    <t>4*2</t>
  </si>
  <si>
    <t>733190106R00</t>
  </si>
  <si>
    <t>Tlakové zkoušky potrubí ocelových závitových, plastových, měděných do DN 32</t>
  </si>
  <si>
    <t>733191112R00</t>
  </si>
  <si>
    <t>Manžety prostupové přes DN 20 do DN 32</t>
  </si>
  <si>
    <t>2+2+2+2</t>
  </si>
  <si>
    <t>733191925R00</t>
  </si>
  <si>
    <t>Opravy rozvodu potrubí z ocelových trubek závitových normálních i zesílených_x000D_
 navaření odbočky na dosavadní potrubí, DN 25</t>
  </si>
  <si>
    <t>napojení na stáv. rozvody + nezměřitelné práce : 30</t>
  </si>
  <si>
    <t>998733103R00</t>
  </si>
  <si>
    <t>Přesun hmot pro rozvody potrubí v objektech výšky do 24 m</t>
  </si>
  <si>
    <t>734209102R00</t>
  </si>
  <si>
    <t>Montáž závitové armatury s jedním závitem, G 3/8", bez dodávky materiálu</t>
  </si>
  <si>
    <t>734213112R00</t>
  </si>
  <si>
    <t>Ventil automatický, odvzdušňovací, mosazný, PN 10, DN 15, včetně dodávky materiálu</t>
  </si>
  <si>
    <t>734221672RT2</t>
  </si>
  <si>
    <t>Hlavice termostatická, včetně dodávky materiálu, Herz termostatická hlavice 1 7260 06</t>
  </si>
  <si>
    <t>734233143R00</t>
  </si>
  <si>
    <t>Kohout kulový s odvodněním, mosazný, DN 25, PN 25, vnitřní-vnitřní, včetně dodávky materiálu</t>
  </si>
  <si>
    <t>734266413R00</t>
  </si>
  <si>
    <t>Šroubení pro radiátory typu VK dvoutrubkový systém, přímé, mosazné, DN EK 20x20, PN 10, včetně dodávky materiálu</t>
  </si>
  <si>
    <t>734432116R00</t>
  </si>
  <si>
    <t xml:space="preserve">Termostat prostorový </t>
  </si>
  <si>
    <t>RTS 18/ I</t>
  </si>
  <si>
    <t>55121093.AR</t>
  </si>
  <si>
    <t>ventil radiátorový pro topné a chladicí systémy; přímý; DN 20 mm; 3/4"; PN 1,00 MPa; ovládání manuální; pracovní teplota do 120 ° C; k VS = 2,50 m3/h</t>
  </si>
  <si>
    <t>POL3_7</t>
  </si>
  <si>
    <t>998734101R00</t>
  </si>
  <si>
    <t>Přesun hmot pro armatury v objektech výšky do 6 m</t>
  </si>
  <si>
    <t>735000912R00</t>
  </si>
  <si>
    <t>Komín z pórobetonových tvárnic a šamotových vložek vyregulování dvojregulačních ventilů a kohoutů s termostatickým ovládáním</t>
  </si>
  <si>
    <t>735157461R00</t>
  </si>
  <si>
    <t>Otopná tělesa panelová počet desek 2, počet přídavných přestupných ploch 0, výška 600 mm, délka 500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</si>
  <si>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</si>
  <si>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</si>
  <si>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735191905R00</t>
  </si>
  <si>
    <t>Krytiny z pozinkovaného plechu montáž otopných těles</t>
  </si>
  <si>
    <t>800-764</t>
  </si>
  <si>
    <t>998735101R00</t>
  </si>
  <si>
    <t>Podbíjení stropů a střech rovných v objektech výšky do 6 m</t>
  </si>
  <si>
    <t>800-762</t>
  </si>
  <si>
    <t>736110003V</t>
  </si>
  <si>
    <t>Podlahové vytápění Rehau, na systémovou desku, vč. všech komponentů-směšovaš,termostat,amatury atd.</t>
  </si>
  <si>
    <t>201 : 93,8</t>
  </si>
  <si>
    <t>764331230R00</t>
  </si>
  <si>
    <t>Lemování z pozinkovaného plechu výroba a montáž lemování zdí_x000D_
 na střechách s tvrdou krytinou včetně rohů a ukončení před požární zdí, rš 330 mm</t>
  </si>
  <si>
    <t>podél garáže : 7,7</t>
  </si>
  <si>
    <t>764331240R00</t>
  </si>
  <si>
    <t>Lemování z pozinkovaného plechu výroba a montáž lemování zdí_x000D_
 na střechách s tvrdou krytinou včetně rohů a ukončení před požární zdí, rš 400 mm</t>
  </si>
  <si>
    <t>garáž : 7,8</t>
  </si>
  <si>
    <t>764359232R00</t>
  </si>
  <si>
    <t>Žlaby z pozinkovaného plechu výroba a montáž doplňků žlabů - kotlík čtyřhranný pro podokapní žlaby_x000D_
 200 x 300 x 400 mm</t>
  </si>
  <si>
    <t>764410250R00</t>
  </si>
  <si>
    <t>Oplechování parapetů z pozinkovaného plechu výroba a montáž _x000D_
 rš 330 mm</t>
  </si>
  <si>
    <t>včetně rohů</t>
  </si>
  <si>
    <t>2.np : 2,4*4</t>
  </si>
  <si>
    <t>764430260RT2</t>
  </si>
  <si>
    <t>Oplechování zdí a nadezdívek z pozinkovaného plechu výroba a montáž _x000D_
 rš 750 mm</t>
  </si>
  <si>
    <t>ATIKA : (13,7+6,8+19,8)</t>
  </si>
  <si>
    <t>764454202R00</t>
  </si>
  <si>
    <t>Odpadní trouby z pozinkovaného plechu výroba a montáž odpadní trouby z Pz plechu, kruhové včetně zděří, manžet, odboček, kolen, odskoků, výpustí vody a přechodových kusů_x000D_
 průměru 100 mm</t>
  </si>
  <si>
    <t>8,5+8,5</t>
  </si>
  <si>
    <t>764352910R00</t>
  </si>
  <si>
    <t>Oprava žlabů, příslušenství a doplňků z pozinkovaného plechu žlabů a příslušenství_x000D_
 žlabů podokapních půlkruhových, rš 330 mm, sklonu do 30°</t>
  </si>
  <si>
    <t>garáž : 1</t>
  </si>
  <si>
    <t>764352926R00</t>
  </si>
  <si>
    <t xml:space="preserve">Oprava žlabů, příslušenství a doplňků z pozinkovaného plechu žlabů a příslušenství_x000D_
 háky půlkruhové, rš 400 mm,  </t>
  </si>
  <si>
    <t>998764202R00</t>
  </si>
  <si>
    <t>Přesun hmot pro konstrukce klempířské v objektech výšky do 12 m</t>
  </si>
  <si>
    <t>766711001R00</t>
  </si>
  <si>
    <t xml:space="preserve">Montáž otvorových prvků plastových oken a balkonových dveří,  </t>
  </si>
  <si>
    <t>800-766</t>
  </si>
  <si>
    <t>2.np : (2,4*2+1,8*2)*4</t>
  </si>
  <si>
    <t>(0,9*2+0,6*2)*3</t>
  </si>
  <si>
    <t>766711021R00</t>
  </si>
  <si>
    <t xml:space="preserve">Montáž otvorových prvků plastových vstupních dveří,  </t>
  </si>
  <si>
    <t>2.np : 1,1*2+2,15*2</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</si>
  <si>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</si>
  <si>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</si>
  <si>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</si>
  <si>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</si>
  <si>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766670021R00</t>
  </si>
  <si>
    <t xml:space="preserve">Montáž kliky a štítku </t>
  </si>
  <si>
    <t>2.np : 6</t>
  </si>
  <si>
    <t>766-101</t>
  </si>
  <si>
    <t>Okna, dveře v obvodovém plášti, specifikace viz PD, cena stanovena na základě cenové nabídky-viz příloha č.3</t>
  </si>
  <si>
    <t>Začátek provozního součtu</t>
  </si>
  <si>
    <t xml:space="preserve">  01 : 71940*4</t>
  </si>
  <si>
    <t xml:space="preserve">  2/L : 61848</t>
  </si>
  <si>
    <t xml:space="preserve">  03 : 11756*3</t>
  </si>
  <si>
    <t>Konec provozního součtu</t>
  </si>
  <si>
    <t>54914591R</t>
  </si>
  <si>
    <t>kování stavební - prvek: kliky se štíty pro klíč; provedení Cr; pro dveře</t>
  </si>
  <si>
    <t>Odkaz na mn. položky pořadí 203 : 6,00000</t>
  </si>
  <si>
    <t>611601202R</t>
  </si>
  <si>
    <t>dveře vnitřní š = 700 mm; h = 1 970,0 mm; laminátové; otevíravé; počet křídel 1; plné; dekor dub, buk, olše, javor, třešeň, bílá, šedá, ořech, wenge, kalvados, merano, titan</t>
  </si>
  <si>
    <t>08,09 : 4</t>
  </si>
  <si>
    <t>611601204R</t>
  </si>
  <si>
    <t>dveře vnitřní š = 900 mm; h = 1 970,0 mm; laminátové; otevíravé; počet křídel 1; plné; dekor dub, buk, olše, javor, třešeň, bílá, šedá, ořech, wenge, kalvados, merano, titan</t>
  </si>
  <si>
    <t>07 : 1</t>
  </si>
  <si>
    <t>998766202R00</t>
  </si>
  <si>
    <t>Přesun hmot pro konstrukce truhlářské v objektech výšky do 12 m</t>
  </si>
  <si>
    <t>767316522R00</t>
  </si>
  <si>
    <t>Montáž světlíků bodových,  , s mechanickým nebo elektrickým otvíráním, plochy od 0,5 m2 do 1 m2</t>
  </si>
  <si>
    <t>800-767</t>
  </si>
  <si>
    <t>767311810R00</t>
  </si>
  <si>
    <t>Demontáž světlíků všech typů včetně zasklení</t>
  </si>
  <si>
    <t>1,4*1</t>
  </si>
  <si>
    <t>767392802R00</t>
  </si>
  <si>
    <t>Demontáž krytin střech z plechů šroubovaných</t>
  </si>
  <si>
    <t>garáž : 0,3*7,8</t>
  </si>
  <si>
    <t>767995107R00</t>
  </si>
  <si>
    <t>Výroba a montáž atypických kovovových doplňků staveb hmotnosti přes 250 do 500 kg</t>
  </si>
  <si>
    <t>kg</t>
  </si>
  <si>
    <t>sloupy TR273/10 : 64,9*3,9*4</t>
  </si>
  <si>
    <t>767-100</t>
  </si>
  <si>
    <t>Posuvná mobilní interiérová stěna 6870x3000mm, typ. vzor Liko Space</t>
  </si>
  <si>
    <t>úprava střechy garáže : 15</t>
  </si>
  <si>
    <t>14470140R</t>
  </si>
  <si>
    <t>trubka bezešvá P235GH,St.35.8; vnější průměr 273,0 mm; tloušťka stěny 7,1 mm; vhodná pro tlaková zařízení</t>
  </si>
  <si>
    <t>sloupy : 3,9*4</t>
  </si>
  <si>
    <t>562884</t>
  </si>
  <si>
    <t>Světlík bodový 100x100cm, el. ovládaný, specifikace viz PD, typ. vzor Velux CVP</t>
  </si>
  <si>
    <t>998767202R00</t>
  </si>
  <si>
    <t>Přesun hmot pro kovové stavební doplňk. konstrukce v objektech výšky do 12 m</t>
  </si>
  <si>
    <t>771475014RT1</t>
  </si>
  <si>
    <t>Montáž soklíků z dlaždic keramických výšky 100 mm, soklíků vodorovných, kladených do flexibilního tmele</t>
  </si>
  <si>
    <t>800-771</t>
  </si>
  <si>
    <t>771479001R00</t>
  </si>
  <si>
    <t>Montáž soklíků z dlaždic keramických Řezání dlaždic pro soklíky</t>
  </si>
  <si>
    <t>771575109RT2</t>
  </si>
  <si>
    <t>Montáž podlah vnitřních z dlaždic keramických 300 x 300 mm, režných nebo glazovaných, hladkých, kladených do flexibilního tmele</t>
  </si>
  <si>
    <t>2.np : 13,2+2,2+1,7+2,2+1,7+4,2</t>
  </si>
  <si>
    <t>771577114RU1</t>
  </si>
  <si>
    <t>Montáž podlah vnitřních z dlaždic keramických Hrany schodů, dilatační, koutové, ukončovací a přechodové profily profily přechodové eloxovaný hliník, dekorativní spojení dvou podlah různé výšky, připevnění vruty s hmoždinkami , výška profilu 8 mm, šířka profilu 35 mm</t>
  </si>
  <si>
    <t>přechová lišta- náhrada prahu : 1,8+0,7*2+0,9*2</t>
  </si>
  <si>
    <t>59764210R</t>
  </si>
  <si>
    <t>dlažba keramická š = 300 mm; l = 300 mm; h = 9,0 mm; povch hladký, protiskluzová úprava; pro interiér i exteriér</t>
  </si>
  <si>
    <t>Odkaz na mn. položky pořadí 220 : 25,20000*1,05</t>
  </si>
  <si>
    <t>soklík : 11,21*0,1*1,05</t>
  </si>
  <si>
    <t>998771202R00</t>
  </si>
  <si>
    <t>Přesun hmot pro podlahy z dlaždic v objektech výšky do 12 m</t>
  </si>
  <si>
    <t>776570020RAB</t>
  </si>
  <si>
    <t>Podlahy povlakové textilní lepené, koberec zátěžový</t>
  </si>
  <si>
    <t>AP-PSV</t>
  </si>
  <si>
    <t>93,8</t>
  </si>
  <si>
    <t>781111115R00</t>
  </si>
  <si>
    <t>Doplňkové práce při provádění obkladů vyřezání otvoru v obkladačce korunkou prům. do 30 mm</t>
  </si>
  <si>
    <t>781111116R00</t>
  </si>
  <si>
    <t>Doplňkové práce při provádění obkladů vyřezání otvoru v obkladačce korunkou prům. do 90 mm</t>
  </si>
  <si>
    <t>781475120RT1</t>
  </si>
  <si>
    <t>Montáž obkladů vnitřních z dlaždic keramických 300 x 600 mm,  , kladených do flexibilního tmele</t>
  </si>
  <si>
    <t>RTS 20/ II</t>
  </si>
  <si>
    <t>2.np : 2*(1,8*2+2,2*2)-(0,9*2+0,9*0,6)</t>
  </si>
  <si>
    <t>2*(1,8*2*2+1,2*2*2+0,9*2*2)-(0,7*2*6+0,9*0,6*2)</t>
  </si>
  <si>
    <t>781497111RS2</t>
  </si>
  <si>
    <t xml:space="preserve">Lišty k obkladům profil ukončovací leštěný hliník, uložení do tmele, výška profilu 8 mm,  </t>
  </si>
  <si>
    <t>2.np : (1,8*2+2,2*2)</t>
  </si>
  <si>
    <t>(1,8*2*2+1,2*2*2+0,9*2*2)</t>
  </si>
  <si>
    <t>597813752R</t>
  </si>
  <si>
    <t>obklad keramický š = 298 mm; l = 598 mm; h = 10,0 mm; pro interiér; barva béžová; mat</t>
  </si>
  <si>
    <t>Odkaz na mn. položky pořadí 227 : 35,38000*1,05</t>
  </si>
  <si>
    <t>998781202R00</t>
  </si>
  <si>
    <t>Přesun hmot pro obklady keramické v objektech výšky do 12 m</t>
  </si>
  <si>
    <t>783225100R00</t>
  </si>
  <si>
    <t xml:space="preserve">Nátěry kov.stavebních doplňk.konstrukcí syntetické dvojnásobné + 1x email,  </t>
  </si>
  <si>
    <t>800-783</t>
  </si>
  <si>
    <t>sloupy : 2*pi*(0,273/2)*3,8*4</t>
  </si>
  <si>
    <t>zárubně : (0,7+1,97*2)*(0,16+0,05)*4</t>
  </si>
  <si>
    <t>(0,9+1,97*2)*(0,16+0,05)*1</t>
  </si>
  <si>
    <t>783226100R00</t>
  </si>
  <si>
    <t xml:space="preserve">Nátěry kov.stavebních doplňk.konstrukcí syntetické základní,  </t>
  </si>
  <si>
    <t>IPE180 : (0,18*2+0,091*4)*(3,46*13+3,39*2+3,7*6+3,6+3,4+2,1+2+1,9+1,8+3,5)</t>
  </si>
  <si>
    <t>IPE240 : (0,24*2+0,12*4)*(7,3*3+4,9*2+13,9*2+2,4*2)</t>
  </si>
  <si>
    <t>I-120 : (0,12*2+0,064*4)*(1,7*2+1,2)*5</t>
  </si>
  <si>
    <t>IPE240 : (0,24*2+0,12*4)*(5,1+4,9)</t>
  </si>
  <si>
    <t>IPE400 : (0,4*2+0,18*4)*7,3*3</t>
  </si>
  <si>
    <t>Ipe180 : (0,18*2+0,091*4)*(3,5*5+3,46*10+3,7*3+3,6+3,5+3,7*4+2,1+2+1,9+1,8)</t>
  </si>
  <si>
    <t>784402801R00</t>
  </si>
  <si>
    <t>Odstranění maleb oškrabáním, v místnostech do 3,8 m</t>
  </si>
  <si>
    <t>800-784</t>
  </si>
  <si>
    <t>784161401R00</t>
  </si>
  <si>
    <t>Příprava povrchu Penetrace (napouštění) podkladu disperzní, jednonásobná</t>
  </si>
  <si>
    <t>119+252,42+11,21</t>
  </si>
  <si>
    <t>784165512R00</t>
  </si>
  <si>
    <t>Malby z malířských směsí otěruvzdorných,  , bělost 93 %, dvojnásobné</t>
  </si>
  <si>
    <t>900      RT1</t>
  </si>
  <si>
    <t>HZS, Práce v tarifní třídě 4 (např. tesař)</t>
  </si>
  <si>
    <t>demontáž hromosvodu : 15</t>
  </si>
  <si>
    <t>979094211R00</t>
  </si>
  <si>
    <t>Nakládání nebo překládání vybourané suti</t>
  </si>
  <si>
    <t>Přesun suti</t>
  </si>
  <si>
    <t>POL8_</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</si>
  <si>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</si>
  <si>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</si>
  <si>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</si>
  <si>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</si>
  <si>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</si>
  <si>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</si>
  <si>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RTS 20/ I</t>
  </si>
  <si>
    <t>979093111R00</t>
  </si>
  <si>
    <t>Uložení suti na skládku bez zhutnění</t>
  </si>
  <si>
    <t>800-6</t>
  </si>
  <si>
    <t>s hrubým urovnáním,</t>
  </si>
  <si>
    <t>310238211R00</t>
  </si>
  <si>
    <t>Zazdívka otvorů o ploše přes 0,25 m2 do 1 m2 ve zdivu nadzákladovém cihlami pálenými pro jakoukoliv maltu vápenocementovou</t>
  </si>
  <si>
    <t>včetně pomocného pracovního lešení</t>
  </si>
  <si>
    <t>1.np : 0,3*(1,5*0,3+0,2*1,5+0,15*1+0,5*1,5+0,15*0,7+0,2*1,5+0,15*0,9+0,2*1,5+0,15*0,9)</t>
  </si>
  <si>
    <t>0,3*(1*1+0,4*1,3)</t>
  </si>
  <si>
    <t>311231136RT3</t>
  </si>
  <si>
    <t>Zdivo nosné z cihel a tvarovek pálených pod omítku z cihel plných, 250x120x65 mm, P 15, na maltu MC 10</t>
  </si>
  <si>
    <t>ohradní zeď - komunikační napojení staveniště : 0,45*3,25*(7,7+3,6)</t>
  </si>
  <si>
    <t>317941121RT3</t>
  </si>
  <si>
    <t>Osazení ocelových válcovaných nosníků na zdivu profil I, výšky 120 mm</t>
  </si>
  <si>
    <t>profilu I, nebo IE, nebo U, nebo UE, nebo L</t>
  </si>
  <si>
    <t>překlad : 11,1*1,2*2/1000*1,08</t>
  </si>
  <si>
    <t>317941123RT4</t>
  </si>
  <si>
    <t>Osazení ocelových válcovaných nosníků na zdivu profil I, výšky 180 mm</t>
  </si>
  <si>
    <t>překlady : 21,9*(2,7*2*4)/1000*1,08</t>
  </si>
  <si>
    <t>348171211R00</t>
  </si>
  <si>
    <t>Osazení zábradlí ocelového na zdech a valech hmotnosti do 100 kg</t>
  </si>
  <si>
    <t>801-5</t>
  </si>
  <si>
    <t>přímých nebo v oblouku, včetně spojení dílců</t>
  </si>
  <si>
    <t>vstupní schody : 1,2*2</t>
  </si>
  <si>
    <t>349231811RT2</t>
  </si>
  <si>
    <t>Přizdívka ostění s ozubem  přes 80 do 150 mm</t>
  </si>
  <si>
    <t>ve vybouraných otvorech, s vysekáním kapes pro zavázání, z jakýchkoliv cihel, z pomocného pracovního lešení o výšce podlahy do 1900 mm a pro zatížení do 1,5 kPa,</t>
  </si>
  <si>
    <t>1.np : 0,3*(1,8*2*4+1*2+0,6*2)</t>
  </si>
  <si>
    <t>55395100.AR</t>
  </si>
  <si>
    <t>zábradlí trubkové</t>
  </si>
  <si>
    <t>1.np : 11,9+32,1+17,4+22,8</t>
  </si>
  <si>
    <t>1.np : 3,3*(2,65*2+4,47*2+7,13*2+4,47*2+3,82*2+4,47*2+5,14*2+4,8*2)</t>
  </si>
  <si>
    <t>-(2,4*1,8*3+1,3*1,8+1,1*2,8)</t>
  </si>
  <si>
    <t>ostění : 0,15*((0,8+1,97*2)*2+1,7+1,8*2)</t>
  </si>
  <si>
    <t>602019189RT1</t>
  </si>
  <si>
    <t xml:space="preserve">Omítka stěn z hotových směsí vrstva mozaiková, akrylátová,  , tloušťka vrstvy (zrna) 1,2 mnm,  </t>
  </si>
  <si>
    <t>Odkaz na mn. položky pořadí 23 : 1,74000</t>
  </si>
  <si>
    <t>602019193R00</t>
  </si>
  <si>
    <t>Omítka stěn z hotových směsí podkladní nátěr pod tenkovrstvé omítky</t>
  </si>
  <si>
    <t>612425931RT2</t>
  </si>
  <si>
    <t>Omítka vápenná vnitřního ostění omítkou štukovou</t>
  </si>
  <si>
    <t>okenního nebo dveřního, z pomocného pracovního lešení o výšce podlahy do 1900 mm a pro zatížení do 1,5 kPa,</t>
  </si>
  <si>
    <t>1.np : 0,25*((2,4+1,8*2)*4+1+0,9+0,6*2)</t>
  </si>
  <si>
    <t>2,4*1,8*3+1,3*1,8+1,1*2,8+0,9*0,6</t>
  </si>
  <si>
    <t>0,5*(12+14+0,7-1,2)</t>
  </si>
  <si>
    <t>1.NP : (4-0,5)*(14+0,7)</t>
  </si>
  <si>
    <t>(3,8-0,5)*12</t>
  </si>
  <si>
    <t>-(2,4*1,8*3+1,3*1,8+1,1*2,8+0,9*0,6)</t>
  </si>
  <si>
    <t>0,2*(0,9+0,6*2)</t>
  </si>
  <si>
    <t>0,2*(2,4)*3+1,3</t>
  </si>
  <si>
    <t>(12+14+0,7-1,2)</t>
  </si>
  <si>
    <t>622471317RS8</t>
  </si>
  <si>
    <t xml:space="preserve">Nátěry a nástřiky vnějších stěn a pilířů základním a krycím nátěrem (nebo přestřikem povrchu) hmota silikátová, složitost 1 ÷ 2,  </t>
  </si>
  <si>
    <t>Penetrace + 2 x krycí nátěr.</t>
  </si>
  <si>
    <t>Odkaz na mn. položky pořadí 2 : 16,52625</t>
  </si>
  <si>
    <t>622472112R00</t>
  </si>
  <si>
    <t xml:space="preserve">Omítka vnější stěn z hotových maltových směsí štuková ze suché maltové směsi_x000D_
 stupeň složitosti 1÷2, ručně,  </t>
  </si>
  <si>
    <t>kompletní omítkové souvrství</t>
  </si>
  <si>
    <t>ohradní zeď - komunikační napojení staveniště : 3,25*(7,7+3,6)*2</t>
  </si>
  <si>
    <t>NEZPŮSOBILÝ : (0,9+0,6*2)</t>
  </si>
  <si>
    <t>622481211RT6</t>
  </si>
  <si>
    <t>Vyztužení povrchových úprav vnějších stěn stěrkou s výztužnou sklotextilní tkaninou, s dodávkou sítě a stěrkového tmelu</t>
  </si>
  <si>
    <t>vstupní schody-boky, podstupnice : 1,2*0,5*2+1,2*0,15*3</t>
  </si>
  <si>
    <t>622904112R00</t>
  </si>
  <si>
    <t>Očištění fasád tlakovou vodou, složitost fasády 1 - 2</t>
  </si>
  <si>
    <t>3,5*(14+0,5)</t>
  </si>
  <si>
    <t>3,4*12,1</t>
  </si>
  <si>
    <t>1.np : 0,3*(2,4*3+1,3+0,9)</t>
  </si>
  <si>
    <t>ohradní zeď - komunikační napojení staveniště : 0,45*(7,7+3,6)</t>
  </si>
  <si>
    <t>632921411R00</t>
  </si>
  <si>
    <t>Dlažba vnitřní nebo vnější při objektu z dlaždic betonových betonových kladených do cementové malty MC 10 se zalitím spár na celou výšku cementovou maltou pro spárován_x000D_
 o tloušťce dlaždic 33 mm</t>
  </si>
  <si>
    <t>vodorovná nebo ve spádu do 15° od vodorovné roviny</t>
  </si>
  <si>
    <t>vstupní schody : 1,2*1,3</t>
  </si>
  <si>
    <t>59245310R</t>
  </si>
  <si>
    <t>dlažba betonová dvouvrstvá; čtverec; povrch reliéfní; šedá; l = 300 mm; š = 300 mm; tl. 33,0 mm</t>
  </si>
  <si>
    <t>Odkaz na mn. položky pořadí 26 : 1,56000*1,1</t>
  </si>
  <si>
    <t>1.np : 0,9</t>
  </si>
  <si>
    <t>962032254R00</t>
  </si>
  <si>
    <t>Bourání zdiva nadzákladového z cihel cementových, na maltu cementovou</t>
  </si>
  <si>
    <t>nebo vybourání otvorů průřezové plochy přes 4 m2 ve zdivu nadzákladovém, včetně pomocného lešení o výšce podlahy do 1900 mm a pro zatížení do 1,5 kPa  (150 kg/m2)</t>
  </si>
  <si>
    <t>ohradní zeď - komunikační napojení staveniště : 0,45*3,7*(7,7+3,6)</t>
  </si>
  <si>
    <t>963042819R00</t>
  </si>
  <si>
    <t>Bourání jakýchkoliv betonových schodišťových stupňů zhotovených na místě</t>
  </si>
  <si>
    <t>3,5*2</t>
  </si>
  <si>
    <t>1,2*3</t>
  </si>
  <si>
    <t>964011231R00</t>
  </si>
  <si>
    <t>Vybourání železobetonových prefabrikovaných překladů délky do 3 mm, hmotnosti do 150 kg/m</t>
  </si>
  <si>
    <t>uložených ve zdivu, včetně pomocného lešení o výšce podlahy do 1900 mm a pro zatížení do 1,5 kPa  (150 kg/m2),</t>
  </si>
  <si>
    <t>nad okny : 0,3*0,15*(2+1,8*6)</t>
  </si>
  <si>
    <t>968061112R00</t>
  </si>
  <si>
    <t>Vyvěšení nebo zavěšení dřevěných křídel oken, plochy do 1,5 m2</t>
  </si>
  <si>
    <t>oken, dveří a vrat, s uložením a opětovným zavěšením po provedení stavebních změn,</t>
  </si>
  <si>
    <t>6*2</t>
  </si>
  <si>
    <t>968061125R00</t>
  </si>
  <si>
    <t>Vyvěšení nebo zavěšení dřevěných křídel dveří, plochy do 2 m2</t>
  </si>
  <si>
    <t>968062355R00</t>
  </si>
  <si>
    <t>Vybourání dřevěných rámů oken dvojitých nebo zdvojených, plochy do 2 m2</t>
  </si>
  <si>
    <t>včetně pomocného lešení o výšce podlahy do 1900 mm a pro zatížení do 1,5 kPa  (150 kg/m2),</t>
  </si>
  <si>
    <t>1,5*1,5+1,1*1,5*5</t>
  </si>
  <si>
    <t>968072455R00</t>
  </si>
  <si>
    <t>Vybourání a vyjmutí kovových rámů a rolet rámů, včetně pomocného lešení o výšce podlahy do 1900 mm a pro zatížení do 1,5 kPa  (150 kg/m2) dveřních zárubní, plochy do 2 m2</t>
  </si>
  <si>
    <t>0,8*2</t>
  </si>
  <si>
    <t>971033541R00</t>
  </si>
  <si>
    <t>Vybourání otvorů ve zdivu cihelném z jakýchkoliv cihel pálených_x000D_
 na jakoukoliv maltu vápenou nebo vápenocementovou, plochy do 1 m2, tloušťky do 300 mm</t>
  </si>
  <si>
    <t>základovém nebo nadzákladovém,</t>
  </si>
  <si>
    <t>zvětšení okenních otvorů : 0,3*(2,4*0,5+0,3*1,3+0,7*1,4)</t>
  </si>
  <si>
    <t>0,3*(2,5*0,5*2+0,7*1,3*2+2,5*0,5+0,6*1,4)</t>
  </si>
  <si>
    <t>nové okno : 0,3*0,9*0,6</t>
  </si>
  <si>
    <t>976082131R00</t>
  </si>
  <si>
    <t>Vybourání madel, objímek, rámů, mříží apod. objímek, držáků, věšáků, záclonových konzol, lustrových skob apod._x000D_
 ze zdiva cihelného</t>
  </si>
  <si>
    <t>konzoly na fasádě : 2</t>
  </si>
  <si>
    <t>998011001R00</t>
  </si>
  <si>
    <t>Přesun hmot pro budovy s nosnou konstrukcí zděnou výšky do 6 m</t>
  </si>
  <si>
    <t>ohradní zeď - komunikační napojení staveniště : 0,45*(7,7+3,6)*1,15</t>
  </si>
  <si>
    <t>998711201R00</t>
  </si>
  <si>
    <t>Přesun hmot pro izolace proti vodě svisle do 6 m</t>
  </si>
  <si>
    <t>1.np : 1</t>
  </si>
  <si>
    <t>Hodnota z bývalého odkazu. : 1</t>
  </si>
  <si>
    <t>762331812R00</t>
  </si>
  <si>
    <t>Demontáž vázaných konstrukcí krovů z hranolů, hranolků, fošen, průřezové plochy přes 120 do 224 cm2</t>
  </si>
  <si>
    <t>přístřešek u zdi : 2,5*2</t>
  </si>
  <si>
    <t>762341811R00</t>
  </si>
  <si>
    <t>Demontáž bednění a laťování bednění střech rovných, obloukových, o sklonu do 60 stupňů včetně všech nadstřešních konstrukcí z prken hrubých</t>
  </si>
  <si>
    <t>Odkaz na mn. položky pořadí 53 : 101,75000</t>
  </si>
  <si>
    <t>762841812R00</t>
  </si>
  <si>
    <t>Demontáž podbíjení obkladů stropů a satřech sklonu do 60° z prken hrubých tloušťky do 35 mm s omítkou</t>
  </si>
  <si>
    <t>14*4,5</t>
  </si>
  <si>
    <t>762841821R00</t>
  </si>
  <si>
    <t>Demontáž podbíjení obkladů stropů a satřech sklonu do 60° z desek dřevotřískových, dřevovláknitých, sádrokartonových, lignátových a z umělých hmot</t>
  </si>
  <si>
    <t>108 : 5,14*4,8</t>
  </si>
  <si>
    <t>762900030RA0</t>
  </si>
  <si>
    <t>Demontáž krovů  , s laťováním</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</si>
  <si>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</si>
  <si>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998762202R00</t>
  </si>
  <si>
    <t>Přesun hmot pro konstrukce tesařské v objektech výšky do 12 m</t>
  </si>
  <si>
    <t>764311832RT1</t>
  </si>
  <si>
    <t>Demontáž krytiny hladké střešní z tabulí 2 x 1 m, plochy přes 25 m, sklonu přes 30 do 45°</t>
  </si>
  <si>
    <t>5,5*14+4,5*5,5</t>
  </si>
  <si>
    <t>764352810R00</t>
  </si>
  <si>
    <t>Demontáž žlabů podokapních půlkruhových rovných, rš 330 mm, sklonu do 30°</t>
  </si>
  <si>
    <t>14</t>
  </si>
  <si>
    <t>přístřešek u zdi : 3,7</t>
  </si>
  <si>
    <t>764391820R00</t>
  </si>
  <si>
    <t>Demontáž ostatních prvků střešních závětrné lišty, rš 250 a 330 mm, sklonu do 30°</t>
  </si>
  <si>
    <t>přístřešek u zdi : 4,5*2</t>
  </si>
  <si>
    <t>764410850R00</t>
  </si>
  <si>
    <t>Demontáž oplechování parapetů rš od 100 do 330 mm</t>
  </si>
  <si>
    <t>1,5+1,2*5</t>
  </si>
  <si>
    <t>764430840R00</t>
  </si>
  <si>
    <t>Demontáž oplechování zdí a nadezdívek rš od 330 do 500 mm</t>
  </si>
  <si>
    <t>4,5</t>
  </si>
  <si>
    <t>ohradní zeď - komunikační napojení staveniště : (7,7+3,6)</t>
  </si>
  <si>
    <t>764454801R00</t>
  </si>
  <si>
    <t>Demontáž odpadních trub nebo součástí trub kruhových , o průměru 75 a 100 mm</t>
  </si>
  <si>
    <t>0,5</t>
  </si>
  <si>
    <t>přístřešek u zdi : 3,2</t>
  </si>
  <si>
    <t>998764201R00</t>
  </si>
  <si>
    <t>Přesun hmot pro konstrukce klempířské v objektech výšky do 6 m</t>
  </si>
  <si>
    <t>1.np : (2,4*2+1,8*2)*4</t>
  </si>
  <si>
    <t>0,9*2+0,6*2</t>
  </si>
  <si>
    <t>2.np : 0,9*2+0,6*2</t>
  </si>
  <si>
    <t>1.np : 0,9*2+2,7+1</t>
  </si>
  <si>
    <t>766-100</t>
  </si>
  <si>
    <t>NEZPŮSOBILÝ : 1</t>
  </si>
  <si>
    <t xml:space="preserve">  1.np : </t>
  </si>
  <si>
    <t xml:space="preserve">  01 : 71940*3</t>
  </si>
  <si>
    <t xml:space="preserve">  02 : 41965</t>
  </si>
  <si>
    <t xml:space="preserve">  1/L : 71061</t>
  </si>
  <si>
    <t xml:space="preserve">  03 : 11756</t>
  </si>
  <si>
    <t xml:space="preserve">  2.np : </t>
  </si>
  <si>
    <t>998766201R00</t>
  </si>
  <si>
    <t>Přesun hmot pro konstrukce truhlářské v objektech výšky do 6 m</t>
  </si>
  <si>
    <t>767141800R00</t>
  </si>
  <si>
    <t>Demontáž konstrukcí pro beztmelé zasklení konstrukce včetně zasklení</t>
  </si>
  <si>
    <t>stříška nad vstupem : 2*1,8</t>
  </si>
  <si>
    <t>998767201R00</t>
  </si>
  <si>
    <t>Přesun hmot pro kovové stavební doplňk. konstrukce v objektech výšky do 6 m</t>
  </si>
  <si>
    <t>vstupní schody : 1*1,2*2</t>
  </si>
  <si>
    <t>překlady : (0,18*2+0,082*4)*2*2,7*4+(0,12*2+0,058*4)*2*1,2</t>
  </si>
  <si>
    <t>6,77+227,7+84,2</t>
  </si>
  <si>
    <t>NEZPŮSOBILÝ : 6,77+227,7+84,2</t>
  </si>
  <si>
    <t>113201111R00</t>
  </si>
  <si>
    <t>Vytrhání obrub chodníkových ležatých</t>
  </si>
  <si>
    <t>s vybouráním lože, s přemístěním hmot na skládku na vzdálenost do 3 m nebo naložením na dopravní prostředek</t>
  </si>
  <si>
    <t>v místě rampy : 2,1</t>
  </si>
  <si>
    <t>139711101RT4</t>
  </si>
  <si>
    <t>Vykopávka v uzavřených prostorách v hornině 4</t>
  </si>
  <si>
    <t>s naložením výkopku na dopravní prostředek</t>
  </si>
  <si>
    <t>101-pro podlahu : 0,07*34,5</t>
  </si>
  <si>
    <t>vedení ZTI : 0,5*0,8*1,7+0,5*0,5*6</t>
  </si>
  <si>
    <t>2,415</t>
  </si>
  <si>
    <t>2,415*14</t>
  </si>
  <si>
    <t>162201203R00</t>
  </si>
  <si>
    <t>Vodorovné přemístění výkopku nošením z horniny 1 až 4, kolečkem, na vzdálenost do 10 m</t>
  </si>
  <si>
    <t>bez naložení, avšak s vyprázdněním nádoby na hromadu nebo do dopravního prostředku,</t>
  </si>
  <si>
    <t>3,205</t>
  </si>
  <si>
    <t>kanalizace : 0,5*0,5*8</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</si>
  <si>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</si>
  <si>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</si>
  <si>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</si>
  <si>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0,5*0,2*8</t>
  </si>
  <si>
    <t>583415004R</t>
  </si>
  <si>
    <t>kamenivo přírodní drcené frakce 8,0 až 16,0 mm; třída B</t>
  </si>
  <si>
    <t>kanalizace : 0,5*0,5*8*1,9</t>
  </si>
  <si>
    <t>2.np : 0,75*(0,25*0,6+1,2*1,2)</t>
  </si>
  <si>
    <t>0,75*1,2*1,8</t>
  </si>
  <si>
    <t>340239212RT2</t>
  </si>
  <si>
    <t>Zazdívka otvorů o ploše přes 1 m2 do 4 m2 v příčkách nebo stěnách cihlami  pálenými  tloušťky nad 100 mm</t>
  </si>
  <si>
    <t>101 : 0,8*2</t>
  </si>
  <si>
    <t>349231811R00</t>
  </si>
  <si>
    <t>101 : 0,65*1*2</t>
  </si>
  <si>
    <t>451572111RK1</t>
  </si>
  <si>
    <t>Lože pod potrubí, stoky a drobné objekty z kameniva drobného těženého 0÷4 mm</t>
  </si>
  <si>
    <t>827-1</t>
  </si>
  <si>
    <t>v otevřeném výkopu,</t>
  </si>
  <si>
    <t>kanalizace : 0,5*0,1*8</t>
  </si>
  <si>
    <t>601016141RT1</t>
  </si>
  <si>
    <t xml:space="preserve">Omítka stropů a podhledů z hotových směsí vrstva štuková, vápenocementová,  , tloušťka vrstvy 3 mm,  </t>
  </si>
  <si>
    <t>Odkaz na mn. položky pořadí 16 : 42,87000</t>
  </si>
  <si>
    <t>601016193R00</t>
  </si>
  <si>
    <t>Omítka stropů a podhledů z hotových směsí Doplňkové práce pro omítky stropů z hotových směsí hloubková penetrace stropů akrylátová</t>
  </si>
  <si>
    <t xml:space="preserve">101 + sklad : </t>
  </si>
  <si>
    <t>strop : 34,5+4,5*0,9+2,4*1,8</t>
  </si>
  <si>
    <t>602016101R00</t>
  </si>
  <si>
    <t xml:space="preserve">Omítka stěn z hotových směsí postřik, báze, cementová,  ,  ,  </t>
  </si>
  <si>
    <t>101 : 1*2,1*2</t>
  </si>
  <si>
    <t>602016113RT5</t>
  </si>
  <si>
    <t xml:space="preserve">Omítka stěn z hotových směsí vrstva jádrová, vápenocementová,  , tloušťka vrstvy 20 mm,  </t>
  </si>
  <si>
    <t>152,53</t>
  </si>
  <si>
    <t>101 + sklad : 4*(6,9*2+4,7*2+6,9*2+1,7*2)-(2,1*1,8+2,1*2,8+0,9*2+0,8*2)</t>
  </si>
  <si>
    <t>ostění : 0,7*(2,1+1,8*2)</t>
  </si>
  <si>
    <t>2,1*1,8+2,1*2,8+0,9*0,6</t>
  </si>
  <si>
    <t>612401391R00</t>
  </si>
  <si>
    <t>Omítky malých ploch vnitřních stěn přes 0,25 do 1 m2, vápennou štukovou omítkou</t>
  </si>
  <si>
    <t>jakoukoliv maltou, z pomocného pracovního lešení o výšce podlahy do 1900 mm a pro zatížení do 1,5 kPa,</t>
  </si>
  <si>
    <t xml:space="preserve">v místě vedení ZTI : </t>
  </si>
  <si>
    <t>vnitřní : 1</t>
  </si>
  <si>
    <t>vnější : 1</t>
  </si>
  <si>
    <t>612403388RT1</t>
  </si>
  <si>
    <t>Hrubá výplň rýh ve stěnách, jakoukoliv maltou maltou ze suchých směsí_x000D_
 150 x 150 mm</t>
  </si>
  <si>
    <t>jakékoliv šířky rýhy,</t>
  </si>
  <si>
    <t>Odkaz na mn. položky pořadí 55 : 5,50000</t>
  </si>
  <si>
    <t>101 : 1*(2,1+2,8*2)</t>
  </si>
  <si>
    <t>1*(2,1+1,8*2)</t>
  </si>
  <si>
    <t>631313611RM1</t>
  </si>
  <si>
    <t xml:space="preserve">Mazanina z betonu prostého tl. přes 80 do 120 mm třídy C 16/20 ,  </t>
  </si>
  <si>
    <t xml:space="preserve">101 : </t>
  </si>
  <si>
    <t>podkladní : 0,1*34,5</t>
  </si>
  <si>
    <t>vrchní : 0,06*34,5</t>
  </si>
  <si>
    <t>631315621R00</t>
  </si>
  <si>
    <t xml:space="preserve">Mazanina z betonu prostého tl. přes 120 do 240 mm třídy C 20/25,  </t>
  </si>
  <si>
    <t>rampy u vstupů : 0,2*(1,1*1,1+2,1*0,4)</t>
  </si>
  <si>
    <t>631316111R00</t>
  </si>
  <si>
    <t>Mazanina z betonu prostého speciální povrchové úpravy mazanin povrchový vsyp, směsí proti oděru</t>
  </si>
  <si>
    <t>rampy u vstupů : (1,1*1,1+2,1*0,4)</t>
  </si>
  <si>
    <t>vedení ZTI : 0,15*1,7*0,5</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</si>
  <si>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</si>
  <si>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</si>
  <si>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</si>
  <si>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</si>
  <si>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</si>
  <si>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</si>
  <si>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podkladní : 2,11*34,5*1,2/1000</t>
  </si>
  <si>
    <t>vrchní : 2,11*34,5*1,2/1000</t>
  </si>
  <si>
    <t>rampy u vstupů : 2,11*(1,1*1,1+2,1*0,4)*1,2/1000</t>
  </si>
  <si>
    <t>631571001R00</t>
  </si>
  <si>
    <t>Násyp pod podlahy z kameniva z kameniva_x000D_
 z kameniva těženého 0-4 pro zpevnění podkladu</t>
  </si>
  <si>
    <t>pod mazaniny a dlažby, popř. na plochých střechách, vodorovný nebo ve spádu, s udusáním a urovnáním povrchu,</t>
  </si>
  <si>
    <t>101 : 0,05*34,5</t>
  </si>
  <si>
    <t>rampy u vstupů : 0,5*(1,1*1,1+2,1*0,4)</t>
  </si>
  <si>
    <t>632411906R00</t>
  </si>
  <si>
    <t xml:space="preserve">Potěr ze suchých směsí nátěr velmi savých podkladů penetrační,  </t>
  </si>
  <si>
    <t>pod obklad u vnějš. umyvadla : 2,3*1,5</t>
  </si>
  <si>
    <t>101 - pod koberec : 34,5</t>
  </si>
  <si>
    <t>632451022R00</t>
  </si>
  <si>
    <t>Vyrovnávací potěr z cementové malty v pásu o průměrné (střední) tloušťce od 20 do 30 mm</t>
  </si>
  <si>
    <t xml:space="preserve">pod parapety : </t>
  </si>
  <si>
    <t>1.np : 0,65*2,1</t>
  </si>
  <si>
    <t>642944121RU5</t>
  </si>
  <si>
    <t>Ocelové zárubně osazované dodatečně šířky 900 mm, výšky 1970 mm, hloubky 160 mm</t>
  </si>
  <si>
    <t>lisované nebo z úhelníků s vybetonováním prahu, z pomocného pracovního lešení o výšce podlahy do 1900 mm a pro zatížení do 1,5 kPa, včetně dodávky zárubně</t>
  </si>
  <si>
    <t>101 : 1</t>
  </si>
  <si>
    <t xml:space="preserve">1.np : </t>
  </si>
  <si>
    <t>101 : 2,1</t>
  </si>
  <si>
    <t>v místě vstupních ramp : 0,6+1,2+0,6</t>
  </si>
  <si>
    <t>2,1</t>
  </si>
  <si>
    <t>vedení ZTI : 1,7*2</t>
  </si>
  <si>
    <t>941955003R00</t>
  </si>
  <si>
    <t>Lešení lehké pracovní pomocné pomocné, o výšce lešeňové podlahy přes 1,9 do 2,5 m</t>
  </si>
  <si>
    <t>42,87</t>
  </si>
  <si>
    <t>34,5+7*1+2,4*0,8</t>
  </si>
  <si>
    <t>962031116R00</t>
  </si>
  <si>
    <t>Bourání příček z cihel pálených plných, tloušťky 140 mm</t>
  </si>
  <si>
    <t>nebo vybourání otvorů průřezové plochy přes 4 m2 v příčkách, včetně pomocného lešení o výšce podlahy do 1900 mm a pro zatížení do 1,5 kPa  (150 kg/m2),</t>
  </si>
  <si>
    <t>101-sklad : 0,9*4</t>
  </si>
  <si>
    <t>965042141R00</t>
  </si>
  <si>
    <t>Bourání podkladů pod dlažby nebo litých celistvých dlažeb a mazanin  betonových nebo z litého asfaltu, tloušťky do 100 mm, plochy přes 4 m2</t>
  </si>
  <si>
    <t>101 - horní beton : 0,08*34,5</t>
  </si>
  <si>
    <t>965042241R00</t>
  </si>
  <si>
    <t>Bourání podkladů pod dlažby nebo litých celistvých dlažeb a mazanin  betonových nebo z litého asfaltu, tloušťky přes 100 mm, plochy přes 4 m2</t>
  </si>
  <si>
    <t>101-podkladní : 0,15*34,5</t>
  </si>
  <si>
    <t>schod před vstupem ze dvora : 0,25*0,6*1,1</t>
  </si>
  <si>
    <t>v místě ramp : 0,15*(0,6*1,2+2,1*0,15)</t>
  </si>
  <si>
    <t>965081713R00</t>
  </si>
  <si>
    <t>Bourání podlah z keramických dlaždic, tloušťky do 10 mm, plochy přes 1 m2</t>
  </si>
  <si>
    <t>bez podkladního lože, s jakoukoliv výplní spár</t>
  </si>
  <si>
    <t>v místě napojení vody a kanalizace : 1*1,5</t>
  </si>
  <si>
    <t>101 : 6*2*2</t>
  </si>
  <si>
    <t>101 : 2</t>
  </si>
  <si>
    <t>968072246R00</t>
  </si>
  <si>
    <t>Vybourání a vyjmutí kovových rámů a rolet rámů, včetně pomocného lešení o výšce podlahy do 1900 mm a pro zatížení do 1,5 kPa  (150 kg/m2) okenních jednoduchých, plochy do 4 m2</t>
  </si>
  <si>
    <t>101 : 2,1*1,8*2</t>
  </si>
  <si>
    <t>101 : 0,8*2+0,9*2</t>
  </si>
  <si>
    <t>968095001R00</t>
  </si>
  <si>
    <t xml:space="preserve">Vybourání vnitřních parapetů dřevěných, šířky do 25 cm,  </t>
  </si>
  <si>
    <t>101 : 2,1*2</t>
  </si>
  <si>
    <t>970031030R00</t>
  </si>
  <si>
    <t>Jádrové vrtání, kruhové prostupy v cihelném zdivu jádrové vrtání, d 30 mm</t>
  </si>
  <si>
    <t>voda : 0,7*2+1*2</t>
  </si>
  <si>
    <t>971024451R00</t>
  </si>
  <si>
    <t>Vybourání otvorů ve zdivu kamenném a smíšeném ve zdivu kamenném na jakoukoliv maltu vápenou nebo vápenocementovou, plochy do 0,25 m2, tloušťky do 450 mm</t>
  </si>
  <si>
    <t>základovém nebo nadzákladovém, včetně pomocného lešení o výšce podlahy do 1900 mm a pro zatížení do 1,5 kPa  (150 kg/m2),</t>
  </si>
  <si>
    <t>zti : 1</t>
  </si>
  <si>
    <t>971024491R00</t>
  </si>
  <si>
    <t>Vybourání otvorů ve zdivu kamenném a smíšeném ve zdivu kamenném na maltu vápenocementovou, z jedné strany, plochy do 0,25 m2, tloušťky do 1200 mm</t>
  </si>
  <si>
    <t>prostup ZTI : 1</t>
  </si>
  <si>
    <t>973031324R00</t>
  </si>
  <si>
    <t>Vysekání v cihelném zdivu výklenků a kapes kapes na jakoukoliv maltu vápennou nebo vápenocementovou, plochy do 0,1 m2, hloubky do 150 mm</t>
  </si>
  <si>
    <t>pro uzavírání vody : 1</t>
  </si>
  <si>
    <t>kanalizace : 1+1,5*2+1,5</t>
  </si>
  <si>
    <t>976083131R00</t>
  </si>
  <si>
    <t>Vybourání madel, objímek, rámů, mříží apod. mřížových škrabáků, stoupacích želez, komínových konzol a pod_x000D_
 ze zdiva cihelného</t>
  </si>
  <si>
    <t>mříže oken : 2,1*1,8*2</t>
  </si>
  <si>
    <t>978013191R00</t>
  </si>
  <si>
    <t>Otlučení omítek vápenných nebo vápenocementových vnitřních s vyškrabáním spár, s očištěním zdiva stěn, v rozsahu do 100 %</t>
  </si>
  <si>
    <t>101 - otáčené dveře : 0,6*(0,9+2*2)</t>
  </si>
  <si>
    <t>dveře 3/L : 1*(2,1+1,8*2)</t>
  </si>
  <si>
    <t>978059531R00</t>
  </si>
  <si>
    <t>Odsekání a odebrání obkladů stěn z obkládaček vnitřních z jakýchkoliv materiálů, plochy přes 2 m2</t>
  </si>
  <si>
    <t>včetně otlučení podkladní omítky až na zdivo,</t>
  </si>
  <si>
    <t>v místě napojení vody a kanalizace : 1,8*1</t>
  </si>
  <si>
    <t>999281105R00</t>
  </si>
  <si>
    <t xml:space="preserve">Přesun hmot pro opravy a údržbu objektů pro opravy a údržbu dosavadních objektů včetně vnějších plášťů_x000D_
 výšky do 6 m,  </t>
  </si>
  <si>
    <t>oborů 801, 803, 811 a 812</t>
  </si>
  <si>
    <t>101 : 34,5</t>
  </si>
  <si>
    <t>101 : 34,5*1,15</t>
  </si>
  <si>
    <t>711212002R00</t>
  </si>
  <si>
    <t>Izolace proti vodě stěrka hydroizolační  proti vlhkosti</t>
  </si>
  <si>
    <t>obnovení hydroizolace podlah v místě vedení ZTI : 0,8*1,5</t>
  </si>
  <si>
    <t>101 : 0,1*34,5*1,05</t>
  </si>
  <si>
    <t>721170907R00</t>
  </si>
  <si>
    <t>Opravy odpadního potrubí novodurového vsazení odbočky, D 75 mm</t>
  </si>
  <si>
    <t>721176104R00</t>
  </si>
  <si>
    <t>Potrubí HT připojovací vnější průměr D 75 mm, tloušťka stěny 1,9 mm, DN 70</t>
  </si>
  <si>
    <t>1,5+1,5+8,5+0,6+1,5+0,5</t>
  </si>
  <si>
    <t>příplatek za pracnost - napojení na stáv. rozvody : 10</t>
  </si>
  <si>
    <t>3+1,5+1,5+1,5</t>
  </si>
  <si>
    <t>1,5+0,6+3,5+1,5</t>
  </si>
  <si>
    <t>722190901R00</t>
  </si>
  <si>
    <t>Uzavření nebo otevření vodovodního potrubí při opravě</t>
  </si>
  <si>
    <t>včetně vypuštění a napuštění,</t>
  </si>
  <si>
    <t>722238331R00</t>
  </si>
  <si>
    <t>Ventil uzavírací přímý ventil s vypouštěním, vnitřní-vnitřní závit, DN 15, PN 10, mosaz</t>
  </si>
  <si>
    <t>725219401R00</t>
  </si>
  <si>
    <t>Umyvadlo montáž na šrouby do zdiva</t>
  </si>
  <si>
    <t>725330820R00</t>
  </si>
  <si>
    <t>Demontáž výlevek diturvitových</t>
  </si>
  <si>
    <t>bez výtokových armatur a bez nádrže a splachovacího potrubí,</t>
  </si>
  <si>
    <t>dočasná - napojení odpadu : 1</t>
  </si>
  <si>
    <t>725330912R00</t>
  </si>
  <si>
    <t>Opravy výlevek zpětná montáž výlevky bez nádrže a armatur</t>
  </si>
  <si>
    <t>umyvadlo : 2</t>
  </si>
  <si>
    <t>725825111RT1</t>
  </si>
  <si>
    <t>Baterie umyvadlové a dřezové umyvadlová, nástěnná, ruční ovládání, standardní, včetně dodávky materiálu</t>
  </si>
  <si>
    <t>725860107R00</t>
  </si>
  <si>
    <t>Zápachová uzávěrka (sifon) pro zařizovací předměty D 40 mm; pro umyvadla; plast, mosaz, včetně dodávky materiálu</t>
  </si>
  <si>
    <t>725980122R00</t>
  </si>
  <si>
    <t>Dvířka z plastu, 200 x 300 mm, včetně dodávky materiálu</t>
  </si>
  <si>
    <t>v místě uzávěru vody : 1</t>
  </si>
  <si>
    <t>55230546R</t>
  </si>
  <si>
    <t>umyvadlo antivandalové; š = 500 mm; hl. 470 mm; nerez; s opláštěním; povrch - lesk; nástěnné</t>
  </si>
  <si>
    <t>998733201R00</t>
  </si>
  <si>
    <t>Přesun hmot pro rozvody potrubí v objektech výšky do 6 m</t>
  </si>
  <si>
    <t>Podlahové vytápění Rehau, na tepelnou izolaci a fólii, cena zahrnuje veškeré komponenty kromě tep. izolace</t>
  </si>
  <si>
    <t>2.np : 1,2*3</t>
  </si>
  <si>
    <t>101 : 2,1*2+1,8*2</t>
  </si>
  <si>
    <t>101 : 2,1*2+2,8*2</t>
  </si>
  <si>
    <t xml:space="preserve">  101 : </t>
  </si>
  <si>
    <t xml:space="preserve">  05 : 194047</t>
  </si>
  <si>
    <t xml:space="preserve">  3/L : 115845</t>
  </si>
  <si>
    <t xml:space="preserve">  6/L : 15830</t>
  </si>
  <si>
    <t>771578011R00</t>
  </si>
  <si>
    <t>Zvláštní úpravy spár spára podlaha-stěna silikonem</t>
  </si>
  <si>
    <t>1*2+1,5*2</t>
  </si>
  <si>
    <t>Odkaz na mn. položky pořadí 113 : 1,50000*1,05</t>
  </si>
  <si>
    <t>776511810RT1</t>
  </si>
  <si>
    <t>Odstranění povlakových podlah z nášlapné plochy lepených, bez podložky, z ploch přes 20 m2</t>
  </si>
  <si>
    <t>800-775</t>
  </si>
  <si>
    <t>998776201R00</t>
  </si>
  <si>
    <t>Přesun hmot pro podlahy povlakové v objektech výšky do 6 m</t>
  </si>
  <si>
    <t>2+2</t>
  </si>
  <si>
    <t>1+2,3+1,5*2</t>
  </si>
  <si>
    <t>781775011RU7</t>
  </si>
  <si>
    <t>Montáž obkladů vnějších stěn z dlaždic keramických kladených do tmele režných nebo glazovaných, hladkých, 400 x 300 mm, kladených do flexibilního tmele</t>
  </si>
  <si>
    <t>u umyvadla : 2,3*1,5</t>
  </si>
  <si>
    <t>Odkaz na mn. položky pořadí 121 : 1,80000*1,05</t>
  </si>
  <si>
    <t>Odkaz na mn. položky pořadí 123 : 3,45000*1,05</t>
  </si>
  <si>
    <t>zárubně : (0,9+1,97*2)*(0,16+0,05)*2</t>
  </si>
  <si>
    <t>21,1+161,75+42,87</t>
  </si>
  <si>
    <t>Odkaz na mn. položky pořadí 128 : 225,72000</t>
  </si>
  <si>
    <t>979017111R00</t>
  </si>
  <si>
    <t>Svislé přemístění suti k místu nakládky svislé přemístění suti nošením nebo přehazováním k místu nakládky, na výšku do 3,5 m</t>
  </si>
  <si>
    <t>800-2</t>
  </si>
  <si>
    <t>nebo vybouraných hmot nošením nebo přehazováním k místu nakládky přístupnému normálním dopravním prostředkům,</t>
  </si>
  <si>
    <t>1,025+2,18</t>
  </si>
  <si>
    <t>3,205*14</t>
  </si>
  <si>
    <t>273351215RT1</t>
  </si>
  <si>
    <t>Bednění stěn základových desek zřízení</t>
  </si>
  <si>
    <t>svislé nebo šikmé (odkloněné) , půdorysně přímé nebo zalomené, stěn základových desek ve volných nebo zapažených jámách, rýhách, šachtách, včetně případných vzpěr,</t>
  </si>
  <si>
    <t>rampy u vstupů : 0,2*(1,1+1,1*2+2,1+0,4*2)</t>
  </si>
  <si>
    <t>273351216R00</t>
  </si>
  <si>
    <t>Bednění stěn základových desek odstranění</t>
  </si>
  <si>
    <t>2.np : 0,75*1*2</t>
  </si>
  <si>
    <t>2.np-dozdívky : 1,1*2,86</t>
  </si>
  <si>
    <t>0,5*2,85+0,9*0,5</t>
  </si>
  <si>
    <t>602016151RT1</t>
  </si>
  <si>
    <t xml:space="preserve">Omítka stěn z hotových směsí vrstva štuková, vápenná, sanační, tloušťka vrstvy 3 mm,  </t>
  </si>
  <si>
    <t>1.np u vstup stěny : 1*(3,15+3,15*2)</t>
  </si>
  <si>
    <t>2,04+4,08+1,57</t>
  </si>
  <si>
    <t>622471318RS8</t>
  </si>
  <si>
    <t xml:space="preserve">Nátěry a nástřiky vnějších stěn a pilířů základním a krycím nátěrem (nebo přestřikem povrchu) hmota silikátová, složitost 3 ÷ 4,  </t>
  </si>
  <si>
    <t xml:space="preserve">v místě bourání resp. nových omítek : </t>
  </si>
  <si>
    <t>ostění měněných výplní : 1*(3,15+3,15*2)</t>
  </si>
  <si>
    <t>0,2*(2,1+1,8*2)</t>
  </si>
  <si>
    <t>0,2*(2,1+2,8*2)</t>
  </si>
  <si>
    <t>dozdívky : 0,5*1,8</t>
  </si>
  <si>
    <t>1.np u vsup stěny : 1*(3,15+3,15*2)</t>
  </si>
  <si>
    <t>u umyvadla : 2,2*2</t>
  </si>
  <si>
    <t>2.np : 0,75*0,9</t>
  </si>
  <si>
    <t>648991113RT2</t>
  </si>
  <si>
    <t>Osazení parapetních desek z plastických hmot Dodávka a osazení parapetních desek z plastických hmot šířky 250 mm</t>
  </si>
  <si>
    <t>04 : 0,85</t>
  </si>
  <si>
    <t>03 : 0,9</t>
  </si>
  <si>
    <t>648991113RT6</t>
  </si>
  <si>
    <t>Osazení parapetních desek z plastických hmot Dodávka a osazení parapetních desek z plastických hmot šířky 500 mm</t>
  </si>
  <si>
    <t>2.np : 2*1*2</t>
  </si>
  <si>
    <t>946941102RT3</t>
  </si>
  <si>
    <t>Montáž sestavy pojízdného hliníkového lešení (věže) plochy 2,5 x 1,45 m, pracovní výšky do 8,2 m</t>
  </si>
  <si>
    <t>sada</t>
  </si>
  <si>
    <t>oprava omítek fasády : 1</t>
  </si>
  <si>
    <t>946941192RT3</t>
  </si>
  <si>
    <t>Montáž sestavy pojízdného hliníkového lešení (věže) nájemné sestavy pojízdného hliníkového lešení (věže)_x000D_
 plochy 2,5 x 1,45 m, pracovní výšky do 8,2 m</t>
  </si>
  <si>
    <t>den</t>
  </si>
  <si>
    <t>946941802RT3</t>
  </si>
  <si>
    <t>Demontáž sestavy pojízdného hliníkového lešení (věže) plochy 2,5 x 1,45 m, pracovní výšky do 8,3 m</t>
  </si>
  <si>
    <t>5*1,5+2*2</t>
  </si>
  <si>
    <t>2.np : 6*2*3</t>
  </si>
  <si>
    <t>968062747R00</t>
  </si>
  <si>
    <t>Vybourání dřevěných rámů stěn plných, zesklených nebo výkladních, pevných nebo otevíravých, plochy přes 4 m2</t>
  </si>
  <si>
    <t>3,15*3,75</t>
  </si>
  <si>
    <t>2.np : 1,2*1,8*3</t>
  </si>
  <si>
    <t>971035661R00</t>
  </si>
  <si>
    <t>Vybourání otvorů ve zdivu cihelném z jakýchkoliv cihel pálených_x000D_
 na maltu cementovou, plochy do 4 m2, tloušťky do 600 mm</t>
  </si>
  <si>
    <t>101 : 0,65*2,1*1</t>
  </si>
  <si>
    <t>2.np : 0,75*1,2*1</t>
  </si>
  <si>
    <t>2.np : 0,8*(1,25+1,8*2)</t>
  </si>
  <si>
    <t>0,3*(1,2+1,8*2)</t>
  </si>
  <si>
    <t>v místě odsek. obklad-napojení vody a kanalizace : 1,8*1</t>
  </si>
  <si>
    <t>202 : 1,8*2+1,97*2</t>
  </si>
  <si>
    <t>766711031R00</t>
  </si>
  <si>
    <t>Montáž otvorových prvků plastových plastových stěn prosklených,</t>
  </si>
  <si>
    <t>1.np : 3,15*2+3,15*2</t>
  </si>
  <si>
    <t xml:space="preserve">  4/L : 316026</t>
  </si>
  <si>
    <t>61165703R</t>
  </si>
  <si>
    <t>dveře speciální protipožární; vnitřní; vnější; š = 900 mm; h = 1 970,0 mm; fóliované; EI 30 min; DP3; otevíravé; počet křídel 1; plné</t>
  </si>
  <si>
    <t>767649191R00</t>
  </si>
  <si>
    <t>Montáž dveří montáž doplňků dveří samozavírače hydraulického</t>
  </si>
  <si>
    <t>767662120R00</t>
  </si>
  <si>
    <t>Montáž mříží pevných - svařováním</t>
  </si>
  <si>
    <t>mříže oken : 1,2*1,8*3+2,2*1,8</t>
  </si>
  <si>
    <t>283481V1</t>
  </si>
  <si>
    <t>Mříž oken - specifikace viz PD</t>
  </si>
  <si>
    <t>767110210RAA</t>
  </si>
  <si>
    <t>Stěny zasklené protipožární hliníkové, protipožární sklo s drátěnou vložkou, PO 30 min</t>
  </si>
  <si>
    <t>04 : 0,9*0,6</t>
  </si>
  <si>
    <t>54917040R</t>
  </si>
  <si>
    <t>zavírač dveří hydraulický hmotnost dveří 30 až 60 kg; š. dveří 900 mm; stříbrný</t>
  </si>
  <si>
    <t>mříže oken : (1,2*1,8*3+2,2*1,8)*2</t>
  </si>
  <si>
    <t>784452911R00</t>
  </si>
  <si>
    <t>Oprava maleby z malířských směsí se začištěním v místnostech do 3,8 m, z malířských směsí tekutých, dvojnásobné bez pačokování, jednobarevné, s obroušením a oprášením</t>
  </si>
  <si>
    <t>1.np - chodba u výtahu : 4*(4,5*2+2,5*2)+4,5*2,5</t>
  </si>
  <si>
    <t>propojov. chodba k přístavbě : 3*(5*2+1,5*2)+5*2</t>
  </si>
  <si>
    <t>wc : 3*(1,7+2+2,1+2,7+1)+2*3</t>
  </si>
  <si>
    <t>3*(2,5*2+2,7*2)+2,5*2,7</t>
  </si>
  <si>
    <t>0,75*0,5*0,5*12</t>
  </si>
  <si>
    <t>348181112R00</t>
  </si>
  <si>
    <t xml:space="preserve">Zábradlí ze dřeva hoblované, trvalé, s výplní,  </t>
  </si>
  <si>
    <t>821-1</t>
  </si>
  <si>
    <t>měkkého, trvalé, na mostech silničních a lávkách výšky do 1,10 m, hoblované, dočasné,</t>
  </si>
  <si>
    <t>2*(2,5+1,2+2,5+2,5+1,5)</t>
  </si>
  <si>
    <t>413231221R00</t>
  </si>
  <si>
    <t>Zazdívka zhlaví jakýmikoliv cihlami pálenými stropních trámů o průřezu trámu přes 2000 do 4000 mm2</t>
  </si>
  <si>
    <t>zapravení povrchu v místě patek : 0,15*0,5*0,5*12</t>
  </si>
  <si>
    <t>0,5*4*12</t>
  </si>
  <si>
    <t>7*4+4,5*7,5</t>
  </si>
  <si>
    <t>5*7,2+4*9,5+2*3</t>
  </si>
  <si>
    <t>953981304R00</t>
  </si>
  <si>
    <t>Chemické kotvy do betonu, do cihelného zdiva do cihel plných, hloubky 125 mm, M 16, malta pro chemické kotvy dvousložková do dutých materiálů</t>
  </si>
  <si>
    <t>kotvení pozednic : 9</t>
  </si>
  <si>
    <t>v místě patek : 0,15*0,5*0,5*12</t>
  </si>
  <si>
    <t>970031018R00</t>
  </si>
  <si>
    <t>Jádrové vrtání, kruhové prostupy v cihelném zdivu jádrové vrtání, d 14-18 mm</t>
  </si>
  <si>
    <t>kotvení pozednic : 9*0,15</t>
  </si>
  <si>
    <t>tesřsk. konstruk. do zdiva : 1</t>
  </si>
  <si>
    <t>762085151R00</t>
  </si>
  <si>
    <t>Zvláštní výkony hoblování tesařských konstrukcí strojně na pile</t>
  </si>
  <si>
    <t>schodišťové stupně : 0,3*0,04*1,1*23</t>
  </si>
  <si>
    <t>podesty : (1,1*1,25+1,2*1,2+0,5*1,2)*0,04*1,1</t>
  </si>
  <si>
    <t>762211140R00</t>
  </si>
  <si>
    <t>Montáž schodiště dřevěného přímočarého, bez podstupnic, šířka ramene přes 1,00 do 1,50 m stupně z fošen</t>
  </si>
  <si>
    <t>1,2*(8+9+9)</t>
  </si>
  <si>
    <t>762311103R00</t>
  </si>
  <si>
    <t>Montáž ocelových spojovacích prostředků kotevních želez_x000D_
 příložek, patek, táhel, s připojením k dřevěné konstrukci</t>
  </si>
  <si>
    <t>botky sloupků : 16</t>
  </si>
  <si>
    <t>762341210R00</t>
  </si>
  <si>
    <t xml:space="preserve">Bednění a laťování montáž_x000D_
 bednění_x000D_
 střech rovných o sklonu do 60° s vyřezáním otvorů z prken hrubých na sraz tloušťky do 32 mm </t>
  </si>
  <si>
    <t>střecha : 85</t>
  </si>
  <si>
    <t>762712120R00</t>
  </si>
  <si>
    <t>Prostorové vázané konstrukce z řeziva montáž hraněného , průřezové plochy přes 120 do 224 cm2</t>
  </si>
  <si>
    <t>včetně vyvrtání děr, osazení svorníků a dotažení rektifikačních článků.</t>
  </si>
  <si>
    <t xml:space="preserve">přístřešek velký : </t>
  </si>
  <si>
    <t>14/12 : 7,5</t>
  </si>
  <si>
    <t>10/12 : 1,5*8</t>
  </si>
  <si>
    <t>14/16 : 7*2+2,5*3</t>
  </si>
  <si>
    <t>8/16 : 5,5*8+4*3+3,5*6</t>
  </si>
  <si>
    <t xml:space="preserve">přístřešek malý : </t>
  </si>
  <si>
    <t>14/16 : 3+2</t>
  </si>
  <si>
    <t>8/14 : 2,5*3</t>
  </si>
  <si>
    <t xml:space="preserve">kryté schodiště : </t>
  </si>
  <si>
    <t>14/12 : 7</t>
  </si>
  <si>
    <t>14/14 : 7+6*2+4,5*2+3,5+3*2+2,5*2+2</t>
  </si>
  <si>
    <t>14/16 : 3*6+1,5*10</t>
  </si>
  <si>
    <t>8/16 : 3*3+2,5+1,5*2</t>
  </si>
  <si>
    <t>762712130R00</t>
  </si>
  <si>
    <t>Prostorové vázané konstrukce z řeziva montáž hraněného , průřezové plochy přes 224 do 288 cm2</t>
  </si>
  <si>
    <t>14/20 : 2,5</t>
  </si>
  <si>
    <t>14/18 : 1,5*8</t>
  </si>
  <si>
    <t>762731130R00</t>
  </si>
  <si>
    <t>Prostorové vázané konstrukce z kulatiny montáž_x000D_
 z kulatiny, průřezové plochy přes 224 do 288 cm2</t>
  </si>
  <si>
    <t>pr16 : 3*4</t>
  </si>
  <si>
    <t xml:space="preserve">malý : </t>
  </si>
  <si>
    <t>pr16 : 3,5</t>
  </si>
  <si>
    <t>762822120R00</t>
  </si>
  <si>
    <t>Stropnice montáž_x000D_
 z hraněného a polohraněného řeziva s trámovými výměnami, průřezové plochy přes 144 do 288 cm2</t>
  </si>
  <si>
    <t xml:space="preserve">schody : </t>
  </si>
  <si>
    <t>60/350 : (3*6+1,5*2)</t>
  </si>
  <si>
    <t>tesařské schodiště - nezměřitelné práce,pracnost : 25</t>
  </si>
  <si>
    <t>31111305R</t>
  </si>
  <si>
    <t>matice ocelová; přesná šestihranná; M14; pevnost 8.8</t>
  </si>
  <si>
    <t>1000 ks</t>
  </si>
  <si>
    <t>Odkaz na mn. položky pořadí 26 : 0,00900</t>
  </si>
  <si>
    <t>31121218R</t>
  </si>
  <si>
    <t>podložka spojovací, pod dřevěné konstrukce; ocelová; d = 45,0 mm; d díry = 14,0 mm; tl = 4,00 mm</t>
  </si>
  <si>
    <t>9/1000</t>
  </si>
  <si>
    <t>31175297R</t>
  </si>
  <si>
    <t>prvek spojovací patka sloupku D 140x90</t>
  </si>
  <si>
    <t>31175311R</t>
  </si>
  <si>
    <t>prvek spojovací patka sloupku I</t>
  </si>
  <si>
    <t>11</t>
  </si>
  <si>
    <t>31179128R</t>
  </si>
  <si>
    <t>tyč závitová M14; l = 1 000 mm; mat. ocel 4,8 - DIN 975; povrch pozink</t>
  </si>
  <si>
    <t>kotvení pozednic : 5</t>
  </si>
  <si>
    <t>605158643R</t>
  </si>
  <si>
    <t>hranol SM; konstrukční, masivní; tl = 100,0 mm; š = 140 mm; l = 5 000,0 mm; pro konstrukce pohledové; 15 %</t>
  </si>
  <si>
    <t>14/12 : 7,5*0,14*0,12*1,1</t>
  </si>
  <si>
    <t>10/12 : 1,5*8*0,1*0,12*1,1</t>
  </si>
  <si>
    <t>14/16 : (7*2+2,5*3)*0,14*0,16*1,1</t>
  </si>
  <si>
    <t>8/16 : (5,5*8+4*3+3,5*6)*0,08*0,16*1,1</t>
  </si>
  <si>
    <t>14/16 : (3+2)*0,14*0,16*1,1</t>
  </si>
  <si>
    <t>8/14 : (2,5*3)*0,08*0,14*1,1</t>
  </si>
  <si>
    <t>14/12 : 7*0,14*0,12*1,1</t>
  </si>
  <si>
    <t>14/14 : (7+6*2+4,5*2+3,5+3*2+2,5*2+2)*0,14*0,14*1,1</t>
  </si>
  <si>
    <t>14/16 : (3*6+1,5*10)*0,14*0,16*1,1</t>
  </si>
  <si>
    <t>8/16 : (3*3+2,5+1,5*2)*0,08*0,16*1,1</t>
  </si>
  <si>
    <t>14/20 : 2,5*0,14*0,2*1,1</t>
  </si>
  <si>
    <t>14/18 : 1,5*8*0,14*0,18*1,1</t>
  </si>
  <si>
    <t>60/350 : (3*6+1,5*2)*0,06*0,35*1,1</t>
  </si>
  <si>
    <t>605560013R</t>
  </si>
  <si>
    <t>řezivo BK; tl = 40,0 mm; l = 2 500 až 4 000 mm; vlhkost 8 až 10 %; neomítané</t>
  </si>
  <si>
    <t>605-V1</t>
  </si>
  <si>
    <t>Sloupek dřevěný průměr 160mm, Sm, sušené řezivo, hoblov.</t>
  </si>
  <si>
    <t>pr16 : pi*0,08^2*3*4</t>
  </si>
  <si>
    <t>pr16 : pi*0,08^2*3,5</t>
  </si>
  <si>
    <t>61189997R</t>
  </si>
  <si>
    <t>palubka podlahová smrk; š = 146 mm; l = 800 až 5 000 mm; tl = 24,0 mm; jakost A/B</t>
  </si>
  <si>
    <t>střecha : 85*1,1</t>
  </si>
  <si>
    <t>764311201RT1</t>
  </si>
  <si>
    <t>Krytiny z pozinkovaného plechu výroba a montáž hladké střešní krytiny s úpravou krytiny u okapů, prostupů a výčnělků_x000D_
 z tabulí velikosti 2 000 x 1000 mm, sklonu do 30°</t>
  </si>
  <si>
    <t>85</t>
  </si>
  <si>
    <t>764331220R00</t>
  </si>
  <si>
    <t>Lemování z pozinkovaného plechu výroba a montáž lemování zdí_x000D_
 na střechách s tvrdou krytinou včetně rohů a ukončení před požární zdí, rš 250 mm</t>
  </si>
  <si>
    <t>3+5,5+1,7</t>
  </si>
  <si>
    <t>764352201R00</t>
  </si>
  <si>
    <t>Žlaby z pozinkovaného plechu výroba a montáž žlabů včetně háků, čel, rohů, rovných hrdel a dilatací_x000D_
 podokapních půlkulatých, rš 250 mm</t>
  </si>
  <si>
    <t>2,55</t>
  </si>
  <si>
    <t>764352203R00</t>
  </si>
  <si>
    <t>Žlaby z pozinkovaného plechu výroba a montáž žlabů včetně háků, čel, rohů, rovných hrdel a dilatací_x000D_
 podokapních půlkulatých, rš 330 mm</t>
  </si>
  <si>
    <t>přístřešky : 4,35+6,8</t>
  </si>
  <si>
    <t>764359211R00</t>
  </si>
  <si>
    <t>Žlaby z pozinkovaného plechu výroba a montáž doplňků žlabů - kotlík kónický_x000D_
 pro trouby do D 100 mm</t>
  </si>
  <si>
    <t>přístřešky : 3</t>
  </si>
  <si>
    <t>764391220R00</t>
  </si>
  <si>
    <t>Ostatní střešní prvky z pozinkovaného plechu výroba a montáž _x000D_
 závětrné lišty, rš 330 mm</t>
  </si>
  <si>
    <t>přístřešky : 3,7+7,5+1,5+4+7,6+3,2+2,1*2</t>
  </si>
  <si>
    <t>764454201R00</t>
  </si>
  <si>
    <t>Odpadní trouby z pozinkovaného plechu výroba a montáž odpadní trouby z Pz plechu, kruhové včetně zděří, manžet, odboček, kolen, odskoků, výpustí vody a přechodových kusů_x000D_
 průměru 75 mm</t>
  </si>
  <si>
    <t>3,3+1</t>
  </si>
  <si>
    <t>764812330R00</t>
  </si>
  <si>
    <t xml:space="preserve">Oplechování  okapů střech z živičné krytiny, z lakovaného pozinkovaného plechu, rš 330 mm, dodávka a montáž </t>
  </si>
  <si>
    <t>včetně zhotovení rohů, spojů a dilatací</t>
  </si>
  <si>
    <t xml:space="preserve">přístřešky : </t>
  </si>
  <si>
    <t>2,3+5,8+6,8+4,35+2,55</t>
  </si>
  <si>
    <t>765901108R00</t>
  </si>
  <si>
    <t>Fólie parotěsné, difúzní a vodotěsné Fólie podstřešní difuzní na bednění,</t>
  </si>
  <si>
    <t>800-765</t>
  </si>
  <si>
    <t>85*1,1</t>
  </si>
  <si>
    <t>766412113R00</t>
  </si>
  <si>
    <t>Montáž obložení stěn, sloupů a pilířů o ploše přes 1 m2, palubkami pro pero a drážku, z měkkého dřeva, šířky přes 80 do 100 mm</t>
  </si>
  <si>
    <t>zabednění zábradlí-směrem k sousedním pozemkům : 1,5*(2,6+2,5+1,5)</t>
  </si>
  <si>
    <t>61191684R</t>
  </si>
  <si>
    <t>palubka obkladová smrk; š = 116 mm; tl = 19,0 mm; jakost A/B</t>
  </si>
  <si>
    <t>Odkaz na mn. položky pořadí 46 : 9,90000*1,2</t>
  </si>
  <si>
    <t>783626300R00</t>
  </si>
  <si>
    <t>Nátěry truhlářských výrobků syntetické lazurovací, 3x lakování</t>
  </si>
  <si>
    <t>Odkaz na mn. položky pořadí 53 : 361,09400</t>
  </si>
  <si>
    <t>střecha- horní strana bednění : -85</t>
  </si>
  <si>
    <t>zábradlí : 2*(2,5+1,2+2,5+2,5+1,5)*2</t>
  </si>
  <si>
    <t>783782205R00</t>
  </si>
  <si>
    <t>Nátěry tesařských konstrukcí ochranné fungicidní+ biocidní (proti plísním, houbám a hmyzu), dvojnásobné</t>
  </si>
  <si>
    <t>protihnilobné, protiplísňové proti ohni a škůdcům</t>
  </si>
  <si>
    <t>14/12 : 7,5*(0,14*2+0,12*2)</t>
  </si>
  <si>
    <t>10/12 : 1,5*8*(0,1*2+0,12*2)</t>
  </si>
  <si>
    <t>14/16 : (7*2+2,5*3)*(0,14*2+0,16*2)</t>
  </si>
  <si>
    <t>8/16 : (5,5*8+4*3+3,5*6)*(0,08*2+0,16*2)</t>
  </si>
  <si>
    <t>14/16 : (3+2)*(0,14*2+0,16*2)</t>
  </si>
  <si>
    <t>8/14 : (2,5*3)*(0,08*2+0,14*2)</t>
  </si>
  <si>
    <t>14/12 : 7*(0,14*2+0,12*2)</t>
  </si>
  <si>
    <t>14/14 : (7+6*2+4,5*2+3,5+3*2+2,5*2+2)*0,14*4</t>
  </si>
  <si>
    <t>14/16 : (3*6+1,5*10)*(0,14*2+0,16*2)</t>
  </si>
  <si>
    <t>8/16 : (3*3+2,5+1,5*2)*(0,08*2+0,16*2)</t>
  </si>
  <si>
    <t>14/20 : 2,5*(0,14*2+0,2*2)</t>
  </si>
  <si>
    <t>14/18 : 1,5*8*(0,14*2+0,18*2)</t>
  </si>
  <si>
    <t>60/350 : (3*6+1,5*2)*(0,06*2+0,35*2)</t>
  </si>
  <si>
    <t>schodišťové stupně : (0,3*2+0,04*2)*1,1*23</t>
  </si>
  <si>
    <t>podesty : (1,1*1,25+1,2*1,2+0,5*1,2)*2</t>
  </si>
  <si>
    <t>střecha : 85*2</t>
  </si>
  <si>
    <t>zabednění zábradlí-směrem k sousedním pozemkům : 1,5*(2,6+2,5+1,5)*2</t>
  </si>
  <si>
    <t>v místě smyslov. chodníku : 0,3*10,8*0,6</t>
  </si>
  <si>
    <t>v místě kotvení strojů : 0,5*0,5*0,5*4</t>
  </si>
  <si>
    <t>v místě stromu : 1*1,5*1,5</t>
  </si>
  <si>
    <t>Odkaz na mn. položky pořadí 1 : 4,69400</t>
  </si>
  <si>
    <t>Odkaz na mn. položky pořadí 2 : 4,69400*14</t>
  </si>
  <si>
    <t>Odkaz na mn. položky pořadí 2 : 4,69400</t>
  </si>
  <si>
    <t>171203111R00</t>
  </si>
  <si>
    <t>Uložení výkopku bez zhutnění v rovině nebo na svahu do 1:5</t>
  </si>
  <si>
    <t>hrubé rozhrnutí,</t>
  </si>
  <si>
    <t>okolo stromu : 1*1,5*1,5</t>
  </si>
  <si>
    <t>do květináčů : 0,5*0,5*1,2*4+0,5*0,5*0,5*4</t>
  </si>
  <si>
    <t>184102116R00</t>
  </si>
  <si>
    <t xml:space="preserve">Výsadba dřevin s balem průměr přes 600 do 800 mm, v rovině nebo na svahu do 1:5,  </t>
  </si>
  <si>
    <t>do předem vyhloubené jamky se zalitím,</t>
  </si>
  <si>
    <t>184401111R00</t>
  </si>
  <si>
    <t>Příprava dřevin k přesazení průměr balu přes 600 do 800 mm, v rovině nebo na svahu do 1:5</t>
  </si>
  <si>
    <t>bez výměny půdy v rýze, s vyhnojením organickými hnojivy, s balem,</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</si>
  <si>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</si>
  <si>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</si>
  <si>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</si>
  <si>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184901111R00</t>
  </si>
  <si>
    <t>Osazení kůlů osazení kůlů k dřevině s uvázáním, délka do 2 m</t>
  </si>
  <si>
    <t>k dřevině s uvázáním</t>
  </si>
  <si>
    <t>strom : 3</t>
  </si>
  <si>
    <t>10371500R</t>
  </si>
  <si>
    <t>substrát zahradnický B; balení volně loženo</t>
  </si>
  <si>
    <t>10391500R</t>
  </si>
  <si>
    <t>kůra mulčovací; balení PE po 70 litrech</t>
  </si>
  <si>
    <t>okolo stromu : 2</t>
  </si>
  <si>
    <t>1-1000</t>
  </si>
  <si>
    <t>Strom s balem,Prunus lusitanice "Angustifolia", v.kmene160-170cm,obv.kmene14-16cm,koruna 90-100cm, vč. nákladů na dopravu,cena stanovena na základě průzkumu trhu,viz příloha č.1</t>
  </si>
  <si>
    <t>60850010R</t>
  </si>
  <si>
    <t>kůl vyvazovací l = 200,0 cm; průměr 60 mm; impregnace; jeden konec fazeta; druhý konec špice</t>
  </si>
  <si>
    <t>589651121R00</t>
  </si>
  <si>
    <t>Kryt proch pro tělovýchovu polyuretanový lajnování polyuretanovou dvousložkovou barvou</t>
  </si>
  <si>
    <t>10*2+6,5*3</t>
  </si>
  <si>
    <t>58-100</t>
  </si>
  <si>
    <t>Příplatek za vytvoření obrazců ve sportovním povrchu-střední velikost, cena byla stanovena na základě průzkumu trhu-konzultace s pracovníkem fi. Vysspa</t>
  </si>
  <si>
    <t>panák : 3</t>
  </si>
  <si>
    <t>stopový chodník : 1</t>
  </si>
  <si>
    <t>58-101</t>
  </si>
  <si>
    <t>Příplatek za vytvoření obrazců ve sportovním povrchu-velká velikost, cena byla stanovena na základě průzkumu trhu-konzultace s pracovníkem fi. Vysspa</t>
  </si>
  <si>
    <t>šachovnice : 1</t>
  </si>
  <si>
    <t>58-1012</t>
  </si>
  <si>
    <t>Příplatek za otvory ve sportovního povrchu nad liniovým odvodněním, cena byla stanovena na základě průzkumu trhu-konzultace s pracovníkem fi. Vysspa</t>
  </si>
  <si>
    <t>589651111V</t>
  </si>
  <si>
    <t>Kryt sportovních ploch polyuretanový, typ vzor  CONIPUR 2S (Vysspa),cena byla stanovena na základě průzkumu trhu-konzultace s pracovníkem</t>
  </si>
  <si>
    <t>dvůr : 250</t>
  </si>
  <si>
    <t>-10,8*0,6</t>
  </si>
  <si>
    <t>9-100</t>
  </si>
  <si>
    <t>Fitness stroje - provedení nerez, vč. dopravy a instalace, typ. vzor Colmex, cena byla stanovena na základě cenové nabídky, viz příloha č.2</t>
  </si>
  <si>
    <t>typ. vzor Colmex : 1</t>
  </si>
  <si>
    <t xml:space="preserve">protahovací zařízení a bench-1ks : </t>
  </si>
  <si>
    <t xml:space="preserve">procvičování kloubů a ramen -1ks : </t>
  </si>
  <si>
    <t xml:space="preserve">procvičování pasu,chůze a surf -1ks : </t>
  </si>
  <si>
    <t xml:space="preserve">sedy lehy Extreme -1ks : </t>
  </si>
  <si>
    <t>917862111R00</t>
  </si>
  <si>
    <t>Osazení silničního nebo chodníkového obrubníku stojatého, s boční opěrou z betonu prostého, do lože z betonu prostého C 12/15</t>
  </si>
  <si>
    <t>S dodáním hmot pro lože tl. 80-100 mm.</t>
  </si>
  <si>
    <t>smyslový chodník : 10,8*2+0,6*2</t>
  </si>
  <si>
    <t>okolo stromu : 1,5*4</t>
  </si>
  <si>
    <t>v místě smyslov. chodníku : 10,8*2+0,6*2</t>
  </si>
  <si>
    <t>v místě kotvení strojů : 0,5*4*4</t>
  </si>
  <si>
    <t>v místě stromu : 1,5*4</t>
  </si>
  <si>
    <t>91-100</t>
  </si>
  <si>
    <t>Smyslový chodník-střídání různých druhů povrchů - specifikace viz PD</t>
  </si>
  <si>
    <t>smysl. chodník : 10,8*0,6</t>
  </si>
  <si>
    <t>28324543R</t>
  </si>
  <si>
    <t>obrubník zahradní materiál plast; l = 1 200,0 mm; š = 30,0 mm; h = 240,0 mm; barva šedá</t>
  </si>
  <si>
    <t>smyslový chodník : 22,8/1,2*1,1</t>
  </si>
  <si>
    <t>938902122R00</t>
  </si>
  <si>
    <t>Čištění ploch betonových konstrukcí tlakovou vodou</t>
  </si>
  <si>
    <t>plocha dvora : 250</t>
  </si>
  <si>
    <t>93-100</t>
  </si>
  <si>
    <t>Květináč do exteriáru 70x50cm,samozavlaž., konstrukce dřevo-kov, vč. dopravy, typ. vzor Žardiniéra Foca (Urbania),cena stanovena průzkumem trhu,viz příloha č.1</t>
  </si>
  <si>
    <t>11 : 8</t>
  </si>
  <si>
    <t>93-101</t>
  </si>
  <si>
    <t>Květináč do exteriáru 50x50cm,samozavlaž., konstrukce dřevo-kov, vč. dopravy, typ. vzor Žardiniéra Foca (Urbania),cena stanovena průzkumem trhu,viz příloha č.1</t>
  </si>
  <si>
    <t>09 : 4</t>
  </si>
  <si>
    <t>93-105</t>
  </si>
  <si>
    <t>Venkovní dáma - sedátka, vč. nákladů na pořízení</t>
  </si>
  <si>
    <t>17 : 24</t>
  </si>
  <si>
    <t>93-107</t>
  </si>
  <si>
    <t>Skládací florbalová branka, vč. dopravy, typ. vzor Salming Campus 1200,cena stanovena průzkumem trhu,viz příloha č.1</t>
  </si>
  <si>
    <t>15 : 2</t>
  </si>
  <si>
    <t>93-108</t>
  </si>
  <si>
    <t>Židle venkovní stohovatelná , vč. dopravy, specifikace viz PD, cena stanovena průzkumem trhu,viz příloha č.1</t>
  </si>
  <si>
    <t>08 : 12</t>
  </si>
  <si>
    <t>93-109</t>
  </si>
  <si>
    <t>Stůl (stojan) kreativní vč. příslušenství, specifikace viz PD, cena stanovena průzkumem trhu</t>
  </si>
  <si>
    <t>05 : 1</t>
  </si>
  <si>
    <t>93-110</t>
  </si>
  <si>
    <t>Globus kovový nerez prům. 50cm,v.120cm,specifikace viz PD</t>
  </si>
  <si>
    <t>04 : 1</t>
  </si>
  <si>
    <t>93-111</t>
  </si>
  <si>
    <t>Tabule s otoč. obrázk. panely , vč. dopravy, specifikace viz PD, cena stanovena průzkumem trhu,viz příloha č.1</t>
  </si>
  <si>
    <t>02 : 1</t>
  </si>
  <si>
    <t>03 : 1</t>
  </si>
  <si>
    <t>93-112</t>
  </si>
  <si>
    <t>Tabule kreslící , vč. dopravy, specifikace viz PD, cena stanovena průzkumem trhu,viz příloha č.1</t>
  </si>
  <si>
    <t>01 : 1</t>
  </si>
  <si>
    <t>93-113</t>
  </si>
  <si>
    <t>Kroket ,specifikace viz PD, cena stanovena průzkumem trhu,viz příloha č.1</t>
  </si>
  <si>
    <t>13 : 1</t>
  </si>
  <si>
    <t>93-114</t>
  </si>
  <si>
    <t>Kroužky- hod na cíl ,specifikace viz PD, cena stanovena průzkumem trhu,viz příloha č.1</t>
  </si>
  <si>
    <t>14 : 1</t>
  </si>
  <si>
    <t>Instalace nekotveného mobiliáře : 25</t>
  </si>
  <si>
    <t>montáž nástěnek : 4</t>
  </si>
  <si>
    <t>montáž basketbalových košů na oplocení : 15</t>
  </si>
  <si>
    <t>7491031V1</t>
  </si>
  <si>
    <t>Lavička 1500mm, kov.+ dřevo, vč. dopravy, specifikace viz PD, cena stanovena průzkumem trhu,viz příloha č.1</t>
  </si>
  <si>
    <t>10 : 1</t>
  </si>
  <si>
    <t>7491031V3</t>
  </si>
  <si>
    <t>Stůl do exteriéru 1500x800mm, kov.+ imitace dřeva, vč. dopravy, cena stanovena průzkumem trhu,viz příloha č.1</t>
  </si>
  <si>
    <t>7491031V4</t>
  </si>
  <si>
    <t>Stůl do exteriéru kruhový 1200mm, vč. dopravy, specifikace viz PD, cena stanovena průzkumem trhu,viz příloha č.1</t>
  </si>
  <si>
    <t>06 : 1</t>
  </si>
  <si>
    <t>93-103</t>
  </si>
  <si>
    <t>Basketbalový koš průměr 45cm, vč.síťky a nákladů na pořízení</t>
  </si>
  <si>
    <t>koše na oplocení, 12 : 6</t>
  </si>
  <si>
    <t>93-104</t>
  </si>
  <si>
    <t>Sloup s basketbal. koši průměr 45cm, dod.+mont., vč. povrch úpravy, specifikace viz PD</t>
  </si>
  <si>
    <t>16 : 1</t>
  </si>
  <si>
    <t>v místě smyslov. chodníku : 0,15*10,8*0,6</t>
  </si>
  <si>
    <t>v místě kotvení strojů : 0,15*0,5*0,5*4</t>
  </si>
  <si>
    <t>v místě stromu : 0,15*1,5*1,5</t>
  </si>
  <si>
    <t>998226011R00</t>
  </si>
  <si>
    <t>Přesun hmot komunikací a letišť, kryt montovaný ze silničních panelů ze železobetonu_x000D_
 jakékoliv délky objektu</t>
  </si>
  <si>
    <t>vodorovně do 200 m</t>
  </si>
  <si>
    <t>767914120R00</t>
  </si>
  <si>
    <t>Montáž oplocení z pletiva rámového na ocelové sloupky, o výšce přes 1,0 do 1,5 m</t>
  </si>
  <si>
    <t>plot u smyslové zóny : 10,5</t>
  </si>
  <si>
    <t>767914130R00</t>
  </si>
  <si>
    <t>Montáž oplocení z pletiva rámového na ocelové sloupky, o výšce přes 1,5 do 2 m</t>
  </si>
  <si>
    <t>Oplocení rámové, oka 50x200mm, pozink. - atyp., cena stanovena na základě průzkumu trhu viz příloha č.1</t>
  </si>
  <si>
    <t>plot u smyslové zóny : 10,5*3,5</t>
  </si>
  <si>
    <t>776551830RT1</t>
  </si>
  <si>
    <t>Sejmutí povlakových podlah volně položených , z ploch přes 20 m2</t>
  </si>
  <si>
    <t>koberec na dvoře : 10*6,5</t>
  </si>
  <si>
    <t>Pol__0001</t>
  </si>
  <si>
    <t>Trubka elektroinst. ohebná toy25mm</t>
  </si>
  <si>
    <t>POL1_1</t>
  </si>
  <si>
    <t>Pol__0002</t>
  </si>
  <si>
    <t>PVC žlab s víkem 40x40mm</t>
  </si>
  <si>
    <t>Pol__0003</t>
  </si>
  <si>
    <t>Krabice 68mm přístrojová (KP68)</t>
  </si>
  <si>
    <t>ks</t>
  </si>
  <si>
    <t>Pol__0004</t>
  </si>
  <si>
    <t>Krabice 68mm s víčkem a svorkovnicí (KR68)</t>
  </si>
  <si>
    <t>Pol__0005</t>
  </si>
  <si>
    <t>Krabice 97mm s víčkem a svorkovnicí (KR97)</t>
  </si>
  <si>
    <t>Pol__0006</t>
  </si>
  <si>
    <t>Krabice s víčk. a svork.100x100 (plast. IP44)</t>
  </si>
  <si>
    <t>Pol__0007</t>
  </si>
  <si>
    <t>Spínač polozapuštěný řaz. 1, IP20 (V1)</t>
  </si>
  <si>
    <t>Pol__0008</t>
  </si>
  <si>
    <t>Spínač polozapuštěný řaz. 5, IP20 (V5)</t>
  </si>
  <si>
    <t>Pol__0009</t>
  </si>
  <si>
    <t>Spínač polozapuštěný řaz. 6, IP20 (V6)</t>
  </si>
  <si>
    <t>Pol__0010</t>
  </si>
  <si>
    <t>Spínač nástěnný, řaz. 5, IP44, (V05)</t>
  </si>
  <si>
    <t>Pol__0011</t>
  </si>
  <si>
    <t>Spínač nástěnný, 400V, 25A, IP44  (V25)</t>
  </si>
  <si>
    <t>Pol__0012</t>
  </si>
  <si>
    <t>Spínač polozapuštěný řaz. 1, IP44 (V001)</t>
  </si>
  <si>
    <t>Pol__0013</t>
  </si>
  <si>
    <t>Spínač polozapuštěný řaz. 6, IP44 (V006)</t>
  </si>
  <si>
    <t>Pol__0014</t>
  </si>
  <si>
    <t>Tlač. ovladač central stop , IP44 (CS)</t>
  </si>
  <si>
    <t>Pol__0015</t>
  </si>
  <si>
    <t>Zásuvka domovní polozapuštěná 2P+Z (Z1)</t>
  </si>
  <si>
    <t>Pol__0016</t>
  </si>
  <si>
    <t>Zásuvka domovní polozap. 2P+Z s přepěť. ochranou(Z1P)</t>
  </si>
  <si>
    <t>Pol__0017</t>
  </si>
  <si>
    <t>Zásuvka nástěnná 2P+Z, IP44 (Z01)</t>
  </si>
  <si>
    <t>Pol__0018</t>
  </si>
  <si>
    <t>Zásuvka polozapuštěná 2P+Z, IP44 (Z001)</t>
  </si>
  <si>
    <t>Pol__0019</t>
  </si>
  <si>
    <t>Zásuvka polozapuštěná dvojitá 2x2P+Z, IP20 (Z2)</t>
  </si>
  <si>
    <t>Pol__0020</t>
  </si>
  <si>
    <t>Zásuvka nástěnná 400V, 32A, 5P, IP44 (Z32)</t>
  </si>
  <si>
    <t>Pol__0021</t>
  </si>
  <si>
    <t>Vodič uzemňovací CYA1PEx6</t>
  </si>
  <si>
    <t>Pol__0022</t>
  </si>
  <si>
    <t>Vodič uzemňovací CYA1PEx16</t>
  </si>
  <si>
    <t>Pol__0023</t>
  </si>
  <si>
    <t>Vodič protahovací AY4</t>
  </si>
  <si>
    <t>Pol__0024</t>
  </si>
  <si>
    <t>Kabel CYKY-O 3x1,5 ulož. volně</t>
  </si>
  <si>
    <t>Pol__0025</t>
  </si>
  <si>
    <t>Kabel CYKY-J 3x1,5 ulož. volně</t>
  </si>
  <si>
    <t>Pol__0026</t>
  </si>
  <si>
    <t>Kabel CYKY-J 5x1,5 ulož. volně</t>
  </si>
  <si>
    <t>Pol__0027</t>
  </si>
  <si>
    <t>Kabel CYKY-J 3x2,5 ulož. volně</t>
  </si>
  <si>
    <t>Pol__0028</t>
  </si>
  <si>
    <t>Kabel CYKY-J 5x4 ulož. volně</t>
  </si>
  <si>
    <t>Pol__0029</t>
  </si>
  <si>
    <t>Kabel CYKY-J 5x6 ulož. volně</t>
  </si>
  <si>
    <t>Pol__0030</t>
  </si>
  <si>
    <t>Šňůra CGSG-J 5x4 ulož. volně</t>
  </si>
  <si>
    <t>Pol__0031</t>
  </si>
  <si>
    <t>Osazení hmoždinek 8mm</t>
  </si>
  <si>
    <t>Pol__0032</t>
  </si>
  <si>
    <t>Zapojení vodičů v rozvaděčích do 2,5mm2</t>
  </si>
  <si>
    <t>Pol__0033</t>
  </si>
  <si>
    <t>Zapojení vodičů v rozvaděčích do 6mm2</t>
  </si>
  <si>
    <t>Pol__0034</t>
  </si>
  <si>
    <t>Zapojení vodičů v rozvaděčích do 25mm2</t>
  </si>
  <si>
    <t>Pol__0035</t>
  </si>
  <si>
    <t>Montáž rozvaděče do 50kg</t>
  </si>
  <si>
    <t>Pol__0036</t>
  </si>
  <si>
    <t>Montáž svítidla EL1</t>
  </si>
  <si>
    <t>Pol__0037</t>
  </si>
  <si>
    <t>Montáž svítidla EL2</t>
  </si>
  <si>
    <t>Pol__0038</t>
  </si>
  <si>
    <t>Montáž svítidla EL3</t>
  </si>
  <si>
    <t>Pol__0039</t>
  </si>
  <si>
    <t>Montáž svítidla EL4</t>
  </si>
  <si>
    <t>Pol__0040</t>
  </si>
  <si>
    <t>Montáž svítidla EL5</t>
  </si>
  <si>
    <t>Pol__0041</t>
  </si>
  <si>
    <t>Montáž svítidla EL6</t>
  </si>
  <si>
    <t>Pol__0042</t>
  </si>
  <si>
    <t>Montáž svítidla EL7 vč. přívodu a závěsů</t>
  </si>
  <si>
    <t>Pol__0043</t>
  </si>
  <si>
    <t>Montáž svítidla EL8</t>
  </si>
  <si>
    <t>Pol__0044</t>
  </si>
  <si>
    <t>Montáž svítidla EL9</t>
  </si>
  <si>
    <t>Pol__0045</t>
  </si>
  <si>
    <t>Ventilátor 230V s doběhem 100mm</t>
  </si>
  <si>
    <t>Pol__0046</t>
  </si>
  <si>
    <t>Sběrnice HOP</t>
  </si>
  <si>
    <t>Pol__0047</t>
  </si>
  <si>
    <t>Podlahová krabice s víkem, 4x zás. 230V (z toho 1x s s přep. ochranou, 4x sděl. zásuvka)</t>
  </si>
  <si>
    <t>Pol__0048</t>
  </si>
  <si>
    <t>Podlahová krabice s víkem, 2x zás. 230V (z toho 1x s s přep. ochranou, 2x sděl. zásuvka)</t>
  </si>
  <si>
    <t>Pol__0049</t>
  </si>
  <si>
    <t>Proudový chránič s jističem FI10/003/2</t>
  </si>
  <si>
    <t>Pol__0050</t>
  </si>
  <si>
    <t>Proudový chránič s jističem FI16/003/2</t>
  </si>
  <si>
    <t>Pol__0051</t>
  </si>
  <si>
    <t>Vodič AlMgSi8mm vč. podpěr</t>
  </si>
  <si>
    <t>Pol__0052</t>
  </si>
  <si>
    <t>Vodič FeZn10mm</t>
  </si>
  <si>
    <t>Pol__0053</t>
  </si>
  <si>
    <t>Páska FeZn30x4mm v zemi</t>
  </si>
  <si>
    <t>Pol__0054</t>
  </si>
  <si>
    <t>Svorka SZ</t>
  </si>
  <si>
    <t>Pol__0055</t>
  </si>
  <si>
    <t>Svorka SS</t>
  </si>
  <si>
    <t>Pol__0056</t>
  </si>
  <si>
    <t>Svorka SK</t>
  </si>
  <si>
    <t>Pol__0057</t>
  </si>
  <si>
    <t>Svorka SRO3</t>
  </si>
  <si>
    <t>Pol__0058</t>
  </si>
  <si>
    <t>Ochranný úhelník s držáky do zdiva OÚ</t>
  </si>
  <si>
    <t>Pol__0059</t>
  </si>
  <si>
    <t>Štítek označovací ŠO</t>
  </si>
  <si>
    <t>Pol__0060</t>
  </si>
  <si>
    <t>Krabice 100x100 hromosvodná</t>
  </si>
  <si>
    <t>Pol__0061</t>
  </si>
  <si>
    <t>Zemnící tyč 2m, ZT02</t>
  </si>
  <si>
    <t>Pol__0062</t>
  </si>
  <si>
    <t>Prořez (5%-m):</t>
  </si>
  <si>
    <t>Pol__0063</t>
  </si>
  <si>
    <t>Podružný materiál (5%-ks):</t>
  </si>
  <si>
    <t>Pol__00631</t>
  </si>
  <si>
    <t>Zednické výpomoci - vysekání, zapravení</t>
  </si>
  <si>
    <t>Pol__00632</t>
  </si>
  <si>
    <t>Výchozí revize elektro</t>
  </si>
  <si>
    <t>demont. stáv. rozvodů : 50</t>
  </si>
  <si>
    <t>úprava rozvaděče : 8</t>
  </si>
  <si>
    <t>Pol__0064</t>
  </si>
  <si>
    <t>Svítidlo EL1</t>
  </si>
  <si>
    <t>Pol__0065</t>
  </si>
  <si>
    <t>Svítidlo EL2</t>
  </si>
  <si>
    <t>Pol__0066</t>
  </si>
  <si>
    <t>Svítidlo EL3</t>
  </si>
  <si>
    <t>Pol__0067</t>
  </si>
  <si>
    <t>Svítidlo EL4</t>
  </si>
  <si>
    <t>Pol__0068</t>
  </si>
  <si>
    <t>Svítidlo EL5</t>
  </si>
  <si>
    <t>Pol__0069</t>
  </si>
  <si>
    <t>Svítidlo EL6</t>
  </si>
  <si>
    <t>Pol__0070</t>
  </si>
  <si>
    <t>Svítidlo EL7 vč. přívodu a závěsů</t>
  </si>
  <si>
    <t>Pol__0071</t>
  </si>
  <si>
    <t>Svítidlo EL8</t>
  </si>
  <si>
    <t>Pol__0072</t>
  </si>
  <si>
    <t>Svítidlo EL9</t>
  </si>
  <si>
    <t>Pol__0073</t>
  </si>
  <si>
    <t>Skříň ocel. Z350x1200x100mm s dveřmi</t>
  </si>
  <si>
    <t>Pol__0074</t>
  </si>
  <si>
    <t>Přepěťová ochrana typu SPD T1 a T2</t>
  </si>
  <si>
    <t>Pol__0075</t>
  </si>
  <si>
    <t>Jistič B2/1</t>
  </si>
  <si>
    <t>Pol__0076</t>
  </si>
  <si>
    <t>Jistič B16/1</t>
  </si>
  <si>
    <t>Pol__0077</t>
  </si>
  <si>
    <t>Jistič C20/3</t>
  </si>
  <si>
    <t>Pol__0078</t>
  </si>
  <si>
    <t>Jistič B25/3</t>
  </si>
  <si>
    <t>Pol__0079</t>
  </si>
  <si>
    <t>Pol__0080</t>
  </si>
  <si>
    <t>Proudový chránič FI63/003/4</t>
  </si>
  <si>
    <t>Pol__0081</t>
  </si>
  <si>
    <t>Spínač 63A, 400V</t>
  </si>
  <si>
    <t>Pol__0082</t>
  </si>
  <si>
    <t>Spínač 63A, 400V s vyrážecí cívkou</t>
  </si>
  <si>
    <t>Pol__0083</t>
  </si>
  <si>
    <t>Napájecí lišta</t>
  </si>
  <si>
    <t>Pol__0084</t>
  </si>
  <si>
    <t>Nul. lišta</t>
  </si>
  <si>
    <t>Pol__0085</t>
  </si>
  <si>
    <t>Bezp. tabulka</t>
  </si>
  <si>
    <t>Pol__0086</t>
  </si>
  <si>
    <t>Nápis na dveře - počet písmen</t>
  </si>
  <si>
    <t>Pol__0087</t>
  </si>
  <si>
    <t>Obal na schema</t>
  </si>
  <si>
    <t>Pol__0088</t>
  </si>
  <si>
    <t>Skříň ocel. Z350x4800x100mm s dveřmi</t>
  </si>
  <si>
    <t>Pol__0089</t>
  </si>
  <si>
    <t>Pol__0090</t>
  </si>
  <si>
    <t>Pol__0091</t>
  </si>
  <si>
    <t>Pol__0092</t>
  </si>
  <si>
    <t>Proudový chránič FI25/003/4</t>
  </si>
  <si>
    <t>Pol__0093</t>
  </si>
  <si>
    <t>Spínač 25A, 400V</t>
  </si>
  <si>
    <t>Pol__0094</t>
  </si>
  <si>
    <t>Pol__0095</t>
  </si>
  <si>
    <t>Pol__0096</t>
  </si>
  <si>
    <t>Pol__0097</t>
  </si>
  <si>
    <t>Pol__0098</t>
  </si>
  <si>
    <t>Pol__0099</t>
  </si>
  <si>
    <t>Dopravné:</t>
  </si>
  <si>
    <t>0,7+0,45+0,7+0,15*2+1,3</t>
  </si>
  <si>
    <t>210010082R00</t>
  </si>
  <si>
    <t xml:space="preserve">Montáž trubky pancéřové včetně příslušenství (kolena, přípojky atd.), z PVC, uložené pevně, průměr 16 mm, mech. pevnost 1250 N/5 cm,  </t>
  </si>
  <si>
    <t>vedení v podlaze : 3,5+2</t>
  </si>
  <si>
    <t>210010105R00</t>
  </si>
  <si>
    <t>Montáž lišty elektroinstalační, z PVC, šířky do 40 mm, uložená pevně šroubováním</t>
  </si>
  <si>
    <t>3,5+7+2,6+2,5+11,5+2,5+0,6+2,5</t>
  </si>
  <si>
    <t>montáž zásuvkové lišty : 6</t>
  </si>
  <si>
    <t>elektroinstalační práce jinde nespecifikované : 20</t>
  </si>
  <si>
    <t>2834245V</t>
  </si>
  <si>
    <t>Lišta zásuvková kabelová 100x50mm</t>
  </si>
  <si>
    <t>vední v m.č. 2.01 : 2,5+13,5+4</t>
  </si>
  <si>
    <t>22-100</t>
  </si>
  <si>
    <t>19" nástěnný rozvaděč jednodílný 18U/500mm</t>
  </si>
  <si>
    <t>22-101</t>
  </si>
  <si>
    <t>19" patch panel,CAT6,24xRJ45,STP,černý 1U</t>
  </si>
  <si>
    <t>22-102</t>
  </si>
  <si>
    <t>19" vyvazovací panel 1U jednostranná plastová lišta</t>
  </si>
  <si>
    <t>22-103</t>
  </si>
  <si>
    <t>19" police s perforací 2U 400mm</t>
  </si>
  <si>
    <t>22-104</t>
  </si>
  <si>
    <t>Panel napájecí do 19"racku 1,5U,8x230V,2m kabel, vypínač</t>
  </si>
  <si>
    <t>22-105</t>
  </si>
  <si>
    <t>19" optická vana výsuvná 1U 24SC simplex černá +kazeta</t>
  </si>
  <si>
    <t>22-106</t>
  </si>
  <si>
    <t>Optická spojka SC</t>
  </si>
  <si>
    <t>22-107</t>
  </si>
  <si>
    <t>Optický pigtail SC</t>
  </si>
  <si>
    <t>22-108</t>
  </si>
  <si>
    <t>Optický patch kabel duplex LC-SC 09/125-2m</t>
  </si>
  <si>
    <t>22-109</t>
  </si>
  <si>
    <t>Patch kabel 1M UTP, Cat6</t>
  </si>
  <si>
    <t>22-110</t>
  </si>
  <si>
    <t>UBIQUITI UniFi 24xGLAN Switch (US-24)</t>
  </si>
  <si>
    <t>22-111</t>
  </si>
  <si>
    <t>UBIQUITI UniFi Switch (US-8-150W)</t>
  </si>
  <si>
    <t>22-112</t>
  </si>
  <si>
    <t>UBIQUITI UniFi Cloud CAy,G2,1TB HDD</t>
  </si>
  <si>
    <t>22-113</t>
  </si>
  <si>
    <t>UBIQUITI UniFi AP AC PRO</t>
  </si>
  <si>
    <t>22-114</t>
  </si>
  <si>
    <t>UBIQUITI UniFi AP,AC Mesh (UAP-AC-M)</t>
  </si>
  <si>
    <t>22-115</t>
  </si>
  <si>
    <t>UBIQUITI Single-Mode opt. modul SFP,1Gbit,BiDi-sada</t>
  </si>
  <si>
    <t>22-116</t>
  </si>
  <si>
    <t>APC BACK-UPS CS 680 EI USB/Serial</t>
  </si>
  <si>
    <t>22-117</t>
  </si>
  <si>
    <t>Optický kabel 8 vláken</t>
  </si>
  <si>
    <t>22-118</t>
  </si>
  <si>
    <t>Montáž RACK, aktivního prvku</t>
  </si>
  <si>
    <t>22-119</t>
  </si>
  <si>
    <t>Rozvod opt. kabelu</t>
  </si>
  <si>
    <t>22-120</t>
  </si>
  <si>
    <t>Opt. svár</t>
  </si>
  <si>
    <t>22-121</t>
  </si>
  <si>
    <t>Konfikurace</t>
  </si>
  <si>
    <t>139601103R00</t>
  </si>
  <si>
    <t>Ruční výkop jam, rýh a šachet v hornině 4</t>
  </si>
  <si>
    <t>pro ZTI : 0,5*0,3*(1,7+0,7+3,2+4)</t>
  </si>
  <si>
    <t>podlahy, 103 : (0,4-0,15)*(5,2*5)</t>
  </si>
  <si>
    <t>6,5+1,44</t>
  </si>
  <si>
    <t>(6,5+1,44)*9</t>
  </si>
  <si>
    <t>162201209R00</t>
  </si>
  <si>
    <t>Vodorovné přemístění výkopku nošením příplatek za každých dalších 10 m_x000D_
 z horniny 1 až 4, nošením</t>
  </si>
  <si>
    <t>Odkaz na mn. položky pořadí 6 : 7,94000</t>
  </si>
  <si>
    <t>pro ZTI : (0,5-0,1-0,2)*0,3*(1,7+0,7+3,2+4)</t>
  </si>
  <si>
    <t>pro ZTI : 0,2*0,3*(1,7+0,7+3,2+4)</t>
  </si>
  <si>
    <t>181101111R00</t>
  </si>
  <si>
    <t>Úprava pláně v zářezech bez rozlišení horniny, se zhutněním - ručně</t>
  </si>
  <si>
    <t>vyrovnáním výškových rozdílů, ploch vodorovných a ploch do sklonu 1 : 5.</t>
  </si>
  <si>
    <t>podlahy, 103 : 5,2*5</t>
  </si>
  <si>
    <t>Odkaz na mn. položky pořadí 3 : 7,94000</t>
  </si>
  <si>
    <t>583412003R</t>
  </si>
  <si>
    <t>kamenivo přírodní drcené frakce 0,0 až 4,0 mm; třída A</t>
  </si>
  <si>
    <t>pro ZTI : (0,5-0,1-0,2)*0,3*(1,7+0,7+3,2+4)*1,7</t>
  </si>
  <si>
    <t>310239211R00</t>
  </si>
  <si>
    <t>Zazdívka otvorů o ploše přes 1 m2 do 4 m2 ve zdivu nadzákladovém cihlami pálenými pro jakoukoliv maltu vápenocementovou</t>
  </si>
  <si>
    <t>0,5*1*2</t>
  </si>
  <si>
    <t>317168111R00</t>
  </si>
  <si>
    <t>Překlady keramické montáž a dodávka nenosné, délky 1000 mm, šířky 115 mm, výšky 71 mm</t>
  </si>
  <si>
    <t>příčky : 3</t>
  </si>
  <si>
    <t>340238212RT2</t>
  </si>
  <si>
    <t>Zazdívka otvorů o ploše přes 0,25 m2 do 1 m2 v příčkách nebo stěnách cihlami  pálenými  tloušťky nad 100 mm</t>
  </si>
  <si>
    <t>instalační šachta v místě napojení vody : 0,8*0,8*2</t>
  </si>
  <si>
    <t>342248109R00</t>
  </si>
  <si>
    <t>Příčky z tvárnic pálených Příčky z tvárnic pálených tloušťky 80 mm, z děrovaných příčkovek, P 10, na maltu MVC 5</t>
  </si>
  <si>
    <t>jednoduché nebo příčky zděné do svislé dřevěné, cihelné, betonové nebo ocelové konstrukce na jakoukoliv maltu vápenocementovou (MVC) nebo cementovou (MC),</t>
  </si>
  <si>
    <t>3,35*(2,5+1+1,5+1,6)-(0,6*1,97*2+0,7*1,97)</t>
  </si>
  <si>
    <t>342668111R00</t>
  </si>
  <si>
    <t>Těsnění styku příčky se stávající stěnou PU pěnou</t>
  </si>
  <si>
    <t>(2,5+1+1,5+1,6)</t>
  </si>
  <si>
    <t>0,4*(1,97*2)*3</t>
  </si>
  <si>
    <t>342267112R00</t>
  </si>
  <si>
    <t>Obklady konstrukcí sádrokartonovými deskami obklady dřevěných konstrukcí_x000D_
 obklad sloupů a trámů do 500 x500 mm_x000D_
 1x opláštění, třístranný, deska standard tloušťky 12,5 mm</t>
  </si>
  <si>
    <t>VZT potrubí : 2,4</t>
  </si>
  <si>
    <t>pro ZTI : 0,1*0,3*(1,7+0,7+3,2+4)</t>
  </si>
  <si>
    <t xml:space="preserve">původní omítky : </t>
  </si>
  <si>
    <t>strop : 7,3*5,1</t>
  </si>
  <si>
    <t>strop : 5,1*5</t>
  </si>
  <si>
    <t>strop : 1,5*6,4</t>
  </si>
  <si>
    <t>strop : 3*2,5+1+1,4+3*1,5</t>
  </si>
  <si>
    <t>nové zdivo : 18,37*2</t>
  </si>
  <si>
    <t>dozdívky : 1*2*2</t>
  </si>
  <si>
    <t>102 : 3,35*(7,3*2+5,1*2)-(1,2*1,8*2+0,9*1,8*2+0,9*2*2)</t>
  </si>
  <si>
    <t>ostění : 0,7*(1,2+1,8*2)*2+0,7*(2+1,8*2)*2+0,25*(0,9+2*2)*2</t>
  </si>
  <si>
    <t>103 : 3,35*(5,1*2+5*2)-(1,2*1,8*2+0,9*2*2)</t>
  </si>
  <si>
    <t>ostění : 0,7*(1,2+1,8*2)*2+0,4*(0,9+2*2)</t>
  </si>
  <si>
    <t>109 : 3,35*(6,5+2+0,5+5+1,5)-(0,9*2*3+0,8*2*2)</t>
  </si>
  <si>
    <t>111-115 : 3,35*(4,1*2+3,9*2)-(0,9*1,8+0,8*2)</t>
  </si>
  <si>
    <t>ostění : 0,4*(1+2*2)+0,4*(0,9+1,8*2)</t>
  </si>
  <si>
    <t>odpočet ploch obkladů : -54,10</t>
  </si>
  <si>
    <t>2*1,8*2+1,2*1,8*4+0,9*1,8</t>
  </si>
  <si>
    <t>612403382R00</t>
  </si>
  <si>
    <t>Hrubá výplň rýh ve stěnách, jakoukoliv maltou maltou ze suchých směsí_x000D_
 50 x 50 mm</t>
  </si>
  <si>
    <t>Odkaz na mn. položky pořadí 55 : 8,00000</t>
  </si>
  <si>
    <t>631312611RM1</t>
  </si>
  <si>
    <t>podlahy, 103 : 0,06*(5,2*5)</t>
  </si>
  <si>
    <t>631315611R00</t>
  </si>
  <si>
    <t xml:space="preserve">Mazanina z betonu prostého tl. přes 120 do 240 mm třídy C 16/20 ,  </t>
  </si>
  <si>
    <t>podlahy, 103 : 0,15*(5,2*5)</t>
  </si>
  <si>
    <t>v místě vybourané příčky, 102 : 0,05*0,15*5,2</t>
  </si>
  <si>
    <t>pro ZTI : 0,15*0,3*(1,7+0,7+3,2)</t>
  </si>
  <si>
    <t>podlahy, 103 : 2,09*(5,2*5)/1000*1,2*2</t>
  </si>
  <si>
    <t>631571002R00</t>
  </si>
  <si>
    <t>Násyp pod podlahy z kameniva z kameniva_x000D_
 z kameniva těženého 0-4 tř.I</t>
  </si>
  <si>
    <t>podlahy, 103 : 0,08*(5,2*5)</t>
  </si>
  <si>
    <t>632415102RT2</t>
  </si>
  <si>
    <t>Potěr ze suchých směsí cementový samonivelační vyrovnávací, tloušťky 2 mm, včetně penetrace</t>
  </si>
  <si>
    <t>103 : 26</t>
  </si>
  <si>
    <t>632415115RT2</t>
  </si>
  <si>
    <t>Potěr ze suchých směsí cementový samonivelační vyrovnávací, tloušťky 15 mm, včetně penetrace</t>
  </si>
  <si>
    <t>102 : 7,3*5,1</t>
  </si>
  <si>
    <t>111-115 : 3*2,5+1+1,4+3*1,5</t>
  </si>
  <si>
    <t>642942111RT2</t>
  </si>
  <si>
    <t>Osazení zárubní dveřních ocelových bez dveřních křídel, do zdiva včetně kotvení, na jakoukoliv cementovou maltu, s vybetonováním prahu v zárubni a s osazením špalíků nebo latí pro dřevěný práh_x000D_
 včetně dodávky zárubní_x000D_
 60 x 197 x 11 cm</t>
  </si>
  <si>
    <t>91,53</t>
  </si>
  <si>
    <t>3,35*5</t>
  </si>
  <si>
    <t>962031124R00</t>
  </si>
  <si>
    <t>Bourání příček z cihel pálených děrovaných, tloušťky 115 mm</t>
  </si>
  <si>
    <t>3,35*(5,2+3+1,9+1,5)</t>
  </si>
  <si>
    <t>-(0,6*2*2+0,8*2*2)</t>
  </si>
  <si>
    <t>103 : (0,07+0,12)*(5,2*5)</t>
  </si>
  <si>
    <t>P1 : 0,9*1,5*2</t>
  </si>
  <si>
    <t>P3 : 1,4+4,6+3,3+1,6</t>
  </si>
  <si>
    <t>0,6*2*2+0,8*2*4</t>
  </si>
  <si>
    <t>969011121R00</t>
  </si>
  <si>
    <t>Vybourání vodovodního, plynového a podobného vedení DN do 52 mm</t>
  </si>
  <si>
    <t>20</t>
  </si>
  <si>
    <t>969021111R00</t>
  </si>
  <si>
    <t>Vybourání kanalizačního potrubí DN do 100 mm</t>
  </si>
  <si>
    <t>970031060R00</t>
  </si>
  <si>
    <t>Jádrové vrtání, kruhové prostupy v cihelném zdivu jádrové vrtání, do D 60 mm</t>
  </si>
  <si>
    <t>kanalizace : 0,45+0,15+0,15</t>
  </si>
  <si>
    <t>voda : 0,6*2+0,45*2+0,15*2</t>
  </si>
  <si>
    <t>970031130R00</t>
  </si>
  <si>
    <t>Jádrové vrtání, kruhové prostupy v cihelném zdivu jádrové vrtání, do D 130 mm</t>
  </si>
  <si>
    <t>kanalizace : 0,25</t>
  </si>
  <si>
    <t>970241200R00</t>
  </si>
  <si>
    <t>Řezání prostého betonu hloubka řezu 200 mm</t>
  </si>
  <si>
    <t>pro ZTI : 1,7*2+0,7*2+3,2*2</t>
  </si>
  <si>
    <t>971033231R00</t>
  </si>
  <si>
    <t>Vybourání otvorů ve zdivu cihelném z jakýchkoliv cihel pálených_x000D_
 na jakoukoliv maltu vápenou nebo vápenocementovou, plochy do 0,0225 m2, tloušťky do 150 mm</t>
  </si>
  <si>
    <t>kanalizace : 2</t>
  </si>
  <si>
    <t>971033531R00</t>
  </si>
  <si>
    <t>Vybourání otvorů ve zdivu cihelném z jakýchkoliv cihel pálených_x000D_
 na jakoukoliv maltu vápenou nebo vápenocementovou, plochy do 1 m2, tloušťky do 150 mm</t>
  </si>
  <si>
    <t>971038431R00</t>
  </si>
  <si>
    <t>Vybourání otvorů ve zdivu cihelném z dutých tvárnic nebo příčkovek_x000D_
 plochy do 0,25 m2, tloušťky do 150 mm</t>
  </si>
  <si>
    <t>pro VZT : 3</t>
  </si>
  <si>
    <t>974031132R00</t>
  </si>
  <si>
    <t>Vysekání rýh v jakémkoliv zdivu cihelném v ploše_x000D_
 do hloubky 50 mm, šířky do 70 mm</t>
  </si>
  <si>
    <t>vedení potrubí Ú.T. : 0,8*2*5</t>
  </si>
  <si>
    <t>971033631R00</t>
  </si>
  <si>
    <t>Vybourání otvorů ve zdivu cihelném z jakýchkoliv cihel pálených_x000D_
 na jakoukoliv maltu vápenou nebo vápenocementovou, plochy do 4 m2, tloušťky do 150 mm</t>
  </si>
  <si>
    <t>0,9*2*3</t>
  </si>
  <si>
    <t>2,2*(0,9*2+1,5*2)-0,6*2</t>
  </si>
  <si>
    <t>1,5*(0,9*2+1,5*2)-0,6*1,5</t>
  </si>
  <si>
    <t>POL7_1</t>
  </si>
  <si>
    <t>103 : 5,2*5</t>
  </si>
  <si>
    <t>103 : 26*1,15</t>
  </si>
  <si>
    <t>711212000R00</t>
  </si>
  <si>
    <t>Izolace proti vodě nátěr podkladní pod hydroizolační stěrky</t>
  </si>
  <si>
    <t>Odkaz na mn. položky pořadí 62 : 4,48000</t>
  </si>
  <si>
    <t>711212002RT1</t>
  </si>
  <si>
    <t>stáv. beton podlahy - v místě rýh pro  ZTI : 0,8*(1,7+0,7+3,2)</t>
  </si>
  <si>
    <t>713191100RT9</t>
  </si>
  <si>
    <t>Izolace tepelné běžných konstrukcí - doplňky položení separační fólie, včetně dodávky PE fólie</t>
  </si>
  <si>
    <t>103 : 26*1,2</t>
  </si>
  <si>
    <t>103 : 0,1*26*1,05</t>
  </si>
  <si>
    <t>721110905R00</t>
  </si>
  <si>
    <t>Opravy odpadního potrubí kameninového vsazení odbočky do potrubí, DN 100</t>
  </si>
  <si>
    <t>2+1,5+3,5+0,5+1,5+2</t>
  </si>
  <si>
    <t>721176222R00</t>
  </si>
  <si>
    <t>Potrubí KG svodné (ležaté) v zemi vnější průměr D 110 mm, tloušťka stěny 3,2 mm, DN 100</t>
  </si>
  <si>
    <t>2+1</t>
  </si>
  <si>
    <t>1+4+1</t>
  </si>
  <si>
    <t>Odkaz na mn. položky pořadí 71 : 3,00000</t>
  </si>
  <si>
    <t>Odkaz na mn. položky pořadí 70 : 11,00000</t>
  </si>
  <si>
    <t>nezměřitelné práce : 15</t>
  </si>
  <si>
    <t>722172411R00</t>
  </si>
  <si>
    <t>2*(1+2,5+0,8+4,5+4,5+2,5+0,6+0,6)</t>
  </si>
  <si>
    <t>4+2*(2+1,5)+1</t>
  </si>
  <si>
    <t>-20</t>
  </si>
  <si>
    <t>722172412R00</t>
  </si>
  <si>
    <t>2*(1+2,5+1+4,5+1)</t>
  </si>
  <si>
    <t>Odkaz na mn. položky pořadí 79 : 26,00000</t>
  </si>
  <si>
    <t>Odkaz na mn. položky pořadí 80 : 20,00000</t>
  </si>
  <si>
    <t>12</t>
  </si>
  <si>
    <t>umyvadla : 3*2</t>
  </si>
  <si>
    <t>WC : 2</t>
  </si>
  <si>
    <t>pisoár : 1</t>
  </si>
  <si>
    <t>dřez : 1*2</t>
  </si>
  <si>
    <t>723120805R00</t>
  </si>
  <si>
    <t>Demontáž potrubí svařovaného z trubek závitových přes 25 do DN 50</t>
  </si>
  <si>
    <t>plyn : 4+4+4</t>
  </si>
  <si>
    <t>725110814R00</t>
  </si>
  <si>
    <t>Demontáž klozetů kombinovaných</t>
  </si>
  <si>
    <t>725016103R00</t>
  </si>
  <si>
    <t>Pisoár diturvitový, bílý, s otvorem pro ventil, s oplachovacím ventilem , včetně dodávky materiálu</t>
  </si>
  <si>
    <t>725210821R00</t>
  </si>
  <si>
    <t>Demontáž umyvadel umyvadel bez výtokových armatur</t>
  </si>
  <si>
    <t>725240811R00</t>
  </si>
  <si>
    <t>Demontáž sprchových kabin a mís kabin bez výtokových armatur</t>
  </si>
  <si>
    <t>8</t>
  </si>
  <si>
    <t>725319101R00</t>
  </si>
  <si>
    <t>Montáž dřezu jednoduchého</t>
  </si>
  <si>
    <t>umyvadla : 2*3</t>
  </si>
  <si>
    <t>wc : 2</t>
  </si>
  <si>
    <t>dřez : 2</t>
  </si>
  <si>
    <t>725823134R00</t>
  </si>
  <si>
    <t>Baterie umyvadlové a dřezové dřezová, stojánková, ruční ovládání s výsuvnou sprchou, standardní, včetně dodávky materiálu</t>
  </si>
  <si>
    <t>725820801R00</t>
  </si>
  <si>
    <t>Demontáž baterií nástěnných do G 3/4"</t>
  </si>
  <si>
    <t>725840850R00</t>
  </si>
  <si>
    <t>Demontáž baterií sprchových diferenciálních G 3/4x1</t>
  </si>
  <si>
    <t>725860201R00</t>
  </si>
  <si>
    <t>Zápachová uzávěrka (sifon) pro zařizovací předměty D 40, 50 mm x 6/4"; pro dřezy, PP; příslušenství přípojka pro pračku/myčku, včetně dodávky materiálu</t>
  </si>
  <si>
    <t>55231082R</t>
  </si>
  <si>
    <t>dřez kuchyňský; jednoduchý; nerez, mat; š = 560 mm; hl. 480 mm; 160 mm; obdélníkový; montáž vestavný</t>
  </si>
  <si>
    <t>2,4</t>
  </si>
  <si>
    <t>731200825R00</t>
  </si>
  <si>
    <t>Demontáž kotlů ocelových na kapalná a plynná paliva o výkonu přes 25 do 40 kW</t>
  </si>
  <si>
    <t>731391811R00</t>
  </si>
  <si>
    <t>Vypouštění vody z kotlů do kanalizace samospádem, o výhřevné ploše kotlů do 5 m2</t>
  </si>
  <si>
    <t>998731201R00</t>
  </si>
  <si>
    <t>Přesun hmot pro kotelny umístěné ve výšce (hloubce) do 6 m</t>
  </si>
  <si>
    <t>NAPOJENÍ TĚLES Z ENERGOKANÁLU : 1*2*5</t>
  </si>
  <si>
    <t>733160801R00</t>
  </si>
  <si>
    <t>Demontáž potrubí z měděných trubek do D 28 mm</t>
  </si>
  <si>
    <t>2*(10,5+7,5)</t>
  </si>
  <si>
    <t>733163102R00</t>
  </si>
  <si>
    <t>Potrubí z měděných trubek měděné potrubí, D 15 mm, s 1,0 mm, pájení pomocí kapilárních pájecích tvarovek</t>
  </si>
  <si>
    <t>Odkaz na mn. položky pořadí 119 : 10,00000</t>
  </si>
  <si>
    <t>733191111R00</t>
  </si>
  <si>
    <t>Manžety prostupové do DN 20</t>
  </si>
  <si>
    <t>2*5</t>
  </si>
  <si>
    <t>733191905R00</t>
  </si>
  <si>
    <t>Opravy rozvodu potrubí z ocelových trubek závitových normálních i zesílených_x000D_
 montáž , DN 25</t>
  </si>
  <si>
    <t>733191915R00</t>
  </si>
  <si>
    <t>Opravy rozvodu potrubí z ocelových trubek závitových normálních i zesílených_x000D_
 zaslepení zkováním a zavařením, DN 25</t>
  </si>
  <si>
    <t>733191923R00</t>
  </si>
  <si>
    <t>Opravy rozvodu potrubí z ocelových trubek závitových normálních i zesílených_x000D_
 navaření odbočky na dosavadní potrubí, DN 15</t>
  </si>
  <si>
    <t>napojení radiátorů na stáv. rozvod : 2*5</t>
  </si>
  <si>
    <t>nezměřitelné práce- napojení na stáv. rozvody Ú.T. : 20</t>
  </si>
  <si>
    <t>ventily ÚT : 5</t>
  </si>
  <si>
    <t>735151821R00</t>
  </si>
  <si>
    <t>Demontáž otopných těles panelových dvouřadých, stavební délky do 1500 mm</t>
  </si>
  <si>
    <t>dočasná demontáž : 5</t>
  </si>
  <si>
    <t>735192923R00</t>
  </si>
  <si>
    <t>Ostatní opravy otopných těles zpětná montáž otopných těles panelových_x000D_
 dvouřadých, do 150 mm</t>
  </si>
  <si>
    <t>998735201R00</t>
  </si>
  <si>
    <t>Přesun hmot pro otopná tělesa v objektech výšky do 6 m</t>
  </si>
  <si>
    <t>611601201R</t>
  </si>
  <si>
    <t>dveře vnitřní š = 600 mm; h = 1 970,0 mm; laminátové; otevíravé; počet křídel 1; plné; dekor dub, buk, olše, javor, třešeň, bílá, šedá, ořech, wenge, kalvados, merano, titan</t>
  </si>
  <si>
    <t>wc : 1,3*2,4+1,5*0,9+0,8*1,4+2,6*1,3+2*1,5</t>
  </si>
  <si>
    <t>Hrany schodů, dilatační, koutové, ukončovací a přechodové profily profily přechodové eloxovaný hliník, dekorativní spojení dvou podlah různé výšky, připevnění vruty s hmoždinkami , výška profilu 8 mm, šířka profilu 35 mm</t>
  </si>
  <si>
    <t>styk různých typů krytin : 0,9*3+0,8</t>
  </si>
  <si>
    <t>11,97*1,05</t>
  </si>
  <si>
    <t>776511810RT3</t>
  </si>
  <si>
    <t>Odstranění povlakových podlah z nášlapné plochy lepených, bez podložky, z ploch do 10 m2</t>
  </si>
  <si>
    <t>3,5*5,1+3,7*2+5,2*1,9+3,2*3+1,9*1,3</t>
  </si>
  <si>
    <t>3*2,3+1*1,4+3*1,5</t>
  </si>
  <si>
    <t>776520010RAD</t>
  </si>
  <si>
    <t>Podlahy povlakové z PVC bez vyrovnání podkladu, podlahovina heterogenní protiskluzná, tl. 3,05 mm, z pásů, včetně soklíku</t>
  </si>
  <si>
    <t>lepení a dodávka podlahoviny z PVC, bez podkladu. Svaření podlahoviny. Dodávka a lepení podlahových soklíků z měkčeného PVC. Pastování a vyleštění podlah.</t>
  </si>
  <si>
    <t>10</t>
  </si>
  <si>
    <t>102 : 0,9*3+1,5*1</t>
  </si>
  <si>
    <t>103 : 1,5*(1+0,3*2)</t>
  </si>
  <si>
    <t>112-115 : 2*(1,3*2+2,4*2+0,4*2)-(0,8*2+0,6*2+0,7*2)</t>
  </si>
  <si>
    <t>2*(1,6*2+0,9*2)-0,6*2</t>
  </si>
  <si>
    <t>2*(2,7*2+2,8*2)-(0,7*2+0,6*2+0,9*1)</t>
  </si>
  <si>
    <t>2*(0,9*2+1,4*2)-0,6*2</t>
  </si>
  <si>
    <t>102 : 1,5</t>
  </si>
  <si>
    <t>103 : (1+0,3*2)</t>
  </si>
  <si>
    <t>112-115 : (1,3*2+2,4*2+0,4*2)</t>
  </si>
  <si>
    <t>(1,6*2+0,9*2)</t>
  </si>
  <si>
    <t>(2,7*2+2,8*2)</t>
  </si>
  <si>
    <t>(0,9*2+1,4*2)</t>
  </si>
  <si>
    <t>54,1*1,05</t>
  </si>
  <si>
    <t>zárubně : (0,9+1,97*2)*(0,16+0,05)*4</t>
  </si>
  <si>
    <t>(0,8+1,97*2)*(0,16+0,05)*2</t>
  </si>
  <si>
    <t>(0,7+1,97*2)*(0,16+0,05)</t>
  </si>
  <si>
    <t>(0,6+1,97*2)*(0,16+0,05)*2</t>
  </si>
  <si>
    <t>instalace : 5</t>
  </si>
  <si>
    <t>86,73+241,5</t>
  </si>
  <si>
    <t>328,23</t>
  </si>
  <si>
    <t>979086112R00</t>
  </si>
  <si>
    <t xml:space="preserve">Vodorovná doprava suti a vybouraných hmot nakládání nebo překládání suti a vybouraných hmot na dopravní prostředek při vodorovné dopravě,  ,  </t>
  </si>
  <si>
    <t>POL8_0</t>
  </si>
  <si>
    <t>bez naložení, s vyložením a hrubým urovnáním</t>
  </si>
  <si>
    <t>979081111R00</t>
  </si>
  <si>
    <t>Odvoz suti a vybouraných hmot na skládku do 1 km</t>
  </si>
  <si>
    <t>979081121R00</t>
  </si>
  <si>
    <t>Odvoz suti a vybouraných hmot na skládku příplatek za každý další 1 km</t>
  </si>
  <si>
    <t>Trubka elektroinst. ohebná toy16mm</t>
  </si>
  <si>
    <t>Krabice 68mm s víčkem (KO68)</t>
  </si>
  <si>
    <t>Sporák. přípojka IP20 pod om., 400V, 25A  (V25)</t>
  </si>
  <si>
    <t>Zásuvka domovní polozap. dvojitá 2x2P+Z (Z2)</t>
  </si>
  <si>
    <t>Kabel CYKY-J 5x2,5 ulož. volně</t>
  </si>
  <si>
    <t>Šňůra CGSG-J 5x2,5 ulož. volně</t>
  </si>
  <si>
    <t>Montáž rozvaděče do 20kg</t>
  </si>
  <si>
    <t>Montáž jističe B25/3 do rh</t>
  </si>
  <si>
    <t>Montáž ventilátoru 230V s doběhem</t>
  </si>
  <si>
    <t>Montáž čidla pohybu IP20</t>
  </si>
  <si>
    <t>Pol__00311</t>
  </si>
  <si>
    <t>Pol__00312</t>
  </si>
  <si>
    <t>demontáž stáv. elektroinstalace : 15</t>
  </si>
  <si>
    <t>úprava rozvaděče : 4</t>
  </si>
  <si>
    <t>Skříňplast. P350x430x100mm s dveřmi</t>
  </si>
  <si>
    <t>Jistič B16/3</t>
  </si>
  <si>
    <t>Dopravné</t>
  </si>
  <si>
    <t>S-A-S STAVBY spol. s r.o.</t>
  </si>
  <si>
    <t>Gagarinova 2770/54</t>
  </si>
  <si>
    <t>CZ46980318</t>
  </si>
  <si>
    <t>Znojmě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</si>
</sst>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NumberFormat="1" applyFont="1" applyAlignment="1">
      <alignment wrapText="1"/>
    </xf>
    <xf numFmtId="164" fontId="18"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164" fontId="19"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NumberFormat="1" applyAlignment="1">
      <alignment wrapText="1"/>
    </xf>
    <xf numFmtId="4" fontId="8" fillId="0" borderId="32" xfId="0" applyNumberFormat="1" applyFont="1"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7" fillId="4" borderId="0" xfId="0" applyNumberFormat="1" applyFont="1" applyFill="1" applyBorder="1" applyAlignment="1" applyProtection="1">
      <alignment horizontal="left" vertical="top" wrapText="1"/>
      <protection locked="0"/>
    </xf>
    <xf numFmtId="49" fontId="17" fillId="4" borderId="0" xfId="0" applyNumberFormat="1" applyFont="1" applyFill="1" applyBorder="1" applyAlignment="1" applyProtection="1">
      <alignment vertical="top"/>
      <protection locked="0"/>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3" t="s">
        <v>39</v>
      </c>
      <c r="B2" s="193"/>
      <c r="C2" s="193"/>
      <c r="D2" s="193"/>
      <c r="E2" s="193"/>
      <c r="F2" s="193"/>
      <c r="G2" s="193"/>
    </row>
  </sheetData>
  <sheetProtection algorithmName="SHA-512" hashValue="VzDQ946xUJZYnaukDGnsBORz/LloU/qfk+5lalU+fUzEwXRiqTt2Bpgm4518gdn4ptqB2XrTLCbmtfL00qwS7g==" saltValue="EN/0gh0NoHfEuVlNnSdZg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25"/>
  <sheetViews>
    <sheetView showGridLines="0" tabSelected="1" topLeftCell="B1" zoomScaleNormal="100" zoomScaleSheetLayoutView="75" workbookViewId="0">
      <selection activeCell="L31" sqref="L3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22" t="s">
        <v>41</v>
      </c>
      <c r="C1" s="223"/>
      <c r="D1" s="223"/>
      <c r="E1" s="223"/>
      <c r="F1" s="223"/>
      <c r="G1" s="223"/>
      <c r="H1" s="223"/>
      <c r="I1" s="223"/>
      <c r="J1" s="224"/>
    </row>
    <row r="2" spans="1:15" ht="36" customHeight="1" x14ac:dyDescent="0.2">
      <c r="A2" s="2"/>
      <c r="B2" s="76" t="s">
        <v>22</v>
      </c>
      <c r="C2" s="77"/>
      <c r="D2" s="78" t="s">
        <v>43</v>
      </c>
      <c r="E2" s="228" t="s">
        <v>44</v>
      </c>
      <c r="F2" s="229"/>
      <c r="G2" s="229"/>
      <c r="H2" s="229"/>
      <c r="I2" s="229"/>
      <c r="J2" s="230"/>
      <c r="O2" s="1"/>
    </row>
    <row r="3" spans="1:15" ht="27" hidden="1" customHeight="1" x14ac:dyDescent="0.2">
      <c r="A3" s="2"/>
      <c r="B3" s="79"/>
      <c r="C3" s="77"/>
      <c r="D3" s="80"/>
      <c r="E3" s="231"/>
      <c r="F3" s="232"/>
      <c r="G3" s="232"/>
      <c r="H3" s="232"/>
      <c r="I3" s="232"/>
      <c r="J3" s="233"/>
    </row>
    <row r="4" spans="1:15" ht="23.25" customHeight="1" x14ac:dyDescent="0.2">
      <c r="A4" s="2"/>
      <c r="B4" s="81"/>
      <c r="C4" s="82"/>
      <c r="D4" s="83"/>
      <c r="E4" s="240"/>
      <c r="F4" s="240"/>
      <c r="G4" s="240"/>
      <c r="H4" s="240"/>
      <c r="I4" s="240"/>
      <c r="J4" s="241"/>
    </row>
    <row r="5" spans="1:15" ht="24" customHeight="1" x14ac:dyDescent="0.2">
      <c r="A5" s="2"/>
      <c r="B5" s="31" t="s">
        <v>42</v>
      </c>
      <c r="D5" s="244" t="s">
        <v>45</v>
      </c>
      <c r="E5" s="245"/>
      <c r="F5" s="245"/>
      <c r="G5" s="245"/>
      <c r="H5" s="18" t="s">
        <v>40</v>
      </c>
      <c r="I5" s="85" t="s">
        <v>49</v>
      </c>
      <c r="J5" s="8"/>
    </row>
    <row r="6" spans="1:15" ht="15.75" customHeight="1" x14ac:dyDescent="0.2">
      <c r="A6" s="2"/>
      <c r="B6" s="28"/>
      <c r="C6" s="55"/>
      <c r="D6" s="202" t="s">
        <v>46</v>
      </c>
      <c r="E6" s="203"/>
      <c r="F6" s="203"/>
      <c r="G6" s="203"/>
      <c r="H6" s="18" t="s">
        <v>34</v>
      </c>
      <c r="I6" s="22"/>
      <c r="J6" s="8"/>
    </row>
    <row r="7" spans="1:15" ht="15.75" customHeight="1" x14ac:dyDescent="0.2">
      <c r="A7" s="2"/>
      <c r="B7" s="29"/>
      <c r="C7" s="56"/>
      <c r="D7" s="84" t="s">
        <v>48</v>
      </c>
      <c r="E7" s="204" t="s">
        <v>47</v>
      </c>
      <c r="F7" s="205"/>
      <c r="G7" s="20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5" t="s">
        <v>2381</v>
      </c>
      <c r="E11" s="235"/>
      <c r="F11" s="235"/>
      <c r="G11" s="235"/>
      <c r="H11" s="18" t="s">
        <v>40</v>
      </c>
      <c r="I11" s="87">
        <v>46980318</v>
      </c>
      <c r="J11" s="8"/>
    </row>
    <row r="12" spans="1:15" ht="15.75" customHeight="1" x14ac:dyDescent="0.2">
      <c r="A12" s="2"/>
      <c r="B12" s="28"/>
      <c r="C12" s="55"/>
      <c r="D12" s="239" t="s">
        <v>2382</v>
      </c>
      <c r="E12" s="239"/>
      <c r="F12" s="239"/>
      <c r="G12" s="239"/>
      <c r="H12" s="18" t="s">
        <v>34</v>
      </c>
      <c r="I12" s="87" t="s">
        <v>2383</v>
      </c>
      <c r="J12" s="8"/>
    </row>
    <row r="13" spans="1:15" ht="15.75" customHeight="1" x14ac:dyDescent="0.2">
      <c r="A13" s="2"/>
      <c r="B13" s="29"/>
      <c r="C13" s="56"/>
      <c r="D13" s="86">
        <v>66902</v>
      </c>
      <c r="E13" s="242" t="s">
        <v>47</v>
      </c>
      <c r="F13" s="243"/>
      <c r="G13" s="243"/>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4"/>
      <c r="F15" s="234"/>
      <c r="G15" s="236"/>
      <c r="H15" s="236"/>
      <c r="I15" s="236" t="s">
        <v>29</v>
      </c>
      <c r="J15" s="237"/>
    </row>
    <row r="16" spans="1:15" ht="23.25" customHeight="1" x14ac:dyDescent="0.2">
      <c r="A16" s="141" t="s">
        <v>24</v>
      </c>
      <c r="B16" s="38" t="s">
        <v>24</v>
      </c>
      <c r="C16" s="62"/>
      <c r="D16" s="63"/>
      <c r="E16" s="211"/>
      <c r="F16" s="212"/>
      <c r="G16" s="211"/>
      <c r="H16" s="212"/>
      <c r="I16" s="211">
        <f>SUMIF(F74:F121,A16,I74:I121)+SUMIF(F74:F121,"PSU",I74:I121)</f>
        <v>6047332.2899999991</v>
      </c>
      <c r="J16" s="213"/>
    </row>
    <row r="17" spans="1:10" ht="23.25" customHeight="1" x14ac:dyDescent="0.2">
      <c r="A17" s="141" t="s">
        <v>25</v>
      </c>
      <c r="B17" s="38" t="s">
        <v>25</v>
      </c>
      <c r="C17" s="62"/>
      <c r="D17" s="63"/>
      <c r="E17" s="211"/>
      <c r="F17" s="212"/>
      <c r="G17" s="211"/>
      <c r="H17" s="212"/>
      <c r="I17" s="211">
        <f>SUMIF(F74:F121,A17,I74:I121)</f>
        <v>4293688.5600000005</v>
      </c>
      <c r="J17" s="213"/>
    </row>
    <row r="18" spans="1:10" ht="23.25" customHeight="1" x14ac:dyDescent="0.2">
      <c r="A18" s="141" t="s">
        <v>26</v>
      </c>
      <c r="B18" s="38" t="s">
        <v>26</v>
      </c>
      <c r="C18" s="62"/>
      <c r="D18" s="63"/>
      <c r="E18" s="211"/>
      <c r="F18" s="212"/>
      <c r="G18" s="211"/>
      <c r="H18" s="212"/>
      <c r="I18" s="211">
        <f>SUMIF(F74:F121,A18,I74:I121)</f>
        <v>691668.83000000007</v>
      </c>
      <c r="J18" s="213"/>
    </row>
    <row r="19" spans="1:10" ht="23.25" customHeight="1" x14ac:dyDescent="0.2">
      <c r="A19" s="141" t="s">
        <v>182</v>
      </c>
      <c r="B19" s="38" t="s">
        <v>27</v>
      </c>
      <c r="C19" s="62"/>
      <c r="D19" s="63"/>
      <c r="E19" s="211"/>
      <c r="F19" s="212"/>
      <c r="G19" s="211"/>
      <c r="H19" s="212"/>
      <c r="I19" s="211">
        <f>SUMIF(F74:F121,A19,I74:I121)</f>
        <v>409503.86000000004</v>
      </c>
      <c r="J19" s="213"/>
    </row>
    <row r="20" spans="1:10" ht="23.25" customHeight="1" x14ac:dyDescent="0.2">
      <c r="A20" s="141" t="s">
        <v>183</v>
      </c>
      <c r="B20" s="38" t="s">
        <v>28</v>
      </c>
      <c r="C20" s="62"/>
      <c r="D20" s="63"/>
      <c r="E20" s="211"/>
      <c r="F20" s="212"/>
      <c r="G20" s="211"/>
      <c r="H20" s="212"/>
      <c r="I20" s="211">
        <f>SUMIF(F74:F121,A20,I74:I121)</f>
        <v>181606.14</v>
      </c>
      <c r="J20" s="213"/>
    </row>
    <row r="21" spans="1:10" ht="23.25" customHeight="1" x14ac:dyDescent="0.2">
      <c r="A21" s="2"/>
      <c r="B21" s="48" t="s">
        <v>29</v>
      </c>
      <c r="C21" s="64"/>
      <c r="D21" s="65"/>
      <c r="E21" s="214"/>
      <c r="F21" s="238"/>
      <c r="G21" s="214"/>
      <c r="H21" s="238"/>
      <c r="I21" s="214">
        <f>SUM(I16:J20)</f>
        <v>11623799.68</v>
      </c>
      <c r="J21" s="215"/>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9">
        <f>ZakladDPHSniVypocet</f>
        <v>0</v>
      </c>
      <c r="H23" s="210"/>
      <c r="I23" s="210"/>
      <c r="J23" s="40" t="str">
        <f t="shared" ref="J23:J28" si="0">Mena</f>
        <v>CZK</v>
      </c>
    </row>
    <row r="24" spans="1:10" ht="23.25" customHeight="1" x14ac:dyDescent="0.2">
      <c r="A24" s="2">
        <f>(A23-INT(A23))*100</f>
        <v>0</v>
      </c>
      <c r="B24" s="38" t="s">
        <v>13</v>
      </c>
      <c r="C24" s="62"/>
      <c r="D24" s="63"/>
      <c r="E24" s="67">
        <f>SazbaDPH1</f>
        <v>15</v>
      </c>
      <c r="F24" s="39" t="s">
        <v>0</v>
      </c>
      <c r="G24" s="207">
        <f>IF(A24&gt;50, ROUNDUP(A23, 0), ROUNDDOWN(A23, 0))</f>
        <v>0</v>
      </c>
      <c r="H24" s="208"/>
      <c r="I24" s="208"/>
      <c r="J24" s="40" t="str">
        <f t="shared" si="0"/>
        <v>CZK</v>
      </c>
    </row>
    <row r="25" spans="1:10" ht="23.25" customHeight="1" x14ac:dyDescent="0.2">
      <c r="A25" s="2">
        <f>ZakladDPHZakl*SazbaDPH2/100</f>
        <v>2440997.9327999991</v>
      </c>
      <c r="B25" s="38" t="s">
        <v>14</v>
      </c>
      <c r="C25" s="62"/>
      <c r="D25" s="63"/>
      <c r="E25" s="67">
        <v>21</v>
      </c>
      <c r="F25" s="39" t="s">
        <v>0</v>
      </c>
      <c r="G25" s="209">
        <f>ZakladDPHZaklVypocet</f>
        <v>11623799.679999996</v>
      </c>
      <c r="H25" s="210"/>
      <c r="I25" s="210"/>
      <c r="J25" s="40" t="str">
        <f t="shared" si="0"/>
        <v>CZK</v>
      </c>
    </row>
    <row r="26" spans="1:10" ht="23.25" customHeight="1" x14ac:dyDescent="0.2">
      <c r="A26" s="2">
        <f>(A25-INT(A25))*100</f>
        <v>93.279999913647771</v>
      </c>
      <c r="B26" s="32" t="s">
        <v>15</v>
      </c>
      <c r="C26" s="68"/>
      <c r="D26" s="54"/>
      <c r="E26" s="69">
        <f>SazbaDPH2</f>
        <v>21</v>
      </c>
      <c r="F26" s="30" t="s">
        <v>0</v>
      </c>
      <c r="G26" s="225">
        <f>IF(A26&gt;50, ROUNDUP(A25, 0), ROUNDDOWN(A25, 0))</f>
        <v>2440998</v>
      </c>
      <c r="H26" s="226"/>
      <c r="I26" s="226"/>
      <c r="J26" s="37" t="str">
        <f t="shared" si="0"/>
        <v>CZK</v>
      </c>
    </row>
    <row r="27" spans="1:10" ht="23.25" customHeight="1" thickBot="1" x14ac:dyDescent="0.25">
      <c r="A27" s="2">
        <f>ZakladDPHSni+DPHSni+ZakladDPHZakl+DPHZakl</f>
        <v>14064797.679999996</v>
      </c>
      <c r="B27" s="31" t="s">
        <v>4</v>
      </c>
      <c r="C27" s="70"/>
      <c r="D27" s="71"/>
      <c r="E27" s="70"/>
      <c r="F27" s="16"/>
      <c r="G27" s="227">
        <f>CenaCelkem-(ZakladDPHSni+DPHSni+ZakladDPHZakl+DPHZakl)</f>
        <v>0.32000000402331352</v>
      </c>
      <c r="H27" s="227"/>
      <c r="I27" s="227"/>
      <c r="J27" s="41" t="str">
        <f t="shared" si="0"/>
        <v>CZK</v>
      </c>
    </row>
    <row r="28" spans="1:10" ht="27.75" hidden="1" customHeight="1" thickBot="1" x14ac:dyDescent="0.25">
      <c r="A28" s="2"/>
      <c r="B28" s="114" t="s">
        <v>23</v>
      </c>
      <c r="C28" s="115"/>
      <c r="D28" s="115"/>
      <c r="E28" s="116"/>
      <c r="F28" s="117"/>
      <c r="G28" s="217">
        <f>ZakladDPHSniVypocet+ZakladDPHZaklVypocet</f>
        <v>11623799.679999996</v>
      </c>
      <c r="H28" s="217"/>
      <c r="I28" s="217"/>
      <c r="J28" s="118" t="str">
        <f t="shared" si="0"/>
        <v>CZK</v>
      </c>
    </row>
    <row r="29" spans="1:10" ht="27.75" customHeight="1" thickBot="1" x14ac:dyDescent="0.25">
      <c r="A29" s="2">
        <f>(A27-INT(A27))*100</f>
        <v>67.999999597668648</v>
      </c>
      <c r="B29" s="114" t="s">
        <v>35</v>
      </c>
      <c r="C29" s="119"/>
      <c r="D29" s="119"/>
      <c r="E29" s="119"/>
      <c r="F29" s="120"/>
      <c r="G29" s="216">
        <f>IF(A29&gt;50, ROUNDUP(A27, 0), ROUNDDOWN(A27, 0))</f>
        <v>14064798</v>
      </c>
      <c r="H29" s="216"/>
      <c r="I29" s="216"/>
      <c r="J29" s="121" t="s">
        <v>85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t="s">
        <v>2384</v>
      </c>
      <c r="E32" s="73"/>
      <c r="F32" s="15" t="s">
        <v>10</v>
      </c>
      <c r="G32" s="26"/>
      <c r="H32" s="27">
        <v>44377</v>
      </c>
      <c r="I32" s="26"/>
      <c r="J32" s="9"/>
    </row>
    <row r="33" spans="1:10" ht="47.25" customHeight="1" x14ac:dyDescent="0.2">
      <c r="A33" s="2"/>
      <c r="B33" s="2"/>
      <c r="J33" s="9"/>
    </row>
    <row r="34" spans="1:10" s="21" customFormat="1" ht="18.75" customHeight="1" x14ac:dyDescent="0.2">
      <c r="A34" s="20"/>
      <c r="B34" s="20"/>
      <c r="C34" s="74"/>
      <c r="D34" s="218"/>
      <c r="E34" s="219"/>
      <c r="G34" s="220"/>
      <c r="H34" s="221"/>
      <c r="I34" s="221"/>
      <c r="J34" s="25"/>
    </row>
    <row r="35" spans="1:10" ht="12.75" customHeight="1" x14ac:dyDescent="0.2">
      <c r="A35" s="2"/>
      <c r="B35" s="2"/>
      <c r="D35" s="206" t="s">
        <v>2</v>
      </c>
      <c r="E35" s="206"/>
      <c r="H35" s="10" t="s">
        <v>3</v>
      </c>
      <c r="J35" s="9"/>
    </row>
    <row r="36" spans="1:10" ht="13.5" customHeight="1" thickBot="1" x14ac:dyDescent="0.25">
      <c r="A36" s="11"/>
      <c r="B36" s="11"/>
      <c r="C36" s="75"/>
      <c r="D36" s="75"/>
      <c r="E36" s="75"/>
      <c r="F36" s="12"/>
      <c r="G36" s="12"/>
      <c r="H36" s="12"/>
      <c r="I36" s="12"/>
      <c r="J36" s="13"/>
    </row>
    <row r="37" spans="1:10" ht="27" customHeight="1" x14ac:dyDescent="0.2">
      <c r="B37" s="91" t="s">
        <v>16</v>
      </c>
      <c r="C37" s="92"/>
      <c r="D37" s="92"/>
      <c r="E37" s="92"/>
      <c r="F37" s="93"/>
      <c r="G37" s="93"/>
      <c r="H37" s="93"/>
      <c r="I37" s="93"/>
      <c r="J37" s="94"/>
    </row>
    <row r="38" spans="1:10" ht="25.5" customHeight="1" x14ac:dyDescent="0.2">
      <c r="A38" s="90" t="s">
        <v>37</v>
      </c>
      <c r="B38" s="95" t="s">
        <v>17</v>
      </c>
      <c r="C38" s="96" t="s">
        <v>5</v>
      </c>
      <c r="D38" s="96"/>
      <c r="E38" s="96"/>
      <c r="F38" s="97" t="str">
        <f>B23</f>
        <v>Základ pro sníženou DPH</v>
      </c>
      <c r="G38" s="97" t="str">
        <f>B25</f>
        <v>Základ pro základní DPH</v>
      </c>
      <c r="H38" s="98" t="s">
        <v>18</v>
      </c>
      <c r="I38" s="98" t="s">
        <v>1</v>
      </c>
      <c r="J38" s="99" t="s">
        <v>0</v>
      </c>
    </row>
    <row r="39" spans="1:10" ht="25.5" hidden="1" customHeight="1" x14ac:dyDescent="0.2">
      <c r="A39" s="90">
        <v>1</v>
      </c>
      <c r="B39" s="100" t="s">
        <v>50</v>
      </c>
      <c r="C39" s="196"/>
      <c r="D39" s="196"/>
      <c r="E39" s="196"/>
      <c r="F39" s="101">
        <f>'A-00-NEZP. 2019_06 Naklady'!AE21+'B-00 2019_06 Naklady'!AE21+'A-00 2019_06 Naklady'!AE21+'A-01 2019_06 Pol'!AE914+'A-01-NEZP 2019_06 Pol'!AE323+'A-02 2019_06 Pol'!AE506+'A-02-NEZP 2019_06 Pol'!AE244+'A-03 2019_06 Pol'!AE266+'A-04 2019_06 Pol'!AE199+'A-06 2019_06 Pol'!AE218+'A-07 2019_06 Pol'!AE73+'B-01 2019_09 Pol'!AE638+'B-03 2019_06 Pol'!AE110</f>
        <v>0</v>
      </c>
      <c r="G39" s="102">
        <f>'A-00-NEZP. 2019_06 Naklady'!AF21+'B-00 2019_06 Naklady'!AF21+'A-00 2019_06 Naklady'!AF21+'A-01 2019_06 Pol'!AF914+'A-01-NEZP 2019_06 Pol'!AF323+'A-02 2019_06 Pol'!AF506+'A-02-NEZP 2019_06 Pol'!AF244+'A-03 2019_06 Pol'!AF266+'A-04 2019_06 Pol'!AF199+'A-06 2019_06 Pol'!AF218+'A-07 2019_06 Pol'!AF73+'B-01 2019_09 Pol'!AF638+'B-03 2019_06 Pol'!AF110</f>
        <v>11623799.679999996</v>
      </c>
      <c r="H39" s="103">
        <f t="shared" ref="H39:H64" si="1">(F39*SazbaDPH1/100)+(G39*SazbaDPH2/100)</f>
        <v>2440997.9327999991</v>
      </c>
      <c r="I39" s="103">
        <f>F39+G39+H39</f>
        <v>14064797.612799995</v>
      </c>
      <c r="J39" s="104">
        <f>IF(CenaCelkemVypocet=0,"",I39/CenaCelkemVypocet*100)</f>
        <v>100</v>
      </c>
    </row>
    <row r="40" spans="1:10" ht="25.5" customHeight="1" x14ac:dyDescent="0.2">
      <c r="A40" s="90">
        <v>2</v>
      </c>
      <c r="B40" s="105"/>
      <c r="C40" s="201" t="s">
        <v>51</v>
      </c>
      <c r="D40" s="201"/>
      <c r="E40" s="201"/>
      <c r="F40" s="106">
        <f>'A-00-NEZP. 2019_06 Naklady'!AE21+'B-00 2019_06 Naklady'!AE21+'A-00 2019_06 Naklady'!AE21</f>
        <v>0</v>
      </c>
      <c r="G40" s="107">
        <f>'A-00-NEZP. 2019_06 Naklady'!AF21+'B-00 2019_06 Naklady'!AF21+'A-00 2019_06 Naklady'!AF21</f>
        <v>591110</v>
      </c>
      <c r="H40" s="107">
        <f t="shared" si="1"/>
        <v>124133.1</v>
      </c>
      <c r="I40" s="107">
        <f>F40+G40+H40</f>
        <v>715243.1</v>
      </c>
      <c r="J40" s="108">
        <f>IF(CenaCelkemVypocet=0,"",I40/CenaCelkemVypocet*100)</f>
        <v>5.0853422828429213</v>
      </c>
    </row>
    <row r="41" spans="1:10" ht="25.5" customHeight="1" x14ac:dyDescent="0.2">
      <c r="A41" s="90">
        <v>3</v>
      </c>
      <c r="B41" s="109" t="s">
        <v>43</v>
      </c>
      <c r="C41" s="196" t="s">
        <v>52</v>
      </c>
      <c r="D41" s="196"/>
      <c r="E41" s="196"/>
      <c r="F41" s="110">
        <f>'A-00-NEZP. 2019_06 Naklady'!AE21</f>
        <v>0</v>
      </c>
      <c r="G41" s="103">
        <f>'A-00-NEZP. 2019_06 Naklady'!AF21</f>
        <v>96144</v>
      </c>
      <c r="H41" s="103">
        <f t="shared" si="1"/>
        <v>20190.240000000002</v>
      </c>
      <c r="I41" s="103">
        <f>F41+G41+H41</f>
        <v>116334.24</v>
      </c>
      <c r="J41" s="104">
        <f>IF(CenaCelkemVypocet=0,"",I41/CenaCelkemVypocet*100)</f>
        <v>0.82713056527828988</v>
      </c>
    </row>
    <row r="42" spans="1:10" ht="25.5" customHeight="1" x14ac:dyDescent="0.2">
      <c r="A42" s="90">
        <v>3</v>
      </c>
      <c r="B42" s="109" t="s">
        <v>43</v>
      </c>
      <c r="C42" s="196" t="s">
        <v>52</v>
      </c>
      <c r="D42" s="196"/>
      <c r="E42" s="196"/>
      <c r="F42" s="110">
        <f>'B-00 2019_06 Naklady'!AE21</f>
        <v>0</v>
      </c>
      <c r="G42" s="103">
        <f>'B-00 2019_06 Naklady'!AF21</f>
        <v>79527</v>
      </c>
      <c r="H42" s="103">
        <f t="shared" si="1"/>
        <v>16700.669999999998</v>
      </c>
      <c r="I42" s="103">
        <f>F42+G42+H42</f>
        <v>96227.67</v>
      </c>
      <c r="J42" s="104">
        <f>IF(CenaCelkemVypocet=0,"",I42/CenaCelkemVypocet*100)</f>
        <v>0.68417386903900967</v>
      </c>
    </row>
    <row r="43" spans="1:10" ht="25.5" customHeight="1" x14ac:dyDescent="0.2">
      <c r="A43" s="90">
        <v>3</v>
      </c>
      <c r="B43" s="109" t="s">
        <v>43</v>
      </c>
      <c r="C43" s="196" t="s">
        <v>53</v>
      </c>
      <c r="D43" s="196"/>
      <c r="E43" s="196"/>
      <c r="F43" s="110">
        <f>'A-00 2019_06 Naklady'!AE21</f>
        <v>0</v>
      </c>
      <c r="G43" s="103">
        <f>'A-00 2019_06 Naklady'!AF21</f>
        <v>415438.99999999994</v>
      </c>
      <c r="H43" s="103">
        <f t="shared" si="1"/>
        <v>87242.189999999988</v>
      </c>
      <c r="I43" s="103">
        <f>F43+G43+H43</f>
        <v>502681.18999999994</v>
      </c>
      <c r="J43" s="104">
        <f>IF(CenaCelkemVypocet=0,"",I43/CenaCelkemVypocet*100)</f>
        <v>3.5740378485256219</v>
      </c>
    </row>
    <row r="44" spans="1:10" ht="25.5" customHeight="1" x14ac:dyDescent="0.2">
      <c r="A44" s="90">
        <v>2</v>
      </c>
      <c r="B44" s="105"/>
      <c r="C44" s="201" t="s">
        <v>54</v>
      </c>
      <c r="D44" s="201"/>
      <c r="E44" s="201"/>
      <c r="F44" s="106"/>
      <c r="G44" s="107"/>
      <c r="H44" s="107">
        <f t="shared" si="1"/>
        <v>0</v>
      </c>
      <c r="I44" s="107"/>
      <c r="J44" s="108"/>
    </row>
    <row r="45" spans="1:10" ht="25.5" customHeight="1" x14ac:dyDescent="0.2">
      <c r="A45" s="90">
        <v>2</v>
      </c>
      <c r="B45" s="105" t="s">
        <v>55</v>
      </c>
      <c r="C45" s="201" t="s">
        <v>56</v>
      </c>
      <c r="D45" s="201"/>
      <c r="E45" s="201"/>
      <c r="F45" s="106">
        <f>'A-01 2019_06 Pol'!AE914</f>
        <v>0</v>
      </c>
      <c r="G45" s="107">
        <f>'A-01 2019_06 Pol'!AF914</f>
        <v>4668673.5799999963</v>
      </c>
      <c r="H45" s="107">
        <f t="shared" si="1"/>
        <v>980421.45179999922</v>
      </c>
      <c r="I45" s="107">
        <f t="shared" ref="I45:I64" si="2">F45+G45+H45</f>
        <v>5649095.0317999953</v>
      </c>
      <c r="J45" s="108">
        <f t="shared" ref="J45:J64" si="3">IF(CenaCelkemVypocet=0,"",I45/CenaCelkemVypocet*100)</f>
        <v>40.164780093663808</v>
      </c>
    </row>
    <row r="46" spans="1:10" ht="25.5" customHeight="1" x14ac:dyDescent="0.2">
      <c r="A46" s="90">
        <v>3</v>
      </c>
      <c r="B46" s="109" t="s">
        <v>43</v>
      </c>
      <c r="C46" s="196" t="s">
        <v>57</v>
      </c>
      <c r="D46" s="196"/>
      <c r="E46" s="196"/>
      <c r="F46" s="110">
        <f>'A-01 2019_06 Pol'!AE914</f>
        <v>0</v>
      </c>
      <c r="G46" s="103">
        <f>'A-01 2019_06 Pol'!AF914</f>
        <v>4668673.5799999963</v>
      </c>
      <c r="H46" s="103">
        <f t="shared" si="1"/>
        <v>980421.45179999922</v>
      </c>
      <c r="I46" s="103">
        <f t="shared" si="2"/>
        <v>5649095.0317999953</v>
      </c>
      <c r="J46" s="104">
        <f t="shared" si="3"/>
        <v>40.164780093663808</v>
      </c>
    </row>
    <row r="47" spans="1:10" ht="25.5" customHeight="1" x14ac:dyDescent="0.2">
      <c r="A47" s="90">
        <v>2</v>
      </c>
      <c r="B47" s="105" t="s">
        <v>58</v>
      </c>
      <c r="C47" s="201" t="s">
        <v>59</v>
      </c>
      <c r="D47" s="201"/>
      <c r="E47" s="201"/>
      <c r="F47" s="106">
        <f>'A-01-NEZP 2019_06 Pol'!AE323</f>
        <v>0</v>
      </c>
      <c r="G47" s="107">
        <f>'A-01-NEZP 2019_06 Pol'!AF323</f>
        <v>1106566.0000000005</v>
      </c>
      <c r="H47" s="107">
        <f t="shared" si="1"/>
        <v>232378.8600000001</v>
      </c>
      <c r="I47" s="107">
        <f t="shared" si="2"/>
        <v>1338944.8600000006</v>
      </c>
      <c r="J47" s="108">
        <f t="shared" si="3"/>
        <v>9.5198302660357008</v>
      </c>
    </row>
    <row r="48" spans="1:10" ht="25.5" customHeight="1" x14ac:dyDescent="0.2">
      <c r="A48" s="90">
        <v>3</v>
      </c>
      <c r="B48" s="109" t="s">
        <v>43</v>
      </c>
      <c r="C48" s="196" t="s">
        <v>57</v>
      </c>
      <c r="D48" s="196"/>
      <c r="E48" s="196"/>
      <c r="F48" s="110">
        <f>'A-01-NEZP 2019_06 Pol'!AE323</f>
        <v>0</v>
      </c>
      <c r="G48" s="103">
        <f>'A-01-NEZP 2019_06 Pol'!AF323</f>
        <v>1106566.0000000005</v>
      </c>
      <c r="H48" s="103">
        <f t="shared" si="1"/>
        <v>232378.8600000001</v>
      </c>
      <c r="I48" s="103">
        <f t="shared" si="2"/>
        <v>1338944.8600000006</v>
      </c>
      <c r="J48" s="104">
        <f t="shared" si="3"/>
        <v>9.5198302660357008</v>
      </c>
    </row>
    <row r="49" spans="1:10" ht="25.5" customHeight="1" x14ac:dyDescent="0.2">
      <c r="A49" s="90">
        <v>2</v>
      </c>
      <c r="B49" s="105" t="s">
        <v>60</v>
      </c>
      <c r="C49" s="201" t="s">
        <v>61</v>
      </c>
      <c r="D49" s="201"/>
      <c r="E49" s="201"/>
      <c r="F49" s="106">
        <f>'A-02 2019_06 Pol'!AE506</f>
        <v>0</v>
      </c>
      <c r="G49" s="107">
        <f>'A-02 2019_06 Pol'!AF506</f>
        <v>716249.15</v>
      </c>
      <c r="H49" s="107">
        <f t="shared" si="1"/>
        <v>150412.32149999999</v>
      </c>
      <c r="I49" s="107">
        <f t="shared" si="2"/>
        <v>866661.47149999999</v>
      </c>
      <c r="J49" s="108">
        <f t="shared" si="3"/>
        <v>6.1619192494549271</v>
      </c>
    </row>
    <row r="50" spans="1:10" ht="25.5" customHeight="1" x14ac:dyDescent="0.2">
      <c r="A50" s="90">
        <v>3</v>
      </c>
      <c r="B50" s="109" t="s">
        <v>43</v>
      </c>
      <c r="C50" s="196" t="s">
        <v>62</v>
      </c>
      <c r="D50" s="196"/>
      <c r="E50" s="196"/>
      <c r="F50" s="110">
        <f>'A-02 2019_06 Pol'!AE506</f>
        <v>0</v>
      </c>
      <c r="G50" s="103">
        <f>'A-02 2019_06 Pol'!AF506</f>
        <v>716249.15</v>
      </c>
      <c r="H50" s="103">
        <f t="shared" si="1"/>
        <v>150412.32149999999</v>
      </c>
      <c r="I50" s="103">
        <f t="shared" si="2"/>
        <v>866661.47149999999</v>
      </c>
      <c r="J50" s="104">
        <f t="shared" si="3"/>
        <v>6.1619192494549271</v>
      </c>
    </row>
    <row r="51" spans="1:10" ht="25.5" customHeight="1" x14ac:dyDescent="0.2">
      <c r="A51" s="90">
        <v>2</v>
      </c>
      <c r="B51" s="105" t="s">
        <v>63</v>
      </c>
      <c r="C51" s="201" t="s">
        <v>64</v>
      </c>
      <c r="D51" s="201"/>
      <c r="E51" s="201"/>
      <c r="F51" s="106">
        <f>'A-02-NEZP 2019_06 Pol'!AE244</f>
        <v>0</v>
      </c>
      <c r="G51" s="107">
        <f>'A-02-NEZP 2019_06 Pol'!AF244</f>
        <v>301668.99999999988</v>
      </c>
      <c r="H51" s="107">
        <f t="shared" si="1"/>
        <v>63350.489999999969</v>
      </c>
      <c r="I51" s="107">
        <f t="shared" si="2"/>
        <v>365019.48999999987</v>
      </c>
      <c r="J51" s="108">
        <f t="shared" si="3"/>
        <v>2.5952701208285105</v>
      </c>
    </row>
    <row r="52" spans="1:10" ht="25.5" customHeight="1" x14ac:dyDescent="0.2">
      <c r="A52" s="90">
        <v>3</v>
      </c>
      <c r="B52" s="109" t="s">
        <v>43</v>
      </c>
      <c r="C52" s="196" t="s">
        <v>62</v>
      </c>
      <c r="D52" s="196"/>
      <c r="E52" s="196"/>
      <c r="F52" s="110">
        <f>'A-02-NEZP 2019_06 Pol'!AE244</f>
        <v>0</v>
      </c>
      <c r="G52" s="103">
        <f>'A-02-NEZP 2019_06 Pol'!AF244</f>
        <v>301668.99999999988</v>
      </c>
      <c r="H52" s="103">
        <f t="shared" si="1"/>
        <v>63350.489999999969</v>
      </c>
      <c r="I52" s="103">
        <f t="shared" si="2"/>
        <v>365019.48999999987</v>
      </c>
      <c r="J52" s="104">
        <f t="shared" si="3"/>
        <v>2.5952701208285105</v>
      </c>
    </row>
    <row r="53" spans="1:10" ht="25.5" customHeight="1" x14ac:dyDescent="0.2">
      <c r="A53" s="90">
        <v>2</v>
      </c>
      <c r="B53" s="105" t="s">
        <v>65</v>
      </c>
      <c r="C53" s="201" t="s">
        <v>66</v>
      </c>
      <c r="D53" s="201"/>
      <c r="E53" s="201"/>
      <c r="F53" s="106">
        <f>'A-03 2019_06 Pol'!AE266</f>
        <v>0</v>
      </c>
      <c r="G53" s="107">
        <f>'A-03 2019_06 Pol'!AF266</f>
        <v>913192.00000000023</v>
      </c>
      <c r="H53" s="107">
        <f t="shared" si="1"/>
        <v>191770.32000000004</v>
      </c>
      <c r="I53" s="107">
        <f t="shared" si="2"/>
        <v>1104962.3200000003</v>
      </c>
      <c r="J53" s="108">
        <f t="shared" si="3"/>
        <v>7.8562262353096628</v>
      </c>
    </row>
    <row r="54" spans="1:10" ht="25.5" customHeight="1" x14ac:dyDescent="0.2">
      <c r="A54" s="90">
        <v>3</v>
      </c>
      <c r="B54" s="109" t="s">
        <v>43</v>
      </c>
      <c r="C54" s="196" t="s">
        <v>67</v>
      </c>
      <c r="D54" s="196"/>
      <c r="E54" s="196"/>
      <c r="F54" s="110">
        <f>'A-03 2019_06 Pol'!AE266</f>
        <v>0</v>
      </c>
      <c r="G54" s="103">
        <f>'A-03 2019_06 Pol'!AF266</f>
        <v>913192.00000000023</v>
      </c>
      <c r="H54" s="103">
        <f t="shared" si="1"/>
        <v>191770.32000000004</v>
      </c>
      <c r="I54" s="103">
        <f t="shared" si="2"/>
        <v>1104962.3200000003</v>
      </c>
      <c r="J54" s="104">
        <f t="shared" si="3"/>
        <v>7.8562262353096628</v>
      </c>
    </row>
    <row r="55" spans="1:10" ht="25.5" customHeight="1" x14ac:dyDescent="0.2">
      <c r="A55" s="90">
        <v>2</v>
      </c>
      <c r="B55" s="105" t="s">
        <v>68</v>
      </c>
      <c r="C55" s="201" t="s">
        <v>69</v>
      </c>
      <c r="D55" s="201"/>
      <c r="E55" s="201"/>
      <c r="F55" s="106">
        <f>'A-04 2019_06 Pol'!AE199</f>
        <v>0</v>
      </c>
      <c r="G55" s="107">
        <f>'A-04 2019_06 Pol'!AF199</f>
        <v>1734273.0100000002</v>
      </c>
      <c r="H55" s="107">
        <f t="shared" si="1"/>
        <v>364197.33210000006</v>
      </c>
      <c r="I55" s="107">
        <f t="shared" si="2"/>
        <v>2098470.3421000005</v>
      </c>
      <c r="J55" s="108">
        <f t="shared" si="3"/>
        <v>14.920018046973096</v>
      </c>
    </row>
    <row r="56" spans="1:10" ht="25.5" customHeight="1" x14ac:dyDescent="0.2">
      <c r="A56" s="90">
        <v>3</v>
      </c>
      <c r="B56" s="109" t="s">
        <v>43</v>
      </c>
      <c r="C56" s="196" t="s">
        <v>70</v>
      </c>
      <c r="D56" s="196"/>
      <c r="E56" s="196"/>
      <c r="F56" s="110">
        <f>'A-04 2019_06 Pol'!AE199</f>
        <v>0</v>
      </c>
      <c r="G56" s="103">
        <f>'A-04 2019_06 Pol'!AF199</f>
        <v>1734273.0100000002</v>
      </c>
      <c r="H56" s="103">
        <f t="shared" si="1"/>
        <v>364197.33210000006</v>
      </c>
      <c r="I56" s="103">
        <f t="shared" si="2"/>
        <v>2098470.3421000005</v>
      </c>
      <c r="J56" s="104">
        <f t="shared" si="3"/>
        <v>14.920018046973096</v>
      </c>
    </row>
    <row r="57" spans="1:10" ht="25.5" customHeight="1" x14ac:dyDescent="0.2">
      <c r="A57" s="90">
        <v>2</v>
      </c>
      <c r="B57" s="105" t="s">
        <v>71</v>
      </c>
      <c r="C57" s="201" t="s">
        <v>72</v>
      </c>
      <c r="D57" s="201"/>
      <c r="E57" s="201"/>
      <c r="F57" s="106">
        <f>'A-06 2019_06 Pol'!AE218</f>
        <v>0</v>
      </c>
      <c r="G57" s="107">
        <f>'A-06 2019_06 Pol'!AF218</f>
        <v>483595.00000000017</v>
      </c>
      <c r="H57" s="107">
        <f t="shared" si="1"/>
        <v>101554.95000000004</v>
      </c>
      <c r="I57" s="107">
        <f t="shared" si="2"/>
        <v>585149.95000000019</v>
      </c>
      <c r="J57" s="108">
        <f t="shared" si="3"/>
        <v>4.1603865630279024</v>
      </c>
    </row>
    <row r="58" spans="1:10" ht="25.5" customHeight="1" x14ac:dyDescent="0.2">
      <c r="A58" s="90">
        <v>3</v>
      </c>
      <c r="B58" s="109" t="s">
        <v>43</v>
      </c>
      <c r="C58" s="196" t="s">
        <v>73</v>
      </c>
      <c r="D58" s="196"/>
      <c r="E58" s="196"/>
      <c r="F58" s="110">
        <f>'A-06 2019_06 Pol'!AE218</f>
        <v>0</v>
      </c>
      <c r="G58" s="103">
        <f>'A-06 2019_06 Pol'!AF218</f>
        <v>483595.00000000017</v>
      </c>
      <c r="H58" s="103">
        <f t="shared" si="1"/>
        <v>101554.95000000004</v>
      </c>
      <c r="I58" s="103">
        <f t="shared" si="2"/>
        <v>585149.95000000019</v>
      </c>
      <c r="J58" s="104">
        <f t="shared" si="3"/>
        <v>4.1603865630279024</v>
      </c>
    </row>
    <row r="59" spans="1:10" ht="25.5" customHeight="1" x14ac:dyDescent="0.2">
      <c r="A59" s="90">
        <v>2</v>
      </c>
      <c r="B59" s="105" t="s">
        <v>74</v>
      </c>
      <c r="C59" s="201" t="s">
        <v>75</v>
      </c>
      <c r="D59" s="201"/>
      <c r="E59" s="201"/>
      <c r="F59" s="106">
        <f>'A-07 2019_06 Pol'!AE73</f>
        <v>0</v>
      </c>
      <c r="G59" s="107">
        <f>'A-07 2019_06 Pol'!AF73</f>
        <v>84173</v>
      </c>
      <c r="H59" s="107">
        <f t="shared" si="1"/>
        <v>17676.330000000002</v>
      </c>
      <c r="I59" s="107">
        <f t="shared" si="2"/>
        <v>101849.33</v>
      </c>
      <c r="J59" s="108">
        <f t="shared" si="3"/>
        <v>0.72414358744351681</v>
      </c>
    </row>
    <row r="60" spans="1:10" ht="25.5" customHeight="1" x14ac:dyDescent="0.2">
      <c r="A60" s="90">
        <v>3</v>
      </c>
      <c r="B60" s="109" t="s">
        <v>43</v>
      </c>
      <c r="C60" s="196" t="s">
        <v>76</v>
      </c>
      <c r="D60" s="196"/>
      <c r="E60" s="196"/>
      <c r="F60" s="110">
        <f>'A-07 2019_06 Pol'!AE73</f>
        <v>0</v>
      </c>
      <c r="G60" s="103">
        <f>'A-07 2019_06 Pol'!AF73</f>
        <v>84173</v>
      </c>
      <c r="H60" s="103">
        <f t="shared" si="1"/>
        <v>17676.330000000002</v>
      </c>
      <c r="I60" s="103">
        <f t="shared" si="2"/>
        <v>101849.33</v>
      </c>
      <c r="J60" s="104">
        <f t="shared" si="3"/>
        <v>0.72414358744351681</v>
      </c>
    </row>
    <row r="61" spans="1:10" ht="25.5" customHeight="1" x14ac:dyDescent="0.2">
      <c r="A61" s="90">
        <v>2</v>
      </c>
      <c r="B61" s="105" t="s">
        <v>77</v>
      </c>
      <c r="C61" s="201" t="s">
        <v>78</v>
      </c>
      <c r="D61" s="201"/>
      <c r="E61" s="201"/>
      <c r="F61" s="106">
        <f>'B-01 2019_09 Pol'!AE638</f>
        <v>0</v>
      </c>
      <c r="G61" s="107">
        <f>'B-01 2019_09 Pol'!AF638</f>
        <v>903870.00000000023</v>
      </c>
      <c r="H61" s="107">
        <f t="shared" si="1"/>
        <v>189812.70000000004</v>
      </c>
      <c r="I61" s="107">
        <f t="shared" si="2"/>
        <v>1093682.7000000002</v>
      </c>
      <c r="J61" s="108">
        <f t="shared" si="3"/>
        <v>7.7760287073357457</v>
      </c>
    </row>
    <row r="62" spans="1:10" ht="25.5" customHeight="1" x14ac:dyDescent="0.2">
      <c r="A62" s="90">
        <v>3</v>
      </c>
      <c r="B62" s="109" t="s">
        <v>79</v>
      </c>
      <c r="C62" s="196" t="s">
        <v>80</v>
      </c>
      <c r="D62" s="196"/>
      <c r="E62" s="196"/>
      <c r="F62" s="110">
        <f>'B-01 2019_09 Pol'!AE638</f>
        <v>0</v>
      </c>
      <c r="G62" s="103">
        <f>'B-01 2019_09 Pol'!AF638</f>
        <v>903870.00000000023</v>
      </c>
      <c r="H62" s="103">
        <f t="shared" si="1"/>
        <v>189812.70000000004</v>
      </c>
      <c r="I62" s="103">
        <f t="shared" si="2"/>
        <v>1093682.7000000002</v>
      </c>
      <c r="J62" s="104">
        <f t="shared" si="3"/>
        <v>7.7760287073357457</v>
      </c>
    </row>
    <row r="63" spans="1:10" ht="25.5" customHeight="1" x14ac:dyDescent="0.2">
      <c r="A63" s="90">
        <v>2</v>
      </c>
      <c r="B63" s="105" t="s">
        <v>81</v>
      </c>
      <c r="C63" s="201" t="s">
        <v>82</v>
      </c>
      <c r="D63" s="201"/>
      <c r="E63" s="201"/>
      <c r="F63" s="106">
        <f>'B-03 2019_06 Pol'!AE110</f>
        <v>0</v>
      </c>
      <c r="G63" s="107">
        <f>'B-03 2019_06 Pol'!AF110</f>
        <v>120428.94</v>
      </c>
      <c r="H63" s="107">
        <f t="shared" si="1"/>
        <v>25290.077400000002</v>
      </c>
      <c r="I63" s="107">
        <f t="shared" si="2"/>
        <v>145719.01740000001</v>
      </c>
      <c r="J63" s="108">
        <f t="shared" si="3"/>
        <v>1.0360548470842201</v>
      </c>
    </row>
    <row r="64" spans="1:10" ht="25.5" customHeight="1" x14ac:dyDescent="0.2">
      <c r="A64" s="90">
        <v>3</v>
      </c>
      <c r="B64" s="109" t="s">
        <v>43</v>
      </c>
      <c r="C64" s="196" t="s">
        <v>83</v>
      </c>
      <c r="D64" s="196"/>
      <c r="E64" s="196"/>
      <c r="F64" s="110">
        <f>'B-03 2019_06 Pol'!AE110</f>
        <v>0</v>
      </c>
      <c r="G64" s="103">
        <f>'B-03 2019_06 Pol'!AF110</f>
        <v>120428.94</v>
      </c>
      <c r="H64" s="103">
        <f t="shared" si="1"/>
        <v>25290.077400000002</v>
      </c>
      <c r="I64" s="103">
        <f t="shared" si="2"/>
        <v>145719.01740000001</v>
      </c>
      <c r="J64" s="104">
        <f t="shared" si="3"/>
        <v>1.0360548470842201</v>
      </c>
    </row>
    <row r="65" spans="1:52" ht="25.5" customHeight="1" x14ac:dyDescent="0.2">
      <c r="A65" s="90"/>
      <c r="B65" s="197" t="s">
        <v>84</v>
      </c>
      <c r="C65" s="198"/>
      <c r="D65" s="198"/>
      <c r="E65" s="199"/>
      <c r="F65" s="111">
        <f>SUMIF(A39:A64,"=1",F39:F64)</f>
        <v>0</v>
      </c>
      <c r="G65" s="112">
        <f>SUMIF(A39:A64,"=1",G39:G64)</f>
        <v>11623799.679999996</v>
      </c>
      <c r="H65" s="112">
        <f>SUMIF(A39:A64,"=1",H39:H64)</f>
        <v>2440997.9327999991</v>
      </c>
      <c r="I65" s="112">
        <f>SUMIF(A39:A64,"=1",I39:I64)</f>
        <v>14064797.612799995</v>
      </c>
      <c r="J65" s="113">
        <f>SUMIF(A39:A64,"=1",J39:J64)</f>
        <v>100</v>
      </c>
    </row>
    <row r="67" spans="1:52" x14ac:dyDescent="0.2">
      <c r="A67" t="s">
        <v>86</v>
      </c>
    </row>
    <row r="68" spans="1:52" x14ac:dyDescent="0.2">
      <c r="B68" s="200"/>
      <c r="C68" s="200"/>
      <c r="D68" s="200"/>
      <c r="E68" s="200"/>
      <c r="F68" s="200"/>
      <c r="G68" s="200"/>
      <c r="H68" s="200"/>
      <c r="I68" s="200"/>
      <c r="J68" s="200"/>
      <c r="AZ68" s="122">
        <f>B68</f>
        <v>0</v>
      </c>
    </row>
    <row r="71" spans="1:52" ht="15.75" x14ac:dyDescent="0.25">
      <c r="B71" s="123" t="s">
        <v>87</v>
      </c>
    </row>
    <row r="73" spans="1:52" ht="25.5" customHeight="1" x14ac:dyDescent="0.2">
      <c r="A73" s="125"/>
      <c r="B73" s="128" t="s">
        <v>17</v>
      </c>
      <c r="C73" s="128" t="s">
        <v>5</v>
      </c>
      <c r="D73" s="129"/>
      <c r="E73" s="129"/>
      <c r="F73" s="130" t="s">
        <v>88</v>
      </c>
      <c r="G73" s="130"/>
      <c r="H73" s="130"/>
      <c r="I73" s="130" t="s">
        <v>29</v>
      </c>
      <c r="J73" s="130" t="s">
        <v>0</v>
      </c>
    </row>
    <row r="74" spans="1:52" ht="36.75" customHeight="1" x14ac:dyDescent="0.2">
      <c r="A74" s="126"/>
      <c r="B74" s="131" t="s">
        <v>89</v>
      </c>
      <c r="C74" s="194" t="s">
        <v>90</v>
      </c>
      <c r="D74" s="195"/>
      <c r="E74" s="195"/>
      <c r="F74" s="137" t="s">
        <v>24</v>
      </c>
      <c r="G74" s="138"/>
      <c r="H74" s="138"/>
      <c r="I74" s="138">
        <f>'A-01 2019_06 Pol'!G8+'A-02 2019_06 Pol'!G8+'A-02-NEZP 2019_06 Pol'!G8+'A-03 2019_06 Pol'!G8+'A-04 2019_06 Pol'!G8+'B-01 2019_09 Pol'!G8</f>
        <v>206661.80999999997</v>
      </c>
      <c r="J74" s="135">
        <f>IF(I122=0,"",I74/I122*100)</f>
        <v>1.7779195761226325</v>
      </c>
    </row>
    <row r="75" spans="1:52" ht="36.75" customHeight="1" x14ac:dyDescent="0.2">
      <c r="A75" s="126"/>
      <c r="B75" s="131" t="s">
        <v>91</v>
      </c>
      <c r="C75" s="194" t="s">
        <v>92</v>
      </c>
      <c r="D75" s="195"/>
      <c r="E75" s="195"/>
      <c r="F75" s="137" t="s">
        <v>24</v>
      </c>
      <c r="G75" s="138"/>
      <c r="H75" s="138"/>
      <c r="I75" s="138">
        <f>'A-01 2019_06 Pol'!G62+'A-02-NEZP 2019_06 Pol'!G31+'A-03 2019_06 Pol'!G13</f>
        <v>39558.85</v>
      </c>
      <c r="J75" s="135">
        <f>IF(I122=0,"",I75/I122*100)</f>
        <v>0.34032632262293078</v>
      </c>
    </row>
    <row r="76" spans="1:52" ht="36.75" customHeight="1" x14ac:dyDescent="0.2">
      <c r="A76" s="126"/>
      <c r="B76" s="131" t="s">
        <v>93</v>
      </c>
      <c r="C76" s="194" t="s">
        <v>94</v>
      </c>
      <c r="D76" s="195"/>
      <c r="E76" s="195"/>
      <c r="F76" s="137" t="s">
        <v>24</v>
      </c>
      <c r="G76" s="138"/>
      <c r="H76" s="138"/>
      <c r="I76" s="138">
        <f>'A-01 2019_06 Pol'!G76+'A-01-NEZP 2019_06 Pol'!G8+'A-02 2019_06 Pol'!G47+'A-02-NEZP 2019_06 Pol'!G39+'A-03 2019_06 Pol'!G17+'B-01 2019_09 Pol'!G54</f>
        <v>739984.99999999988</v>
      </c>
      <c r="J76" s="135">
        <f>IF(I122=0,"",I76/I122*100)</f>
        <v>6.3661196886696496</v>
      </c>
    </row>
    <row r="77" spans="1:52" ht="36.75" customHeight="1" x14ac:dyDescent="0.2">
      <c r="A77" s="126"/>
      <c r="B77" s="131" t="s">
        <v>95</v>
      </c>
      <c r="C77" s="194" t="s">
        <v>96</v>
      </c>
      <c r="D77" s="195"/>
      <c r="E77" s="195"/>
      <c r="F77" s="137" t="s">
        <v>24</v>
      </c>
      <c r="G77" s="138"/>
      <c r="H77" s="138"/>
      <c r="I77" s="138">
        <f>'A-01 2019_06 Pol'!G130+'A-01-NEZP 2019_06 Pol'!G36+'A-02 2019_06 Pol'!G61+'A-03 2019_06 Pol'!G22+'B-01 2019_09 Pol'!G80</f>
        <v>1300332.3299999998</v>
      </c>
      <c r="J77" s="135">
        <f>IF(I122=0,"",I77/I122*100)</f>
        <v>11.186809526985925</v>
      </c>
    </row>
    <row r="78" spans="1:52" ht="36.75" customHeight="1" x14ac:dyDescent="0.2">
      <c r="A78" s="126"/>
      <c r="B78" s="131" t="s">
        <v>97</v>
      </c>
      <c r="C78" s="194" t="s">
        <v>98</v>
      </c>
      <c r="D78" s="195"/>
      <c r="E78" s="195"/>
      <c r="F78" s="137" t="s">
        <v>24</v>
      </c>
      <c r="G78" s="138"/>
      <c r="H78" s="138"/>
      <c r="I78" s="138">
        <f>'A-01 2019_06 Pol'!G217+'A-04 2019_06 Pol'!G58</f>
        <v>534795.77</v>
      </c>
      <c r="J78" s="135">
        <f>IF(I122=0,"",I78/I122*100)</f>
        <v>4.6008687754674034</v>
      </c>
    </row>
    <row r="79" spans="1:52" ht="36.75" customHeight="1" x14ac:dyDescent="0.2">
      <c r="A79" s="126"/>
      <c r="B79" s="131" t="s">
        <v>99</v>
      </c>
      <c r="C79" s="194" t="s">
        <v>100</v>
      </c>
      <c r="D79" s="195"/>
      <c r="E79" s="195"/>
      <c r="F79" s="137" t="s">
        <v>24</v>
      </c>
      <c r="G79" s="138"/>
      <c r="H79" s="138"/>
      <c r="I79" s="138">
        <f>'A-01 2019_06 Pol'!G221+'A-01-NEZP 2019_06 Pol'!G41+'A-02 2019_06 Pol'!G66+'A-02-NEZP 2019_06 Pol'!G44+'B-01 2019_09 Pol'!G85</f>
        <v>266597.81</v>
      </c>
      <c r="J79" s="135">
        <f>IF(I122=0,"",I79/I122*100)</f>
        <v>2.2935513114417332</v>
      </c>
    </row>
    <row r="80" spans="1:52" ht="36.75" customHeight="1" x14ac:dyDescent="0.2">
      <c r="A80" s="126"/>
      <c r="B80" s="131" t="s">
        <v>101</v>
      </c>
      <c r="C80" s="194" t="s">
        <v>102</v>
      </c>
      <c r="D80" s="195"/>
      <c r="E80" s="195"/>
      <c r="F80" s="137" t="s">
        <v>24</v>
      </c>
      <c r="G80" s="138"/>
      <c r="H80" s="138"/>
      <c r="I80" s="138">
        <f>'A-01 2019_06 Pol'!G236+'A-01-NEZP 2019_06 Pol'!G64+'A-02 2019_06 Pol'!G94+'A-02-NEZP 2019_06 Pol'!G60+'B-01 2019_09 Pol'!G136</f>
        <v>113539.18000000001</v>
      </c>
      <c r="J80" s="135">
        <f>IF(I122=0,"",I80/I122*100)</f>
        <v>0.97678197427435354</v>
      </c>
    </row>
    <row r="81" spans="1:10" ht="36.75" customHeight="1" x14ac:dyDescent="0.2">
      <c r="A81" s="126"/>
      <c r="B81" s="131" t="s">
        <v>103</v>
      </c>
      <c r="C81" s="194" t="s">
        <v>104</v>
      </c>
      <c r="D81" s="195"/>
      <c r="E81" s="195"/>
      <c r="F81" s="137" t="s">
        <v>24</v>
      </c>
      <c r="G81" s="138"/>
      <c r="H81" s="138"/>
      <c r="I81" s="138">
        <f>'A-01 2019_06 Pol'!G252+'A-01-NEZP 2019_06 Pol'!G69+'A-02 2019_06 Pol'!G114+'A-02-NEZP 2019_06 Pol'!G67</f>
        <v>655863.37000000011</v>
      </c>
      <c r="J81" s="135">
        <f>IF(I122=0,"",I81/I122*100)</f>
        <v>5.6424180393308365</v>
      </c>
    </row>
    <row r="82" spans="1:10" ht="36.75" customHeight="1" x14ac:dyDescent="0.2">
      <c r="A82" s="126"/>
      <c r="B82" s="131" t="s">
        <v>105</v>
      </c>
      <c r="C82" s="194" t="s">
        <v>106</v>
      </c>
      <c r="D82" s="195"/>
      <c r="E82" s="195"/>
      <c r="F82" s="137" t="s">
        <v>24</v>
      </c>
      <c r="G82" s="138"/>
      <c r="H82" s="138"/>
      <c r="I82" s="138">
        <f>'A-01 2019_06 Pol'!G300+'A-01-NEZP 2019_06 Pol'!G121+'A-02 2019_06 Pol'!G119+'A-02-NEZP 2019_06 Pol'!G87+'A-03 2019_06 Pol'!G25+'B-01 2019_09 Pol'!G145</f>
        <v>265700.06</v>
      </c>
      <c r="J82" s="135">
        <f>IF(I122=0,"",I82/I122*100)</f>
        <v>2.2858279333320373</v>
      </c>
    </row>
    <row r="83" spans="1:10" ht="36.75" customHeight="1" x14ac:dyDescent="0.2">
      <c r="A83" s="126"/>
      <c r="B83" s="131" t="s">
        <v>107</v>
      </c>
      <c r="C83" s="194" t="s">
        <v>108</v>
      </c>
      <c r="D83" s="195"/>
      <c r="E83" s="195"/>
      <c r="F83" s="137" t="s">
        <v>24</v>
      </c>
      <c r="G83" s="138"/>
      <c r="H83" s="138"/>
      <c r="I83" s="138">
        <f>'A-01 2019_06 Pol'!G326+'A-01-NEZP 2019_06 Pol'!G135+'A-02 2019_06 Pol'!G170+'A-02-NEZP 2019_06 Pol'!G93+'B-01 2019_09 Pol'!G176</f>
        <v>54070.979999999996</v>
      </c>
      <c r="J83" s="135">
        <f>IF(I122=0,"",I83/I122*100)</f>
        <v>0.46517474051996044</v>
      </c>
    </row>
    <row r="84" spans="1:10" ht="36.75" customHeight="1" x14ac:dyDescent="0.2">
      <c r="A84" s="126"/>
      <c r="B84" s="131" t="s">
        <v>109</v>
      </c>
      <c r="C84" s="194" t="s">
        <v>110</v>
      </c>
      <c r="D84" s="195"/>
      <c r="E84" s="195"/>
      <c r="F84" s="137" t="s">
        <v>24</v>
      </c>
      <c r="G84" s="138"/>
      <c r="H84" s="138"/>
      <c r="I84" s="138">
        <f>'A-04 2019_06 Pol'!G75</f>
        <v>377574.09</v>
      </c>
      <c r="J84" s="135">
        <f>IF(I122=0,"",I84/I122*100)</f>
        <v>3.2482845574984993</v>
      </c>
    </row>
    <row r="85" spans="1:10" ht="36.75" customHeight="1" x14ac:dyDescent="0.2">
      <c r="A85" s="126"/>
      <c r="B85" s="131" t="s">
        <v>111</v>
      </c>
      <c r="C85" s="194" t="s">
        <v>112</v>
      </c>
      <c r="D85" s="195"/>
      <c r="E85" s="195"/>
      <c r="F85" s="137" t="s">
        <v>24</v>
      </c>
      <c r="G85" s="138"/>
      <c r="H85" s="138"/>
      <c r="I85" s="138">
        <f>'A-01 2019_06 Pol'!G338+'A-02 2019_06 Pol'!G180+'A-03 2019_06 Pol'!G30+'A-04 2019_06 Pol'!G83</f>
        <v>65836.02</v>
      </c>
      <c r="J85" s="135">
        <f>IF(I122=0,"",I85/I122*100)</f>
        <v>0.56638983647729213</v>
      </c>
    </row>
    <row r="86" spans="1:10" ht="36.75" customHeight="1" x14ac:dyDescent="0.2">
      <c r="A86" s="126"/>
      <c r="B86" s="131" t="s">
        <v>113</v>
      </c>
      <c r="C86" s="194" t="s">
        <v>114</v>
      </c>
      <c r="D86" s="195"/>
      <c r="E86" s="195"/>
      <c r="F86" s="137" t="s">
        <v>24</v>
      </c>
      <c r="G86" s="138"/>
      <c r="H86" s="138"/>
      <c r="I86" s="138">
        <f>'A-04 2019_06 Pol'!G101</f>
        <v>641081.22999999986</v>
      </c>
      <c r="J86" s="135">
        <f>IF(I122=0,"",I86/I122*100)</f>
        <v>5.5152467149192974</v>
      </c>
    </row>
    <row r="87" spans="1:10" ht="36.75" customHeight="1" x14ac:dyDescent="0.2">
      <c r="A87" s="126"/>
      <c r="B87" s="131" t="s">
        <v>115</v>
      </c>
      <c r="C87" s="194" t="s">
        <v>116</v>
      </c>
      <c r="D87" s="195"/>
      <c r="E87" s="195"/>
      <c r="F87" s="137" t="s">
        <v>24</v>
      </c>
      <c r="G87" s="138"/>
      <c r="H87" s="138"/>
      <c r="I87" s="138">
        <f>'A-01 2019_06 Pol'!G344+'A-02 2019_06 Pol'!G187+'A-02-NEZP 2019_06 Pol'!G110+'A-03 2019_06 Pol'!G35+'B-01 2019_09 Pol'!G185</f>
        <v>198526.37000000002</v>
      </c>
      <c r="J87" s="135">
        <f>IF(I122=0,"",I87/I122*100)</f>
        <v>1.7079300699029254</v>
      </c>
    </row>
    <row r="88" spans="1:10" ht="36.75" customHeight="1" x14ac:dyDescent="0.2">
      <c r="A88" s="126"/>
      <c r="B88" s="131" t="s">
        <v>117</v>
      </c>
      <c r="C88" s="194" t="s">
        <v>118</v>
      </c>
      <c r="D88" s="195"/>
      <c r="E88" s="195"/>
      <c r="F88" s="137" t="s">
        <v>24</v>
      </c>
      <c r="G88" s="138"/>
      <c r="H88" s="138"/>
      <c r="I88" s="138">
        <f>'A-01 2019_06 Pol'!G372+'A-01-NEZP 2019_06 Pol'!G141+'A-02 2019_06 Pol'!G192+'A-02-NEZP 2019_06 Pol'!G121+'A-03 2019_06 Pol'!G48+'B-01 2019_09 Pol'!G192</f>
        <v>57329.770000000011</v>
      </c>
      <c r="J88" s="135">
        <f>IF(I122=0,"",I88/I122*100)</f>
        <v>0.49321023742900572</v>
      </c>
    </row>
    <row r="89" spans="1:10" ht="36.75" customHeight="1" x14ac:dyDescent="0.2">
      <c r="A89" s="126"/>
      <c r="B89" s="131" t="s">
        <v>119</v>
      </c>
      <c r="C89" s="194" t="s">
        <v>120</v>
      </c>
      <c r="D89" s="195"/>
      <c r="E89" s="195"/>
      <c r="F89" s="137" t="s">
        <v>24</v>
      </c>
      <c r="G89" s="138"/>
      <c r="H89" s="138"/>
      <c r="I89" s="138">
        <f>'A-01 2019_06 Pol'!G381+'A-01-NEZP 2019_06 Pol'!G145+'A-02 2019_06 Pol'!G196+'A-02-NEZP 2019_06 Pol'!G125+'A-03 2019_06 Pol'!G52+'A-04 2019_06 Pol'!G159+'A-07 2019_06 Pol'!G8+'B-01 2019_09 Pol'!G196</f>
        <v>182182.78</v>
      </c>
      <c r="J89" s="135">
        <f>IF(I122=0,"",I89/I122*100)</f>
        <v>1.5673255305101748</v>
      </c>
    </row>
    <row r="90" spans="1:10" ht="36.75" customHeight="1" x14ac:dyDescent="0.2">
      <c r="A90" s="126"/>
      <c r="B90" s="131" t="s">
        <v>121</v>
      </c>
      <c r="C90" s="194" t="s">
        <v>122</v>
      </c>
      <c r="D90" s="195"/>
      <c r="E90" s="195"/>
      <c r="F90" s="137" t="s">
        <v>24</v>
      </c>
      <c r="G90" s="138"/>
      <c r="H90" s="138"/>
      <c r="I90" s="138">
        <f>'B-01 2019_09 Pol'!G255</f>
        <v>3187.8599999999997</v>
      </c>
      <c r="J90" s="135">
        <f>IF(I122=0,"",I90/I122*100)</f>
        <v>2.7425283364828253E-2</v>
      </c>
    </row>
    <row r="91" spans="1:10" ht="36.75" customHeight="1" x14ac:dyDescent="0.2">
      <c r="A91" s="126"/>
      <c r="B91" s="131" t="s">
        <v>123</v>
      </c>
      <c r="C91" s="194" t="s">
        <v>124</v>
      </c>
      <c r="D91" s="195"/>
      <c r="E91" s="195"/>
      <c r="F91" s="137" t="s">
        <v>24</v>
      </c>
      <c r="G91" s="138"/>
      <c r="H91" s="138"/>
      <c r="I91" s="138">
        <f>'A-01 2019_06 Pol'!G406+'A-01-NEZP 2019_06 Pol'!G182+'A-02 2019_06 Pol'!G259+'A-02-NEZP 2019_06 Pol'!G150+'A-03 2019_06 Pol'!G62+'A-04 2019_06 Pol'!G165+'B-01 2019_09 Pol'!G265</f>
        <v>133201.59</v>
      </c>
      <c r="J91" s="135">
        <f>IF(I122=0,"",I91/I122*100)</f>
        <v>1.1459384509971182</v>
      </c>
    </row>
    <row r="92" spans="1:10" ht="36.75" customHeight="1" x14ac:dyDescent="0.2">
      <c r="A92" s="126"/>
      <c r="B92" s="131" t="s">
        <v>125</v>
      </c>
      <c r="C92" s="194" t="s">
        <v>126</v>
      </c>
      <c r="D92" s="195"/>
      <c r="E92" s="195"/>
      <c r="F92" s="137" t="s">
        <v>25</v>
      </c>
      <c r="G92" s="138"/>
      <c r="H92" s="138"/>
      <c r="I92" s="138">
        <f>'A-01 2019_06 Pol'!G410+'A-01-NEZP 2019_06 Pol'!G186+'A-02 2019_06 Pol'!G263+'B-01 2019_09 Pol'!G269</f>
        <v>170370.75999999998</v>
      </c>
      <c r="J92" s="135">
        <f>IF(I122=0,"",I92/I122*100)</f>
        <v>1.4657062637886062</v>
      </c>
    </row>
    <row r="93" spans="1:10" ht="36.75" customHeight="1" x14ac:dyDescent="0.2">
      <c r="A93" s="126"/>
      <c r="B93" s="131" t="s">
        <v>127</v>
      </c>
      <c r="C93" s="194" t="s">
        <v>128</v>
      </c>
      <c r="D93" s="195"/>
      <c r="E93" s="195"/>
      <c r="F93" s="137" t="s">
        <v>25</v>
      </c>
      <c r="G93" s="138"/>
      <c r="H93" s="138"/>
      <c r="I93" s="138">
        <f>'A-01 2019_06 Pol'!G433</f>
        <v>178369.57</v>
      </c>
      <c r="J93" s="135">
        <f>IF(I122=0,"",I93/I122*100)</f>
        <v>1.5345203368129618</v>
      </c>
    </row>
    <row r="94" spans="1:10" ht="36.75" customHeight="1" x14ac:dyDescent="0.2">
      <c r="A94" s="126"/>
      <c r="B94" s="131" t="s">
        <v>129</v>
      </c>
      <c r="C94" s="194" t="s">
        <v>130</v>
      </c>
      <c r="D94" s="195"/>
      <c r="E94" s="195"/>
      <c r="F94" s="137" t="s">
        <v>25</v>
      </c>
      <c r="G94" s="138"/>
      <c r="H94" s="138"/>
      <c r="I94" s="138">
        <f>'A-01 2019_06 Pol'!G471+'A-02 2019_06 Pol'!G276+'B-01 2019_09 Pol'!G285</f>
        <v>164466.16999999998</v>
      </c>
      <c r="J94" s="135">
        <f>IF(I122=0,"",I94/I122*100)</f>
        <v>1.4149088467429607</v>
      </c>
    </row>
    <row r="95" spans="1:10" ht="36.75" customHeight="1" x14ac:dyDescent="0.2">
      <c r="A95" s="126"/>
      <c r="B95" s="131" t="s">
        <v>131</v>
      </c>
      <c r="C95" s="194" t="s">
        <v>132</v>
      </c>
      <c r="D95" s="195"/>
      <c r="E95" s="195"/>
      <c r="F95" s="137" t="s">
        <v>25</v>
      </c>
      <c r="G95" s="138"/>
      <c r="H95" s="138"/>
      <c r="I95" s="138">
        <f>'A-01 2019_06 Pol'!G500+'A-02 2019_06 Pol'!G286+'B-01 2019_09 Pol'!G298</f>
        <v>71685.259999999995</v>
      </c>
      <c r="J95" s="135">
        <f>IF(I122=0,"",I95/I122*100)</f>
        <v>0.61671107532369307</v>
      </c>
    </row>
    <row r="96" spans="1:10" ht="36.75" customHeight="1" x14ac:dyDescent="0.2">
      <c r="A96" s="126"/>
      <c r="B96" s="131" t="s">
        <v>133</v>
      </c>
      <c r="C96" s="194" t="s">
        <v>134</v>
      </c>
      <c r="D96" s="195"/>
      <c r="E96" s="195"/>
      <c r="F96" s="137" t="s">
        <v>25</v>
      </c>
      <c r="G96" s="138"/>
      <c r="H96" s="138"/>
      <c r="I96" s="138">
        <f>'A-01 2019_06 Pol'!G556+'A-01-NEZP 2019_06 Pol'!G196+'A-02 2019_06 Pol'!G302+'B-01 2019_09 Pol'!G331</f>
        <v>121821.16</v>
      </c>
      <c r="J96" s="135">
        <f>IF(I122=0,"",I96/I122*100)</f>
        <v>1.0480321698042201</v>
      </c>
    </row>
    <row r="97" spans="1:10" ht="36.75" customHeight="1" x14ac:dyDescent="0.2">
      <c r="A97" s="126"/>
      <c r="B97" s="131" t="s">
        <v>135</v>
      </c>
      <c r="C97" s="194" t="s">
        <v>136</v>
      </c>
      <c r="D97" s="195"/>
      <c r="E97" s="195"/>
      <c r="F97" s="137" t="s">
        <v>25</v>
      </c>
      <c r="G97" s="138"/>
      <c r="H97" s="138"/>
      <c r="I97" s="138">
        <f>'B-01 2019_09 Pol'!G375</f>
        <v>284.88</v>
      </c>
      <c r="J97" s="135">
        <f>IF(I122=0,"",I97/I122*100)</f>
        <v>2.4508337019104581E-3</v>
      </c>
    </row>
    <row r="98" spans="1:10" ht="36.75" customHeight="1" x14ac:dyDescent="0.2">
      <c r="A98" s="126"/>
      <c r="B98" s="131" t="s">
        <v>137</v>
      </c>
      <c r="C98" s="194" t="s">
        <v>138</v>
      </c>
      <c r="D98" s="195"/>
      <c r="E98" s="195"/>
      <c r="F98" s="137" t="s">
        <v>25</v>
      </c>
      <c r="G98" s="138"/>
      <c r="H98" s="138"/>
      <c r="I98" s="138">
        <f>'A-01 2019_06 Pol'!G613+'A-02 2019_06 Pol'!G349+'B-01 2019_09 Pol'!G379</f>
        <v>168937.99999999997</v>
      </c>
      <c r="J98" s="135">
        <f>IF(I122=0,"",I98/I122*100)</f>
        <v>1.4533801738744345</v>
      </c>
    </row>
    <row r="99" spans="1:10" ht="36.75" customHeight="1" x14ac:dyDescent="0.2">
      <c r="A99" s="126"/>
      <c r="B99" s="131" t="s">
        <v>139</v>
      </c>
      <c r="C99" s="194" t="s">
        <v>140</v>
      </c>
      <c r="D99" s="195"/>
      <c r="E99" s="195"/>
      <c r="F99" s="137" t="s">
        <v>25</v>
      </c>
      <c r="G99" s="138"/>
      <c r="H99" s="138"/>
      <c r="I99" s="138">
        <f>'A-01 2019_06 Pol'!G658+'B-01 2019_09 Pol'!G435</f>
        <v>7896.8700000000008</v>
      </c>
      <c r="J99" s="135">
        <f>IF(I122=0,"",I99/I122*100)</f>
        <v>6.7937079246018106E-2</v>
      </c>
    </row>
    <row r="100" spans="1:10" ht="36.75" customHeight="1" x14ac:dyDescent="0.2">
      <c r="A100" s="126"/>
      <c r="B100" s="131" t="s">
        <v>141</v>
      </c>
      <c r="C100" s="194" t="s">
        <v>142</v>
      </c>
      <c r="D100" s="195"/>
      <c r="E100" s="195"/>
      <c r="F100" s="137" t="s">
        <v>25</v>
      </c>
      <c r="G100" s="138"/>
      <c r="H100" s="138"/>
      <c r="I100" s="138">
        <f>'B-01 2019_09 Pol'!G445</f>
        <v>1841.97</v>
      </c>
      <c r="J100" s="135">
        <f>IF(I122=0,"",I100/I122*100)</f>
        <v>1.5846539433824788E-2</v>
      </c>
    </row>
    <row r="101" spans="1:10" ht="36.75" customHeight="1" x14ac:dyDescent="0.2">
      <c r="A101" s="126"/>
      <c r="B101" s="131" t="s">
        <v>143</v>
      </c>
      <c r="C101" s="194" t="s">
        <v>144</v>
      </c>
      <c r="D101" s="195"/>
      <c r="E101" s="195"/>
      <c r="F101" s="137" t="s">
        <v>25</v>
      </c>
      <c r="G101" s="138"/>
      <c r="H101" s="138"/>
      <c r="I101" s="138">
        <f>'A-01 2019_06 Pol'!G668+'A-02 2019_06 Pol'!G383+'B-01 2019_09 Pol'!G453</f>
        <v>71209.94</v>
      </c>
      <c r="J101" s="135">
        <f>IF(I122=0,"",I101/I122*100)</f>
        <v>0.61262187890698394</v>
      </c>
    </row>
    <row r="102" spans="1:10" ht="36.75" customHeight="1" x14ac:dyDescent="0.2">
      <c r="A102" s="126"/>
      <c r="B102" s="131" t="s">
        <v>145</v>
      </c>
      <c r="C102" s="194" t="s">
        <v>146</v>
      </c>
      <c r="D102" s="195"/>
      <c r="E102" s="195"/>
      <c r="F102" s="137" t="s">
        <v>25</v>
      </c>
      <c r="G102" s="138"/>
      <c r="H102" s="138"/>
      <c r="I102" s="138">
        <f>'A-01 2019_06 Pol'!G697+'B-01 2019_09 Pol'!G484</f>
        <v>19144.54</v>
      </c>
      <c r="J102" s="135">
        <f>IF(I122=0,"",I102/I122*100)</f>
        <v>0.16470122100383616</v>
      </c>
    </row>
    <row r="103" spans="1:10" ht="36.75" customHeight="1" x14ac:dyDescent="0.2">
      <c r="A103" s="126"/>
      <c r="B103" s="131" t="s">
        <v>147</v>
      </c>
      <c r="C103" s="194" t="s">
        <v>148</v>
      </c>
      <c r="D103" s="195"/>
      <c r="E103" s="195"/>
      <c r="F103" s="137" t="s">
        <v>25</v>
      </c>
      <c r="G103" s="138"/>
      <c r="H103" s="138"/>
      <c r="I103" s="138">
        <f>'A-01 2019_06 Pol'!G718+'B-01 2019_09 Pol'!G502</f>
        <v>32795.919999999998</v>
      </c>
      <c r="J103" s="135">
        <f>IF(I122=0,"",I103/I122*100)</f>
        <v>0.28214457322788272</v>
      </c>
    </row>
    <row r="104" spans="1:10" ht="36.75" customHeight="1" x14ac:dyDescent="0.2">
      <c r="A104" s="126"/>
      <c r="B104" s="131" t="s">
        <v>149</v>
      </c>
      <c r="C104" s="194" t="s">
        <v>150</v>
      </c>
      <c r="D104" s="195"/>
      <c r="E104" s="195"/>
      <c r="F104" s="137" t="s">
        <v>25</v>
      </c>
      <c r="G104" s="138"/>
      <c r="H104" s="138"/>
      <c r="I104" s="138">
        <f>'A-01 2019_06 Pol'!G730+'A-02 2019_06 Pol'!G388</f>
        <v>256606.41999999998</v>
      </c>
      <c r="J104" s="135">
        <f>IF(I122=0,"",I104/I122*100)</f>
        <v>2.2075949953053557</v>
      </c>
    </row>
    <row r="105" spans="1:10" ht="36.75" customHeight="1" x14ac:dyDescent="0.2">
      <c r="A105" s="126"/>
      <c r="B105" s="131" t="s">
        <v>151</v>
      </c>
      <c r="C105" s="194" t="s">
        <v>152</v>
      </c>
      <c r="D105" s="195"/>
      <c r="E105" s="195"/>
      <c r="F105" s="137" t="s">
        <v>25</v>
      </c>
      <c r="G105" s="138"/>
      <c r="H105" s="138"/>
      <c r="I105" s="138">
        <f>'A-01-NEZP 2019_06 Pol'!G206+'A-03 2019_06 Pol'!G66</f>
        <v>443552.84</v>
      </c>
      <c r="J105" s="135">
        <f>IF(I122=0,"",I105/I122*100)</f>
        <v>3.8159023057080068</v>
      </c>
    </row>
    <row r="106" spans="1:10" ht="36.75" customHeight="1" x14ac:dyDescent="0.2">
      <c r="A106" s="126"/>
      <c r="B106" s="131" t="s">
        <v>153</v>
      </c>
      <c r="C106" s="194" t="s">
        <v>154</v>
      </c>
      <c r="D106" s="195"/>
      <c r="E106" s="195"/>
      <c r="F106" s="137" t="s">
        <v>25</v>
      </c>
      <c r="G106" s="138"/>
      <c r="H106" s="138"/>
      <c r="I106" s="138">
        <f>'A-01 2019_06 Pol'!G735+'A-01-NEZP 2019_06 Pol'!G227+'A-02 2019_06 Pol'!G392+'A-02-NEZP 2019_06 Pol'!G154+'A-03 2019_06 Pol'!G167</f>
        <v>249195.15999999997</v>
      </c>
      <c r="J106" s="135">
        <f>IF(I122=0,"",I106/I122*100)</f>
        <v>2.143835637745608</v>
      </c>
    </row>
    <row r="107" spans="1:10" ht="36.75" customHeight="1" x14ac:dyDescent="0.2">
      <c r="A107" s="126"/>
      <c r="B107" s="131" t="s">
        <v>155</v>
      </c>
      <c r="C107" s="194" t="s">
        <v>156</v>
      </c>
      <c r="D107" s="195"/>
      <c r="E107" s="195"/>
      <c r="F107" s="137" t="s">
        <v>25</v>
      </c>
      <c r="G107" s="138"/>
      <c r="H107" s="138"/>
      <c r="I107" s="138">
        <f>'A-03 2019_06 Pol'!G200</f>
        <v>30741.87</v>
      </c>
      <c r="J107" s="135">
        <f>IF(I122=0,"",I107/I122*100)</f>
        <v>0.26447350131897657</v>
      </c>
    </row>
    <row r="108" spans="1:10" ht="36.75" customHeight="1" x14ac:dyDescent="0.2">
      <c r="A108" s="126"/>
      <c r="B108" s="131" t="s">
        <v>157</v>
      </c>
      <c r="C108" s="194" t="s">
        <v>158</v>
      </c>
      <c r="D108" s="195"/>
      <c r="E108" s="195"/>
      <c r="F108" s="137" t="s">
        <v>25</v>
      </c>
      <c r="G108" s="138"/>
      <c r="H108" s="138"/>
      <c r="I108" s="138">
        <f>'A-01 2019_06 Pol'!G765+'A-01-NEZP 2019_06 Pol'!G258+'A-02 2019_06 Pol'!G405+'A-02-NEZP 2019_06 Pol'!G164+'A-03 2019_06 Pol'!G204+'B-01 2019_09 Pol'!G516</f>
        <v>965423.91999999981</v>
      </c>
      <c r="J108" s="135">
        <f>IF(I122=0,"",I108/I122*100)</f>
        <v>8.3055794712387865</v>
      </c>
    </row>
    <row r="109" spans="1:10" ht="36.75" customHeight="1" x14ac:dyDescent="0.2">
      <c r="A109" s="126"/>
      <c r="B109" s="131" t="s">
        <v>159</v>
      </c>
      <c r="C109" s="194" t="s">
        <v>160</v>
      </c>
      <c r="D109" s="195"/>
      <c r="E109" s="195"/>
      <c r="F109" s="137" t="s">
        <v>25</v>
      </c>
      <c r="G109" s="138"/>
      <c r="H109" s="138"/>
      <c r="I109" s="138">
        <f>'A-01 2019_06 Pol'!G802+'A-01-NEZP 2019_06 Pol'!G284+'A-02-NEZP 2019_06 Pol'!G197+'A-03 2019_06 Pol'!G214+'A-04 2019_06 Pol'!G169</f>
        <v>553972.32999999984</v>
      </c>
      <c r="J109" s="135">
        <f>IF(I122=0,"",I109/I122*100)</f>
        <v>4.7658454657745768</v>
      </c>
    </row>
    <row r="110" spans="1:10" ht="36.75" customHeight="1" x14ac:dyDescent="0.2">
      <c r="A110" s="126"/>
      <c r="B110" s="131" t="s">
        <v>161</v>
      </c>
      <c r="C110" s="194" t="s">
        <v>162</v>
      </c>
      <c r="D110" s="195"/>
      <c r="E110" s="195"/>
      <c r="F110" s="137" t="s">
        <v>25</v>
      </c>
      <c r="G110" s="138"/>
      <c r="H110" s="138"/>
      <c r="I110" s="138">
        <f>'A-01 2019_06 Pol'!G827+'A-02 2019_06 Pol'!G432+'B-01 2019_09 Pol'!G541</f>
        <v>55304.89</v>
      </c>
      <c r="J110" s="135">
        <f>IF(I122=0,"",I110/I122*100)</f>
        <v>0.47579011616277261</v>
      </c>
    </row>
    <row r="111" spans="1:10" ht="36.75" customHeight="1" x14ac:dyDescent="0.2">
      <c r="A111" s="126"/>
      <c r="B111" s="131" t="s">
        <v>163</v>
      </c>
      <c r="C111" s="194" t="s">
        <v>164</v>
      </c>
      <c r="D111" s="195"/>
      <c r="E111" s="195"/>
      <c r="F111" s="137" t="s">
        <v>25</v>
      </c>
      <c r="G111" s="138"/>
      <c r="H111" s="138"/>
      <c r="I111" s="138">
        <f>'A-01 2019_06 Pol'!G846+'A-02 2019_06 Pol'!G445+'A-04 2019_06 Pol'!G182+'B-01 2019_09 Pol'!G554</f>
        <v>235806.01</v>
      </c>
      <c r="J111" s="135">
        <f>IF(I122=0,"",I111/I122*100)</f>
        <v>2.0286482603939713</v>
      </c>
    </row>
    <row r="112" spans="1:10" ht="36.75" customHeight="1" x14ac:dyDescent="0.2">
      <c r="A112" s="126"/>
      <c r="B112" s="131" t="s">
        <v>165</v>
      </c>
      <c r="C112" s="194" t="s">
        <v>166</v>
      </c>
      <c r="D112" s="195"/>
      <c r="E112" s="195"/>
      <c r="F112" s="137" t="s">
        <v>25</v>
      </c>
      <c r="G112" s="138"/>
      <c r="H112" s="138"/>
      <c r="I112" s="138">
        <f>'A-01 2019_06 Pol'!G850+'A-02 2019_06 Pol'!G455+'B-01 2019_09 Pol'!G564</f>
        <v>170869.19</v>
      </c>
      <c r="J112" s="135">
        <f>IF(I122=0,"",I112/I122*100)</f>
        <v>1.4699942764326783</v>
      </c>
    </row>
    <row r="113" spans="1:10" ht="36.75" customHeight="1" x14ac:dyDescent="0.2">
      <c r="A113" s="126"/>
      <c r="B113" s="131" t="s">
        <v>167</v>
      </c>
      <c r="C113" s="194" t="s">
        <v>168</v>
      </c>
      <c r="D113" s="195"/>
      <c r="E113" s="195"/>
      <c r="F113" s="137" t="s">
        <v>25</v>
      </c>
      <c r="G113" s="138"/>
      <c r="H113" s="138"/>
      <c r="I113" s="138">
        <f>'A-01 2019_06 Pol'!G870+'A-01-NEZP 2019_06 Pol'!G291+'A-02 2019_06 Pol'!G474+'A-02-NEZP 2019_06 Pol'!G216+'A-03 2019_06 Pol'!G222+'B-01 2019_09 Pol'!G592</f>
        <v>148818.58000000002</v>
      </c>
      <c r="J113" s="135">
        <f>IF(I122=0,"",I113/I122*100)</f>
        <v>1.2802920223759395</v>
      </c>
    </row>
    <row r="114" spans="1:10" ht="36.75" customHeight="1" x14ac:dyDescent="0.2">
      <c r="A114" s="126"/>
      <c r="B114" s="131" t="s">
        <v>169</v>
      </c>
      <c r="C114" s="194" t="s">
        <v>170</v>
      </c>
      <c r="D114" s="195"/>
      <c r="E114" s="195"/>
      <c r="F114" s="137" t="s">
        <v>25</v>
      </c>
      <c r="G114" s="138"/>
      <c r="H114" s="138"/>
      <c r="I114" s="138">
        <f>'A-01 2019_06 Pol'!G886+'A-01-NEZP 2019_06 Pol'!G298+'A-02 2019_06 Pol'!G478+'A-02-NEZP 2019_06 Pol'!G220+'B-01 2019_09 Pol'!G600</f>
        <v>174572.31</v>
      </c>
      <c r="J114" s="135">
        <f>IF(I122=0,"",I114/I122*100)</f>
        <v>1.5018523615850887</v>
      </c>
    </row>
    <row r="115" spans="1:10" ht="36.75" customHeight="1" x14ac:dyDescent="0.2">
      <c r="A115" s="126"/>
      <c r="B115" s="131" t="s">
        <v>171</v>
      </c>
      <c r="C115" s="194" t="s">
        <v>172</v>
      </c>
      <c r="D115" s="195"/>
      <c r="E115" s="195"/>
      <c r="F115" s="137" t="s">
        <v>26</v>
      </c>
      <c r="G115" s="138"/>
      <c r="H115" s="138"/>
      <c r="I115" s="138">
        <f>'A-01 2019_06 Pol'!G897+'A-06 2019_06 Pol'!G8+'A-07 2019_06 Pol'!G12+'B-03 2019_06 Pol'!G8</f>
        <v>389340.81000000006</v>
      </c>
      <c r="J115" s="135">
        <f>IF(I122=0,"",I115/I122*100)</f>
        <v>3.3495141065610654</v>
      </c>
    </row>
    <row r="116" spans="1:10" ht="36.75" customHeight="1" x14ac:dyDescent="0.2">
      <c r="A116" s="126"/>
      <c r="B116" s="131" t="s">
        <v>173</v>
      </c>
      <c r="C116" s="194" t="s">
        <v>174</v>
      </c>
      <c r="D116" s="195"/>
      <c r="E116" s="195"/>
      <c r="F116" s="137" t="s">
        <v>26</v>
      </c>
      <c r="G116" s="138"/>
      <c r="H116" s="138"/>
      <c r="I116" s="138">
        <f>'A-06 2019_06 Pol'!G143+'B-03 2019_06 Pol'!G79</f>
        <v>173538.24</v>
      </c>
      <c r="J116" s="135">
        <f>IF(I122=0,"",I116/I122*100)</f>
        <v>1.4929562172220776</v>
      </c>
    </row>
    <row r="117" spans="1:10" ht="36.75" customHeight="1" x14ac:dyDescent="0.2">
      <c r="A117" s="126"/>
      <c r="B117" s="131" t="s">
        <v>175</v>
      </c>
      <c r="C117" s="194" t="s">
        <v>176</v>
      </c>
      <c r="D117" s="195"/>
      <c r="E117" s="195"/>
      <c r="F117" s="137" t="s">
        <v>26</v>
      </c>
      <c r="G117" s="138"/>
      <c r="H117" s="138"/>
      <c r="I117" s="138">
        <f>'A-06 2019_06 Pol'!G162+'B-03 2019_06 Pol'!G86</f>
        <v>70325.97</v>
      </c>
      <c r="J117" s="135">
        <f>IF(I122=0,"",I117/I122*100)</f>
        <v>0.60501705067236666</v>
      </c>
    </row>
    <row r="118" spans="1:10" ht="36.75" customHeight="1" x14ac:dyDescent="0.2">
      <c r="A118" s="126"/>
      <c r="B118" s="131" t="s">
        <v>177</v>
      </c>
      <c r="C118" s="194" t="s">
        <v>178</v>
      </c>
      <c r="D118" s="195"/>
      <c r="E118" s="195"/>
      <c r="F118" s="137" t="s">
        <v>26</v>
      </c>
      <c r="G118" s="138"/>
      <c r="H118" s="138"/>
      <c r="I118" s="138">
        <f>'A-07 2019_06 Pol'!G26</f>
        <v>58463.81</v>
      </c>
      <c r="J118" s="135">
        <f>IF(I122=0,"",I118/I122*100)</f>
        <v>0.50296642758385857</v>
      </c>
    </row>
    <row r="119" spans="1:10" ht="36.75" customHeight="1" x14ac:dyDescent="0.2">
      <c r="A119" s="126"/>
      <c r="B119" s="131" t="s">
        <v>179</v>
      </c>
      <c r="C119" s="194" t="s">
        <v>180</v>
      </c>
      <c r="D119" s="195"/>
      <c r="E119" s="195"/>
      <c r="F119" s="137" t="s">
        <v>181</v>
      </c>
      <c r="G119" s="138"/>
      <c r="H119" s="138"/>
      <c r="I119" s="138">
        <f>'A-01 2019_06 Pol'!G901+'A-01-NEZP 2019_06 Pol'!G310+'A-02 2019_06 Pol'!G490+'A-02-NEZP 2019_06 Pol'!G228+'A-03 2019_06 Pol'!G253+'A-04 2019_06 Pol'!G186+'B-01 2019_09 Pol'!G620</f>
        <v>211307.41999999998</v>
      </c>
      <c r="J119" s="135">
        <f>IF(I122=0,"",I119/I122*100)</f>
        <v>1.8178859393419962</v>
      </c>
    </row>
    <row r="120" spans="1:10" ht="36.75" customHeight="1" x14ac:dyDescent="0.2">
      <c r="A120" s="126"/>
      <c r="B120" s="131" t="s">
        <v>182</v>
      </c>
      <c r="C120" s="194" t="s">
        <v>27</v>
      </c>
      <c r="D120" s="195"/>
      <c r="E120" s="195"/>
      <c r="F120" s="137" t="s">
        <v>182</v>
      </c>
      <c r="G120" s="138"/>
      <c r="H120" s="138"/>
      <c r="I120" s="138">
        <f>'A-00 2019_06 Naklady'!G8+'A-00-NEZP. 2019_06 Naklady'!G8+'B-00 2019_06 Naklady'!G8</f>
        <v>409503.86000000004</v>
      </c>
      <c r="J120" s="135">
        <f>IF(I122=0,"",I120/I122*100)</f>
        <v>3.5229776086437168</v>
      </c>
    </row>
    <row r="121" spans="1:10" ht="36.75" customHeight="1" x14ac:dyDescent="0.2">
      <c r="A121" s="126"/>
      <c r="B121" s="131" t="s">
        <v>183</v>
      </c>
      <c r="C121" s="194" t="s">
        <v>28</v>
      </c>
      <c r="D121" s="195"/>
      <c r="E121" s="195"/>
      <c r="F121" s="137" t="s">
        <v>183</v>
      </c>
      <c r="G121" s="138"/>
      <c r="H121" s="138"/>
      <c r="I121" s="138">
        <f>'A-00 2019_06 Naklady'!G13+'A-00-NEZP. 2019_06 Naklady'!G13+'B-00 2019_06 Naklady'!G13</f>
        <v>181606.14</v>
      </c>
      <c r="J121" s="135">
        <f>IF(I122=0,"",I121/I122*100)</f>
        <v>1.5623646741992028</v>
      </c>
    </row>
    <row r="122" spans="1:10" ht="25.5" customHeight="1" x14ac:dyDescent="0.2">
      <c r="A122" s="127"/>
      <c r="B122" s="132" t="s">
        <v>1</v>
      </c>
      <c r="C122" s="133"/>
      <c r="D122" s="134"/>
      <c r="E122" s="134"/>
      <c r="F122" s="139"/>
      <c r="G122" s="140"/>
      <c r="H122" s="140"/>
      <c r="I122" s="140">
        <f>SUM(I74:I121)</f>
        <v>11623799.680000002</v>
      </c>
      <c r="J122" s="136">
        <f>SUM(J74:J121)</f>
        <v>99.999999999999957</v>
      </c>
    </row>
    <row r="123" spans="1:10" x14ac:dyDescent="0.2">
      <c r="F123" s="88"/>
      <c r="G123" s="88"/>
      <c r="H123" s="88"/>
      <c r="I123" s="88"/>
      <c r="J123" s="89"/>
    </row>
    <row r="124" spans="1:10" x14ac:dyDescent="0.2">
      <c r="F124" s="88"/>
      <c r="G124" s="88"/>
      <c r="H124" s="88"/>
      <c r="I124" s="88"/>
      <c r="J124" s="89"/>
    </row>
    <row r="125" spans="1:10" x14ac:dyDescent="0.2">
      <c r="F125" s="88"/>
      <c r="G125" s="88"/>
      <c r="H125" s="88"/>
      <c r="I125" s="88"/>
      <c r="J125" s="89"/>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C59:E59"/>
    <mergeCell ref="C60:E60"/>
    <mergeCell ref="C61:E61"/>
    <mergeCell ref="C62:E62"/>
    <mergeCell ref="C63:E63"/>
    <mergeCell ref="C54:E54"/>
    <mergeCell ref="C55:E55"/>
    <mergeCell ref="C56:E56"/>
    <mergeCell ref="C57:E57"/>
    <mergeCell ref="C58:E58"/>
    <mergeCell ref="C76:E76"/>
    <mergeCell ref="C77:E77"/>
    <mergeCell ref="C78:E78"/>
    <mergeCell ref="C79:E79"/>
    <mergeCell ref="C80:E80"/>
    <mergeCell ref="C64:E64"/>
    <mergeCell ref="B65:E65"/>
    <mergeCell ref="B68:J68"/>
    <mergeCell ref="C74:E74"/>
    <mergeCell ref="C75:E75"/>
    <mergeCell ref="C86:E86"/>
    <mergeCell ref="C87:E87"/>
    <mergeCell ref="C88:E88"/>
    <mergeCell ref="C89:E89"/>
    <mergeCell ref="C90:E90"/>
    <mergeCell ref="C81:E81"/>
    <mergeCell ref="C82:E82"/>
    <mergeCell ref="C83:E83"/>
    <mergeCell ref="C84:E84"/>
    <mergeCell ref="C85:E85"/>
    <mergeCell ref="C96:E96"/>
    <mergeCell ref="C97:E97"/>
    <mergeCell ref="C98:E98"/>
    <mergeCell ref="C99:E99"/>
    <mergeCell ref="C100:E100"/>
    <mergeCell ref="C91:E91"/>
    <mergeCell ref="C92:E92"/>
    <mergeCell ref="C93:E93"/>
    <mergeCell ref="C94:E94"/>
    <mergeCell ref="C95:E95"/>
    <mergeCell ref="C106:E106"/>
    <mergeCell ref="C107:E107"/>
    <mergeCell ref="C108:E108"/>
    <mergeCell ref="C109:E109"/>
    <mergeCell ref="C110:E110"/>
    <mergeCell ref="C101:E101"/>
    <mergeCell ref="C102:E102"/>
    <mergeCell ref="C103:E103"/>
    <mergeCell ref="C104:E104"/>
    <mergeCell ref="C105:E105"/>
    <mergeCell ref="C121:E121"/>
    <mergeCell ref="C116:E116"/>
    <mergeCell ref="C117:E117"/>
    <mergeCell ref="C118:E118"/>
    <mergeCell ref="C119:E119"/>
    <mergeCell ref="C120:E120"/>
    <mergeCell ref="C111:E111"/>
    <mergeCell ref="C112:E112"/>
    <mergeCell ref="C113:E113"/>
    <mergeCell ref="C114:E114"/>
    <mergeCell ref="C115:E11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50" t="s">
        <v>7</v>
      </c>
      <c r="B2" s="49"/>
      <c r="C2" s="248"/>
      <c r="D2" s="248"/>
      <c r="E2" s="248"/>
      <c r="F2" s="248"/>
      <c r="G2" s="249"/>
    </row>
    <row r="3" spans="1:7" ht="24.95" customHeight="1" x14ac:dyDescent="0.2">
      <c r="A3" s="50" t="s">
        <v>8</v>
      </c>
      <c r="B3" s="49"/>
      <c r="C3" s="248"/>
      <c r="D3" s="248"/>
      <c r="E3" s="248"/>
      <c r="F3" s="248"/>
      <c r="G3" s="249"/>
    </row>
    <row r="4" spans="1:7" ht="24.95" customHeight="1" x14ac:dyDescent="0.2">
      <c r="A4" s="50" t="s">
        <v>9</v>
      </c>
      <c r="B4" s="49"/>
      <c r="C4" s="248"/>
      <c r="D4" s="248"/>
      <c r="E4" s="248"/>
      <c r="F4" s="248"/>
      <c r="G4" s="249"/>
    </row>
    <row r="5" spans="1:7" x14ac:dyDescent="0.2">
      <c r="B5" s="4"/>
      <c r="C5" s="5"/>
      <c r="D5" s="6"/>
    </row>
  </sheetData>
  <sheetProtection algorithmName="SHA-512" hashValue="KCSK3rooeFSuXZU9xJDcvyK6Bh7vma8ZWIc2ALUjGUYnP6PcE7TmaCPe6eO9IT2RvntICBhU2Y7a6NAutz1wOg==" saltValue="YCW5EzPMs3qj6d1JcSnYc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24AF-3820-4C81-A4EA-C9D42924696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2" t="s">
        <v>184</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187</v>
      </c>
      <c r="C3" s="253" t="s">
        <v>52</v>
      </c>
      <c r="D3" s="254"/>
      <c r="E3" s="254"/>
      <c r="F3" s="254"/>
      <c r="G3" s="255"/>
      <c r="AC3" s="124" t="s">
        <v>188</v>
      </c>
      <c r="AG3" t="s">
        <v>189</v>
      </c>
    </row>
    <row r="4" spans="1:60" ht="24.95" customHeight="1" x14ac:dyDescent="0.2">
      <c r="A4" s="143" t="s">
        <v>9</v>
      </c>
      <c r="B4" s="144" t="s">
        <v>43</v>
      </c>
      <c r="C4" s="256" t="s">
        <v>53</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182</v>
      </c>
      <c r="C8" s="179" t="s">
        <v>27</v>
      </c>
      <c r="D8" s="166"/>
      <c r="E8" s="167"/>
      <c r="F8" s="168"/>
      <c r="G8" s="168">
        <f>SUMIF(AG9:AG12,"&lt;&gt;NOR",G9:G12)</f>
        <v>290807.27</v>
      </c>
      <c r="H8" s="168"/>
      <c r="I8" s="168">
        <f>SUM(I9:I12)</f>
        <v>0</v>
      </c>
      <c r="J8" s="168"/>
      <c r="K8" s="168">
        <f>SUM(K9:K12)</f>
        <v>0</v>
      </c>
      <c r="L8" s="168"/>
      <c r="M8" s="168">
        <f>SUM(M9:M12)</f>
        <v>351876.79670000001</v>
      </c>
      <c r="N8" s="168"/>
      <c r="O8" s="168">
        <f>SUM(O9:O12)</f>
        <v>0</v>
      </c>
      <c r="P8" s="168"/>
      <c r="Q8" s="168">
        <f>SUM(Q9:Q12)</f>
        <v>0</v>
      </c>
      <c r="R8" s="168"/>
      <c r="S8" s="168"/>
      <c r="T8" s="169"/>
      <c r="U8" s="163"/>
      <c r="V8" s="163">
        <f>SUM(V9:V12)</f>
        <v>0</v>
      </c>
      <c r="W8" s="163"/>
      <c r="X8" s="163"/>
      <c r="AG8" t="s">
        <v>213</v>
      </c>
    </row>
    <row r="9" spans="1:60" outlineLevel="1" x14ac:dyDescent="0.2">
      <c r="A9" s="170">
        <v>1</v>
      </c>
      <c r="B9" s="171" t="s">
        <v>214</v>
      </c>
      <c r="C9" s="180" t="s">
        <v>215</v>
      </c>
      <c r="D9" s="172" t="s">
        <v>216</v>
      </c>
      <c r="E9" s="173">
        <v>1</v>
      </c>
      <c r="F9" s="174">
        <v>71218.11</v>
      </c>
      <c r="G9" s="175">
        <f>ROUND(E9*F9,2)</f>
        <v>71218.11</v>
      </c>
      <c r="H9" s="174"/>
      <c r="I9" s="175">
        <f>ROUND(E9*H9,2)</f>
        <v>0</v>
      </c>
      <c r="J9" s="174"/>
      <c r="K9" s="175">
        <f>ROUND(E9*J9,2)</f>
        <v>0</v>
      </c>
      <c r="L9" s="175">
        <v>21</v>
      </c>
      <c r="M9" s="175">
        <f>G9*(1+L9/100)</f>
        <v>86173.913100000005</v>
      </c>
      <c r="N9" s="175">
        <v>0</v>
      </c>
      <c r="O9" s="175">
        <f>ROUND(E9*N9,2)</f>
        <v>0</v>
      </c>
      <c r="P9" s="175">
        <v>0</v>
      </c>
      <c r="Q9" s="175">
        <f>ROUND(E9*P9,2)</f>
        <v>0</v>
      </c>
      <c r="R9" s="175"/>
      <c r="S9" s="175" t="s">
        <v>217</v>
      </c>
      <c r="T9" s="176" t="s">
        <v>218</v>
      </c>
      <c r="U9" s="161">
        <v>0</v>
      </c>
      <c r="V9" s="161">
        <f>ROUND(E9*U9,2)</f>
        <v>0</v>
      </c>
      <c r="W9" s="161"/>
      <c r="X9" s="161" t="s">
        <v>219</v>
      </c>
      <c r="Y9" s="150"/>
      <c r="Z9" s="150"/>
      <c r="AA9" s="150"/>
      <c r="AB9" s="150"/>
      <c r="AC9" s="150"/>
      <c r="AD9" s="150"/>
      <c r="AE9" s="150"/>
      <c r="AF9" s="150"/>
      <c r="AG9" s="150" t="s">
        <v>220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0"/>
      <c r="D10" s="251"/>
      <c r="E10" s="251"/>
      <c r="F10" s="251"/>
      <c r="G10" s="25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221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0">
        <v>2</v>
      </c>
      <c r="B11" s="171" t="s">
        <v>222</v>
      </c>
      <c r="C11" s="180" t="s">
        <v>223</v>
      </c>
      <c r="D11" s="172" t="s">
        <v>216</v>
      </c>
      <c r="E11" s="173">
        <v>1</v>
      </c>
      <c r="F11" s="174">
        <v>219589.16</v>
      </c>
      <c r="G11" s="175">
        <f>ROUND(E11*F11,2)</f>
        <v>219589.16</v>
      </c>
      <c r="H11" s="174"/>
      <c r="I11" s="175">
        <f>ROUND(E11*H11,2)</f>
        <v>0</v>
      </c>
      <c r="J11" s="174"/>
      <c r="K11" s="175">
        <f>ROUND(E11*J11,2)</f>
        <v>0</v>
      </c>
      <c r="L11" s="175">
        <v>21</v>
      </c>
      <c r="M11" s="175">
        <f>G11*(1+L11/100)</f>
        <v>265702.8836</v>
      </c>
      <c r="N11" s="175">
        <v>0</v>
      </c>
      <c r="O11" s="175">
        <f>ROUND(E11*N11,2)</f>
        <v>0</v>
      </c>
      <c r="P11" s="175">
        <v>0</v>
      </c>
      <c r="Q11" s="175">
        <f>ROUND(E11*P11,2)</f>
        <v>0</v>
      </c>
      <c r="R11" s="175"/>
      <c r="S11" s="175" t="s">
        <v>217</v>
      </c>
      <c r="T11" s="176" t="s">
        <v>218</v>
      </c>
      <c r="U11" s="161">
        <v>0</v>
      </c>
      <c r="V11" s="161">
        <f>ROUND(E11*U11,2)</f>
        <v>0</v>
      </c>
      <c r="W11" s="161"/>
      <c r="X11" s="161" t="s">
        <v>219</v>
      </c>
      <c r="Y11" s="150"/>
      <c r="Z11" s="150"/>
      <c r="AA11" s="150"/>
      <c r="AB11" s="150"/>
      <c r="AC11" s="150"/>
      <c r="AD11" s="150"/>
      <c r="AE11" s="150"/>
      <c r="AF11" s="150"/>
      <c r="AG11" s="150" t="s">
        <v>220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50"/>
      <c r="D12" s="251"/>
      <c r="E12" s="251"/>
      <c r="F12" s="251"/>
      <c r="G12" s="251"/>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
      <c r="A13" s="164" t="s">
        <v>212</v>
      </c>
      <c r="B13" s="165" t="s">
        <v>183</v>
      </c>
      <c r="C13" s="179" t="s">
        <v>28</v>
      </c>
      <c r="D13" s="166"/>
      <c r="E13" s="167"/>
      <c r="F13" s="168"/>
      <c r="G13" s="168">
        <f>SUMIF(AG14:AG19,"&lt;&gt;NOR",G14:G19)</f>
        <v>124631.73000000001</v>
      </c>
      <c r="H13" s="168"/>
      <c r="I13" s="168">
        <f>SUM(I14:I19)</f>
        <v>0</v>
      </c>
      <c r="J13" s="168"/>
      <c r="K13" s="168">
        <f>SUM(K14:K19)</f>
        <v>0</v>
      </c>
      <c r="L13" s="168"/>
      <c r="M13" s="168">
        <f>SUM(M14:M19)</f>
        <v>150804.3933</v>
      </c>
      <c r="N13" s="168"/>
      <c r="O13" s="168">
        <f>SUM(O14:O19)</f>
        <v>0</v>
      </c>
      <c r="P13" s="168"/>
      <c r="Q13" s="168">
        <f>SUM(Q14:Q19)</f>
        <v>0</v>
      </c>
      <c r="R13" s="168"/>
      <c r="S13" s="168"/>
      <c r="T13" s="169"/>
      <c r="U13" s="163"/>
      <c r="V13" s="163">
        <f>SUM(V14:V19)</f>
        <v>0</v>
      </c>
      <c r="W13" s="163"/>
      <c r="X13" s="163"/>
      <c r="AG13" t="s">
        <v>213</v>
      </c>
    </row>
    <row r="14" spans="1:60" outlineLevel="1" x14ac:dyDescent="0.2">
      <c r="A14" s="170">
        <v>3</v>
      </c>
      <c r="B14" s="171" t="s">
        <v>224</v>
      </c>
      <c r="C14" s="180" t="s">
        <v>225</v>
      </c>
      <c r="D14" s="172" t="s">
        <v>216</v>
      </c>
      <c r="E14" s="173">
        <v>1</v>
      </c>
      <c r="F14" s="174">
        <v>100892.34</v>
      </c>
      <c r="G14" s="175">
        <f>ROUND(E14*F14,2)</f>
        <v>100892.34</v>
      </c>
      <c r="H14" s="174"/>
      <c r="I14" s="175">
        <f>ROUND(E14*H14,2)</f>
        <v>0</v>
      </c>
      <c r="J14" s="174"/>
      <c r="K14" s="175">
        <f>ROUND(E14*J14,2)</f>
        <v>0</v>
      </c>
      <c r="L14" s="175">
        <v>21</v>
      </c>
      <c r="M14" s="175">
        <f>G14*(1+L14/100)</f>
        <v>122079.73139999999</v>
      </c>
      <c r="N14" s="175">
        <v>0</v>
      </c>
      <c r="O14" s="175">
        <f>ROUND(E14*N14,2)</f>
        <v>0</v>
      </c>
      <c r="P14" s="175">
        <v>0</v>
      </c>
      <c r="Q14" s="175">
        <f>ROUND(E14*P14,2)</f>
        <v>0</v>
      </c>
      <c r="R14" s="175"/>
      <c r="S14" s="175" t="s">
        <v>217</v>
      </c>
      <c r="T14" s="176" t="s">
        <v>218</v>
      </c>
      <c r="U14" s="161">
        <v>0</v>
      </c>
      <c r="V14" s="161">
        <f>ROUND(E14*U14,2)</f>
        <v>0</v>
      </c>
      <c r="W14" s="161"/>
      <c r="X14" s="161" t="s">
        <v>219</v>
      </c>
      <c r="Y14" s="150"/>
      <c r="Z14" s="150"/>
      <c r="AA14" s="150"/>
      <c r="AB14" s="150"/>
      <c r="AC14" s="150"/>
      <c r="AD14" s="150"/>
      <c r="AE14" s="150"/>
      <c r="AF14" s="150"/>
      <c r="AG14" s="150" t="s">
        <v>220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50"/>
      <c r="D15" s="251"/>
      <c r="E15" s="251"/>
      <c r="F15" s="251"/>
      <c r="G15" s="25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221</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0">
        <v>4</v>
      </c>
      <c r="B16" s="171" t="s">
        <v>226</v>
      </c>
      <c r="C16" s="180" t="s">
        <v>227</v>
      </c>
      <c r="D16" s="172" t="s">
        <v>216</v>
      </c>
      <c r="E16" s="173">
        <v>1</v>
      </c>
      <c r="F16" s="174">
        <v>17804.54</v>
      </c>
      <c r="G16" s="175">
        <f>ROUND(E16*F16,2)</f>
        <v>17804.54</v>
      </c>
      <c r="H16" s="174"/>
      <c r="I16" s="175">
        <f>ROUND(E16*H16,2)</f>
        <v>0</v>
      </c>
      <c r="J16" s="174"/>
      <c r="K16" s="175">
        <f>ROUND(E16*J16,2)</f>
        <v>0</v>
      </c>
      <c r="L16" s="175">
        <v>21</v>
      </c>
      <c r="M16" s="175">
        <f>G16*(1+L16/100)</f>
        <v>21543.493399999999</v>
      </c>
      <c r="N16" s="175">
        <v>0</v>
      </c>
      <c r="O16" s="175">
        <f>ROUND(E16*N16,2)</f>
        <v>0</v>
      </c>
      <c r="P16" s="175">
        <v>0</v>
      </c>
      <c r="Q16" s="175">
        <f>ROUND(E16*P16,2)</f>
        <v>0</v>
      </c>
      <c r="R16" s="175"/>
      <c r="S16" s="175" t="s">
        <v>217</v>
      </c>
      <c r="T16" s="176" t="s">
        <v>218</v>
      </c>
      <c r="U16" s="161">
        <v>0</v>
      </c>
      <c r="V16" s="161">
        <f>ROUND(E16*U16,2)</f>
        <v>0</v>
      </c>
      <c r="W16" s="161"/>
      <c r="X16" s="161" t="s">
        <v>219</v>
      </c>
      <c r="Y16" s="150"/>
      <c r="Z16" s="150"/>
      <c r="AA16" s="150"/>
      <c r="AB16" s="150"/>
      <c r="AC16" s="150"/>
      <c r="AD16" s="150"/>
      <c r="AE16" s="150"/>
      <c r="AF16" s="150"/>
      <c r="AG16" s="150" t="s">
        <v>220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50"/>
      <c r="D17" s="251"/>
      <c r="E17" s="251"/>
      <c r="F17" s="251"/>
      <c r="G17" s="251"/>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221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70">
        <v>5</v>
      </c>
      <c r="B18" s="171" t="s">
        <v>228</v>
      </c>
      <c r="C18" s="180" t="s">
        <v>229</v>
      </c>
      <c r="D18" s="172" t="s">
        <v>216</v>
      </c>
      <c r="E18" s="173">
        <v>1</v>
      </c>
      <c r="F18" s="174">
        <v>5934.85</v>
      </c>
      <c r="G18" s="175">
        <f>ROUND(E18*F18,2)</f>
        <v>5934.85</v>
      </c>
      <c r="H18" s="174"/>
      <c r="I18" s="175">
        <f>ROUND(E18*H18,2)</f>
        <v>0</v>
      </c>
      <c r="J18" s="174"/>
      <c r="K18" s="175">
        <f>ROUND(E18*J18,2)</f>
        <v>0</v>
      </c>
      <c r="L18" s="175">
        <v>21</v>
      </c>
      <c r="M18" s="175">
        <f>G18*(1+L18/100)</f>
        <v>7181.1685000000007</v>
      </c>
      <c r="N18" s="175">
        <v>0</v>
      </c>
      <c r="O18" s="175">
        <f>ROUND(E18*N18,2)</f>
        <v>0</v>
      </c>
      <c r="P18" s="175">
        <v>0</v>
      </c>
      <c r="Q18" s="175">
        <f>ROUND(E18*P18,2)</f>
        <v>0</v>
      </c>
      <c r="R18" s="175"/>
      <c r="S18" s="175" t="s">
        <v>217</v>
      </c>
      <c r="T18" s="176" t="s">
        <v>218</v>
      </c>
      <c r="U18" s="161">
        <v>0</v>
      </c>
      <c r="V18" s="161">
        <f>ROUND(E18*U18,2)</f>
        <v>0</v>
      </c>
      <c r="W18" s="161"/>
      <c r="X18" s="161" t="s">
        <v>219</v>
      </c>
      <c r="Y18" s="150"/>
      <c r="Z18" s="150"/>
      <c r="AA18" s="150"/>
      <c r="AB18" s="150"/>
      <c r="AC18" s="150"/>
      <c r="AD18" s="150"/>
      <c r="AE18" s="150"/>
      <c r="AF18" s="150"/>
      <c r="AG18" s="150" t="s">
        <v>220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0"/>
      <c r="D19" s="251"/>
      <c r="E19" s="251"/>
      <c r="F19" s="251"/>
      <c r="G19" s="251"/>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221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x14ac:dyDescent="0.2">
      <c r="A20" s="3"/>
      <c r="B20" s="4"/>
      <c r="C20" s="181"/>
      <c r="D20" s="6"/>
      <c r="E20" s="3"/>
      <c r="F20" s="3"/>
      <c r="G20" s="3"/>
      <c r="H20" s="3"/>
      <c r="I20" s="3"/>
      <c r="J20" s="3"/>
      <c r="K20" s="3"/>
      <c r="L20" s="3"/>
      <c r="M20" s="3"/>
      <c r="N20" s="3"/>
      <c r="O20" s="3"/>
      <c r="P20" s="3"/>
      <c r="Q20" s="3"/>
      <c r="R20" s="3"/>
      <c r="S20" s="3"/>
      <c r="T20" s="3"/>
      <c r="U20" s="3"/>
      <c r="V20" s="3"/>
      <c r="W20" s="3"/>
      <c r="X20" s="3"/>
      <c r="AE20">
        <v>15</v>
      </c>
      <c r="AF20">
        <v>21</v>
      </c>
      <c r="AG20" t="s">
        <v>199</v>
      </c>
    </row>
    <row r="21" spans="1:60" x14ac:dyDescent="0.2">
      <c r="A21" s="153"/>
      <c r="B21" s="154" t="s">
        <v>29</v>
      </c>
      <c r="C21" s="182"/>
      <c r="D21" s="155"/>
      <c r="E21" s="156"/>
      <c r="F21" s="156"/>
      <c r="G21" s="178">
        <f>G8+G13</f>
        <v>415439</v>
      </c>
      <c r="H21" s="3"/>
      <c r="I21" s="3"/>
      <c r="J21" s="3"/>
      <c r="K21" s="3"/>
      <c r="L21" s="3"/>
      <c r="M21" s="3"/>
      <c r="N21" s="3"/>
      <c r="O21" s="3"/>
      <c r="P21" s="3"/>
      <c r="Q21" s="3"/>
      <c r="R21" s="3"/>
      <c r="S21" s="3"/>
      <c r="T21" s="3"/>
      <c r="U21" s="3"/>
      <c r="V21" s="3"/>
      <c r="W21" s="3"/>
      <c r="X21" s="3"/>
      <c r="AE21">
        <f>SUMIF(L7:L19,AE20,G7:G19)</f>
        <v>0</v>
      </c>
      <c r="AF21">
        <f>SUMIF(L7:L19,AF20,G7:G19)</f>
        <v>415438.99999999994</v>
      </c>
      <c r="AG21" t="s">
        <v>230</v>
      </c>
    </row>
    <row r="22" spans="1:60" x14ac:dyDescent="0.2">
      <c r="C22" s="183"/>
      <c r="D22" s="10"/>
      <c r="AG22" t="s">
        <v>231</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mr/X49CXBT3LxSAIA3Gog3tzVAy8NbFQbS1SvLTqrHsSl3lgOGrJWNgLgvOwy/o/DL8qhz6MtNnaO1PbK+45A==" saltValue="1aV8tkiQxr96PqYrUI+RUQ==" spinCount="100000" sheet="1"/>
  <mergeCells count="9">
    <mergeCell ref="C15:G15"/>
    <mergeCell ref="C17:G17"/>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0283-3567-4933-AB2A-47DE1B688EE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2" t="s">
        <v>184</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232</v>
      </c>
      <c r="C3" s="253" t="s">
        <v>233</v>
      </c>
      <c r="D3" s="254"/>
      <c r="E3" s="254"/>
      <c r="F3" s="254"/>
      <c r="G3" s="255"/>
      <c r="AC3" s="124" t="s">
        <v>188</v>
      </c>
      <c r="AG3" t="s">
        <v>189</v>
      </c>
    </row>
    <row r="4" spans="1:60" ht="24.95" customHeight="1" x14ac:dyDescent="0.2">
      <c r="A4" s="143" t="s">
        <v>9</v>
      </c>
      <c r="B4" s="144" t="s">
        <v>43</v>
      </c>
      <c r="C4" s="256" t="s">
        <v>52</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182</v>
      </c>
      <c r="C8" s="179" t="s">
        <v>27</v>
      </c>
      <c r="D8" s="166"/>
      <c r="E8" s="167"/>
      <c r="F8" s="168"/>
      <c r="G8" s="168">
        <f>SUMIF(AG9:AG12,"&lt;&gt;NOR",G9:G12)</f>
        <v>71217.790000000008</v>
      </c>
      <c r="H8" s="168"/>
      <c r="I8" s="168">
        <f>SUM(I9:I12)</f>
        <v>0</v>
      </c>
      <c r="J8" s="168"/>
      <c r="K8" s="168">
        <f>SUM(K9:K12)</f>
        <v>0</v>
      </c>
      <c r="L8" s="168"/>
      <c r="M8" s="168">
        <f>SUM(M9:M12)</f>
        <v>86173.525899999993</v>
      </c>
      <c r="N8" s="168"/>
      <c r="O8" s="168">
        <f>SUM(O9:O12)</f>
        <v>0</v>
      </c>
      <c r="P8" s="168"/>
      <c r="Q8" s="168">
        <f>SUM(Q9:Q12)</f>
        <v>0</v>
      </c>
      <c r="R8" s="168"/>
      <c r="S8" s="168"/>
      <c r="T8" s="169"/>
      <c r="U8" s="163"/>
      <c r="V8" s="163">
        <f>SUM(V9:V12)</f>
        <v>0</v>
      </c>
      <c r="W8" s="163"/>
      <c r="X8" s="163"/>
      <c r="AG8" t="s">
        <v>213</v>
      </c>
    </row>
    <row r="9" spans="1:60" outlineLevel="1" x14ac:dyDescent="0.2">
      <c r="A9" s="170">
        <v>1</v>
      </c>
      <c r="B9" s="171" t="s">
        <v>214</v>
      </c>
      <c r="C9" s="180" t="s">
        <v>215</v>
      </c>
      <c r="D9" s="172" t="s">
        <v>216</v>
      </c>
      <c r="E9" s="173">
        <v>1</v>
      </c>
      <c r="F9" s="174">
        <v>11869.64</v>
      </c>
      <c r="G9" s="175">
        <f>ROUND(E9*F9,2)</f>
        <v>11869.64</v>
      </c>
      <c r="H9" s="174"/>
      <c r="I9" s="175">
        <f>ROUND(E9*H9,2)</f>
        <v>0</v>
      </c>
      <c r="J9" s="174"/>
      <c r="K9" s="175">
        <f>ROUND(E9*J9,2)</f>
        <v>0</v>
      </c>
      <c r="L9" s="175">
        <v>21</v>
      </c>
      <c r="M9" s="175">
        <f>G9*(1+L9/100)</f>
        <v>14362.264399999998</v>
      </c>
      <c r="N9" s="175">
        <v>0</v>
      </c>
      <c r="O9" s="175">
        <f>ROUND(E9*N9,2)</f>
        <v>0</v>
      </c>
      <c r="P9" s="175">
        <v>0</v>
      </c>
      <c r="Q9" s="175">
        <f>ROUND(E9*P9,2)</f>
        <v>0</v>
      </c>
      <c r="R9" s="175"/>
      <c r="S9" s="175" t="s">
        <v>217</v>
      </c>
      <c r="T9" s="176" t="s">
        <v>218</v>
      </c>
      <c r="U9" s="161">
        <v>0</v>
      </c>
      <c r="V9" s="161">
        <f>ROUND(E9*U9,2)</f>
        <v>0</v>
      </c>
      <c r="W9" s="161"/>
      <c r="X9" s="161" t="s">
        <v>219</v>
      </c>
      <c r="Y9" s="150"/>
      <c r="Z9" s="150"/>
      <c r="AA9" s="150"/>
      <c r="AB9" s="150"/>
      <c r="AC9" s="150"/>
      <c r="AD9" s="150"/>
      <c r="AE9" s="150"/>
      <c r="AF9" s="150"/>
      <c r="AG9" s="150" t="s">
        <v>220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0"/>
      <c r="D10" s="251"/>
      <c r="E10" s="251"/>
      <c r="F10" s="251"/>
      <c r="G10" s="25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221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0">
        <v>2</v>
      </c>
      <c r="B11" s="171" t="s">
        <v>222</v>
      </c>
      <c r="C11" s="180" t="s">
        <v>223</v>
      </c>
      <c r="D11" s="172" t="s">
        <v>216</v>
      </c>
      <c r="E11" s="173">
        <v>1</v>
      </c>
      <c r="F11" s="174">
        <v>59348.15</v>
      </c>
      <c r="G11" s="175">
        <f>ROUND(E11*F11,2)</f>
        <v>59348.15</v>
      </c>
      <c r="H11" s="174"/>
      <c r="I11" s="175">
        <f>ROUND(E11*H11,2)</f>
        <v>0</v>
      </c>
      <c r="J11" s="174"/>
      <c r="K11" s="175">
        <f>ROUND(E11*J11,2)</f>
        <v>0</v>
      </c>
      <c r="L11" s="175">
        <v>21</v>
      </c>
      <c r="M11" s="175">
        <f>G11*(1+L11/100)</f>
        <v>71811.261499999993</v>
      </c>
      <c r="N11" s="175">
        <v>0</v>
      </c>
      <c r="O11" s="175">
        <f>ROUND(E11*N11,2)</f>
        <v>0</v>
      </c>
      <c r="P11" s="175">
        <v>0</v>
      </c>
      <c r="Q11" s="175">
        <f>ROUND(E11*P11,2)</f>
        <v>0</v>
      </c>
      <c r="R11" s="175"/>
      <c r="S11" s="175" t="s">
        <v>217</v>
      </c>
      <c r="T11" s="176" t="s">
        <v>218</v>
      </c>
      <c r="U11" s="161">
        <v>0</v>
      </c>
      <c r="V11" s="161">
        <f>ROUND(E11*U11,2)</f>
        <v>0</v>
      </c>
      <c r="W11" s="161"/>
      <c r="X11" s="161" t="s">
        <v>219</v>
      </c>
      <c r="Y11" s="150"/>
      <c r="Z11" s="150"/>
      <c r="AA11" s="150"/>
      <c r="AB11" s="150"/>
      <c r="AC11" s="150"/>
      <c r="AD11" s="150"/>
      <c r="AE11" s="150"/>
      <c r="AF11" s="150"/>
      <c r="AG11" s="150" t="s">
        <v>220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50"/>
      <c r="D12" s="251"/>
      <c r="E12" s="251"/>
      <c r="F12" s="251"/>
      <c r="G12" s="251"/>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
      <c r="A13" s="164" t="s">
        <v>212</v>
      </c>
      <c r="B13" s="165" t="s">
        <v>183</v>
      </c>
      <c r="C13" s="179" t="s">
        <v>28</v>
      </c>
      <c r="D13" s="166"/>
      <c r="E13" s="167"/>
      <c r="F13" s="168"/>
      <c r="G13" s="168">
        <f>SUMIF(AG14:AG19,"&lt;&gt;NOR",G14:G19)</f>
        <v>24926.210000000003</v>
      </c>
      <c r="H13" s="168"/>
      <c r="I13" s="168">
        <f>SUM(I14:I19)</f>
        <v>0</v>
      </c>
      <c r="J13" s="168"/>
      <c r="K13" s="168">
        <f>SUM(K14:K19)</f>
        <v>0</v>
      </c>
      <c r="L13" s="168"/>
      <c r="M13" s="168">
        <f>SUM(M14:M19)</f>
        <v>30160.714100000001</v>
      </c>
      <c r="N13" s="168"/>
      <c r="O13" s="168">
        <f>SUM(O14:O19)</f>
        <v>0</v>
      </c>
      <c r="P13" s="168"/>
      <c r="Q13" s="168">
        <f>SUM(Q14:Q19)</f>
        <v>0</v>
      </c>
      <c r="R13" s="168"/>
      <c r="S13" s="168"/>
      <c r="T13" s="169"/>
      <c r="U13" s="163"/>
      <c r="V13" s="163">
        <f>SUM(V14:V19)</f>
        <v>0</v>
      </c>
      <c r="W13" s="163"/>
      <c r="X13" s="163"/>
      <c r="AG13" t="s">
        <v>213</v>
      </c>
    </row>
    <row r="14" spans="1:60" outlineLevel="1" x14ac:dyDescent="0.2">
      <c r="A14" s="170">
        <v>3</v>
      </c>
      <c r="B14" s="171" t="s">
        <v>224</v>
      </c>
      <c r="C14" s="180" t="s">
        <v>225</v>
      </c>
      <c r="D14" s="172" t="s">
        <v>216</v>
      </c>
      <c r="E14" s="173">
        <v>1</v>
      </c>
      <c r="F14" s="174">
        <v>17804.43</v>
      </c>
      <c r="G14" s="175">
        <f>ROUND(E14*F14,2)</f>
        <v>17804.43</v>
      </c>
      <c r="H14" s="174"/>
      <c r="I14" s="175">
        <f>ROUND(E14*H14,2)</f>
        <v>0</v>
      </c>
      <c r="J14" s="174"/>
      <c r="K14" s="175">
        <f>ROUND(E14*J14,2)</f>
        <v>0</v>
      </c>
      <c r="L14" s="175">
        <v>21</v>
      </c>
      <c r="M14" s="175">
        <f>G14*(1+L14/100)</f>
        <v>21543.3603</v>
      </c>
      <c r="N14" s="175">
        <v>0</v>
      </c>
      <c r="O14" s="175">
        <f>ROUND(E14*N14,2)</f>
        <v>0</v>
      </c>
      <c r="P14" s="175">
        <v>0</v>
      </c>
      <c r="Q14" s="175">
        <f>ROUND(E14*P14,2)</f>
        <v>0</v>
      </c>
      <c r="R14" s="175"/>
      <c r="S14" s="175" t="s">
        <v>217</v>
      </c>
      <c r="T14" s="176" t="s">
        <v>218</v>
      </c>
      <c r="U14" s="161">
        <v>0</v>
      </c>
      <c r="V14" s="161">
        <f>ROUND(E14*U14,2)</f>
        <v>0</v>
      </c>
      <c r="W14" s="161"/>
      <c r="X14" s="161" t="s">
        <v>219</v>
      </c>
      <c r="Y14" s="150"/>
      <c r="Z14" s="150"/>
      <c r="AA14" s="150"/>
      <c r="AB14" s="150"/>
      <c r="AC14" s="150"/>
      <c r="AD14" s="150"/>
      <c r="AE14" s="150"/>
      <c r="AF14" s="150"/>
      <c r="AG14" s="150" t="s">
        <v>220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50"/>
      <c r="D15" s="251"/>
      <c r="E15" s="251"/>
      <c r="F15" s="251"/>
      <c r="G15" s="25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221</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0">
        <v>4</v>
      </c>
      <c r="B16" s="171" t="s">
        <v>226</v>
      </c>
      <c r="C16" s="180" t="s">
        <v>227</v>
      </c>
      <c r="D16" s="172" t="s">
        <v>216</v>
      </c>
      <c r="E16" s="173">
        <v>1</v>
      </c>
      <c r="F16" s="174">
        <v>5934.81</v>
      </c>
      <c r="G16" s="175">
        <f>ROUND(E16*F16,2)</f>
        <v>5934.81</v>
      </c>
      <c r="H16" s="174"/>
      <c r="I16" s="175">
        <f>ROUND(E16*H16,2)</f>
        <v>0</v>
      </c>
      <c r="J16" s="174"/>
      <c r="K16" s="175">
        <f>ROUND(E16*J16,2)</f>
        <v>0</v>
      </c>
      <c r="L16" s="175">
        <v>21</v>
      </c>
      <c r="M16" s="175">
        <f>G16*(1+L16/100)</f>
        <v>7181.1201000000001</v>
      </c>
      <c r="N16" s="175">
        <v>0</v>
      </c>
      <c r="O16" s="175">
        <f>ROUND(E16*N16,2)</f>
        <v>0</v>
      </c>
      <c r="P16" s="175">
        <v>0</v>
      </c>
      <c r="Q16" s="175">
        <f>ROUND(E16*P16,2)</f>
        <v>0</v>
      </c>
      <c r="R16" s="175"/>
      <c r="S16" s="175" t="s">
        <v>217</v>
      </c>
      <c r="T16" s="176" t="s">
        <v>218</v>
      </c>
      <c r="U16" s="161">
        <v>0</v>
      </c>
      <c r="V16" s="161">
        <f>ROUND(E16*U16,2)</f>
        <v>0</v>
      </c>
      <c r="W16" s="161"/>
      <c r="X16" s="161" t="s">
        <v>219</v>
      </c>
      <c r="Y16" s="150"/>
      <c r="Z16" s="150"/>
      <c r="AA16" s="150"/>
      <c r="AB16" s="150"/>
      <c r="AC16" s="150"/>
      <c r="AD16" s="150"/>
      <c r="AE16" s="150"/>
      <c r="AF16" s="150"/>
      <c r="AG16" s="150" t="s">
        <v>220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50"/>
      <c r="D17" s="251"/>
      <c r="E17" s="251"/>
      <c r="F17" s="251"/>
      <c r="G17" s="251"/>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221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70">
        <v>5</v>
      </c>
      <c r="B18" s="171" t="s">
        <v>228</v>
      </c>
      <c r="C18" s="180" t="s">
        <v>229</v>
      </c>
      <c r="D18" s="172" t="s">
        <v>216</v>
      </c>
      <c r="E18" s="173">
        <v>1</v>
      </c>
      <c r="F18" s="174">
        <v>1186.97</v>
      </c>
      <c r="G18" s="175">
        <f>ROUND(E18*F18,2)</f>
        <v>1186.97</v>
      </c>
      <c r="H18" s="174"/>
      <c r="I18" s="175">
        <f>ROUND(E18*H18,2)</f>
        <v>0</v>
      </c>
      <c r="J18" s="174"/>
      <c r="K18" s="175">
        <f>ROUND(E18*J18,2)</f>
        <v>0</v>
      </c>
      <c r="L18" s="175">
        <v>21</v>
      </c>
      <c r="M18" s="175">
        <f>G18*(1+L18/100)</f>
        <v>1436.2337</v>
      </c>
      <c r="N18" s="175">
        <v>0</v>
      </c>
      <c r="O18" s="175">
        <f>ROUND(E18*N18,2)</f>
        <v>0</v>
      </c>
      <c r="P18" s="175">
        <v>0</v>
      </c>
      <c r="Q18" s="175">
        <f>ROUND(E18*P18,2)</f>
        <v>0</v>
      </c>
      <c r="R18" s="175"/>
      <c r="S18" s="175" t="s">
        <v>217</v>
      </c>
      <c r="T18" s="176" t="s">
        <v>218</v>
      </c>
      <c r="U18" s="161">
        <v>0</v>
      </c>
      <c r="V18" s="161">
        <f>ROUND(E18*U18,2)</f>
        <v>0</v>
      </c>
      <c r="W18" s="161"/>
      <c r="X18" s="161" t="s">
        <v>219</v>
      </c>
      <c r="Y18" s="150"/>
      <c r="Z18" s="150"/>
      <c r="AA18" s="150"/>
      <c r="AB18" s="150"/>
      <c r="AC18" s="150"/>
      <c r="AD18" s="150"/>
      <c r="AE18" s="150"/>
      <c r="AF18" s="150"/>
      <c r="AG18" s="150" t="s">
        <v>220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0"/>
      <c r="D19" s="251"/>
      <c r="E19" s="251"/>
      <c r="F19" s="251"/>
      <c r="G19" s="251"/>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221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x14ac:dyDescent="0.2">
      <c r="A20" s="3"/>
      <c r="B20" s="4"/>
      <c r="C20" s="181"/>
      <c r="D20" s="6"/>
      <c r="E20" s="3"/>
      <c r="F20" s="3"/>
      <c r="G20" s="3"/>
      <c r="H20" s="3"/>
      <c r="I20" s="3"/>
      <c r="J20" s="3"/>
      <c r="K20" s="3"/>
      <c r="L20" s="3"/>
      <c r="M20" s="3"/>
      <c r="N20" s="3"/>
      <c r="O20" s="3"/>
      <c r="P20" s="3"/>
      <c r="Q20" s="3"/>
      <c r="R20" s="3"/>
      <c r="S20" s="3"/>
      <c r="T20" s="3"/>
      <c r="U20" s="3"/>
      <c r="V20" s="3"/>
      <c r="W20" s="3"/>
      <c r="X20" s="3"/>
      <c r="AE20">
        <v>15</v>
      </c>
      <c r="AF20">
        <v>21</v>
      </c>
      <c r="AG20" t="s">
        <v>199</v>
      </c>
    </row>
    <row r="21" spans="1:60" x14ac:dyDescent="0.2">
      <c r="A21" s="153"/>
      <c r="B21" s="154" t="s">
        <v>29</v>
      </c>
      <c r="C21" s="182"/>
      <c r="D21" s="155"/>
      <c r="E21" s="156"/>
      <c r="F21" s="156"/>
      <c r="G21" s="178">
        <f>G8+G13</f>
        <v>96144.000000000015</v>
      </c>
      <c r="H21" s="3"/>
      <c r="I21" s="3"/>
      <c r="J21" s="3"/>
      <c r="K21" s="3"/>
      <c r="L21" s="3"/>
      <c r="M21" s="3"/>
      <c r="N21" s="3"/>
      <c r="O21" s="3"/>
      <c r="P21" s="3"/>
      <c r="Q21" s="3"/>
      <c r="R21" s="3"/>
      <c r="S21" s="3"/>
      <c r="T21" s="3"/>
      <c r="U21" s="3"/>
      <c r="V21" s="3"/>
      <c r="W21" s="3"/>
      <c r="X21" s="3"/>
      <c r="AE21">
        <f>SUMIF(L7:L19,AE20,G7:G19)</f>
        <v>0</v>
      </c>
      <c r="AF21">
        <f>SUMIF(L7:L19,AF20,G7:G19)</f>
        <v>96144</v>
      </c>
      <c r="AG21" t="s">
        <v>230</v>
      </c>
    </row>
    <row r="22" spans="1:60" x14ac:dyDescent="0.2">
      <c r="C22" s="183"/>
      <c r="D22" s="10"/>
      <c r="AG22" t="s">
        <v>231</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AyDaao5orGcqGEmLk8i7i9DMpqQr8q7AfVL5Wc723pD72fqWAq58Nl5y8d2P/3XI/23aZSC7q7V+eVmR4ZKiQ==" saltValue="WOhd0AFUxq/eLEnmmL9N5w==" spinCount="100000" sheet="1"/>
  <mergeCells count="9">
    <mergeCell ref="C15:G15"/>
    <mergeCell ref="C17:G17"/>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CCCB-0F33-443F-929B-6DB223F3CE6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2" t="s">
        <v>184</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234</v>
      </c>
      <c r="C3" s="253" t="s">
        <v>235</v>
      </c>
      <c r="D3" s="254"/>
      <c r="E3" s="254"/>
      <c r="F3" s="254"/>
      <c r="G3" s="255"/>
      <c r="AC3" s="124" t="s">
        <v>188</v>
      </c>
      <c r="AG3" t="s">
        <v>189</v>
      </c>
    </row>
    <row r="4" spans="1:60" ht="24.95" customHeight="1" x14ac:dyDescent="0.2">
      <c r="A4" s="143" t="s">
        <v>9</v>
      </c>
      <c r="B4" s="144" t="s">
        <v>43</v>
      </c>
      <c r="C4" s="256" t="s">
        <v>52</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182</v>
      </c>
      <c r="C8" s="179" t="s">
        <v>27</v>
      </c>
      <c r="D8" s="166"/>
      <c r="E8" s="167"/>
      <c r="F8" s="168"/>
      <c r="G8" s="168">
        <f>SUMIF(AG9:AG12,"&lt;&gt;NOR",G9:G12)</f>
        <v>47478.8</v>
      </c>
      <c r="H8" s="168"/>
      <c r="I8" s="168">
        <f>SUM(I9:I12)</f>
        <v>0</v>
      </c>
      <c r="J8" s="168"/>
      <c r="K8" s="168">
        <f>SUM(K9:K12)</f>
        <v>0</v>
      </c>
      <c r="L8" s="168"/>
      <c r="M8" s="168">
        <f>SUM(M9:M12)</f>
        <v>57449.347999999998</v>
      </c>
      <c r="N8" s="168"/>
      <c r="O8" s="168">
        <f>SUM(O9:O12)</f>
        <v>0</v>
      </c>
      <c r="P8" s="168"/>
      <c r="Q8" s="168">
        <f>SUM(Q9:Q12)</f>
        <v>0</v>
      </c>
      <c r="R8" s="168"/>
      <c r="S8" s="168"/>
      <c r="T8" s="169"/>
      <c r="U8" s="163"/>
      <c r="V8" s="163">
        <f>SUM(V9:V12)</f>
        <v>0</v>
      </c>
      <c r="W8" s="163"/>
      <c r="X8" s="163"/>
      <c r="AG8" t="s">
        <v>213</v>
      </c>
    </row>
    <row r="9" spans="1:60" outlineLevel="1" x14ac:dyDescent="0.2">
      <c r="A9" s="170">
        <v>1</v>
      </c>
      <c r="B9" s="171" t="s">
        <v>214</v>
      </c>
      <c r="C9" s="180" t="s">
        <v>215</v>
      </c>
      <c r="D9" s="172" t="s">
        <v>216</v>
      </c>
      <c r="E9" s="173">
        <v>1</v>
      </c>
      <c r="F9" s="174">
        <v>17804.560000000001</v>
      </c>
      <c r="G9" s="175">
        <f>ROUND(E9*F9,2)</f>
        <v>17804.560000000001</v>
      </c>
      <c r="H9" s="174"/>
      <c r="I9" s="175">
        <f>ROUND(E9*H9,2)</f>
        <v>0</v>
      </c>
      <c r="J9" s="174"/>
      <c r="K9" s="175">
        <f>ROUND(E9*J9,2)</f>
        <v>0</v>
      </c>
      <c r="L9" s="175">
        <v>21</v>
      </c>
      <c r="M9" s="175">
        <f>G9*(1+L9/100)</f>
        <v>21543.517599999999</v>
      </c>
      <c r="N9" s="175">
        <v>0</v>
      </c>
      <c r="O9" s="175">
        <f>ROUND(E9*N9,2)</f>
        <v>0</v>
      </c>
      <c r="P9" s="175">
        <v>0</v>
      </c>
      <c r="Q9" s="175">
        <f>ROUND(E9*P9,2)</f>
        <v>0</v>
      </c>
      <c r="R9" s="175"/>
      <c r="S9" s="175" t="s">
        <v>217</v>
      </c>
      <c r="T9" s="176" t="s">
        <v>218</v>
      </c>
      <c r="U9" s="161">
        <v>0</v>
      </c>
      <c r="V9" s="161">
        <f>ROUND(E9*U9,2)</f>
        <v>0</v>
      </c>
      <c r="W9" s="161"/>
      <c r="X9" s="161" t="s">
        <v>219</v>
      </c>
      <c r="Y9" s="150"/>
      <c r="Z9" s="150"/>
      <c r="AA9" s="150"/>
      <c r="AB9" s="150"/>
      <c r="AC9" s="150"/>
      <c r="AD9" s="150"/>
      <c r="AE9" s="150"/>
      <c r="AF9" s="150"/>
      <c r="AG9" s="150" t="s">
        <v>220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0"/>
      <c r="D10" s="251"/>
      <c r="E10" s="251"/>
      <c r="F10" s="251"/>
      <c r="G10" s="25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221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0">
        <v>2</v>
      </c>
      <c r="B11" s="171" t="s">
        <v>222</v>
      </c>
      <c r="C11" s="180" t="s">
        <v>223</v>
      </c>
      <c r="D11" s="172" t="s">
        <v>216</v>
      </c>
      <c r="E11" s="173">
        <v>1</v>
      </c>
      <c r="F11" s="174">
        <v>29674.240000000002</v>
      </c>
      <c r="G11" s="175">
        <f>ROUND(E11*F11,2)</f>
        <v>29674.240000000002</v>
      </c>
      <c r="H11" s="174"/>
      <c r="I11" s="175">
        <f>ROUND(E11*H11,2)</f>
        <v>0</v>
      </c>
      <c r="J11" s="174"/>
      <c r="K11" s="175">
        <f>ROUND(E11*J11,2)</f>
        <v>0</v>
      </c>
      <c r="L11" s="175">
        <v>21</v>
      </c>
      <c r="M11" s="175">
        <f>G11*(1+L11/100)</f>
        <v>35905.830399999999</v>
      </c>
      <c r="N11" s="175">
        <v>0</v>
      </c>
      <c r="O11" s="175">
        <f>ROUND(E11*N11,2)</f>
        <v>0</v>
      </c>
      <c r="P11" s="175">
        <v>0</v>
      </c>
      <c r="Q11" s="175">
        <f>ROUND(E11*P11,2)</f>
        <v>0</v>
      </c>
      <c r="R11" s="175"/>
      <c r="S11" s="175" t="s">
        <v>217</v>
      </c>
      <c r="T11" s="176" t="s">
        <v>218</v>
      </c>
      <c r="U11" s="161">
        <v>0</v>
      </c>
      <c r="V11" s="161">
        <f>ROUND(E11*U11,2)</f>
        <v>0</v>
      </c>
      <c r="W11" s="161"/>
      <c r="X11" s="161" t="s">
        <v>219</v>
      </c>
      <c r="Y11" s="150"/>
      <c r="Z11" s="150"/>
      <c r="AA11" s="150"/>
      <c r="AB11" s="150"/>
      <c r="AC11" s="150"/>
      <c r="AD11" s="150"/>
      <c r="AE11" s="150"/>
      <c r="AF11" s="150"/>
      <c r="AG11" s="150" t="s">
        <v>220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50"/>
      <c r="D12" s="251"/>
      <c r="E12" s="251"/>
      <c r="F12" s="251"/>
      <c r="G12" s="251"/>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
      <c r="A13" s="164" t="s">
        <v>212</v>
      </c>
      <c r="B13" s="165" t="s">
        <v>183</v>
      </c>
      <c r="C13" s="179" t="s">
        <v>28</v>
      </c>
      <c r="D13" s="166"/>
      <c r="E13" s="167"/>
      <c r="F13" s="168"/>
      <c r="G13" s="168">
        <f>SUMIF(AG14:AG19,"&lt;&gt;NOR",G14:G19)</f>
        <v>32048.2</v>
      </c>
      <c r="H13" s="168"/>
      <c r="I13" s="168">
        <f>SUM(I14:I19)</f>
        <v>0</v>
      </c>
      <c r="J13" s="168"/>
      <c r="K13" s="168">
        <f>SUM(K14:K19)</f>
        <v>0</v>
      </c>
      <c r="L13" s="168"/>
      <c r="M13" s="168">
        <f>SUM(M14:M19)</f>
        <v>38778.322</v>
      </c>
      <c r="N13" s="168"/>
      <c r="O13" s="168">
        <f>SUM(O14:O19)</f>
        <v>0</v>
      </c>
      <c r="P13" s="168"/>
      <c r="Q13" s="168">
        <f>SUM(Q14:Q19)</f>
        <v>0</v>
      </c>
      <c r="R13" s="168"/>
      <c r="S13" s="168"/>
      <c r="T13" s="169"/>
      <c r="U13" s="163"/>
      <c r="V13" s="163">
        <f>SUM(V14:V19)</f>
        <v>0</v>
      </c>
      <c r="W13" s="163"/>
      <c r="X13" s="163"/>
      <c r="AG13" t="s">
        <v>213</v>
      </c>
    </row>
    <row r="14" spans="1:60" outlineLevel="1" x14ac:dyDescent="0.2">
      <c r="A14" s="170">
        <v>3</v>
      </c>
      <c r="B14" s="171" t="s">
        <v>224</v>
      </c>
      <c r="C14" s="180" t="s">
        <v>225</v>
      </c>
      <c r="D14" s="172" t="s">
        <v>216</v>
      </c>
      <c r="E14" s="173">
        <v>1</v>
      </c>
      <c r="F14" s="174">
        <v>17804.560000000001</v>
      </c>
      <c r="G14" s="175">
        <f>ROUND(E14*F14,2)</f>
        <v>17804.560000000001</v>
      </c>
      <c r="H14" s="174"/>
      <c r="I14" s="175">
        <f>ROUND(E14*H14,2)</f>
        <v>0</v>
      </c>
      <c r="J14" s="174"/>
      <c r="K14" s="175">
        <f>ROUND(E14*J14,2)</f>
        <v>0</v>
      </c>
      <c r="L14" s="175">
        <v>21</v>
      </c>
      <c r="M14" s="175">
        <f>G14*(1+L14/100)</f>
        <v>21543.517599999999</v>
      </c>
      <c r="N14" s="175">
        <v>0</v>
      </c>
      <c r="O14" s="175">
        <f>ROUND(E14*N14,2)</f>
        <v>0</v>
      </c>
      <c r="P14" s="175">
        <v>0</v>
      </c>
      <c r="Q14" s="175">
        <f>ROUND(E14*P14,2)</f>
        <v>0</v>
      </c>
      <c r="R14" s="175"/>
      <c r="S14" s="175" t="s">
        <v>217</v>
      </c>
      <c r="T14" s="176" t="s">
        <v>218</v>
      </c>
      <c r="U14" s="161">
        <v>0</v>
      </c>
      <c r="V14" s="161">
        <f>ROUND(E14*U14,2)</f>
        <v>0</v>
      </c>
      <c r="W14" s="161"/>
      <c r="X14" s="161" t="s">
        <v>219</v>
      </c>
      <c r="Y14" s="150"/>
      <c r="Z14" s="150"/>
      <c r="AA14" s="150"/>
      <c r="AB14" s="150"/>
      <c r="AC14" s="150"/>
      <c r="AD14" s="150"/>
      <c r="AE14" s="150"/>
      <c r="AF14" s="150"/>
      <c r="AG14" s="150" t="s">
        <v>220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50"/>
      <c r="D15" s="251"/>
      <c r="E15" s="251"/>
      <c r="F15" s="251"/>
      <c r="G15" s="25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221</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0">
        <v>4</v>
      </c>
      <c r="B16" s="171" t="s">
        <v>226</v>
      </c>
      <c r="C16" s="180" t="s">
        <v>227</v>
      </c>
      <c r="D16" s="172" t="s">
        <v>216</v>
      </c>
      <c r="E16" s="173">
        <v>1</v>
      </c>
      <c r="F16" s="174">
        <v>11869.7</v>
      </c>
      <c r="G16" s="175">
        <f>ROUND(E16*F16,2)</f>
        <v>11869.7</v>
      </c>
      <c r="H16" s="174"/>
      <c r="I16" s="175">
        <f>ROUND(E16*H16,2)</f>
        <v>0</v>
      </c>
      <c r="J16" s="174"/>
      <c r="K16" s="175">
        <f>ROUND(E16*J16,2)</f>
        <v>0</v>
      </c>
      <c r="L16" s="175">
        <v>21</v>
      </c>
      <c r="M16" s="175">
        <f>G16*(1+L16/100)</f>
        <v>14362.337000000001</v>
      </c>
      <c r="N16" s="175">
        <v>0</v>
      </c>
      <c r="O16" s="175">
        <f>ROUND(E16*N16,2)</f>
        <v>0</v>
      </c>
      <c r="P16" s="175">
        <v>0</v>
      </c>
      <c r="Q16" s="175">
        <f>ROUND(E16*P16,2)</f>
        <v>0</v>
      </c>
      <c r="R16" s="175"/>
      <c r="S16" s="175" t="s">
        <v>217</v>
      </c>
      <c r="T16" s="176" t="s">
        <v>218</v>
      </c>
      <c r="U16" s="161">
        <v>0</v>
      </c>
      <c r="V16" s="161">
        <f>ROUND(E16*U16,2)</f>
        <v>0</v>
      </c>
      <c r="W16" s="161"/>
      <c r="X16" s="161" t="s">
        <v>219</v>
      </c>
      <c r="Y16" s="150"/>
      <c r="Z16" s="150"/>
      <c r="AA16" s="150"/>
      <c r="AB16" s="150"/>
      <c r="AC16" s="150"/>
      <c r="AD16" s="150"/>
      <c r="AE16" s="150"/>
      <c r="AF16" s="150"/>
      <c r="AG16" s="150" t="s">
        <v>220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50"/>
      <c r="D17" s="251"/>
      <c r="E17" s="251"/>
      <c r="F17" s="251"/>
      <c r="G17" s="251"/>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221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70">
        <v>5</v>
      </c>
      <c r="B18" s="171" t="s">
        <v>228</v>
      </c>
      <c r="C18" s="180" t="s">
        <v>229</v>
      </c>
      <c r="D18" s="172" t="s">
        <v>216</v>
      </c>
      <c r="E18" s="173">
        <v>1</v>
      </c>
      <c r="F18" s="174">
        <v>2373.94</v>
      </c>
      <c r="G18" s="175">
        <f>ROUND(E18*F18,2)</f>
        <v>2373.94</v>
      </c>
      <c r="H18" s="174"/>
      <c r="I18" s="175">
        <f>ROUND(E18*H18,2)</f>
        <v>0</v>
      </c>
      <c r="J18" s="174"/>
      <c r="K18" s="175">
        <f>ROUND(E18*J18,2)</f>
        <v>0</v>
      </c>
      <c r="L18" s="175">
        <v>21</v>
      </c>
      <c r="M18" s="175">
        <f>G18*(1+L18/100)</f>
        <v>2872.4674</v>
      </c>
      <c r="N18" s="175">
        <v>0</v>
      </c>
      <c r="O18" s="175">
        <f>ROUND(E18*N18,2)</f>
        <v>0</v>
      </c>
      <c r="P18" s="175">
        <v>0</v>
      </c>
      <c r="Q18" s="175">
        <f>ROUND(E18*P18,2)</f>
        <v>0</v>
      </c>
      <c r="R18" s="175"/>
      <c r="S18" s="175" t="s">
        <v>217</v>
      </c>
      <c r="T18" s="176" t="s">
        <v>218</v>
      </c>
      <c r="U18" s="161">
        <v>0</v>
      </c>
      <c r="V18" s="161">
        <f>ROUND(E18*U18,2)</f>
        <v>0</v>
      </c>
      <c r="W18" s="161"/>
      <c r="X18" s="161" t="s">
        <v>219</v>
      </c>
      <c r="Y18" s="150"/>
      <c r="Z18" s="150"/>
      <c r="AA18" s="150"/>
      <c r="AB18" s="150"/>
      <c r="AC18" s="150"/>
      <c r="AD18" s="150"/>
      <c r="AE18" s="150"/>
      <c r="AF18" s="150"/>
      <c r="AG18" s="150" t="s">
        <v>220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0"/>
      <c r="D19" s="251"/>
      <c r="E19" s="251"/>
      <c r="F19" s="251"/>
      <c r="G19" s="251"/>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221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x14ac:dyDescent="0.2">
      <c r="A20" s="3"/>
      <c r="B20" s="4"/>
      <c r="C20" s="181"/>
      <c r="D20" s="6"/>
      <c r="E20" s="3"/>
      <c r="F20" s="3"/>
      <c r="G20" s="3"/>
      <c r="H20" s="3"/>
      <c r="I20" s="3"/>
      <c r="J20" s="3"/>
      <c r="K20" s="3"/>
      <c r="L20" s="3"/>
      <c r="M20" s="3"/>
      <c r="N20" s="3"/>
      <c r="O20" s="3"/>
      <c r="P20" s="3"/>
      <c r="Q20" s="3"/>
      <c r="R20" s="3"/>
      <c r="S20" s="3"/>
      <c r="T20" s="3"/>
      <c r="U20" s="3"/>
      <c r="V20" s="3"/>
      <c r="W20" s="3"/>
      <c r="X20" s="3"/>
      <c r="AE20">
        <v>15</v>
      </c>
      <c r="AF20">
        <v>21</v>
      </c>
      <c r="AG20" t="s">
        <v>199</v>
      </c>
    </row>
    <row r="21" spans="1:60" x14ac:dyDescent="0.2">
      <c r="A21" s="153"/>
      <c r="B21" s="154" t="s">
        <v>29</v>
      </c>
      <c r="C21" s="182"/>
      <c r="D21" s="155"/>
      <c r="E21" s="156"/>
      <c r="F21" s="156"/>
      <c r="G21" s="178">
        <f>G8+G13</f>
        <v>79527</v>
      </c>
      <c r="H21" s="3"/>
      <c r="I21" s="3"/>
      <c r="J21" s="3"/>
      <c r="K21" s="3"/>
      <c r="L21" s="3"/>
      <c r="M21" s="3"/>
      <c r="N21" s="3"/>
      <c r="O21" s="3"/>
      <c r="P21" s="3"/>
      <c r="Q21" s="3"/>
      <c r="R21" s="3"/>
      <c r="S21" s="3"/>
      <c r="T21" s="3"/>
      <c r="U21" s="3"/>
      <c r="V21" s="3"/>
      <c r="W21" s="3"/>
      <c r="X21" s="3"/>
      <c r="AE21">
        <f>SUMIF(L7:L19,AE20,G7:G19)</f>
        <v>0</v>
      </c>
      <c r="AF21">
        <f>SUMIF(L7:L19,AF20,G7:G19)</f>
        <v>79527</v>
      </c>
      <c r="AG21" t="s">
        <v>230</v>
      </c>
    </row>
    <row r="22" spans="1:60" x14ac:dyDescent="0.2">
      <c r="C22" s="183"/>
      <c r="D22" s="10"/>
      <c r="AG22" t="s">
        <v>231</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FrLZgRJNdRVhFvnQfMpzPl3s6+Me8v86BsvT+y1uKMWHgHAfHeu1UY/n68jm1JsCysf0Jif/zKOM+fGJ9k96Q==" saltValue="H+6xBVY77uUKgOIZuKVESg==" spinCount="100000" sheet="1"/>
  <mergeCells count="9">
    <mergeCell ref="C15:G15"/>
    <mergeCell ref="C17:G17"/>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24A4-B0B8-4C6F-9A7B-8A2D2D9DA2D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55</v>
      </c>
      <c r="C3" s="253" t="s">
        <v>56</v>
      </c>
      <c r="D3" s="254"/>
      <c r="E3" s="254"/>
      <c r="F3" s="254"/>
      <c r="G3" s="255"/>
      <c r="AC3" s="124" t="s">
        <v>186</v>
      </c>
      <c r="AG3" t="s">
        <v>189</v>
      </c>
    </row>
    <row r="4" spans="1:60" ht="24.95" customHeight="1" x14ac:dyDescent="0.2">
      <c r="A4" s="143" t="s">
        <v>9</v>
      </c>
      <c r="B4" s="144" t="s">
        <v>43</v>
      </c>
      <c r="C4" s="256" t="s">
        <v>57</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89</v>
      </c>
      <c r="C8" s="179" t="s">
        <v>90</v>
      </c>
      <c r="D8" s="166"/>
      <c r="E8" s="167"/>
      <c r="F8" s="168"/>
      <c r="G8" s="168">
        <f>SUMIF(AG9:AG61,"&lt;&gt;NOR",G9:G61)</f>
        <v>84723.5</v>
      </c>
      <c r="H8" s="168"/>
      <c r="I8" s="168">
        <f>SUM(I9:I61)</f>
        <v>0</v>
      </c>
      <c r="J8" s="168"/>
      <c r="K8" s="168">
        <f>SUM(K9:K61)</f>
        <v>0</v>
      </c>
      <c r="L8" s="168"/>
      <c r="M8" s="168">
        <f>SUM(M9:M61)</f>
        <v>102515.435</v>
      </c>
      <c r="N8" s="168"/>
      <c r="O8" s="168">
        <f>SUM(O9:O61)</f>
        <v>10.09</v>
      </c>
      <c r="P8" s="168"/>
      <c r="Q8" s="168">
        <f>SUM(Q9:Q61)</f>
        <v>0.45</v>
      </c>
      <c r="R8" s="168"/>
      <c r="S8" s="168"/>
      <c r="T8" s="169"/>
      <c r="U8" s="163"/>
      <c r="V8" s="163">
        <f>SUM(V9:V61)</f>
        <v>92.07</v>
      </c>
      <c r="W8" s="163"/>
      <c r="X8" s="163"/>
      <c r="AG8" t="s">
        <v>213</v>
      </c>
    </row>
    <row r="9" spans="1:60" outlineLevel="1" x14ac:dyDescent="0.2">
      <c r="A9" s="170">
        <v>1</v>
      </c>
      <c r="B9" s="171" t="s">
        <v>237</v>
      </c>
      <c r="C9" s="180" t="s">
        <v>238</v>
      </c>
      <c r="D9" s="172" t="s">
        <v>239</v>
      </c>
      <c r="E9" s="173">
        <v>4.8</v>
      </c>
      <c r="F9" s="174">
        <v>122.26</v>
      </c>
      <c r="G9" s="175">
        <f>ROUND(E9*F9,2)</f>
        <v>586.85</v>
      </c>
      <c r="H9" s="174"/>
      <c r="I9" s="175">
        <f>ROUND(E9*H9,2)</f>
        <v>0</v>
      </c>
      <c r="J9" s="174"/>
      <c r="K9" s="175">
        <f>ROUND(E9*J9,2)</f>
        <v>0</v>
      </c>
      <c r="L9" s="175">
        <v>21</v>
      </c>
      <c r="M9" s="175">
        <f>G9*(1+L9/100)</f>
        <v>710.08849999999995</v>
      </c>
      <c r="N9" s="175">
        <v>0</v>
      </c>
      <c r="O9" s="175">
        <f>ROUND(E9*N9,2)</f>
        <v>0</v>
      </c>
      <c r="P9" s="175">
        <v>9.4500000000000001E-2</v>
      </c>
      <c r="Q9" s="175">
        <f>ROUND(E9*P9,2)</f>
        <v>0.45</v>
      </c>
      <c r="R9" s="175" t="s">
        <v>240</v>
      </c>
      <c r="S9" s="175" t="s">
        <v>217</v>
      </c>
      <c r="T9" s="176" t="s">
        <v>218</v>
      </c>
      <c r="U9" s="161">
        <v>0.20799999999999999</v>
      </c>
      <c r="V9" s="161">
        <f>ROUND(E9*U9,2)</f>
        <v>1</v>
      </c>
      <c r="W9" s="161"/>
      <c r="X9" s="161" t="s">
        <v>241</v>
      </c>
      <c r="Y9" s="150"/>
      <c r="Z9" s="150"/>
      <c r="AA9" s="150"/>
      <c r="AB9" s="150"/>
      <c r="AC9" s="150"/>
      <c r="AD9" s="150"/>
      <c r="AE9" s="150"/>
      <c r="AF9" s="150"/>
      <c r="AG9" s="150" t="s">
        <v>242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9" t="s">
        <v>243</v>
      </c>
      <c r="D10" s="260"/>
      <c r="E10" s="260"/>
      <c r="F10" s="260"/>
      <c r="G10" s="260"/>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244</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9" t="s">
        <v>245</v>
      </c>
      <c r="D11" s="184"/>
      <c r="E11" s="185">
        <v>4.8</v>
      </c>
      <c r="F11" s="161"/>
      <c r="G11" s="161"/>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246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61"/>
      <c r="D12" s="262"/>
      <c r="E12" s="262"/>
      <c r="F12" s="262"/>
      <c r="G12" s="262"/>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0">
        <v>2</v>
      </c>
      <c r="B13" s="171" t="s">
        <v>247</v>
      </c>
      <c r="C13" s="180" t="s">
        <v>248</v>
      </c>
      <c r="D13" s="172" t="s">
        <v>249</v>
      </c>
      <c r="E13" s="173">
        <v>11.716799999999999</v>
      </c>
      <c r="F13" s="174">
        <v>1512.21</v>
      </c>
      <c r="G13" s="175">
        <f>ROUND(E13*F13,2)</f>
        <v>17718.259999999998</v>
      </c>
      <c r="H13" s="174"/>
      <c r="I13" s="175">
        <f>ROUND(E13*H13,2)</f>
        <v>0</v>
      </c>
      <c r="J13" s="174"/>
      <c r="K13" s="175">
        <f>ROUND(E13*J13,2)</f>
        <v>0</v>
      </c>
      <c r="L13" s="175">
        <v>21</v>
      </c>
      <c r="M13" s="175">
        <f>G13*(1+L13/100)</f>
        <v>21439.094599999997</v>
      </c>
      <c r="N13" s="175">
        <v>0</v>
      </c>
      <c r="O13" s="175">
        <f>ROUND(E13*N13,2)</f>
        <v>0</v>
      </c>
      <c r="P13" s="175">
        <v>0</v>
      </c>
      <c r="Q13" s="175">
        <f>ROUND(E13*P13,2)</f>
        <v>0</v>
      </c>
      <c r="R13" s="175" t="s">
        <v>250</v>
      </c>
      <c r="S13" s="175" t="s">
        <v>217</v>
      </c>
      <c r="T13" s="176" t="s">
        <v>218</v>
      </c>
      <c r="U13" s="161">
        <v>3.5329999999999999</v>
      </c>
      <c r="V13" s="161">
        <f>ROUND(E13*U13,2)</f>
        <v>41.4</v>
      </c>
      <c r="W13" s="161"/>
      <c r="X13" s="161" t="s">
        <v>241</v>
      </c>
      <c r="Y13" s="150"/>
      <c r="Z13" s="150"/>
      <c r="AA13" s="150"/>
      <c r="AB13" s="150"/>
      <c r="AC13" s="150"/>
      <c r="AD13" s="150"/>
      <c r="AE13" s="150"/>
      <c r="AF13" s="150"/>
      <c r="AG13" s="150" t="s">
        <v>242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59" t="s">
        <v>251</v>
      </c>
      <c r="D14" s="260"/>
      <c r="E14" s="260"/>
      <c r="F14" s="260"/>
      <c r="G14" s="260"/>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244</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9" t="s">
        <v>252</v>
      </c>
      <c r="D15" s="184"/>
      <c r="E15" s="185">
        <v>10.944000000000001</v>
      </c>
      <c r="F15" s="161"/>
      <c r="G15" s="16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246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9" t="s">
        <v>253</v>
      </c>
      <c r="D16" s="184"/>
      <c r="E16" s="185">
        <v>0.77280000000000004</v>
      </c>
      <c r="F16" s="161"/>
      <c r="G16" s="161"/>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246</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61"/>
      <c r="D17" s="262"/>
      <c r="E17" s="262"/>
      <c r="F17" s="262"/>
      <c r="G17" s="262"/>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221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70">
        <v>3</v>
      </c>
      <c r="B18" s="171" t="s">
        <v>254</v>
      </c>
      <c r="C18" s="180" t="s">
        <v>255</v>
      </c>
      <c r="D18" s="172" t="s">
        <v>249</v>
      </c>
      <c r="E18" s="173">
        <v>10.944000000000001</v>
      </c>
      <c r="F18" s="174">
        <v>151.94</v>
      </c>
      <c r="G18" s="175">
        <f>ROUND(E18*F18,2)</f>
        <v>1662.83</v>
      </c>
      <c r="H18" s="174"/>
      <c r="I18" s="175">
        <f>ROUND(E18*H18,2)</f>
        <v>0</v>
      </c>
      <c r="J18" s="174"/>
      <c r="K18" s="175">
        <f>ROUND(E18*J18,2)</f>
        <v>0</v>
      </c>
      <c r="L18" s="175">
        <v>21</v>
      </c>
      <c r="M18" s="175">
        <f>G18*(1+L18/100)</f>
        <v>2012.0242999999998</v>
      </c>
      <c r="N18" s="175">
        <v>0</v>
      </c>
      <c r="O18" s="175">
        <f>ROUND(E18*N18,2)</f>
        <v>0</v>
      </c>
      <c r="P18" s="175">
        <v>0</v>
      </c>
      <c r="Q18" s="175">
        <f>ROUND(E18*P18,2)</f>
        <v>0</v>
      </c>
      <c r="R18" s="175" t="s">
        <v>250</v>
      </c>
      <c r="S18" s="175" t="s">
        <v>217</v>
      </c>
      <c r="T18" s="176" t="s">
        <v>218</v>
      </c>
      <c r="U18" s="161">
        <v>0.34499999999999997</v>
      </c>
      <c r="V18" s="161">
        <f>ROUND(E18*U18,2)</f>
        <v>3.78</v>
      </c>
      <c r="W18" s="161"/>
      <c r="X18" s="161" t="s">
        <v>241</v>
      </c>
      <c r="Y18" s="150"/>
      <c r="Z18" s="150"/>
      <c r="AA18" s="150"/>
      <c r="AB18" s="150"/>
      <c r="AC18" s="150"/>
      <c r="AD18" s="150"/>
      <c r="AE18" s="150"/>
      <c r="AF18" s="150"/>
      <c r="AG18" s="150" t="s">
        <v>242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9" t="s">
        <v>256</v>
      </c>
      <c r="D19" s="260"/>
      <c r="E19" s="260"/>
      <c r="F19" s="260"/>
      <c r="G19" s="260"/>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244</v>
      </c>
      <c r="AH19" s="150"/>
      <c r="AI19" s="150"/>
      <c r="AJ19" s="150"/>
      <c r="AK19" s="150"/>
      <c r="AL19" s="150"/>
      <c r="AM19" s="150"/>
      <c r="AN19" s="150"/>
      <c r="AO19" s="150"/>
      <c r="AP19" s="150"/>
      <c r="AQ19" s="150"/>
      <c r="AR19" s="150"/>
      <c r="AS19" s="150"/>
      <c r="AT19" s="150"/>
      <c r="AU19" s="150"/>
      <c r="AV19" s="150"/>
      <c r="AW19" s="150"/>
      <c r="AX19" s="150"/>
      <c r="AY19" s="150"/>
      <c r="AZ19" s="150"/>
      <c r="BA19" s="188" t="str">
        <f>C19</f>
        <v>bez naložení do dopravní nádoby, ale s vyprázdněním dopravní nádoby na hromadu nebo na dopravní prostředek,</v>
      </c>
      <c r="BB19" s="150"/>
      <c r="BC19" s="150"/>
      <c r="BD19" s="150"/>
      <c r="BE19" s="150"/>
      <c r="BF19" s="150"/>
      <c r="BG19" s="150"/>
      <c r="BH19" s="150"/>
    </row>
    <row r="20" spans="1:60" outlineLevel="1" x14ac:dyDescent="0.2">
      <c r="A20" s="157"/>
      <c r="B20" s="158"/>
      <c r="C20" s="189" t="s">
        <v>252</v>
      </c>
      <c r="D20" s="184"/>
      <c r="E20" s="185">
        <v>10.944000000000001</v>
      </c>
      <c r="F20" s="161"/>
      <c r="G20" s="161"/>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246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61"/>
      <c r="D21" s="262"/>
      <c r="E21" s="262"/>
      <c r="F21" s="262"/>
      <c r="G21" s="262"/>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221</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0">
        <v>4</v>
      </c>
      <c r="B22" s="171" t="s">
        <v>257</v>
      </c>
      <c r="C22" s="180" t="s">
        <v>258</v>
      </c>
      <c r="D22" s="172" t="s">
        <v>249</v>
      </c>
      <c r="E22" s="173">
        <v>10.06</v>
      </c>
      <c r="F22" s="174">
        <v>706.25</v>
      </c>
      <c r="G22" s="175">
        <f>ROUND(E22*F22,2)</f>
        <v>7104.88</v>
      </c>
      <c r="H22" s="174"/>
      <c r="I22" s="175">
        <f>ROUND(E22*H22,2)</f>
        <v>0</v>
      </c>
      <c r="J22" s="174"/>
      <c r="K22" s="175">
        <f>ROUND(E22*J22,2)</f>
        <v>0</v>
      </c>
      <c r="L22" s="175">
        <v>21</v>
      </c>
      <c r="M22" s="175">
        <f>G22*(1+L22/100)</f>
        <v>8596.9048000000003</v>
      </c>
      <c r="N22" s="175">
        <v>0</v>
      </c>
      <c r="O22" s="175">
        <f>ROUND(E22*N22,2)</f>
        <v>0</v>
      </c>
      <c r="P22" s="175">
        <v>0</v>
      </c>
      <c r="Q22" s="175">
        <f>ROUND(E22*P22,2)</f>
        <v>0</v>
      </c>
      <c r="R22" s="175" t="s">
        <v>250</v>
      </c>
      <c r="S22" s="175" t="s">
        <v>217</v>
      </c>
      <c r="T22" s="176" t="s">
        <v>218</v>
      </c>
      <c r="U22" s="161">
        <v>0.83099999999999996</v>
      </c>
      <c r="V22" s="161">
        <f>ROUND(E22*U22,2)</f>
        <v>8.36</v>
      </c>
      <c r="W22" s="161"/>
      <c r="X22" s="161" t="s">
        <v>241</v>
      </c>
      <c r="Y22" s="150"/>
      <c r="Z22" s="150"/>
      <c r="AA22" s="150"/>
      <c r="AB22" s="150"/>
      <c r="AC22" s="150"/>
      <c r="AD22" s="150"/>
      <c r="AE22" s="150"/>
      <c r="AF22" s="150"/>
      <c r="AG22" s="150" t="s">
        <v>242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59" t="s">
        <v>256</v>
      </c>
      <c r="D23" s="260"/>
      <c r="E23" s="260"/>
      <c r="F23" s="260"/>
      <c r="G23" s="260"/>
      <c r="H23" s="161"/>
      <c r="I23" s="161"/>
      <c r="J23" s="161"/>
      <c r="K23" s="161"/>
      <c r="L23" s="161"/>
      <c r="M23" s="161"/>
      <c r="N23" s="161"/>
      <c r="O23" s="161"/>
      <c r="P23" s="161"/>
      <c r="Q23" s="161"/>
      <c r="R23" s="161"/>
      <c r="S23" s="161"/>
      <c r="T23" s="161"/>
      <c r="U23" s="161"/>
      <c r="V23" s="161"/>
      <c r="W23" s="161"/>
      <c r="X23" s="161"/>
      <c r="Y23" s="150"/>
      <c r="Z23" s="150"/>
      <c r="AA23" s="150"/>
      <c r="AB23" s="150"/>
      <c r="AC23" s="150"/>
      <c r="AD23" s="150"/>
      <c r="AE23" s="150"/>
      <c r="AF23" s="150"/>
      <c r="AG23" s="150" t="s">
        <v>244</v>
      </c>
      <c r="AH23" s="150"/>
      <c r="AI23" s="150"/>
      <c r="AJ23" s="150"/>
      <c r="AK23" s="150"/>
      <c r="AL23" s="150"/>
      <c r="AM23" s="150"/>
      <c r="AN23" s="150"/>
      <c r="AO23" s="150"/>
      <c r="AP23" s="150"/>
      <c r="AQ23" s="150"/>
      <c r="AR23" s="150"/>
      <c r="AS23" s="150"/>
      <c r="AT23" s="150"/>
      <c r="AU23" s="150"/>
      <c r="AV23" s="150"/>
      <c r="AW23" s="150"/>
      <c r="AX23" s="150"/>
      <c r="AY23" s="150"/>
      <c r="AZ23" s="150"/>
      <c r="BA23" s="188" t="str">
        <f>C23</f>
        <v>bez naložení do dopravní nádoby, ale s vyprázdněním dopravní nádoby na hromadu nebo na dopravní prostředek,</v>
      </c>
      <c r="BB23" s="150"/>
      <c r="BC23" s="150"/>
      <c r="BD23" s="150"/>
      <c r="BE23" s="150"/>
      <c r="BF23" s="150"/>
      <c r="BG23" s="150"/>
      <c r="BH23" s="150"/>
    </row>
    <row r="24" spans="1:60" outlineLevel="1" x14ac:dyDescent="0.2">
      <c r="A24" s="157"/>
      <c r="B24" s="158"/>
      <c r="C24" s="189" t="s">
        <v>259</v>
      </c>
      <c r="D24" s="184"/>
      <c r="E24" s="185">
        <v>10.06</v>
      </c>
      <c r="F24" s="161"/>
      <c r="G24" s="161"/>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246</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61"/>
      <c r="D25" s="262"/>
      <c r="E25" s="262"/>
      <c r="F25" s="262"/>
      <c r="G25" s="262"/>
      <c r="H25" s="161"/>
      <c r="I25" s="161"/>
      <c r="J25" s="161"/>
      <c r="K25" s="161"/>
      <c r="L25" s="161"/>
      <c r="M25" s="161"/>
      <c r="N25" s="161"/>
      <c r="O25" s="161"/>
      <c r="P25" s="161"/>
      <c r="Q25" s="161"/>
      <c r="R25" s="161"/>
      <c r="S25" s="161"/>
      <c r="T25" s="161"/>
      <c r="U25" s="161"/>
      <c r="V25" s="161"/>
      <c r="W25" s="161"/>
      <c r="X25" s="161"/>
      <c r="Y25" s="150"/>
      <c r="Z25" s="150"/>
      <c r="AA25" s="150"/>
      <c r="AB25" s="150"/>
      <c r="AC25" s="150"/>
      <c r="AD25" s="150"/>
      <c r="AE25" s="150"/>
      <c r="AF25" s="150"/>
      <c r="AG25" s="150" t="s">
        <v>221</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2.5" outlineLevel="1" x14ac:dyDescent="0.2">
      <c r="A26" s="170">
        <v>5</v>
      </c>
      <c r="B26" s="171" t="s">
        <v>260</v>
      </c>
      <c r="C26" s="180" t="s">
        <v>261</v>
      </c>
      <c r="D26" s="172" t="s">
        <v>249</v>
      </c>
      <c r="E26" s="173">
        <v>11.716799999999999</v>
      </c>
      <c r="F26" s="174">
        <v>311.58</v>
      </c>
      <c r="G26" s="175">
        <f>ROUND(E26*F26,2)</f>
        <v>3650.72</v>
      </c>
      <c r="H26" s="174"/>
      <c r="I26" s="175">
        <f>ROUND(E26*H26,2)</f>
        <v>0</v>
      </c>
      <c r="J26" s="174"/>
      <c r="K26" s="175">
        <f>ROUND(E26*J26,2)</f>
        <v>0</v>
      </c>
      <c r="L26" s="175">
        <v>21</v>
      </c>
      <c r="M26" s="175">
        <f>G26*(1+L26/100)</f>
        <v>4417.3711999999996</v>
      </c>
      <c r="N26" s="175">
        <v>0</v>
      </c>
      <c r="O26" s="175">
        <f>ROUND(E26*N26,2)</f>
        <v>0</v>
      </c>
      <c r="P26" s="175">
        <v>0</v>
      </c>
      <c r="Q26" s="175">
        <f>ROUND(E26*P26,2)</f>
        <v>0</v>
      </c>
      <c r="R26" s="175" t="s">
        <v>250</v>
      </c>
      <c r="S26" s="175" t="s">
        <v>217</v>
      </c>
      <c r="T26" s="176" t="s">
        <v>218</v>
      </c>
      <c r="U26" s="161">
        <v>1.0999999999999999E-2</v>
      </c>
      <c r="V26" s="161">
        <f>ROUND(E26*U26,2)</f>
        <v>0.13</v>
      </c>
      <c r="W26" s="161"/>
      <c r="X26" s="161" t="s">
        <v>241</v>
      </c>
      <c r="Y26" s="150"/>
      <c r="Z26" s="150"/>
      <c r="AA26" s="150"/>
      <c r="AB26" s="150"/>
      <c r="AC26" s="150"/>
      <c r="AD26" s="150"/>
      <c r="AE26" s="150"/>
      <c r="AF26" s="150"/>
      <c r="AG26" s="150" t="s">
        <v>242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262</v>
      </c>
      <c r="D27" s="260"/>
      <c r="E27" s="260"/>
      <c r="F27" s="260"/>
      <c r="G27" s="260"/>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244</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9" t="s">
        <v>263</v>
      </c>
      <c r="D28" s="184"/>
      <c r="E28" s="185">
        <v>11.716799999999999</v>
      </c>
      <c r="F28" s="161"/>
      <c r="G28" s="161"/>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246</v>
      </c>
      <c r="AH28" s="150">
        <v>5</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61"/>
      <c r="D29" s="262"/>
      <c r="E29" s="262"/>
      <c r="F29" s="262"/>
      <c r="G29" s="262"/>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221</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33.75" outlineLevel="1" x14ac:dyDescent="0.2">
      <c r="A30" s="170">
        <v>6</v>
      </c>
      <c r="B30" s="171" t="s">
        <v>264</v>
      </c>
      <c r="C30" s="180" t="s">
        <v>265</v>
      </c>
      <c r="D30" s="172" t="s">
        <v>249</v>
      </c>
      <c r="E30" s="173">
        <v>164.0352</v>
      </c>
      <c r="F30" s="174">
        <v>24.57</v>
      </c>
      <c r="G30" s="175">
        <f>ROUND(E30*F30,2)</f>
        <v>4030.34</v>
      </c>
      <c r="H30" s="174"/>
      <c r="I30" s="175">
        <f>ROUND(E30*H30,2)</f>
        <v>0</v>
      </c>
      <c r="J30" s="174"/>
      <c r="K30" s="175">
        <f>ROUND(E30*J30,2)</f>
        <v>0</v>
      </c>
      <c r="L30" s="175">
        <v>21</v>
      </c>
      <c r="M30" s="175">
        <f>G30*(1+L30/100)</f>
        <v>4876.7114000000001</v>
      </c>
      <c r="N30" s="175">
        <v>0</v>
      </c>
      <c r="O30" s="175">
        <f>ROUND(E30*N30,2)</f>
        <v>0</v>
      </c>
      <c r="P30" s="175">
        <v>0</v>
      </c>
      <c r="Q30" s="175">
        <f>ROUND(E30*P30,2)</f>
        <v>0</v>
      </c>
      <c r="R30" s="175" t="s">
        <v>250</v>
      </c>
      <c r="S30" s="175" t="s">
        <v>217</v>
      </c>
      <c r="T30" s="176" t="s">
        <v>218</v>
      </c>
      <c r="U30" s="161">
        <v>0</v>
      </c>
      <c r="V30" s="161">
        <f>ROUND(E30*U30,2)</f>
        <v>0</v>
      </c>
      <c r="W30" s="161"/>
      <c r="X30" s="161" t="s">
        <v>241</v>
      </c>
      <c r="Y30" s="150"/>
      <c r="Z30" s="150"/>
      <c r="AA30" s="150"/>
      <c r="AB30" s="150"/>
      <c r="AC30" s="150"/>
      <c r="AD30" s="150"/>
      <c r="AE30" s="150"/>
      <c r="AF30" s="150"/>
      <c r="AG30" s="150" t="s">
        <v>242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59" t="s">
        <v>262</v>
      </c>
      <c r="D31" s="260"/>
      <c r="E31" s="260"/>
      <c r="F31" s="260"/>
      <c r="G31" s="260"/>
      <c r="H31" s="161"/>
      <c r="I31" s="161"/>
      <c r="J31" s="161"/>
      <c r="K31" s="161"/>
      <c r="L31" s="161"/>
      <c r="M31" s="161"/>
      <c r="N31" s="161"/>
      <c r="O31" s="161"/>
      <c r="P31" s="161"/>
      <c r="Q31" s="161"/>
      <c r="R31" s="161"/>
      <c r="S31" s="161"/>
      <c r="T31" s="161"/>
      <c r="U31" s="161"/>
      <c r="V31" s="161"/>
      <c r="W31" s="161"/>
      <c r="X31" s="161"/>
      <c r="Y31" s="150"/>
      <c r="Z31" s="150"/>
      <c r="AA31" s="150"/>
      <c r="AB31" s="150"/>
      <c r="AC31" s="150"/>
      <c r="AD31" s="150"/>
      <c r="AE31" s="150"/>
      <c r="AF31" s="150"/>
      <c r="AG31" s="150" t="s">
        <v>244</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189" t="s">
        <v>266</v>
      </c>
      <c r="D32" s="184"/>
      <c r="E32" s="185">
        <v>164.0352</v>
      </c>
      <c r="F32" s="161"/>
      <c r="G32" s="161"/>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246</v>
      </c>
      <c r="AH32" s="150">
        <v>5</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61"/>
      <c r="D33" s="262"/>
      <c r="E33" s="262"/>
      <c r="F33" s="262"/>
      <c r="G33" s="262"/>
      <c r="H33" s="161"/>
      <c r="I33" s="161"/>
      <c r="J33" s="161"/>
      <c r="K33" s="161"/>
      <c r="L33" s="161"/>
      <c r="M33" s="161"/>
      <c r="N33" s="161"/>
      <c r="O33" s="161"/>
      <c r="P33" s="161"/>
      <c r="Q33" s="161"/>
      <c r="R33" s="161"/>
      <c r="S33" s="161"/>
      <c r="T33" s="161"/>
      <c r="U33" s="161"/>
      <c r="V33" s="161"/>
      <c r="W33" s="161"/>
      <c r="X33" s="161"/>
      <c r="Y33" s="150"/>
      <c r="Z33" s="150"/>
      <c r="AA33" s="150"/>
      <c r="AB33" s="150"/>
      <c r="AC33" s="150"/>
      <c r="AD33" s="150"/>
      <c r="AE33" s="150"/>
      <c r="AF33" s="150"/>
      <c r="AG33" s="150" t="s">
        <v>221</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2.5" outlineLevel="1" x14ac:dyDescent="0.2">
      <c r="A34" s="170">
        <v>7</v>
      </c>
      <c r="B34" s="171" t="s">
        <v>267</v>
      </c>
      <c r="C34" s="180" t="s">
        <v>268</v>
      </c>
      <c r="D34" s="172" t="s">
        <v>249</v>
      </c>
      <c r="E34" s="173">
        <v>11.716799999999999</v>
      </c>
      <c r="F34" s="174">
        <v>313.95</v>
      </c>
      <c r="G34" s="175">
        <f>ROUND(E34*F34,2)</f>
        <v>3678.49</v>
      </c>
      <c r="H34" s="174"/>
      <c r="I34" s="175">
        <f>ROUND(E34*H34,2)</f>
        <v>0</v>
      </c>
      <c r="J34" s="174"/>
      <c r="K34" s="175">
        <f>ROUND(E34*J34,2)</f>
        <v>0</v>
      </c>
      <c r="L34" s="175">
        <v>21</v>
      </c>
      <c r="M34" s="175">
        <f>G34*(1+L34/100)</f>
        <v>4450.9728999999998</v>
      </c>
      <c r="N34" s="175">
        <v>0</v>
      </c>
      <c r="O34" s="175">
        <f>ROUND(E34*N34,2)</f>
        <v>0</v>
      </c>
      <c r="P34" s="175">
        <v>0</v>
      </c>
      <c r="Q34" s="175">
        <f>ROUND(E34*P34,2)</f>
        <v>0</v>
      </c>
      <c r="R34" s="175" t="s">
        <v>250</v>
      </c>
      <c r="S34" s="175" t="s">
        <v>217</v>
      </c>
      <c r="T34" s="176" t="s">
        <v>218</v>
      </c>
      <c r="U34" s="161">
        <v>0.65200000000000002</v>
      </c>
      <c r="V34" s="161">
        <f>ROUND(E34*U34,2)</f>
        <v>7.64</v>
      </c>
      <c r="W34" s="161"/>
      <c r="X34" s="161" t="s">
        <v>241</v>
      </c>
      <c r="Y34" s="150"/>
      <c r="Z34" s="150"/>
      <c r="AA34" s="150"/>
      <c r="AB34" s="150"/>
      <c r="AC34" s="150"/>
      <c r="AD34" s="150"/>
      <c r="AE34" s="150"/>
      <c r="AF34" s="150"/>
      <c r="AG34" s="150" t="s">
        <v>242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9" t="s">
        <v>269</v>
      </c>
      <c r="D35" s="184"/>
      <c r="E35" s="185">
        <v>11.716799999999999</v>
      </c>
      <c r="F35" s="161"/>
      <c r="G35" s="161"/>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246</v>
      </c>
      <c r="AH35" s="150">
        <v>5</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61"/>
      <c r="D36" s="262"/>
      <c r="E36" s="262"/>
      <c r="F36" s="262"/>
      <c r="G36" s="262"/>
      <c r="H36" s="161"/>
      <c r="I36" s="161"/>
      <c r="J36" s="161"/>
      <c r="K36" s="161"/>
      <c r="L36" s="161"/>
      <c r="M36" s="161"/>
      <c r="N36" s="161"/>
      <c r="O36" s="161"/>
      <c r="P36" s="161"/>
      <c r="Q36" s="161"/>
      <c r="R36" s="161"/>
      <c r="S36" s="161"/>
      <c r="T36" s="161"/>
      <c r="U36" s="161"/>
      <c r="V36" s="161"/>
      <c r="W36" s="161"/>
      <c r="X36" s="161"/>
      <c r="Y36" s="150"/>
      <c r="Z36" s="150"/>
      <c r="AA36" s="150"/>
      <c r="AB36" s="150"/>
      <c r="AC36" s="150"/>
      <c r="AD36" s="150"/>
      <c r="AE36" s="150"/>
      <c r="AF36" s="150"/>
      <c r="AG36" s="150" t="s">
        <v>221</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70">
        <v>8</v>
      </c>
      <c r="B37" s="171" t="s">
        <v>270</v>
      </c>
      <c r="C37" s="180" t="s">
        <v>271</v>
      </c>
      <c r="D37" s="172" t="s">
        <v>249</v>
      </c>
      <c r="E37" s="173">
        <v>3.456</v>
      </c>
      <c r="F37" s="174">
        <v>575.09</v>
      </c>
      <c r="G37" s="175">
        <f>ROUND(E37*F37,2)</f>
        <v>1987.51</v>
      </c>
      <c r="H37" s="174"/>
      <c r="I37" s="175">
        <f>ROUND(E37*H37,2)</f>
        <v>0</v>
      </c>
      <c r="J37" s="174"/>
      <c r="K37" s="175">
        <f>ROUND(E37*J37,2)</f>
        <v>0</v>
      </c>
      <c r="L37" s="175">
        <v>21</v>
      </c>
      <c r="M37" s="175">
        <f>G37*(1+L37/100)</f>
        <v>2404.8870999999999</v>
      </c>
      <c r="N37" s="175">
        <v>0</v>
      </c>
      <c r="O37" s="175">
        <f>ROUND(E37*N37,2)</f>
        <v>0</v>
      </c>
      <c r="P37" s="175">
        <v>0</v>
      </c>
      <c r="Q37" s="175">
        <f>ROUND(E37*P37,2)</f>
        <v>0</v>
      </c>
      <c r="R37" s="175" t="s">
        <v>250</v>
      </c>
      <c r="S37" s="175" t="s">
        <v>217</v>
      </c>
      <c r="T37" s="176" t="s">
        <v>218</v>
      </c>
      <c r="U37" s="161">
        <v>1.1499999999999999</v>
      </c>
      <c r="V37" s="161">
        <f>ROUND(E37*U37,2)</f>
        <v>3.97</v>
      </c>
      <c r="W37" s="161"/>
      <c r="X37" s="161" t="s">
        <v>241</v>
      </c>
      <c r="Y37" s="150"/>
      <c r="Z37" s="150"/>
      <c r="AA37" s="150"/>
      <c r="AB37" s="150"/>
      <c r="AC37" s="150"/>
      <c r="AD37" s="150"/>
      <c r="AE37" s="150"/>
      <c r="AF37" s="150"/>
      <c r="AG37" s="150" t="s">
        <v>242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59" t="s">
        <v>272</v>
      </c>
      <c r="D38" s="260"/>
      <c r="E38" s="260"/>
      <c r="F38" s="260"/>
      <c r="G38" s="260"/>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244</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9" t="s">
        <v>273</v>
      </c>
      <c r="D39" s="184"/>
      <c r="E39" s="185">
        <v>3.456</v>
      </c>
      <c r="F39" s="161"/>
      <c r="G39" s="161"/>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246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61"/>
      <c r="D40" s="262"/>
      <c r="E40" s="262"/>
      <c r="F40" s="262"/>
      <c r="G40" s="262"/>
      <c r="H40" s="161"/>
      <c r="I40" s="161"/>
      <c r="J40" s="161"/>
      <c r="K40" s="161"/>
      <c r="L40" s="161"/>
      <c r="M40" s="161"/>
      <c r="N40" s="161"/>
      <c r="O40" s="161"/>
      <c r="P40" s="161"/>
      <c r="Q40" s="161"/>
      <c r="R40" s="161"/>
      <c r="S40" s="161"/>
      <c r="T40" s="161"/>
      <c r="U40" s="161"/>
      <c r="V40" s="161"/>
      <c r="W40" s="161"/>
      <c r="X40" s="161"/>
      <c r="Y40" s="150"/>
      <c r="Z40" s="150"/>
      <c r="AA40" s="150"/>
      <c r="AB40" s="150"/>
      <c r="AC40" s="150"/>
      <c r="AD40" s="150"/>
      <c r="AE40" s="150"/>
      <c r="AF40" s="150"/>
      <c r="AG40" s="150" t="s">
        <v>221</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22.5" outlineLevel="1" x14ac:dyDescent="0.2">
      <c r="A41" s="170">
        <v>9</v>
      </c>
      <c r="B41" s="171" t="s">
        <v>274</v>
      </c>
      <c r="C41" s="180" t="s">
        <v>275</v>
      </c>
      <c r="D41" s="172" t="s">
        <v>276</v>
      </c>
      <c r="E41" s="173">
        <v>125.75</v>
      </c>
      <c r="F41" s="174">
        <v>39.65</v>
      </c>
      <c r="G41" s="175">
        <f>ROUND(E41*F41,2)</f>
        <v>4985.99</v>
      </c>
      <c r="H41" s="174"/>
      <c r="I41" s="175">
        <f>ROUND(E41*H41,2)</f>
        <v>0</v>
      </c>
      <c r="J41" s="174"/>
      <c r="K41" s="175">
        <f>ROUND(E41*J41,2)</f>
        <v>0</v>
      </c>
      <c r="L41" s="175">
        <v>21</v>
      </c>
      <c r="M41" s="175">
        <f>G41*(1+L41/100)</f>
        <v>6033.0478999999996</v>
      </c>
      <c r="N41" s="175">
        <v>0</v>
      </c>
      <c r="O41" s="175">
        <f>ROUND(E41*N41,2)</f>
        <v>0</v>
      </c>
      <c r="P41" s="175">
        <v>0</v>
      </c>
      <c r="Q41" s="175">
        <f>ROUND(E41*P41,2)</f>
        <v>0</v>
      </c>
      <c r="R41" s="175" t="s">
        <v>277</v>
      </c>
      <c r="S41" s="175" t="s">
        <v>217</v>
      </c>
      <c r="T41" s="176" t="s">
        <v>218</v>
      </c>
      <c r="U41" s="161">
        <v>0.09</v>
      </c>
      <c r="V41" s="161">
        <f>ROUND(E41*U41,2)</f>
        <v>11.32</v>
      </c>
      <c r="W41" s="161"/>
      <c r="X41" s="161" t="s">
        <v>241</v>
      </c>
      <c r="Y41" s="150"/>
      <c r="Z41" s="150"/>
      <c r="AA41" s="150"/>
      <c r="AB41" s="150"/>
      <c r="AC41" s="150"/>
      <c r="AD41" s="150"/>
      <c r="AE41" s="150"/>
      <c r="AF41" s="150"/>
      <c r="AG41" s="150" t="s">
        <v>242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59" t="s">
        <v>278</v>
      </c>
      <c r="D42" s="260"/>
      <c r="E42" s="260"/>
      <c r="F42" s="260"/>
      <c r="G42" s="260"/>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244</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189" t="s">
        <v>279</v>
      </c>
      <c r="D43" s="184"/>
      <c r="E43" s="185">
        <v>125.75</v>
      </c>
      <c r="F43" s="161"/>
      <c r="G43" s="161"/>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246</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61"/>
      <c r="D44" s="262"/>
      <c r="E44" s="262"/>
      <c r="F44" s="262"/>
      <c r="G44" s="262"/>
      <c r="H44" s="161"/>
      <c r="I44" s="161"/>
      <c r="J44" s="161"/>
      <c r="K44" s="161"/>
      <c r="L44" s="161"/>
      <c r="M44" s="161"/>
      <c r="N44" s="161"/>
      <c r="O44" s="161"/>
      <c r="P44" s="161"/>
      <c r="Q44" s="161"/>
      <c r="R44" s="161"/>
      <c r="S44" s="161"/>
      <c r="T44" s="161"/>
      <c r="U44" s="161"/>
      <c r="V44" s="161"/>
      <c r="W44" s="161"/>
      <c r="X44" s="161"/>
      <c r="Y44" s="150"/>
      <c r="Z44" s="150"/>
      <c r="AA44" s="150"/>
      <c r="AB44" s="150"/>
      <c r="AC44" s="150"/>
      <c r="AD44" s="150"/>
      <c r="AE44" s="150"/>
      <c r="AF44" s="150"/>
      <c r="AG44" s="150" t="s">
        <v>221</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0">
        <v>10</v>
      </c>
      <c r="B45" s="171" t="s">
        <v>280</v>
      </c>
      <c r="C45" s="180" t="s">
        <v>281</v>
      </c>
      <c r="D45" s="172" t="s">
        <v>276</v>
      </c>
      <c r="E45" s="173">
        <v>125.75</v>
      </c>
      <c r="F45" s="174">
        <v>23.97</v>
      </c>
      <c r="G45" s="175">
        <f>ROUND(E45*F45,2)</f>
        <v>3014.23</v>
      </c>
      <c r="H45" s="174"/>
      <c r="I45" s="175">
        <f>ROUND(E45*H45,2)</f>
        <v>0</v>
      </c>
      <c r="J45" s="174"/>
      <c r="K45" s="175">
        <f>ROUND(E45*J45,2)</f>
        <v>0</v>
      </c>
      <c r="L45" s="175">
        <v>21</v>
      </c>
      <c r="M45" s="175">
        <f>G45*(1+L45/100)</f>
        <v>3647.2183</v>
      </c>
      <c r="N45" s="175">
        <v>0</v>
      </c>
      <c r="O45" s="175">
        <f>ROUND(E45*N45,2)</f>
        <v>0</v>
      </c>
      <c r="P45" s="175">
        <v>0</v>
      </c>
      <c r="Q45" s="175">
        <f>ROUND(E45*P45,2)</f>
        <v>0</v>
      </c>
      <c r="R45" s="175" t="s">
        <v>277</v>
      </c>
      <c r="S45" s="175" t="s">
        <v>217</v>
      </c>
      <c r="T45" s="176" t="s">
        <v>218</v>
      </c>
      <c r="U45" s="161">
        <v>5.5E-2</v>
      </c>
      <c r="V45" s="161">
        <f>ROUND(E45*U45,2)</f>
        <v>6.92</v>
      </c>
      <c r="W45" s="161"/>
      <c r="X45" s="161" t="s">
        <v>241</v>
      </c>
      <c r="Y45" s="150"/>
      <c r="Z45" s="150"/>
      <c r="AA45" s="150"/>
      <c r="AB45" s="150"/>
      <c r="AC45" s="150"/>
      <c r="AD45" s="150"/>
      <c r="AE45" s="150"/>
      <c r="AF45" s="150"/>
      <c r="AG45" s="150" t="s">
        <v>242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59" t="s">
        <v>282</v>
      </c>
      <c r="D46" s="260"/>
      <c r="E46" s="260"/>
      <c r="F46" s="260"/>
      <c r="G46" s="260"/>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244</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9" t="s">
        <v>283</v>
      </c>
      <c r="D47" s="184"/>
      <c r="E47" s="185">
        <v>125.75</v>
      </c>
      <c r="F47" s="161"/>
      <c r="G47" s="161"/>
      <c r="H47" s="161"/>
      <c r="I47" s="161"/>
      <c r="J47" s="161"/>
      <c r="K47" s="161"/>
      <c r="L47" s="161"/>
      <c r="M47" s="161"/>
      <c r="N47" s="161"/>
      <c r="O47" s="161"/>
      <c r="P47" s="161"/>
      <c r="Q47" s="161"/>
      <c r="R47" s="161"/>
      <c r="S47" s="161"/>
      <c r="T47" s="161"/>
      <c r="U47" s="161"/>
      <c r="V47" s="161"/>
      <c r="W47" s="161"/>
      <c r="X47" s="161"/>
      <c r="Y47" s="150"/>
      <c r="Z47" s="150"/>
      <c r="AA47" s="150"/>
      <c r="AB47" s="150"/>
      <c r="AC47" s="150"/>
      <c r="AD47" s="150"/>
      <c r="AE47" s="150"/>
      <c r="AF47" s="150"/>
      <c r="AG47" s="150" t="s">
        <v>246</v>
      </c>
      <c r="AH47" s="150">
        <v>5</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61"/>
      <c r="D48" s="262"/>
      <c r="E48" s="262"/>
      <c r="F48" s="262"/>
      <c r="G48" s="262"/>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221</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0">
        <v>11</v>
      </c>
      <c r="B49" s="171" t="s">
        <v>284</v>
      </c>
      <c r="C49" s="180" t="s">
        <v>285</v>
      </c>
      <c r="D49" s="172" t="s">
        <v>249</v>
      </c>
      <c r="E49" s="173">
        <v>11.716799999999999</v>
      </c>
      <c r="F49" s="174">
        <v>329.38</v>
      </c>
      <c r="G49" s="175">
        <f>ROUND(E49*F49,2)</f>
        <v>3859.28</v>
      </c>
      <c r="H49" s="174"/>
      <c r="I49" s="175">
        <f>ROUND(E49*H49,2)</f>
        <v>0</v>
      </c>
      <c r="J49" s="174"/>
      <c r="K49" s="175">
        <f>ROUND(E49*J49,2)</f>
        <v>0</v>
      </c>
      <c r="L49" s="175">
        <v>21</v>
      </c>
      <c r="M49" s="175">
        <f>G49*(1+L49/100)</f>
        <v>4669.7287999999999</v>
      </c>
      <c r="N49" s="175">
        <v>0</v>
      </c>
      <c r="O49" s="175">
        <f>ROUND(E49*N49,2)</f>
        <v>0</v>
      </c>
      <c r="P49" s="175">
        <v>0</v>
      </c>
      <c r="Q49" s="175">
        <f>ROUND(E49*P49,2)</f>
        <v>0</v>
      </c>
      <c r="R49" s="175" t="s">
        <v>250</v>
      </c>
      <c r="S49" s="175" t="s">
        <v>217</v>
      </c>
      <c r="T49" s="176" t="s">
        <v>218</v>
      </c>
      <c r="U49" s="161">
        <v>0</v>
      </c>
      <c r="V49" s="161">
        <f>ROUND(E49*U49,2)</f>
        <v>0</v>
      </c>
      <c r="W49" s="161"/>
      <c r="X49" s="161" t="s">
        <v>241</v>
      </c>
      <c r="Y49" s="150"/>
      <c r="Z49" s="150"/>
      <c r="AA49" s="150"/>
      <c r="AB49" s="150"/>
      <c r="AC49" s="150"/>
      <c r="AD49" s="150"/>
      <c r="AE49" s="150"/>
      <c r="AF49" s="150"/>
      <c r="AG49" s="150" t="s">
        <v>242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9" t="s">
        <v>269</v>
      </c>
      <c r="D50" s="184"/>
      <c r="E50" s="185">
        <v>11.716799999999999</v>
      </c>
      <c r="F50" s="161"/>
      <c r="G50" s="161"/>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246</v>
      </c>
      <c r="AH50" s="150">
        <v>5</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61"/>
      <c r="D51" s="262"/>
      <c r="E51" s="262"/>
      <c r="F51" s="262"/>
      <c r="G51" s="262"/>
      <c r="H51" s="161"/>
      <c r="I51" s="161"/>
      <c r="J51" s="161"/>
      <c r="K51" s="161"/>
      <c r="L51" s="161"/>
      <c r="M51" s="161"/>
      <c r="N51" s="161"/>
      <c r="O51" s="161"/>
      <c r="P51" s="161"/>
      <c r="Q51" s="161"/>
      <c r="R51" s="161"/>
      <c r="S51" s="161"/>
      <c r="T51" s="161"/>
      <c r="U51" s="161"/>
      <c r="V51" s="161"/>
      <c r="W51" s="161"/>
      <c r="X51" s="161"/>
      <c r="Y51" s="150"/>
      <c r="Z51" s="150"/>
      <c r="AA51" s="150"/>
      <c r="AB51" s="150"/>
      <c r="AC51" s="150"/>
      <c r="AD51" s="150"/>
      <c r="AE51" s="150"/>
      <c r="AF51" s="150"/>
      <c r="AG51" s="150" t="s">
        <v>221</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70">
        <v>12</v>
      </c>
      <c r="B52" s="171" t="s">
        <v>286</v>
      </c>
      <c r="C52" s="180" t="s">
        <v>287</v>
      </c>
      <c r="D52" s="172" t="s">
        <v>276</v>
      </c>
      <c r="E52" s="173">
        <v>125.75</v>
      </c>
      <c r="F52" s="174">
        <v>28.6</v>
      </c>
      <c r="G52" s="175">
        <f>ROUND(E52*F52,2)</f>
        <v>3596.45</v>
      </c>
      <c r="H52" s="174"/>
      <c r="I52" s="175">
        <f>ROUND(E52*H52,2)</f>
        <v>0</v>
      </c>
      <c r="J52" s="174"/>
      <c r="K52" s="175">
        <f>ROUND(E52*J52,2)</f>
        <v>0</v>
      </c>
      <c r="L52" s="175">
        <v>21</v>
      </c>
      <c r="M52" s="175">
        <f>G52*(1+L52/100)</f>
        <v>4351.7044999999998</v>
      </c>
      <c r="N52" s="175">
        <v>0</v>
      </c>
      <c r="O52" s="175">
        <f>ROUND(E52*N52,2)</f>
        <v>0</v>
      </c>
      <c r="P52" s="175">
        <v>0</v>
      </c>
      <c r="Q52" s="175">
        <f>ROUND(E52*P52,2)</f>
        <v>0</v>
      </c>
      <c r="R52" s="175" t="s">
        <v>277</v>
      </c>
      <c r="S52" s="175" t="s">
        <v>288</v>
      </c>
      <c r="T52" s="176" t="s">
        <v>218</v>
      </c>
      <c r="U52" s="161">
        <v>0.06</v>
      </c>
      <c r="V52" s="161">
        <f>ROUND(E52*U52,2)</f>
        <v>7.55</v>
      </c>
      <c r="W52" s="161"/>
      <c r="X52" s="161" t="s">
        <v>289</v>
      </c>
      <c r="Y52" s="150"/>
      <c r="Z52" s="150"/>
      <c r="AA52" s="150"/>
      <c r="AB52" s="150"/>
      <c r="AC52" s="150"/>
      <c r="AD52" s="150"/>
      <c r="AE52" s="150"/>
      <c r="AF52" s="150"/>
      <c r="AG52" s="150" t="s">
        <v>290</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59" t="s">
        <v>291</v>
      </c>
      <c r="D53" s="260"/>
      <c r="E53" s="260"/>
      <c r="F53" s="260"/>
      <c r="G53" s="260"/>
      <c r="H53" s="161"/>
      <c r="I53" s="161"/>
      <c r="J53" s="161"/>
      <c r="K53" s="161"/>
      <c r="L53" s="161"/>
      <c r="M53" s="161"/>
      <c r="N53" s="161"/>
      <c r="O53" s="161"/>
      <c r="P53" s="161"/>
      <c r="Q53" s="161"/>
      <c r="R53" s="161"/>
      <c r="S53" s="161"/>
      <c r="T53" s="161"/>
      <c r="U53" s="161"/>
      <c r="V53" s="161"/>
      <c r="W53" s="161"/>
      <c r="X53" s="161"/>
      <c r="Y53" s="150"/>
      <c r="Z53" s="150"/>
      <c r="AA53" s="150"/>
      <c r="AB53" s="150"/>
      <c r="AC53" s="150"/>
      <c r="AD53" s="150"/>
      <c r="AE53" s="150"/>
      <c r="AF53" s="150"/>
      <c r="AG53" s="150" t="s">
        <v>244</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9" t="s">
        <v>292</v>
      </c>
      <c r="D54" s="184"/>
      <c r="E54" s="185">
        <v>125.75</v>
      </c>
      <c r="F54" s="161"/>
      <c r="G54" s="161"/>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246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61"/>
      <c r="D55" s="262"/>
      <c r="E55" s="262"/>
      <c r="F55" s="262"/>
      <c r="G55" s="262"/>
      <c r="H55" s="161"/>
      <c r="I55" s="161"/>
      <c r="J55" s="161"/>
      <c r="K55" s="161"/>
      <c r="L55" s="161"/>
      <c r="M55" s="161"/>
      <c r="N55" s="161"/>
      <c r="O55" s="161"/>
      <c r="P55" s="161"/>
      <c r="Q55" s="161"/>
      <c r="R55" s="161"/>
      <c r="S55" s="161"/>
      <c r="T55" s="161"/>
      <c r="U55" s="161"/>
      <c r="V55" s="161"/>
      <c r="W55" s="161"/>
      <c r="X55" s="161"/>
      <c r="Y55" s="150"/>
      <c r="Z55" s="150"/>
      <c r="AA55" s="150"/>
      <c r="AB55" s="150"/>
      <c r="AC55" s="150"/>
      <c r="AD55" s="150"/>
      <c r="AE55" s="150"/>
      <c r="AF55" s="150"/>
      <c r="AG55" s="150" t="s">
        <v>221</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2.5" outlineLevel="1" x14ac:dyDescent="0.2">
      <c r="A56" s="170">
        <v>13</v>
      </c>
      <c r="B56" s="171" t="s">
        <v>293</v>
      </c>
      <c r="C56" s="180" t="s">
        <v>294</v>
      </c>
      <c r="D56" s="172" t="s">
        <v>249</v>
      </c>
      <c r="E56" s="173">
        <v>10.06</v>
      </c>
      <c r="F56" s="174">
        <v>2546.0300000000002</v>
      </c>
      <c r="G56" s="175">
        <f>ROUND(E56*F56,2)</f>
        <v>25613.06</v>
      </c>
      <c r="H56" s="174"/>
      <c r="I56" s="175">
        <f>ROUND(E56*H56,2)</f>
        <v>0</v>
      </c>
      <c r="J56" s="174"/>
      <c r="K56" s="175">
        <f>ROUND(E56*J56,2)</f>
        <v>0</v>
      </c>
      <c r="L56" s="175">
        <v>21</v>
      </c>
      <c r="M56" s="175">
        <f>G56*(1+L56/100)</f>
        <v>30991.802599999999</v>
      </c>
      <c r="N56" s="175">
        <v>0.35</v>
      </c>
      <c r="O56" s="175">
        <f>ROUND(E56*N56,2)</f>
        <v>3.52</v>
      </c>
      <c r="P56" s="175">
        <v>0</v>
      </c>
      <c r="Q56" s="175">
        <f>ROUND(E56*P56,2)</f>
        <v>0</v>
      </c>
      <c r="R56" s="175" t="s">
        <v>295</v>
      </c>
      <c r="S56" s="175" t="s">
        <v>217</v>
      </c>
      <c r="T56" s="176" t="s">
        <v>218</v>
      </c>
      <c r="U56" s="161">
        <v>0</v>
      </c>
      <c r="V56" s="161">
        <f>ROUND(E56*U56,2)</f>
        <v>0</v>
      </c>
      <c r="W56" s="161"/>
      <c r="X56" s="161" t="s">
        <v>296</v>
      </c>
      <c r="Y56" s="150"/>
      <c r="Z56" s="150"/>
      <c r="AA56" s="150"/>
      <c r="AB56" s="150"/>
      <c r="AC56" s="150"/>
      <c r="AD56" s="150"/>
      <c r="AE56" s="150"/>
      <c r="AF56" s="150"/>
      <c r="AG56" s="150" t="s">
        <v>297</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9" t="s">
        <v>259</v>
      </c>
      <c r="D57" s="184"/>
      <c r="E57" s="185">
        <v>10.06</v>
      </c>
      <c r="F57" s="161"/>
      <c r="G57" s="161"/>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246</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61"/>
      <c r="D58" s="262"/>
      <c r="E58" s="262"/>
      <c r="F58" s="262"/>
      <c r="G58" s="262"/>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221</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0">
        <v>14</v>
      </c>
      <c r="B59" s="171" t="s">
        <v>298</v>
      </c>
      <c r="C59" s="180" t="s">
        <v>299</v>
      </c>
      <c r="D59" s="172" t="s">
        <v>300</v>
      </c>
      <c r="E59" s="173">
        <v>6.5663999999999998</v>
      </c>
      <c r="F59" s="174">
        <v>492.6</v>
      </c>
      <c r="G59" s="175">
        <f>ROUND(E59*F59,2)</f>
        <v>3234.61</v>
      </c>
      <c r="H59" s="174"/>
      <c r="I59" s="175">
        <f>ROUND(E59*H59,2)</f>
        <v>0</v>
      </c>
      <c r="J59" s="174"/>
      <c r="K59" s="175">
        <f>ROUND(E59*J59,2)</f>
        <v>0</v>
      </c>
      <c r="L59" s="175">
        <v>21</v>
      </c>
      <c r="M59" s="175">
        <f>G59*(1+L59/100)</f>
        <v>3913.8780999999999</v>
      </c>
      <c r="N59" s="175">
        <v>1</v>
      </c>
      <c r="O59" s="175">
        <f>ROUND(E59*N59,2)</f>
        <v>6.57</v>
      </c>
      <c r="P59" s="175">
        <v>0</v>
      </c>
      <c r="Q59" s="175">
        <f>ROUND(E59*P59,2)</f>
        <v>0</v>
      </c>
      <c r="R59" s="175" t="s">
        <v>295</v>
      </c>
      <c r="S59" s="175" t="s">
        <v>217</v>
      </c>
      <c r="T59" s="176" t="s">
        <v>218</v>
      </c>
      <c r="U59" s="161">
        <v>0</v>
      </c>
      <c r="V59" s="161">
        <f>ROUND(E59*U59,2)</f>
        <v>0</v>
      </c>
      <c r="W59" s="161"/>
      <c r="X59" s="161" t="s">
        <v>296</v>
      </c>
      <c r="Y59" s="150"/>
      <c r="Z59" s="150"/>
      <c r="AA59" s="150"/>
      <c r="AB59" s="150"/>
      <c r="AC59" s="150"/>
      <c r="AD59" s="150"/>
      <c r="AE59" s="150"/>
      <c r="AF59" s="150"/>
      <c r="AG59" s="150" t="s">
        <v>297</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9" t="s">
        <v>301</v>
      </c>
      <c r="D60" s="184"/>
      <c r="E60" s="185">
        <v>6.5663999999999998</v>
      </c>
      <c r="F60" s="161"/>
      <c r="G60" s="16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246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61"/>
      <c r="D61" s="262"/>
      <c r="E61" s="262"/>
      <c r="F61" s="262"/>
      <c r="G61" s="262"/>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221</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x14ac:dyDescent="0.2">
      <c r="A62" s="164" t="s">
        <v>212</v>
      </c>
      <c r="B62" s="165" t="s">
        <v>91</v>
      </c>
      <c r="C62" s="179" t="s">
        <v>92</v>
      </c>
      <c r="D62" s="166"/>
      <c r="E62" s="167"/>
      <c r="F62" s="168"/>
      <c r="G62" s="168">
        <f>SUMIF(AG63:AG75,"&lt;&gt;NOR",G63:G75)</f>
        <v>31292.13</v>
      </c>
      <c r="H62" s="168"/>
      <c r="I62" s="168">
        <f>SUM(I63:I75)</f>
        <v>0</v>
      </c>
      <c r="J62" s="168"/>
      <c r="K62" s="168">
        <f>SUM(K63:K75)</f>
        <v>0</v>
      </c>
      <c r="L62" s="168"/>
      <c r="M62" s="168">
        <f>SUM(M63:M75)</f>
        <v>37863.477299999999</v>
      </c>
      <c r="N62" s="168"/>
      <c r="O62" s="168">
        <f>SUM(O63:O75)</f>
        <v>19.7</v>
      </c>
      <c r="P62" s="168"/>
      <c r="Q62" s="168">
        <f>SUM(Q63:Q75)</f>
        <v>0</v>
      </c>
      <c r="R62" s="168"/>
      <c r="S62" s="168"/>
      <c r="T62" s="169"/>
      <c r="U62" s="163"/>
      <c r="V62" s="163">
        <f>SUM(V63:V75)</f>
        <v>14.190000000000001</v>
      </c>
      <c r="W62" s="163"/>
      <c r="X62" s="163"/>
      <c r="AG62" t="s">
        <v>213</v>
      </c>
    </row>
    <row r="63" spans="1:60" outlineLevel="1" x14ac:dyDescent="0.2">
      <c r="A63" s="170">
        <v>15</v>
      </c>
      <c r="B63" s="171" t="s">
        <v>302</v>
      </c>
      <c r="C63" s="180" t="s">
        <v>303</v>
      </c>
      <c r="D63" s="172" t="s">
        <v>249</v>
      </c>
      <c r="E63" s="173">
        <v>0.77280000000000004</v>
      </c>
      <c r="F63" s="174">
        <v>3240.42</v>
      </c>
      <c r="G63" s="175">
        <f>ROUND(E63*F63,2)</f>
        <v>2504.1999999999998</v>
      </c>
      <c r="H63" s="174"/>
      <c r="I63" s="175">
        <f>ROUND(E63*H63,2)</f>
        <v>0</v>
      </c>
      <c r="J63" s="174"/>
      <c r="K63" s="175">
        <f>ROUND(E63*J63,2)</f>
        <v>0</v>
      </c>
      <c r="L63" s="175">
        <v>21</v>
      </c>
      <c r="M63" s="175">
        <f>G63*(1+L63/100)</f>
        <v>3030.0819999999999</v>
      </c>
      <c r="N63" s="175">
        <v>2.5249999999999999</v>
      </c>
      <c r="O63" s="175">
        <f>ROUND(E63*N63,2)</f>
        <v>1.95</v>
      </c>
      <c r="P63" s="175">
        <v>0</v>
      </c>
      <c r="Q63" s="175">
        <f>ROUND(E63*P63,2)</f>
        <v>0</v>
      </c>
      <c r="R63" s="175" t="s">
        <v>304</v>
      </c>
      <c r="S63" s="175" t="s">
        <v>217</v>
      </c>
      <c r="T63" s="176" t="s">
        <v>218</v>
      </c>
      <c r="U63" s="161">
        <v>0.47699999999999998</v>
      </c>
      <c r="V63" s="161">
        <f>ROUND(E63*U63,2)</f>
        <v>0.37</v>
      </c>
      <c r="W63" s="161"/>
      <c r="X63" s="161" t="s">
        <v>241</v>
      </c>
      <c r="Y63" s="150"/>
      <c r="Z63" s="150"/>
      <c r="AA63" s="150"/>
      <c r="AB63" s="150"/>
      <c r="AC63" s="150"/>
      <c r="AD63" s="150"/>
      <c r="AE63" s="150"/>
      <c r="AF63" s="150"/>
      <c r="AG63" s="150" t="s">
        <v>242</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9" t="s">
        <v>253</v>
      </c>
      <c r="D64" s="184"/>
      <c r="E64" s="185">
        <v>0.77280000000000004</v>
      </c>
      <c r="F64" s="161"/>
      <c r="G64" s="16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246</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61"/>
      <c r="D65" s="262"/>
      <c r="E65" s="262"/>
      <c r="F65" s="262"/>
      <c r="G65" s="262"/>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221</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0">
        <v>16</v>
      </c>
      <c r="B66" s="171" t="s">
        <v>305</v>
      </c>
      <c r="C66" s="180" t="s">
        <v>306</v>
      </c>
      <c r="D66" s="172" t="s">
        <v>249</v>
      </c>
      <c r="E66" s="173">
        <v>6.9119999999999999</v>
      </c>
      <c r="F66" s="174">
        <v>3240.41</v>
      </c>
      <c r="G66" s="175">
        <f>ROUND(E66*F66,2)</f>
        <v>22397.71</v>
      </c>
      <c r="H66" s="174"/>
      <c r="I66" s="175">
        <f>ROUND(E66*H66,2)</f>
        <v>0</v>
      </c>
      <c r="J66" s="174"/>
      <c r="K66" s="175">
        <f>ROUND(E66*J66,2)</f>
        <v>0</v>
      </c>
      <c r="L66" s="175">
        <v>21</v>
      </c>
      <c r="M66" s="175">
        <f>G66*(1+L66/100)</f>
        <v>27101.229099999997</v>
      </c>
      <c r="N66" s="175">
        <v>2.5249999999999999</v>
      </c>
      <c r="O66" s="175">
        <f>ROUND(E66*N66,2)</f>
        <v>17.45</v>
      </c>
      <c r="P66" s="175">
        <v>0</v>
      </c>
      <c r="Q66" s="175">
        <f>ROUND(E66*P66,2)</f>
        <v>0</v>
      </c>
      <c r="R66" s="175" t="s">
        <v>304</v>
      </c>
      <c r="S66" s="175" t="s">
        <v>217</v>
      </c>
      <c r="T66" s="176" t="s">
        <v>218</v>
      </c>
      <c r="U66" s="161">
        <v>0.47699999999999998</v>
      </c>
      <c r="V66" s="161">
        <f>ROUND(E66*U66,2)</f>
        <v>3.3</v>
      </c>
      <c r="W66" s="161"/>
      <c r="X66" s="161" t="s">
        <v>241</v>
      </c>
      <c r="Y66" s="150"/>
      <c r="Z66" s="150"/>
      <c r="AA66" s="150"/>
      <c r="AB66" s="150"/>
      <c r="AC66" s="150"/>
      <c r="AD66" s="150"/>
      <c r="AE66" s="150"/>
      <c r="AF66" s="150"/>
      <c r="AG66" s="150" t="s">
        <v>242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9" t="s">
        <v>307</v>
      </c>
      <c r="D67" s="184"/>
      <c r="E67" s="185">
        <v>6.9119999999999999</v>
      </c>
      <c r="F67" s="161"/>
      <c r="G67" s="161"/>
      <c r="H67" s="161"/>
      <c r="I67" s="161"/>
      <c r="J67" s="161"/>
      <c r="K67" s="161"/>
      <c r="L67" s="161"/>
      <c r="M67" s="161"/>
      <c r="N67" s="161"/>
      <c r="O67" s="161"/>
      <c r="P67" s="161"/>
      <c r="Q67" s="161"/>
      <c r="R67" s="161"/>
      <c r="S67" s="161"/>
      <c r="T67" s="161"/>
      <c r="U67" s="161"/>
      <c r="V67" s="161"/>
      <c r="W67" s="161"/>
      <c r="X67" s="161"/>
      <c r="Y67" s="150"/>
      <c r="Z67" s="150"/>
      <c r="AA67" s="150"/>
      <c r="AB67" s="150"/>
      <c r="AC67" s="150"/>
      <c r="AD67" s="150"/>
      <c r="AE67" s="150"/>
      <c r="AF67" s="150"/>
      <c r="AG67" s="150" t="s">
        <v>246</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61"/>
      <c r="D68" s="262"/>
      <c r="E68" s="262"/>
      <c r="F68" s="262"/>
      <c r="G68" s="262"/>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221</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0">
        <v>17</v>
      </c>
      <c r="B69" s="171" t="s">
        <v>308</v>
      </c>
      <c r="C69" s="180" t="s">
        <v>309</v>
      </c>
      <c r="D69" s="172" t="s">
        <v>276</v>
      </c>
      <c r="E69" s="173">
        <v>7.68</v>
      </c>
      <c r="F69" s="174">
        <v>681.32</v>
      </c>
      <c r="G69" s="175">
        <f>ROUND(E69*F69,2)</f>
        <v>5232.54</v>
      </c>
      <c r="H69" s="174"/>
      <c r="I69" s="175">
        <f>ROUND(E69*H69,2)</f>
        <v>0</v>
      </c>
      <c r="J69" s="174"/>
      <c r="K69" s="175">
        <f>ROUND(E69*J69,2)</f>
        <v>0</v>
      </c>
      <c r="L69" s="175">
        <v>21</v>
      </c>
      <c r="M69" s="175">
        <f>G69*(1+L69/100)</f>
        <v>6331.3733999999995</v>
      </c>
      <c r="N69" s="175">
        <v>3.9199999999999999E-2</v>
      </c>
      <c r="O69" s="175">
        <f>ROUND(E69*N69,2)</f>
        <v>0.3</v>
      </c>
      <c r="P69" s="175">
        <v>0</v>
      </c>
      <c r="Q69" s="175">
        <f>ROUND(E69*P69,2)</f>
        <v>0</v>
      </c>
      <c r="R69" s="175" t="s">
        <v>304</v>
      </c>
      <c r="S69" s="175" t="s">
        <v>217</v>
      </c>
      <c r="T69" s="176" t="s">
        <v>218</v>
      </c>
      <c r="U69" s="161">
        <v>1.05</v>
      </c>
      <c r="V69" s="161">
        <f>ROUND(E69*U69,2)</f>
        <v>8.06</v>
      </c>
      <c r="W69" s="161"/>
      <c r="X69" s="161" t="s">
        <v>241</v>
      </c>
      <c r="Y69" s="150"/>
      <c r="Z69" s="150"/>
      <c r="AA69" s="150"/>
      <c r="AB69" s="150"/>
      <c r="AC69" s="150"/>
      <c r="AD69" s="150"/>
      <c r="AE69" s="150"/>
      <c r="AF69" s="150"/>
      <c r="AG69" s="150" t="s">
        <v>242</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22.5" outlineLevel="1" x14ac:dyDescent="0.2">
      <c r="A70" s="157"/>
      <c r="B70" s="158"/>
      <c r="C70" s="259" t="s">
        <v>310</v>
      </c>
      <c r="D70" s="260"/>
      <c r="E70" s="260"/>
      <c r="F70" s="260"/>
      <c r="G70" s="260"/>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244</v>
      </c>
      <c r="AH70" s="150"/>
      <c r="AI70" s="150"/>
      <c r="AJ70" s="150"/>
      <c r="AK70" s="150"/>
      <c r="AL70" s="150"/>
      <c r="AM70" s="150"/>
      <c r="AN70" s="150"/>
      <c r="AO70" s="150"/>
      <c r="AP70" s="150"/>
      <c r="AQ70" s="150"/>
      <c r="AR70" s="150"/>
      <c r="AS70" s="150"/>
      <c r="AT70" s="150"/>
      <c r="AU70" s="150"/>
      <c r="AV70" s="150"/>
      <c r="AW70" s="150"/>
      <c r="AX70" s="150"/>
      <c r="AY70" s="150"/>
      <c r="AZ70" s="150"/>
      <c r="BA70" s="188" t="str">
        <f>C70</f>
        <v>bednění svislé nebo šikmé (odkloněné), půdorysně přímé nebo zalomené, stěn základových patek ve volných nebo zapažených jámách, rýhách, šachtách, včetně případných vzpěr,</v>
      </c>
      <c r="BB70" s="150"/>
      <c r="BC70" s="150"/>
      <c r="BD70" s="150"/>
      <c r="BE70" s="150"/>
      <c r="BF70" s="150"/>
      <c r="BG70" s="150"/>
      <c r="BH70" s="150"/>
    </row>
    <row r="71" spans="1:60" outlineLevel="1" x14ac:dyDescent="0.2">
      <c r="A71" s="157"/>
      <c r="B71" s="158"/>
      <c r="C71" s="189" t="s">
        <v>311</v>
      </c>
      <c r="D71" s="184"/>
      <c r="E71" s="185">
        <v>7.68</v>
      </c>
      <c r="F71" s="161"/>
      <c r="G71" s="161"/>
      <c r="H71" s="161"/>
      <c r="I71" s="161"/>
      <c r="J71" s="161"/>
      <c r="K71" s="161"/>
      <c r="L71" s="161"/>
      <c r="M71" s="161"/>
      <c r="N71" s="161"/>
      <c r="O71" s="161"/>
      <c r="P71" s="161"/>
      <c r="Q71" s="161"/>
      <c r="R71" s="161"/>
      <c r="S71" s="161"/>
      <c r="T71" s="161"/>
      <c r="U71" s="161"/>
      <c r="V71" s="161"/>
      <c r="W71" s="161"/>
      <c r="X71" s="161"/>
      <c r="Y71" s="150"/>
      <c r="Z71" s="150"/>
      <c r="AA71" s="150"/>
      <c r="AB71" s="150"/>
      <c r="AC71" s="150"/>
      <c r="AD71" s="150"/>
      <c r="AE71" s="150"/>
      <c r="AF71" s="150"/>
      <c r="AG71" s="150" t="s">
        <v>246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61"/>
      <c r="D72" s="262"/>
      <c r="E72" s="262"/>
      <c r="F72" s="262"/>
      <c r="G72" s="262"/>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221</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0">
        <v>18</v>
      </c>
      <c r="B73" s="171" t="s">
        <v>312</v>
      </c>
      <c r="C73" s="180" t="s">
        <v>313</v>
      </c>
      <c r="D73" s="172" t="s">
        <v>276</v>
      </c>
      <c r="E73" s="173">
        <v>7.68</v>
      </c>
      <c r="F73" s="174">
        <v>150.74</v>
      </c>
      <c r="G73" s="175">
        <f>ROUND(E73*F73,2)</f>
        <v>1157.68</v>
      </c>
      <c r="H73" s="174"/>
      <c r="I73" s="175">
        <f>ROUND(E73*H73,2)</f>
        <v>0</v>
      </c>
      <c r="J73" s="174"/>
      <c r="K73" s="175">
        <f>ROUND(E73*J73,2)</f>
        <v>0</v>
      </c>
      <c r="L73" s="175">
        <v>21</v>
      </c>
      <c r="M73" s="175">
        <f>G73*(1+L73/100)</f>
        <v>1400.7927999999999</v>
      </c>
      <c r="N73" s="175">
        <v>0</v>
      </c>
      <c r="O73" s="175">
        <f>ROUND(E73*N73,2)</f>
        <v>0</v>
      </c>
      <c r="P73" s="175">
        <v>0</v>
      </c>
      <c r="Q73" s="175">
        <f>ROUND(E73*P73,2)</f>
        <v>0</v>
      </c>
      <c r="R73" s="175" t="s">
        <v>304</v>
      </c>
      <c r="S73" s="175" t="s">
        <v>217</v>
      </c>
      <c r="T73" s="176" t="s">
        <v>218</v>
      </c>
      <c r="U73" s="161">
        <v>0.32</v>
      </c>
      <c r="V73" s="161">
        <f>ROUND(E73*U73,2)</f>
        <v>2.46</v>
      </c>
      <c r="W73" s="161"/>
      <c r="X73" s="161" t="s">
        <v>241</v>
      </c>
      <c r="Y73" s="150"/>
      <c r="Z73" s="150"/>
      <c r="AA73" s="150"/>
      <c r="AB73" s="150"/>
      <c r="AC73" s="150"/>
      <c r="AD73" s="150"/>
      <c r="AE73" s="150"/>
      <c r="AF73" s="150"/>
      <c r="AG73" s="150" t="s">
        <v>242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57"/>
      <c r="B74" s="158"/>
      <c r="C74" s="259" t="s">
        <v>310</v>
      </c>
      <c r="D74" s="260"/>
      <c r="E74" s="260"/>
      <c r="F74" s="260"/>
      <c r="G74" s="260"/>
      <c r="H74" s="161"/>
      <c r="I74" s="161"/>
      <c r="J74" s="161"/>
      <c r="K74" s="161"/>
      <c r="L74" s="161"/>
      <c r="M74" s="161"/>
      <c r="N74" s="161"/>
      <c r="O74" s="161"/>
      <c r="P74" s="161"/>
      <c r="Q74" s="161"/>
      <c r="R74" s="161"/>
      <c r="S74" s="161"/>
      <c r="T74" s="161"/>
      <c r="U74" s="161"/>
      <c r="V74" s="161"/>
      <c r="W74" s="161"/>
      <c r="X74" s="161"/>
      <c r="Y74" s="150"/>
      <c r="Z74" s="150"/>
      <c r="AA74" s="150"/>
      <c r="AB74" s="150"/>
      <c r="AC74" s="150"/>
      <c r="AD74" s="150"/>
      <c r="AE74" s="150"/>
      <c r="AF74" s="150"/>
      <c r="AG74" s="150" t="s">
        <v>244</v>
      </c>
      <c r="AH74" s="150"/>
      <c r="AI74" s="150"/>
      <c r="AJ74" s="150"/>
      <c r="AK74" s="150"/>
      <c r="AL74" s="150"/>
      <c r="AM74" s="150"/>
      <c r="AN74" s="150"/>
      <c r="AO74" s="150"/>
      <c r="AP74" s="150"/>
      <c r="AQ74" s="150"/>
      <c r="AR74" s="150"/>
      <c r="AS74" s="150"/>
      <c r="AT74" s="150"/>
      <c r="AU74" s="150"/>
      <c r="AV74" s="150"/>
      <c r="AW74" s="150"/>
      <c r="AX74" s="150"/>
      <c r="AY74" s="150"/>
      <c r="AZ74" s="150"/>
      <c r="BA74" s="188" t="str">
        <f>C74</f>
        <v>bednění svislé nebo šikmé (odkloněné), půdorysně přímé nebo zalomené, stěn základových patek ve volných nebo zapažených jámách, rýhách, šachtách, včetně případných vzpěr,</v>
      </c>
      <c r="BB74" s="150"/>
      <c r="BC74" s="150"/>
      <c r="BD74" s="150"/>
      <c r="BE74" s="150"/>
      <c r="BF74" s="150"/>
      <c r="BG74" s="150"/>
      <c r="BH74" s="150"/>
    </row>
    <row r="75" spans="1:60" outlineLevel="1" x14ac:dyDescent="0.2">
      <c r="A75" s="157"/>
      <c r="B75" s="158"/>
      <c r="C75" s="261"/>
      <c r="D75" s="262"/>
      <c r="E75" s="262"/>
      <c r="F75" s="262"/>
      <c r="G75" s="262"/>
      <c r="H75" s="161"/>
      <c r="I75" s="161"/>
      <c r="J75" s="161"/>
      <c r="K75" s="161"/>
      <c r="L75" s="161"/>
      <c r="M75" s="161"/>
      <c r="N75" s="161"/>
      <c r="O75" s="161"/>
      <c r="P75" s="161"/>
      <c r="Q75" s="161"/>
      <c r="R75" s="161"/>
      <c r="S75" s="161"/>
      <c r="T75" s="161"/>
      <c r="U75" s="161"/>
      <c r="V75" s="161"/>
      <c r="W75" s="161"/>
      <c r="X75" s="161"/>
      <c r="Y75" s="150"/>
      <c r="Z75" s="150"/>
      <c r="AA75" s="150"/>
      <c r="AB75" s="150"/>
      <c r="AC75" s="150"/>
      <c r="AD75" s="150"/>
      <c r="AE75" s="150"/>
      <c r="AF75" s="150"/>
      <c r="AG75" s="150" t="s">
        <v>221</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x14ac:dyDescent="0.2">
      <c r="A76" s="164" t="s">
        <v>212</v>
      </c>
      <c r="B76" s="165" t="s">
        <v>93</v>
      </c>
      <c r="C76" s="179" t="s">
        <v>94</v>
      </c>
      <c r="D76" s="166"/>
      <c r="E76" s="167"/>
      <c r="F76" s="168"/>
      <c r="G76" s="168">
        <f>SUMIF(AG77:AG129,"&lt;&gt;NOR",G77:G129)</f>
        <v>442951.41999999993</v>
      </c>
      <c r="H76" s="168"/>
      <c r="I76" s="168">
        <f>SUM(I77:I129)</f>
        <v>0</v>
      </c>
      <c r="J76" s="168"/>
      <c r="K76" s="168">
        <f>SUM(K77:K129)</f>
        <v>0</v>
      </c>
      <c r="L76" s="168"/>
      <c r="M76" s="168">
        <f>SUM(M77:M129)</f>
        <v>535971.2182</v>
      </c>
      <c r="N76" s="168"/>
      <c r="O76" s="168">
        <f>SUM(O77:O129)</f>
        <v>40.580000000000005</v>
      </c>
      <c r="P76" s="168"/>
      <c r="Q76" s="168">
        <f>SUM(Q77:Q129)</f>
        <v>0</v>
      </c>
      <c r="R76" s="168"/>
      <c r="S76" s="168"/>
      <c r="T76" s="169"/>
      <c r="U76" s="163"/>
      <c r="V76" s="163">
        <f>SUM(V77:V129)</f>
        <v>178.79</v>
      </c>
      <c r="W76" s="163"/>
      <c r="X76" s="163"/>
      <c r="AG76" t="s">
        <v>213</v>
      </c>
    </row>
    <row r="77" spans="1:60" ht="22.5" outlineLevel="1" x14ac:dyDescent="0.2">
      <c r="A77" s="170">
        <v>19</v>
      </c>
      <c r="B77" s="171" t="s">
        <v>314</v>
      </c>
      <c r="C77" s="180" t="s">
        <v>315</v>
      </c>
      <c r="D77" s="172" t="s">
        <v>276</v>
      </c>
      <c r="E77" s="173">
        <v>160.15</v>
      </c>
      <c r="F77" s="174">
        <v>1939.52</v>
      </c>
      <c r="G77" s="175">
        <f>ROUND(E77*F77,2)</f>
        <v>310614.13</v>
      </c>
      <c r="H77" s="174"/>
      <c r="I77" s="175">
        <f>ROUND(E77*H77,2)</f>
        <v>0</v>
      </c>
      <c r="J77" s="174"/>
      <c r="K77" s="175">
        <f>ROUND(E77*J77,2)</f>
        <v>0</v>
      </c>
      <c r="L77" s="175">
        <v>21</v>
      </c>
      <c r="M77" s="175">
        <f>G77*(1+L77/100)</f>
        <v>375843.09730000002</v>
      </c>
      <c r="N77" s="175">
        <v>0.17312</v>
      </c>
      <c r="O77" s="175">
        <f>ROUND(E77*N77,2)</f>
        <v>27.73</v>
      </c>
      <c r="P77" s="175">
        <v>0</v>
      </c>
      <c r="Q77" s="175">
        <f>ROUND(E77*P77,2)</f>
        <v>0</v>
      </c>
      <c r="R77" s="175" t="s">
        <v>304</v>
      </c>
      <c r="S77" s="175" t="s">
        <v>217</v>
      </c>
      <c r="T77" s="176" t="s">
        <v>218</v>
      </c>
      <c r="U77" s="161">
        <v>0.69</v>
      </c>
      <c r="V77" s="161">
        <f>ROUND(E77*U77,2)</f>
        <v>110.5</v>
      </c>
      <c r="W77" s="161"/>
      <c r="X77" s="161" t="s">
        <v>241</v>
      </c>
      <c r="Y77" s="150"/>
      <c r="Z77" s="150"/>
      <c r="AA77" s="150"/>
      <c r="AB77" s="150"/>
      <c r="AC77" s="150"/>
      <c r="AD77" s="150"/>
      <c r="AE77" s="150"/>
      <c r="AF77" s="150"/>
      <c r="AG77" s="150" t="s">
        <v>242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9" t="s">
        <v>316</v>
      </c>
      <c r="D78" s="184"/>
      <c r="E78" s="185">
        <v>8.75</v>
      </c>
      <c r="F78" s="161"/>
      <c r="G78" s="161"/>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246</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9" t="s">
        <v>317</v>
      </c>
      <c r="D79" s="184"/>
      <c r="E79" s="185">
        <v>10.275</v>
      </c>
      <c r="F79" s="161"/>
      <c r="G79" s="161"/>
      <c r="H79" s="161"/>
      <c r="I79" s="161"/>
      <c r="J79" s="161"/>
      <c r="K79" s="161"/>
      <c r="L79" s="161"/>
      <c r="M79" s="161"/>
      <c r="N79" s="161"/>
      <c r="O79" s="161"/>
      <c r="P79" s="161"/>
      <c r="Q79" s="161"/>
      <c r="R79" s="161"/>
      <c r="S79" s="161"/>
      <c r="T79" s="161"/>
      <c r="U79" s="161"/>
      <c r="V79" s="161"/>
      <c r="W79" s="161"/>
      <c r="X79" s="161"/>
      <c r="Y79" s="150"/>
      <c r="Z79" s="150"/>
      <c r="AA79" s="150"/>
      <c r="AB79" s="150"/>
      <c r="AC79" s="150"/>
      <c r="AD79" s="150"/>
      <c r="AE79" s="150"/>
      <c r="AF79" s="150"/>
      <c r="AG79" s="150" t="s">
        <v>246</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9" t="s">
        <v>318</v>
      </c>
      <c r="D80" s="184"/>
      <c r="E80" s="185">
        <v>121.2</v>
      </c>
      <c r="F80" s="161"/>
      <c r="G80" s="161"/>
      <c r="H80" s="161"/>
      <c r="I80" s="161"/>
      <c r="J80" s="161"/>
      <c r="K80" s="161"/>
      <c r="L80" s="161"/>
      <c r="M80" s="161"/>
      <c r="N80" s="161"/>
      <c r="O80" s="161"/>
      <c r="P80" s="161"/>
      <c r="Q80" s="161"/>
      <c r="R80" s="161"/>
      <c r="S80" s="161"/>
      <c r="T80" s="161"/>
      <c r="U80" s="161"/>
      <c r="V80" s="161"/>
      <c r="W80" s="161"/>
      <c r="X80" s="161"/>
      <c r="Y80" s="150"/>
      <c r="Z80" s="150"/>
      <c r="AA80" s="150"/>
      <c r="AB80" s="150"/>
      <c r="AC80" s="150"/>
      <c r="AD80" s="150"/>
      <c r="AE80" s="150"/>
      <c r="AF80" s="150"/>
      <c r="AG80" s="150" t="s">
        <v>246</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9" t="s">
        <v>319</v>
      </c>
      <c r="D81" s="184"/>
      <c r="E81" s="185">
        <v>-21.265000000000001</v>
      </c>
      <c r="F81" s="161"/>
      <c r="G81" s="161"/>
      <c r="H81" s="161"/>
      <c r="I81" s="161"/>
      <c r="J81" s="161"/>
      <c r="K81" s="161"/>
      <c r="L81" s="161"/>
      <c r="M81" s="161"/>
      <c r="N81" s="161"/>
      <c r="O81" s="161"/>
      <c r="P81" s="161"/>
      <c r="Q81" s="161"/>
      <c r="R81" s="161"/>
      <c r="S81" s="161"/>
      <c r="T81" s="161"/>
      <c r="U81" s="161"/>
      <c r="V81" s="161"/>
      <c r="W81" s="161"/>
      <c r="X81" s="161"/>
      <c r="Y81" s="150"/>
      <c r="Z81" s="150"/>
      <c r="AA81" s="150"/>
      <c r="AB81" s="150"/>
      <c r="AC81" s="150"/>
      <c r="AD81" s="150"/>
      <c r="AE81" s="150"/>
      <c r="AF81" s="150"/>
      <c r="AG81" s="150" t="s">
        <v>246</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9" t="s">
        <v>320</v>
      </c>
      <c r="D82" s="184"/>
      <c r="E82" s="185">
        <v>16.16</v>
      </c>
      <c r="F82" s="161"/>
      <c r="G82" s="161"/>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246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9" t="s">
        <v>321</v>
      </c>
      <c r="D83" s="184"/>
      <c r="E83" s="185">
        <v>-3.18</v>
      </c>
      <c r="F83" s="161"/>
      <c r="G83" s="161"/>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246</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9" t="s">
        <v>322</v>
      </c>
      <c r="D84" s="184"/>
      <c r="E84" s="185">
        <v>28.21</v>
      </c>
      <c r="F84" s="161"/>
      <c r="G84" s="161"/>
      <c r="H84" s="161"/>
      <c r="I84" s="161"/>
      <c r="J84" s="161"/>
      <c r="K84" s="161"/>
      <c r="L84" s="161"/>
      <c r="M84" s="161"/>
      <c r="N84" s="161"/>
      <c r="O84" s="161"/>
      <c r="P84" s="161"/>
      <c r="Q84" s="161"/>
      <c r="R84" s="161"/>
      <c r="S84" s="161"/>
      <c r="T84" s="161"/>
      <c r="U84" s="161"/>
      <c r="V84" s="161"/>
      <c r="W84" s="161"/>
      <c r="X84" s="161"/>
      <c r="Y84" s="150"/>
      <c r="Z84" s="150"/>
      <c r="AA84" s="150"/>
      <c r="AB84" s="150"/>
      <c r="AC84" s="150"/>
      <c r="AD84" s="150"/>
      <c r="AE84" s="150"/>
      <c r="AF84" s="150"/>
      <c r="AG84" s="150" t="s">
        <v>246</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61"/>
      <c r="D85" s="262"/>
      <c r="E85" s="262"/>
      <c r="F85" s="262"/>
      <c r="G85" s="262"/>
      <c r="H85" s="161"/>
      <c r="I85" s="161"/>
      <c r="J85" s="161"/>
      <c r="K85" s="161"/>
      <c r="L85" s="161"/>
      <c r="M85" s="161"/>
      <c r="N85" s="161"/>
      <c r="O85" s="161"/>
      <c r="P85" s="161"/>
      <c r="Q85" s="161"/>
      <c r="R85" s="161"/>
      <c r="S85" s="161"/>
      <c r="T85" s="161"/>
      <c r="U85" s="161"/>
      <c r="V85" s="161"/>
      <c r="W85" s="161"/>
      <c r="X85" s="161"/>
      <c r="Y85" s="150"/>
      <c r="Z85" s="150"/>
      <c r="AA85" s="150"/>
      <c r="AB85" s="150"/>
      <c r="AC85" s="150"/>
      <c r="AD85" s="150"/>
      <c r="AE85" s="150"/>
      <c r="AF85" s="150"/>
      <c r="AG85" s="150" t="s">
        <v>221</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22.5" outlineLevel="1" x14ac:dyDescent="0.2">
      <c r="A86" s="170">
        <v>20</v>
      </c>
      <c r="B86" s="171" t="s">
        <v>323</v>
      </c>
      <c r="C86" s="180" t="s">
        <v>324</v>
      </c>
      <c r="D86" s="172" t="s">
        <v>276</v>
      </c>
      <c r="E86" s="173">
        <v>2.6949999999999998</v>
      </c>
      <c r="F86" s="174">
        <v>2344.2399999999998</v>
      </c>
      <c r="G86" s="175">
        <f>ROUND(E86*F86,2)</f>
        <v>6317.73</v>
      </c>
      <c r="H86" s="174"/>
      <c r="I86" s="175">
        <f>ROUND(E86*H86,2)</f>
        <v>0</v>
      </c>
      <c r="J86" s="174"/>
      <c r="K86" s="175">
        <f>ROUND(E86*J86,2)</f>
        <v>0</v>
      </c>
      <c r="L86" s="175">
        <v>21</v>
      </c>
      <c r="M86" s="175">
        <f>G86*(1+L86/100)</f>
        <v>7644.4532999999992</v>
      </c>
      <c r="N86" s="175">
        <v>0.21631</v>
      </c>
      <c r="O86" s="175">
        <f>ROUND(E86*N86,2)</f>
        <v>0.57999999999999996</v>
      </c>
      <c r="P86" s="175">
        <v>0</v>
      </c>
      <c r="Q86" s="175">
        <f>ROUND(E86*P86,2)</f>
        <v>0</v>
      </c>
      <c r="R86" s="175" t="s">
        <v>304</v>
      </c>
      <c r="S86" s="175" t="s">
        <v>217</v>
      </c>
      <c r="T86" s="176" t="s">
        <v>218</v>
      </c>
      <c r="U86" s="161">
        <v>0.85780000000000001</v>
      </c>
      <c r="V86" s="161">
        <f>ROUND(E86*U86,2)</f>
        <v>2.31</v>
      </c>
      <c r="W86" s="161"/>
      <c r="X86" s="161" t="s">
        <v>241</v>
      </c>
      <c r="Y86" s="150"/>
      <c r="Z86" s="150"/>
      <c r="AA86" s="150"/>
      <c r="AB86" s="150"/>
      <c r="AC86" s="150"/>
      <c r="AD86" s="150"/>
      <c r="AE86" s="150"/>
      <c r="AF86" s="150"/>
      <c r="AG86" s="150" t="s">
        <v>242</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9" t="s">
        <v>325</v>
      </c>
      <c r="D87" s="184"/>
      <c r="E87" s="185">
        <v>2.6949999999999998</v>
      </c>
      <c r="F87" s="161"/>
      <c r="G87" s="161"/>
      <c r="H87" s="161"/>
      <c r="I87" s="161"/>
      <c r="J87" s="161"/>
      <c r="K87" s="161"/>
      <c r="L87" s="161"/>
      <c r="M87" s="161"/>
      <c r="N87" s="161"/>
      <c r="O87" s="161"/>
      <c r="P87" s="161"/>
      <c r="Q87" s="161"/>
      <c r="R87" s="161"/>
      <c r="S87" s="161"/>
      <c r="T87" s="161"/>
      <c r="U87" s="161"/>
      <c r="V87" s="161"/>
      <c r="W87" s="161"/>
      <c r="X87" s="161"/>
      <c r="Y87" s="150"/>
      <c r="Z87" s="150"/>
      <c r="AA87" s="150"/>
      <c r="AB87" s="150"/>
      <c r="AC87" s="150"/>
      <c r="AD87" s="150"/>
      <c r="AE87" s="150"/>
      <c r="AF87" s="150"/>
      <c r="AG87" s="150" t="s">
        <v>246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61"/>
      <c r="D88" s="262"/>
      <c r="E88" s="262"/>
      <c r="F88" s="262"/>
      <c r="G88" s="262"/>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221</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1" x14ac:dyDescent="0.2">
      <c r="A89" s="170">
        <v>21</v>
      </c>
      <c r="B89" s="171" t="s">
        <v>326</v>
      </c>
      <c r="C89" s="180" t="s">
        <v>327</v>
      </c>
      <c r="D89" s="172" t="s">
        <v>276</v>
      </c>
      <c r="E89" s="173">
        <v>3.18</v>
      </c>
      <c r="F89" s="174">
        <v>3121.71</v>
      </c>
      <c r="G89" s="175">
        <f>ROUND(E89*F89,2)</f>
        <v>9927.0400000000009</v>
      </c>
      <c r="H89" s="174"/>
      <c r="I89" s="175">
        <f>ROUND(E89*H89,2)</f>
        <v>0</v>
      </c>
      <c r="J89" s="174"/>
      <c r="K89" s="175">
        <f>ROUND(E89*J89,2)</f>
        <v>0</v>
      </c>
      <c r="L89" s="175">
        <v>21</v>
      </c>
      <c r="M89" s="175">
        <f>G89*(1+L89/100)</f>
        <v>12011.718400000002</v>
      </c>
      <c r="N89" s="175">
        <v>0.52351999999999999</v>
      </c>
      <c r="O89" s="175">
        <f>ROUND(E89*N89,2)</f>
        <v>1.66</v>
      </c>
      <c r="P89" s="175">
        <v>0</v>
      </c>
      <c r="Q89" s="175">
        <f>ROUND(E89*P89,2)</f>
        <v>0</v>
      </c>
      <c r="R89" s="175" t="s">
        <v>304</v>
      </c>
      <c r="S89" s="175" t="s">
        <v>217</v>
      </c>
      <c r="T89" s="176" t="s">
        <v>218</v>
      </c>
      <c r="U89" s="161">
        <v>1.0649999999999999</v>
      </c>
      <c r="V89" s="161">
        <f>ROUND(E89*U89,2)</f>
        <v>3.39</v>
      </c>
      <c r="W89" s="161"/>
      <c r="X89" s="161" t="s">
        <v>241</v>
      </c>
      <c r="Y89" s="150"/>
      <c r="Z89" s="150"/>
      <c r="AA89" s="150"/>
      <c r="AB89" s="150"/>
      <c r="AC89" s="150"/>
      <c r="AD89" s="150"/>
      <c r="AE89" s="150"/>
      <c r="AF89" s="150"/>
      <c r="AG89" s="150" t="s">
        <v>242</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59" t="s">
        <v>328</v>
      </c>
      <c r="D90" s="260"/>
      <c r="E90" s="260"/>
      <c r="F90" s="260"/>
      <c r="G90" s="260"/>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244</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9" t="s">
        <v>329</v>
      </c>
      <c r="D91" s="184"/>
      <c r="E91" s="185">
        <v>3.18</v>
      </c>
      <c r="F91" s="161"/>
      <c r="G91" s="161"/>
      <c r="H91" s="161"/>
      <c r="I91" s="161"/>
      <c r="J91" s="161"/>
      <c r="K91" s="161"/>
      <c r="L91" s="161"/>
      <c r="M91" s="161"/>
      <c r="N91" s="161"/>
      <c r="O91" s="161"/>
      <c r="P91" s="161"/>
      <c r="Q91" s="161"/>
      <c r="R91" s="161"/>
      <c r="S91" s="161"/>
      <c r="T91" s="161"/>
      <c r="U91" s="161"/>
      <c r="V91" s="161"/>
      <c r="W91" s="161"/>
      <c r="X91" s="161"/>
      <c r="Y91" s="150"/>
      <c r="Z91" s="150"/>
      <c r="AA91" s="150"/>
      <c r="AB91" s="150"/>
      <c r="AC91" s="150"/>
      <c r="AD91" s="150"/>
      <c r="AE91" s="150"/>
      <c r="AF91" s="150"/>
      <c r="AG91" s="150" t="s">
        <v>246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61"/>
      <c r="D92" s="262"/>
      <c r="E92" s="262"/>
      <c r="F92" s="262"/>
      <c r="G92" s="262"/>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221</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0">
        <v>22</v>
      </c>
      <c r="B93" s="171" t="s">
        <v>330</v>
      </c>
      <c r="C93" s="180" t="s">
        <v>331</v>
      </c>
      <c r="D93" s="172" t="s">
        <v>332</v>
      </c>
      <c r="E93" s="173">
        <v>5</v>
      </c>
      <c r="F93" s="174">
        <v>897.34</v>
      </c>
      <c r="G93" s="175">
        <f>ROUND(E93*F93,2)</f>
        <v>4486.7</v>
      </c>
      <c r="H93" s="174"/>
      <c r="I93" s="175">
        <f>ROUND(E93*H93,2)</f>
        <v>0</v>
      </c>
      <c r="J93" s="174"/>
      <c r="K93" s="175">
        <f>ROUND(E93*J93,2)</f>
        <v>0</v>
      </c>
      <c r="L93" s="175">
        <v>21</v>
      </c>
      <c r="M93" s="175">
        <f>G93*(1+L93/100)</f>
        <v>5428.9069999999992</v>
      </c>
      <c r="N93" s="175">
        <v>2.6509999999999999E-2</v>
      </c>
      <c r="O93" s="175">
        <f>ROUND(E93*N93,2)</f>
        <v>0.13</v>
      </c>
      <c r="P93" s="175">
        <v>0</v>
      </c>
      <c r="Q93" s="175">
        <f>ROUND(E93*P93,2)</f>
        <v>0</v>
      </c>
      <c r="R93" s="175" t="s">
        <v>304</v>
      </c>
      <c r="S93" s="175" t="s">
        <v>217</v>
      </c>
      <c r="T93" s="176" t="s">
        <v>218</v>
      </c>
      <c r="U93" s="161">
        <v>0.24</v>
      </c>
      <c r="V93" s="161">
        <f>ROUND(E93*U93,2)</f>
        <v>1.2</v>
      </c>
      <c r="W93" s="161"/>
      <c r="X93" s="161" t="s">
        <v>241</v>
      </c>
      <c r="Y93" s="150"/>
      <c r="Z93" s="150"/>
      <c r="AA93" s="150"/>
      <c r="AB93" s="150"/>
      <c r="AC93" s="150"/>
      <c r="AD93" s="150"/>
      <c r="AE93" s="150"/>
      <c r="AF93" s="150"/>
      <c r="AG93" s="150" t="s">
        <v>242</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9" t="s">
        <v>333</v>
      </c>
      <c r="D94" s="184"/>
      <c r="E94" s="185">
        <v>5</v>
      </c>
      <c r="F94" s="161"/>
      <c r="G94" s="161"/>
      <c r="H94" s="161"/>
      <c r="I94" s="161"/>
      <c r="J94" s="161"/>
      <c r="K94" s="161"/>
      <c r="L94" s="161"/>
      <c r="M94" s="161"/>
      <c r="N94" s="161"/>
      <c r="O94" s="161"/>
      <c r="P94" s="161"/>
      <c r="Q94" s="161"/>
      <c r="R94" s="161"/>
      <c r="S94" s="161"/>
      <c r="T94" s="161"/>
      <c r="U94" s="161"/>
      <c r="V94" s="161"/>
      <c r="W94" s="161"/>
      <c r="X94" s="161"/>
      <c r="Y94" s="150"/>
      <c r="Z94" s="150"/>
      <c r="AA94" s="150"/>
      <c r="AB94" s="150"/>
      <c r="AC94" s="150"/>
      <c r="AD94" s="150"/>
      <c r="AE94" s="150"/>
      <c r="AF94" s="150"/>
      <c r="AG94" s="150" t="s">
        <v>246</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61"/>
      <c r="D95" s="262"/>
      <c r="E95" s="262"/>
      <c r="F95" s="262"/>
      <c r="G95" s="262"/>
      <c r="H95" s="161"/>
      <c r="I95" s="161"/>
      <c r="J95" s="161"/>
      <c r="K95" s="161"/>
      <c r="L95" s="161"/>
      <c r="M95" s="161"/>
      <c r="N95" s="161"/>
      <c r="O95" s="161"/>
      <c r="P95" s="161"/>
      <c r="Q95" s="161"/>
      <c r="R95" s="161"/>
      <c r="S95" s="161"/>
      <c r="T95" s="161"/>
      <c r="U95" s="161"/>
      <c r="V95" s="161"/>
      <c r="W95" s="161"/>
      <c r="X95" s="161"/>
      <c r="Y95" s="150"/>
      <c r="Z95" s="150"/>
      <c r="AA95" s="150"/>
      <c r="AB95" s="150"/>
      <c r="AC95" s="150"/>
      <c r="AD95" s="150"/>
      <c r="AE95" s="150"/>
      <c r="AF95" s="150"/>
      <c r="AG95" s="150" t="s">
        <v>221</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0">
        <v>23</v>
      </c>
      <c r="B96" s="171" t="s">
        <v>334</v>
      </c>
      <c r="C96" s="180" t="s">
        <v>335</v>
      </c>
      <c r="D96" s="172" t="s">
        <v>332</v>
      </c>
      <c r="E96" s="173">
        <v>1</v>
      </c>
      <c r="F96" s="174">
        <v>1837.42</v>
      </c>
      <c r="G96" s="175">
        <f>ROUND(E96*F96,2)</f>
        <v>1837.42</v>
      </c>
      <c r="H96" s="174"/>
      <c r="I96" s="175">
        <f>ROUND(E96*H96,2)</f>
        <v>0</v>
      </c>
      <c r="J96" s="174"/>
      <c r="K96" s="175">
        <f>ROUND(E96*J96,2)</f>
        <v>0</v>
      </c>
      <c r="L96" s="175">
        <v>21</v>
      </c>
      <c r="M96" s="175">
        <f>G96*(1+L96/100)</f>
        <v>2223.2782000000002</v>
      </c>
      <c r="N96" s="175">
        <v>5.2720000000000003E-2</v>
      </c>
      <c r="O96" s="175">
        <f>ROUND(E96*N96,2)</f>
        <v>0.05</v>
      </c>
      <c r="P96" s="175">
        <v>0</v>
      </c>
      <c r="Q96" s="175">
        <f>ROUND(E96*P96,2)</f>
        <v>0</v>
      </c>
      <c r="R96" s="175" t="s">
        <v>304</v>
      </c>
      <c r="S96" s="175" t="s">
        <v>217</v>
      </c>
      <c r="T96" s="176" t="s">
        <v>218</v>
      </c>
      <c r="U96" s="161">
        <v>0.57789999999999997</v>
      </c>
      <c r="V96" s="161">
        <f>ROUND(E96*U96,2)</f>
        <v>0.57999999999999996</v>
      </c>
      <c r="W96" s="161"/>
      <c r="X96" s="161" t="s">
        <v>241</v>
      </c>
      <c r="Y96" s="150"/>
      <c r="Z96" s="150"/>
      <c r="AA96" s="150"/>
      <c r="AB96" s="150"/>
      <c r="AC96" s="150"/>
      <c r="AD96" s="150"/>
      <c r="AE96" s="150"/>
      <c r="AF96" s="150"/>
      <c r="AG96" s="150" t="s">
        <v>242</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9" t="s">
        <v>336</v>
      </c>
      <c r="D97" s="184"/>
      <c r="E97" s="185">
        <v>1</v>
      </c>
      <c r="F97" s="161"/>
      <c r="G97" s="161"/>
      <c r="H97" s="161"/>
      <c r="I97" s="161"/>
      <c r="J97" s="161"/>
      <c r="K97" s="161"/>
      <c r="L97" s="161"/>
      <c r="M97" s="161"/>
      <c r="N97" s="161"/>
      <c r="O97" s="161"/>
      <c r="P97" s="161"/>
      <c r="Q97" s="161"/>
      <c r="R97" s="161"/>
      <c r="S97" s="161"/>
      <c r="T97" s="161"/>
      <c r="U97" s="161"/>
      <c r="V97" s="161"/>
      <c r="W97" s="161"/>
      <c r="X97" s="161"/>
      <c r="Y97" s="150"/>
      <c r="Z97" s="150"/>
      <c r="AA97" s="150"/>
      <c r="AB97" s="150"/>
      <c r="AC97" s="150"/>
      <c r="AD97" s="150"/>
      <c r="AE97" s="150"/>
      <c r="AF97" s="150"/>
      <c r="AG97" s="150" t="s">
        <v>246</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61"/>
      <c r="D98" s="262"/>
      <c r="E98" s="262"/>
      <c r="F98" s="262"/>
      <c r="G98" s="262"/>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221</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22.5" outlineLevel="1" x14ac:dyDescent="0.2">
      <c r="A99" s="170">
        <v>24</v>
      </c>
      <c r="B99" s="171" t="s">
        <v>337</v>
      </c>
      <c r="C99" s="180" t="s">
        <v>338</v>
      </c>
      <c r="D99" s="172" t="s">
        <v>332</v>
      </c>
      <c r="E99" s="173">
        <v>12</v>
      </c>
      <c r="F99" s="174">
        <v>545.41999999999996</v>
      </c>
      <c r="G99" s="175">
        <f>ROUND(E99*F99,2)</f>
        <v>6545.04</v>
      </c>
      <c r="H99" s="174"/>
      <c r="I99" s="175">
        <f>ROUND(E99*H99,2)</f>
        <v>0</v>
      </c>
      <c r="J99" s="174"/>
      <c r="K99" s="175">
        <f>ROUND(E99*J99,2)</f>
        <v>0</v>
      </c>
      <c r="L99" s="175">
        <v>21</v>
      </c>
      <c r="M99" s="175">
        <f>G99*(1+L99/100)</f>
        <v>7919.4983999999995</v>
      </c>
      <c r="N99" s="175">
        <v>4.555E-2</v>
      </c>
      <c r="O99" s="175">
        <f>ROUND(E99*N99,2)</f>
        <v>0.55000000000000004</v>
      </c>
      <c r="P99" s="175">
        <v>0</v>
      </c>
      <c r="Q99" s="175">
        <f>ROUND(E99*P99,2)</f>
        <v>0</v>
      </c>
      <c r="R99" s="175" t="s">
        <v>304</v>
      </c>
      <c r="S99" s="175" t="s">
        <v>217</v>
      </c>
      <c r="T99" s="176" t="s">
        <v>218</v>
      </c>
      <c r="U99" s="161">
        <v>0.2525</v>
      </c>
      <c r="V99" s="161">
        <f>ROUND(E99*U99,2)</f>
        <v>3.03</v>
      </c>
      <c r="W99" s="161"/>
      <c r="X99" s="161" t="s">
        <v>241</v>
      </c>
      <c r="Y99" s="150"/>
      <c r="Z99" s="150"/>
      <c r="AA99" s="150"/>
      <c r="AB99" s="150"/>
      <c r="AC99" s="150"/>
      <c r="AD99" s="150"/>
      <c r="AE99" s="150"/>
      <c r="AF99" s="150"/>
      <c r="AG99" s="150" t="s">
        <v>242</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9" t="s">
        <v>339</v>
      </c>
      <c r="D100" s="184"/>
      <c r="E100" s="185">
        <v>12</v>
      </c>
      <c r="F100" s="161"/>
      <c r="G100" s="161"/>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246</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61"/>
      <c r="D101" s="262"/>
      <c r="E101" s="262"/>
      <c r="F101" s="262"/>
      <c r="G101" s="262"/>
      <c r="H101" s="161"/>
      <c r="I101" s="161"/>
      <c r="J101" s="161"/>
      <c r="K101" s="161"/>
      <c r="L101" s="161"/>
      <c r="M101" s="161"/>
      <c r="N101" s="161"/>
      <c r="O101" s="161"/>
      <c r="P101" s="161"/>
      <c r="Q101" s="161"/>
      <c r="R101" s="161"/>
      <c r="S101" s="161"/>
      <c r="T101" s="161"/>
      <c r="U101" s="161"/>
      <c r="V101" s="161"/>
      <c r="W101" s="161"/>
      <c r="X101" s="161"/>
      <c r="Y101" s="150"/>
      <c r="Z101" s="150"/>
      <c r="AA101" s="150"/>
      <c r="AB101" s="150"/>
      <c r="AC101" s="150"/>
      <c r="AD101" s="150"/>
      <c r="AE101" s="150"/>
      <c r="AF101" s="150"/>
      <c r="AG101" s="150" t="s">
        <v>221</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ht="22.5" outlineLevel="1" x14ac:dyDescent="0.2">
      <c r="A102" s="170">
        <v>25</v>
      </c>
      <c r="B102" s="171" t="s">
        <v>340</v>
      </c>
      <c r="C102" s="180" t="s">
        <v>341</v>
      </c>
      <c r="D102" s="172" t="s">
        <v>332</v>
      </c>
      <c r="E102" s="173">
        <v>4</v>
      </c>
      <c r="F102" s="174">
        <v>629.1</v>
      </c>
      <c r="G102" s="175">
        <f>ROUND(E102*F102,2)</f>
        <v>2516.4</v>
      </c>
      <c r="H102" s="174"/>
      <c r="I102" s="175">
        <f>ROUND(E102*H102,2)</f>
        <v>0</v>
      </c>
      <c r="J102" s="174"/>
      <c r="K102" s="175">
        <f>ROUND(E102*J102,2)</f>
        <v>0</v>
      </c>
      <c r="L102" s="175">
        <v>21</v>
      </c>
      <c r="M102" s="175">
        <f>G102*(1+L102/100)</f>
        <v>3044.8440000000001</v>
      </c>
      <c r="N102" s="175">
        <v>5.4730000000000001E-2</v>
      </c>
      <c r="O102" s="175">
        <f>ROUND(E102*N102,2)</f>
        <v>0.22</v>
      </c>
      <c r="P102" s="175">
        <v>0</v>
      </c>
      <c r="Q102" s="175">
        <f>ROUND(E102*P102,2)</f>
        <v>0</v>
      </c>
      <c r="R102" s="175" t="s">
        <v>304</v>
      </c>
      <c r="S102" s="175" t="s">
        <v>217</v>
      </c>
      <c r="T102" s="176" t="s">
        <v>218</v>
      </c>
      <c r="U102" s="161">
        <v>0.26</v>
      </c>
      <c r="V102" s="161">
        <f>ROUND(E102*U102,2)</f>
        <v>1.04</v>
      </c>
      <c r="W102" s="161"/>
      <c r="X102" s="161" t="s">
        <v>241</v>
      </c>
      <c r="Y102" s="150"/>
      <c r="Z102" s="150"/>
      <c r="AA102" s="150"/>
      <c r="AB102" s="150"/>
      <c r="AC102" s="150"/>
      <c r="AD102" s="150"/>
      <c r="AE102" s="150"/>
      <c r="AF102" s="150"/>
      <c r="AG102" s="150" t="s">
        <v>242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9" t="s">
        <v>342</v>
      </c>
      <c r="D103" s="184"/>
      <c r="E103" s="185">
        <v>4</v>
      </c>
      <c r="F103" s="161"/>
      <c r="G103" s="161"/>
      <c r="H103" s="161"/>
      <c r="I103" s="161"/>
      <c r="J103" s="161"/>
      <c r="K103" s="161"/>
      <c r="L103" s="161"/>
      <c r="M103" s="161"/>
      <c r="N103" s="161"/>
      <c r="O103" s="161"/>
      <c r="P103" s="161"/>
      <c r="Q103" s="161"/>
      <c r="R103" s="161"/>
      <c r="S103" s="161"/>
      <c r="T103" s="161"/>
      <c r="U103" s="161"/>
      <c r="V103" s="161"/>
      <c r="W103" s="161"/>
      <c r="X103" s="161"/>
      <c r="Y103" s="150"/>
      <c r="Z103" s="150"/>
      <c r="AA103" s="150"/>
      <c r="AB103" s="150"/>
      <c r="AC103" s="150"/>
      <c r="AD103" s="150"/>
      <c r="AE103" s="150"/>
      <c r="AF103" s="150"/>
      <c r="AG103" s="150" t="s">
        <v>246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61"/>
      <c r="D104" s="262"/>
      <c r="E104" s="262"/>
      <c r="F104" s="262"/>
      <c r="G104" s="262"/>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221</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2.5" outlineLevel="1" x14ac:dyDescent="0.2">
      <c r="A105" s="170">
        <v>26</v>
      </c>
      <c r="B105" s="171" t="s">
        <v>343</v>
      </c>
      <c r="C105" s="180" t="s">
        <v>344</v>
      </c>
      <c r="D105" s="172" t="s">
        <v>332</v>
      </c>
      <c r="E105" s="173">
        <v>16</v>
      </c>
      <c r="F105" s="174">
        <v>1573.92</v>
      </c>
      <c r="G105" s="175">
        <f>ROUND(E105*F105,2)</f>
        <v>25182.720000000001</v>
      </c>
      <c r="H105" s="174"/>
      <c r="I105" s="175">
        <f>ROUND(E105*H105,2)</f>
        <v>0</v>
      </c>
      <c r="J105" s="174"/>
      <c r="K105" s="175">
        <f>ROUND(E105*J105,2)</f>
        <v>0</v>
      </c>
      <c r="L105" s="175">
        <v>21</v>
      </c>
      <c r="M105" s="175">
        <f>G105*(1+L105/100)</f>
        <v>30471.091199999999</v>
      </c>
      <c r="N105" s="175">
        <v>0.10784000000000001</v>
      </c>
      <c r="O105" s="175">
        <f>ROUND(E105*N105,2)</f>
        <v>1.73</v>
      </c>
      <c r="P105" s="175">
        <v>0</v>
      </c>
      <c r="Q105" s="175">
        <f>ROUND(E105*P105,2)</f>
        <v>0</v>
      </c>
      <c r="R105" s="175" t="s">
        <v>304</v>
      </c>
      <c r="S105" s="175" t="s">
        <v>217</v>
      </c>
      <c r="T105" s="176" t="s">
        <v>218</v>
      </c>
      <c r="U105" s="161">
        <v>0.30099999999999999</v>
      </c>
      <c r="V105" s="161">
        <f>ROUND(E105*U105,2)</f>
        <v>4.82</v>
      </c>
      <c r="W105" s="161"/>
      <c r="X105" s="161" t="s">
        <v>241</v>
      </c>
      <c r="Y105" s="150"/>
      <c r="Z105" s="150"/>
      <c r="AA105" s="150"/>
      <c r="AB105" s="150"/>
      <c r="AC105" s="150"/>
      <c r="AD105" s="150"/>
      <c r="AE105" s="150"/>
      <c r="AF105" s="150"/>
      <c r="AG105" s="150" t="s">
        <v>242</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9" t="s">
        <v>345</v>
      </c>
      <c r="D106" s="184"/>
      <c r="E106" s="185">
        <v>16</v>
      </c>
      <c r="F106" s="161"/>
      <c r="G106" s="161"/>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246</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61"/>
      <c r="D107" s="262"/>
      <c r="E107" s="262"/>
      <c r="F107" s="262"/>
      <c r="G107" s="262"/>
      <c r="H107" s="161"/>
      <c r="I107" s="161"/>
      <c r="J107" s="161"/>
      <c r="K107" s="161"/>
      <c r="L107" s="161"/>
      <c r="M107" s="161"/>
      <c r="N107" s="161"/>
      <c r="O107" s="161"/>
      <c r="P107" s="161"/>
      <c r="Q107" s="161"/>
      <c r="R107" s="161"/>
      <c r="S107" s="161"/>
      <c r="T107" s="161"/>
      <c r="U107" s="161"/>
      <c r="V107" s="161"/>
      <c r="W107" s="161"/>
      <c r="X107" s="161"/>
      <c r="Y107" s="150"/>
      <c r="Z107" s="150"/>
      <c r="AA107" s="150"/>
      <c r="AB107" s="150"/>
      <c r="AC107" s="150"/>
      <c r="AD107" s="150"/>
      <c r="AE107" s="150"/>
      <c r="AF107" s="150"/>
      <c r="AG107" s="150" t="s">
        <v>221</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70">
        <v>27</v>
      </c>
      <c r="B108" s="171" t="s">
        <v>346</v>
      </c>
      <c r="C108" s="180" t="s">
        <v>347</v>
      </c>
      <c r="D108" s="172" t="s">
        <v>249</v>
      </c>
      <c r="E108" s="173">
        <v>0.41760000000000003</v>
      </c>
      <c r="F108" s="174">
        <v>8581.7199999999993</v>
      </c>
      <c r="G108" s="175">
        <f>ROUND(E108*F108,2)</f>
        <v>3583.73</v>
      </c>
      <c r="H108" s="174"/>
      <c r="I108" s="175">
        <f>ROUND(E108*H108,2)</f>
        <v>0</v>
      </c>
      <c r="J108" s="174"/>
      <c r="K108" s="175">
        <f>ROUND(E108*J108,2)</f>
        <v>0</v>
      </c>
      <c r="L108" s="175">
        <v>21</v>
      </c>
      <c r="M108" s="175">
        <f>G108*(1+L108/100)</f>
        <v>4336.3132999999998</v>
      </c>
      <c r="N108" s="175">
        <v>1.6823999999999999</v>
      </c>
      <c r="O108" s="175">
        <f>ROUND(E108*N108,2)</f>
        <v>0.7</v>
      </c>
      <c r="P108" s="175">
        <v>0</v>
      </c>
      <c r="Q108" s="175">
        <f>ROUND(E108*P108,2)</f>
        <v>0</v>
      </c>
      <c r="R108" s="175" t="s">
        <v>348</v>
      </c>
      <c r="S108" s="175" t="s">
        <v>217</v>
      </c>
      <c r="T108" s="176" t="s">
        <v>218</v>
      </c>
      <c r="U108" s="161">
        <v>6.8680000000000003</v>
      </c>
      <c r="V108" s="161">
        <f>ROUND(E108*U108,2)</f>
        <v>2.87</v>
      </c>
      <c r="W108" s="161"/>
      <c r="X108" s="161" t="s">
        <v>241</v>
      </c>
      <c r="Y108" s="150"/>
      <c r="Z108" s="150"/>
      <c r="AA108" s="150"/>
      <c r="AB108" s="150"/>
      <c r="AC108" s="150"/>
      <c r="AD108" s="150"/>
      <c r="AE108" s="150"/>
      <c r="AF108" s="150"/>
      <c r="AG108" s="150" t="s">
        <v>242</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59" t="s">
        <v>349</v>
      </c>
      <c r="D109" s="260"/>
      <c r="E109" s="260"/>
      <c r="F109" s="260"/>
      <c r="G109" s="260"/>
      <c r="H109" s="161"/>
      <c r="I109" s="161"/>
      <c r="J109" s="161"/>
      <c r="K109" s="161"/>
      <c r="L109" s="161"/>
      <c r="M109" s="161"/>
      <c r="N109" s="161"/>
      <c r="O109" s="161"/>
      <c r="P109" s="161"/>
      <c r="Q109" s="161"/>
      <c r="R109" s="161"/>
      <c r="S109" s="161"/>
      <c r="T109" s="161"/>
      <c r="U109" s="161"/>
      <c r="V109" s="161"/>
      <c r="W109" s="161"/>
      <c r="X109" s="161"/>
      <c r="Y109" s="150"/>
      <c r="Z109" s="150"/>
      <c r="AA109" s="150"/>
      <c r="AB109" s="150"/>
      <c r="AC109" s="150"/>
      <c r="AD109" s="150"/>
      <c r="AE109" s="150"/>
      <c r="AF109" s="150"/>
      <c r="AG109" s="150" t="s">
        <v>244</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9" t="s">
        <v>350</v>
      </c>
      <c r="D110" s="184"/>
      <c r="E110" s="185">
        <v>0.41760000000000003</v>
      </c>
      <c r="F110" s="161"/>
      <c r="G110" s="161"/>
      <c r="H110" s="161"/>
      <c r="I110" s="161"/>
      <c r="J110" s="161"/>
      <c r="K110" s="161"/>
      <c r="L110" s="161"/>
      <c r="M110" s="161"/>
      <c r="N110" s="161"/>
      <c r="O110" s="161"/>
      <c r="P110" s="161"/>
      <c r="Q110" s="161"/>
      <c r="R110" s="161"/>
      <c r="S110" s="161"/>
      <c r="T110" s="161"/>
      <c r="U110" s="161"/>
      <c r="V110" s="161"/>
      <c r="W110" s="161"/>
      <c r="X110" s="161"/>
      <c r="Y110" s="150"/>
      <c r="Z110" s="150"/>
      <c r="AA110" s="150"/>
      <c r="AB110" s="150"/>
      <c r="AC110" s="150"/>
      <c r="AD110" s="150"/>
      <c r="AE110" s="150"/>
      <c r="AF110" s="150"/>
      <c r="AG110" s="150" t="s">
        <v>246</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61"/>
      <c r="D111" s="262"/>
      <c r="E111" s="262"/>
      <c r="F111" s="262"/>
      <c r="G111" s="262"/>
      <c r="H111" s="161"/>
      <c r="I111" s="161"/>
      <c r="J111" s="161"/>
      <c r="K111" s="161"/>
      <c r="L111" s="161"/>
      <c r="M111" s="161"/>
      <c r="N111" s="161"/>
      <c r="O111" s="161"/>
      <c r="P111" s="161"/>
      <c r="Q111" s="161"/>
      <c r="R111" s="161"/>
      <c r="S111" s="161"/>
      <c r="T111" s="161"/>
      <c r="U111" s="161"/>
      <c r="V111" s="161"/>
      <c r="W111" s="161"/>
      <c r="X111" s="161"/>
      <c r="Y111" s="150"/>
      <c r="Z111" s="150"/>
      <c r="AA111" s="150"/>
      <c r="AB111" s="150"/>
      <c r="AC111" s="150"/>
      <c r="AD111" s="150"/>
      <c r="AE111" s="150"/>
      <c r="AF111" s="150"/>
      <c r="AG111" s="150" t="s">
        <v>221</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70">
        <v>28</v>
      </c>
      <c r="B112" s="171" t="s">
        <v>351</v>
      </c>
      <c r="C112" s="180" t="s">
        <v>352</v>
      </c>
      <c r="D112" s="172" t="s">
        <v>332</v>
      </c>
      <c r="E112" s="173">
        <v>10</v>
      </c>
      <c r="F112" s="174">
        <v>96.85</v>
      </c>
      <c r="G112" s="175">
        <f>ROUND(E112*F112,2)</f>
        <v>968.5</v>
      </c>
      <c r="H112" s="174"/>
      <c r="I112" s="175">
        <f>ROUND(E112*H112,2)</f>
        <v>0</v>
      </c>
      <c r="J112" s="174"/>
      <c r="K112" s="175">
        <f>ROUND(E112*J112,2)</f>
        <v>0</v>
      </c>
      <c r="L112" s="175">
        <v>21</v>
      </c>
      <c r="M112" s="175">
        <f>G112*(1+L112/100)</f>
        <v>1171.885</v>
      </c>
      <c r="N112" s="175">
        <v>6.3E-3</v>
      </c>
      <c r="O112" s="175">
        <f>ROUND(E112*N112,2)</f>
        <v>0.06</v>
      </c>
      <c r="P112" s="175">
        <v>0</v>
      </c>
      <c r="Q112" s="175">
        <f>ROUND(E112*P112,2)</f>
        <v>0</v>
      </c>
      <c r="R112" s="175" t="s">
        <v>348</v>
      </c>
      <c r="S112" s="175" t="s">
        <v>217</v>
      </c>
      <c r="T112" s="176" t="s">
        <v>218</v>
      </c>
      <c r="U112" s="161">
        <v>0.11</v>
      </c>
      <c r="V112" s="161">
        <f>ROUND(E112*U112,2)</f>
        <v>1.1000000000000001</v>
      </c>
      <c r="W112" s="161"/>
      <c r="X112" s="161" t="s">
        <v>241</v>
      </c>
      <c r="Y112" s="150"/>
      <c r="Z112" s="150"/>
      <c r="AA112" s="150"/>
      <c r="AB112" s="150"/>
      <c r="AC112" s="150"/>
      <c r="AD112" s="150"/>
      <c r="AE112" s="150"/>
      <c r="AF112" s="150"/>
      <c r="AG112" s="150" t="s">
        <v>242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59" t="s">
        <v>353</v>
      </c>
      <c r="D113" s="260"/>
      <c r="E113" s="260"/>
      <c r="F113" s="260"/>
      <c r="G113" s="260"/>
      <c r="H113" s="161"/>
      <c r="I113" s="161"/>
      <c r="J113" s="161"/>
      <c r="K113" s="161"/>
      <c r="L113" s="161"/>
      <c r="M113" s="161"/>
      <c r="N113" s="161"/>
      <c r="O113" s="161"/>
      <c r="P113" s="161"/>
      <c r="Q113" s="161"/>
      <c r="R113" s="161"/>
      <c r="S113" s="161"/>
      <c r="T113" s="161"/>
      <c r="U113" s="161"/>
      <c r="V113" s="161"/>
      <c r="W113" s="161"/>
      <c r="X113" s="161"/>
      <c r="Y113" s="150"/>
      <c r="Z113" s="150"/>
      <c r="AA113" s="150"/>
      <c r="AB113" s="150"/>
      <c r="AC113" s="150"/>
      <c r="AD113" s="150"/>
      <c r="AE113" s="150"/>
      <c r="AF113" s="150"/>
      <c r="AG113" s="150" t="s">
        <v>244</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9" t="s">
        <v>354</v>
      </c>
      <c r="D114" s="184"/>
      <c r="E114" s="185">
        <v>10</v>
      </c>
      <c r="F114" s="161"/>
      <c r="G114" s="161"/>
      <c r="H114" s="161"/>
      <c r="I114" s="161"/>
      <c r="J114" s="161"/>
      <c r="K114" s="161"/>
      <c r="L114" s="161"/>
      <c r="M114" s="161"/>
      <c r="N114" s="161"/>
      <c r="O114" s="161"/>
      <c r="P114" s="161"/>
      <c r="Q114" s="161"/>
      <c r="R114" s="161"/>
      <c r="S114" s="161"/>
      <c r="T114" s="161"/>
      <c r="U114" s="161"/>
      <c r="V114" s="161"/>
      <c r="W114" s="161"/>
      <c r="X114" s="161"/>
      <c r="Y114" s="150"/>
      <c r="Z114" s="150"/>
      <c r="AA114" s="150"/>
      <c r="AB114" s="150"/>
      <c r="AC114" s="150"/>
      <c r="AD114" s="150"/>
      <c r="AE114" s="150"/>
      <c r="AF114" s="150"/>
      <c r="AG114" s="150" t="s">
        <v>246</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61"/>
      <c r="D115" s="262"/>
      <c r="E115" s="262"/>
      <c r="F115" s="262"/>
      <c r="G115" s="262"/>
      <c r="H115" s="161"/>
      <c r="I115" s="161"/>
      <c r="J115" s="161"/>
      <c r="K115" s="161"/>
      <c r="L115" s="161"/>
      <c r="M115" s="161"/>
      <c r="N115" s="161"/>
      <c r="O115" s="161"/>
      <c r="P115" s="161"/>
      <c r="Q115" s="161"/>
      <c r="R115" s="161"/>
      <c r="S115" s="161"/>
      <c r="T115" s="161"/>
      <c r="U115" s="161"/>
      <c r="V115" s="161"/>
      <c r="W115" s="161"/>
      <c r="X115" s="161"/>
      <c r="Y115" s="150"/>
      <c r="Z115" s="150"/>
      <c r="AA115" s="150"/>
      <c r="AB115" s="150"/>
      <c r="AC115" s="150"/>
      <c r="AD115" s="150"/>
      <c r="AE115" s="150"/>
      <c r="AF115" s="150"/>
      <c r="AG115" s="150" t="s">
        <v>221</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0">
        <v>29</v>
      </c>
      <c r="B116" s="171" t="s">
        <v>355</v>
      </c>
      <c r="C116" s="180" t="s">
        <v>356</v>
      </c>
      <c r="D116" s="172" t="s">
        <v>276</v>
      </c>
      <c r="E116" s="173">
        <v>53.454000000000001</v>
      </c>
      <c r="F116" s="174">
        <v>872.42</v>
      </c>
      <c r="G116" s="175">
        <f>ROUND(E116*F116,2)</f>
        <v>46634.34</v>
      </c>
      <c r="H116" s="174"/>
      <c r="I116" s="175">
        <f>ROUND(E116*H116,2)</f>
        <v>0</v>
      </c>
      <c r="J116" s="174"/>
      <c r="K116" s="175">
        <f>ROUND(E116*J116,2)</f>
        <v>0</v>
      </c>
      <c r="L116" s="175">
        <v>21</v>
      </c>
      <c r="M116" s="175">
        <f>G116*(1+L116/100)</f>
        <v>56427.551399999997</v>
      </c>
      <c r="N116" s="175">
        <v>7.4709999999999999E-2</v>
      </c>
      <c r="O116" s="175">
        <f>ROUND(E116*N116,2)</f>
        <v>3.99</v>
      </c>
      <c r="P116" s="175">
        <v>0</v>
      </c>
      <c r="Q116" s="175">
        <f>ROUND(E116*P116,2)</f>
        <v>0</v>
      </c>
      <c r="R116" s="175" t="s">
        <v>304</v>
      </c>
      <c r="S116" s="175" t="s">
        <v>217</v>
      </c>
      <c r="T116" s="176" t="s">
        <v>218</v>
      </c>
      <c r="U116" s="161">
        <v>0.52915000000000001</v>
      </c>
      <c r="V116" s="161">
        <f>ROUND(E116*U116,2)</f>
        <v>28.29</v>
      </c>
      <c r="W116" s="161"/>
      <c r="X116" s="161" t="s">
        <v>241</v>
      </c>
      <c r="Y116" s="150"/>
      <c r="Z116" s="150"/>
      <c r="AA116" s="150"/>
      <c r="AB116" s="150"/>
      <c r="AC116" s="150"/>
      <c r="AD116" s="150"/>
      <c r="AE116" s="150"/>
      <c r="AF116" s="150"/>
      <c r="AG116" s="150" t="s">
        <v>242</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259" t="s">
        <v>357</v>
      </c>
      <c r="D117" s="260"/>
      <c r="E117" s="260"/>
      <c r="F117" s="260"/>
      <c r="G117" s="260"/>
      <c r="H117" s="161"/>
      <c r="I117" s="161"/>
      <c r="J117" s="161"/>
      <c r="K117" s="161"/>
      <c r="L117" s="161"/>
      <c r="M117" s="161"/>
      <c r="N117" s="161"/>
      <c r="O117" s="161"/>
      <c r="P117" s="161"/>
      <c r="Q117" s="161"/>
      <c r="R117" s="161"/>
      <c r="S117" s="161"/>
      <c r="T117" s="161"/>
      <c r="U117" s="161"/>
      <c r="V117" s="161"/>
      <c r="W117" s="161"/>
      <c r="X117" s="161"/>
      <c r="Y117" s="150"/>
      <c r="Z117" s="150"/>
      <c r="AA117" s="150"/>
      <c r="AB117" s="150"/>
      <c r="AC117" s="150"/>
      <c r="AD117" s="150"/>
      <c r="AE117" s="150"/>
      <c r="AF117" s="150"/>
      <c r="AG117" s="150" t="s">
        <v>244</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9" t="s">
        <v>358</v>
      </c>
      <c r="D118" s="184"/>
      <c r="E118" s="185">
        <v>64.400000000000006</v>
      </c>
      <c r="F118" s="161"/>
      <c r="G118" s="161"/>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246</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9" t="s">
        <v>359</v>
      </c>
      <c r="D119" s="184"/>
      <c r="E119" s="185">
        <v>-10.946</v>
      </c>
      <c r="F119" s="161"/>
      <c r="G119" s="161"/>
      <c r="H119" s="161"/>
      <c r="I119" s="161"/>
      <c r="J119" s="161"/>
      <c r="K119" s="161"/>
      <c r="L119" s="161"/>
      <c r="M119" s="161"/>
      <c r="N119" s="161"/>
      <c r="O119" s="161"/>
      <c r="P119" s="161"/>
      <c r="Q119" s="161"/>
      <c r="R119" s="161"/>
      <c r="S119" s="161"/>
      <c r="T119" s="161"/>
      <c r="U119" s="161"/>
      <c r="V119" s="161"/>
      <c r="W119" s="161"/>
      <c r="X119" s="161"/>
      <c r="Y119" s="150"/>
      <c r="Z119" s="150"/>
      <c r="AA119" s="150"/>
      <c r="AB119" s="150"/>
      <c r="AC119" s="150"/>
      <c r="AD119" s="150"/>
      <c r="AE119" s="150"/>
      <c r="AF119" s="150"/>
      <c r="AG119" s="150" t="s">
        <v>246</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61"/>
      <c r="D120" s="262"/>
      <c r="E120" s="262"/>
      <c r="F120" s="262"/>
      <c r="G120" s="262"/>
      <c r="H120" s="161"/>
      <c r="I120" s="161"/>
      <c r="J120" s="161"/>
      <c r="K120" s="161"/>
      <c r="L120" s="161"/>
      <c r="M120" s="161"/>
      <c r="N120" s="161"/>
      <c r="O120" s="161"/>
      <c r="P120" s="161"/>
      <c r="Q120" s="161"/>
      <c r="R120" s="161"/>
      <c r="S120" s="161"/>
      <c r="T120" s="161"/>
      <c r="U120" s="161"/>
      <c r="V120" s="161"/>
      <c r="W120" s="161"/>
      <c r="X120" s="161"/>
      <c r="Y120" s="150"/>
      <c r="Z120" s="150"/>
      <c r="AA120" s="150"/>
      <c r="AB120" s="150"/>
      <c r="AC120" s="150"/>
      <c r="AD120" s="150"/>
      <c r="AE120" s="150"/>
      <c r="AF120" s="150"/>
      <c r="AG120" s="150" t="s">
        <v>221</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0">
        <v>30</v>
      </c>
      <c r="B121" s="171" t="s">
        <v>360</v>
      </c>
      <c r="C121" s="180" t="s">
        <v>361</v>
      </c>
      <c r="D121" s="172" t="s">
        <v>276</v>
      </c>
      <c r="E121" s="173">
        <v>9</v>
      </c>
      <c r="F121" s="174">
        <v>1175.0999999999999</v>
      </c>
      <c r="G121" s="175">
        <f>ROUND(E121*F121,2)</f>
        <v>10575.9</v>
      </c>
      <c r="H121" s="174"/>
      <c r="I121" s="175">
        <f>ROUND(E121*H121,2)</f>
        <v>0</v>
      </c>
      <c r="J121" s="174"/>
      <c r="K121" s="175">
        <f>ROUND(E121*J121,2)</f>
        <v>0</v>
      </c>
      <c r="L121" s="175">
        <v>21</v>
      </c>
      <c r="M121" s="175">
        <f>G121*(1+L121/100)</f>
        <v>12796.839</v>
      </c>
      <c r="N121" s="175">
        <v>0.14964</v>
      </c>
      <c r="O121" s="175">
        <f>ROUND(E121*N121,2)</f>
        <v>1.35</v>
      </c>
      <c r="P121" s="175">
        <v>0</v>
      </c>
      <c r="Q121" s="175">
        <f>ROUND(E121*P121,2)</f>
        <v>0</v>
      </c>
      <c r="R121" s="175" t="s">
        <v>304</v>
      </c>
      <c r="S121" s="175" t="s">
        <v>362</v>
      </c>
      <c r="T121" s="176" t="s">
        <v>218</v>
      </c>
      <c r="U121" s="161">
        <v>0.60052000000000005</v>
      </c>
      <c r="V121" s="161">
        <f>ROUND(E121*U121,2)</f>
        <v>5.4</v>
      </c>
      <c r="W121" s="161"/>
      <c r="X121" s="161" t="s">
        <v>241</v>
      </c>
      <c r="Y121" s="150"/>
      <c r="Z121" s="150"/>
      <c r="AA121" s="150"/>
      <c r="AB121" s="150"/>
      <c r="AC121" s="150"/>
      <c r="AD121" s="150"/>
      <c r="AE121" s="150"/>
      <c r="AF121" s="150"/>
      <c r="AG121" s="150" t="s">
        <v>242</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59" t="s">
        <v>357</v>
      </c>
      <c r="D122" s="260"/>
      <c r="E122" s="260"/>
      <c r="F122" s="260"/>
      <c r="G122" s="260"/>
      <c r="H122" s="161"/>
      <c r="I122" s="161"/>
      <c r="J122" s="161"/>
      <c r="K122" s="161"/>
      <c r="L122" s="161"/>
      <c r="M122" s="161"/>
      <c r="N122" s="161"/>
      <c r="O122" s="161"/>
      <c r="P122" s="161"/>
      <c r="Q122" s="161"/>
      <c r="R122" s="161"/>
      <c r="S122" s="161"/>
      <c r="T122" s="161"/>
      <c r="U122" s="161"/>
      <c r="V122" s="161"/>
      <c r="W122" s="161"/>
      <c r="X122" s="161"/>
      <c r="Y122" s="150"/>
      <c r="Z122" s="150"/>
      <c r="AA122" s="150"/>
      <c r="AB122" s="150"/>
      <c r="AC122" s="150"/>
      <c r="AD122" s="150"/>
      <c r="AE122" s="150"/>
      <c r="AF122" s="150"/>
      <c r="AG122" s="150" t="s">
        <v>244</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9" t="s">
        <v>363</v>
      </c>
      <c r="D123" s="184"/>
      <c r="E123" s="185">
        <v>9</v>
      </c>
      <c r="F123" s="161"/>
      <c r="G123" s="161"/>
      <c r="H123" s="161"/>
      <c r="I123" s="161"/>
      <c r="J123" s="161"/>
      <c r="K123" s="161"/>
      <c r="L123" s="161"/>
      <c r="M123" s="161"/>
      <c r="N123" s="161"/>
      <c r="O123" s="161"/>
      <c r="P123" s="161"/>
      <c r="Q123" s="161"/>
      <c r="R123" s="161"/>
      <c r="S123" s="161"/>
      <c r="T123" s="161"/>
      <c r="U123" s="161"/>
      <c r="V123" s="161"/>
      <c r="W123" s="161"/>
      <c r="X123" s="161"/>
      <c r="Y123" s="150"/>
      <c r="Z123" s="150"/>
      <c r="AA123" s="150"/>
      <c r="AB123" s="150"/>
      <c r="AC123" s="150"/>
      <c r="AD123" s="150"/>
      <c r="AE123" s="150"/>
      <c r="AF123" s="150"/>
      <c r="AG123" s="150" t="s">
        <v>246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61"/>
      <c r="D124" s="262"/>
      <c r="E124" s="262"/>
      <c r="F124" s="262"/>
      <c r="G124" s="262"/>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221</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0">
        <v>31</v>
      </c>
      <c r="B125" s="171" t="s">
        <v>364</v>
      </c>
      <c r="C125" s="180" t="s">
        <v>365</v>
      </c>
      <c r="D125" s="172" t="s">
        <v>276</v>
      </c>
      <c r="E125" s="173">
        <v>11.664</v>
      </c>
      <c r="F125" s="174">
        <v>1179.8499999999999</v>
      </c>
      <c r="G125" s="175">
        <f>ROUND(E125*F125,2)</f>
        <v>13761.77</v>
      </c>
      <c r="H125" s="174"/>
      <c r="I125" s="175">
        <f>ROUND(E125*H125,2)</f>
        <v>0</v>
      </c>
      <c r="J125" s="174"/>
      <c r="K125" s="175">
        <f>ROUND(E125*J125,2)</f>
        <v>0</v>
      </c>
      <c r="L125" s="175">
        <v>21</v>
      </c>
      <c r="M125" s="175">
        <f>G125*(1+L125/100)</f>
        <v>16651.741699999999</v>
      </c>
      <c r="N125" s="175">
        <v>0.15679999999999999</v>
      </c>
      <c r="O125" s="175">
        <f>ROUND(E125*N125,2)</f>
        <v>1.83</v>
      </c>
      <c r="P125" s="175">
        <v>0</v>
      </c>
      <c r="Q125" s="175">
        <f>ROUND(E125*P125,2)</f>
        <v>0</v>
      </c>
      <c r="R125" s="175" t="s">
        <v>304</v>
      </c>
      <c r="S125" s="175" t="s">
        <v>217</v>
      </c>
      <c r="T125" s="176" t="s">
        <v>218</v>
      </c>
      <c r="U125" s="161">
        <v>1.2225999999999999</v>
      </c>
      <c r="V125" s="161">
        <f>ROUND(E125*U125,2)</f>
        <v>14.26</v>
      </c>
      <c r="W125" s="161"/>
      <c r="X125" s="161" t="s">
        <v>241</v>
      </c>
      <c r="Y125" s="150"/>
      <c r="Z125" s="150"/>
      <c r="AA125" s="150"/>
      <c r="AB125" s="150"/>
      <c r="AC125" s="150"/>
      <c r="AD125" s="150"/>
      <c r="AE125" s="150"/>
      <c r="AF125" s="150"/>
      <c r="AG125" s="150" t="s">
        <v>242</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59" t="s">
        <v>366</v>
      </c>
      <c r="D126" s="260"/>
      <c r="E126" s="260"/>
      <c r="F126" s="260"/>
      <c r="G126" s="260"/>
      <c r="H126" s="161"/>
      <c r="I126" s="161"/>
      <c r="J126" s="161"/>
      <c r="K126" s="161"/>
      <c r="L126" s="161"/>
      <c r="M126" s="161"/>
      <c r="N126" s="161"/>
      <c r="O126" s="161"/>
      <c r="P126" s="161"/>
      <c r="Q126" s="161"/>
      <c r="R126" s="161"/>
      <c r="S126" s="161"/>
      <c r="T126" s="161"/>
      <c r="U126" s="161"/>
      <c r="V126" s="161"/>
      <c r="W126" s="161"/>
      <c r="X126" s="161"/>
      <c r="Y126" s="150"/>
      <c r="Z126" s="150"/>
      <c r="AA126" s="150"/>
      <c r="AB126" s="150"/>
      <c r="AC126" s="150"/>
      <c r="AD126" s="150"/>
      <c r="AE126" s="150"/>
      <c r="AF126" s="150"/>
      <c r="AG126" s="150" t="s">
        <v>244</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9" t="s">
        <v>367</v>
      </c>
      <c r="D127" s="184"/>
      <c r="E127" s="185">
        <v>4.1760000000000002</v>
      </c>
      <c r="F127" s="161"/>
      <c r="G127" s="161"/>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246</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9" t="s">
        <v>368</v>
      </c>
      <c r="D128" s="184"/>
      <c r="E128" s="185">
        <v>7.4880000000000004</v>
      </c>
      <c r="F128" s="161"/>
      <c r="G128" s="161"/>
      <c r="H128" s="161"/>
      <c r="I128" s="161"/>
      <c r="J128" s="161"/>
      <c r="K128" s="161"/>
      <c r="L128" s="161"/>
      <c r="M128" s="161"/>
      <c r="N128" s="161"/>
      <c r="O128" s="161"/>
      <c r="P128" s="161"/>
      <c r="Q128" s="161"/>
      <c r="R128" s="161"/>
      <c r="S128" s="161"/>
      <c r="T128" s="161"/>
      <c r="U128" s="161"/>
      <c r="V128" s="161"/>
      <c r="W128" s="161"/>
      <c r="X128" s="161"/>
      <c r="Y128" s="150"/>
      <c r="Z128" s="150"/>
      <c r="AA128" s="150"/>
      <c r="AB128" s="150"/>
      <c r="AC128" s="150"/>
      <c r="AD128" s="150"/>
      <c r="AE128" s="150"/>
      <c r="AF128" s="150"/>
      <c r="AG128" s="150" t="s">
        <v>246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61"/>
      <c r="D129" s="262"/>
      <c r="E129" s="262"/>
      <c r="F129" s="262"/>
      <c r="G129" s="262"/>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221</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x14ac:dyDescent="0.2">
      <c r="A130" s="164" t="s">
        <v>212</v>
      </c>
      <c r="B130" s="165" t="s">
        <v>95</v>
      </c>
      <c r="C130" s="179" t="s">
        <v>96</v>
      </c>
      <c r="D130" s="166"/>
      <c r="E130" s="167"/>
      <c r="F130" s="168"/>
      <c r="G130" s="168">
        <f>SUMIF(AG131:AG216,"&lt;&gt;NOR",G131:G216)</f>
        <v>1172503.95</v>
      </c>
      <c r="H130" s="168"/>
      <c r="I130" s="168">
        <f>SUM(I131:I216)</f>
        <v>0</v>
      </c>
      <c r="J130" s="168"/>
      <c r="K130" s="168">
        <f>SUM(K131:K216)</f>
        <v>0</v>
      </c>
      <c r="L130" s="168"/>
      <c r="M130" s="168">
        <f>SUM(M131:M216)</f>
        <v>1418729.7794999999</v>
      </c>
      <c r="N130" s="168"/>
      <c r="O130" s="168">
        <f>SUM(O131:O216)</f>
        <v>114.63</v>
      </c>
      <c r="P130" s="168"/>
      <c r="Q130" s="168">
        <f>SUM(Q131:Q216)</f>
        <v>0</v>
      </c>
      <c r="R130" s="168"/>
      <c r="S130" s="168"/>
      <c r="T130" s="169"/>
      <c r="U130" s="163"/>
      <c r="V130" s="163">
        <f>SUM(V131:V216)</f>
        <v>638.83000000000004</v>
      </c>
      <c r="W130" s="163"/>
      <c r="X130" s="163"/>
      <c r="AG130" t="s">
        <v>213</v>
      </c>
    </row>
    <row r="131" spans="1:60" ht="33.75" outlineLevel="1" x14ac:dyDescent="0.2">
      <c r="A131" s="170">
        <v>32</v>
      </c>
      <c r="B131" s="171" t="s">
        <v>369</v>
      </c>
      <c r="C131" s="180" t="s">
        <v>370</v>
      </c>
      <c r="D131" s="172" t="s">
        <v>249</v>
      </c>
      <c r="E131" s="173">
        <v>32.0625</v>
      </c>
      <c r="F131" s="174">
        <v>3774.54</v>
      </c>
      <c r="G131" s="175">
        <f>ROUND(E131*F131,2)</f>
        <v>121021.19</v>
      </c>
      <c r="H131" s="174"/>
      <c r="I131" s="175">
        <f>ROUND(E131*H131,2)</f>
        <v>0</v>
      </c>
      <c r="J131" s="174"/>
      <c r="K131" s="175">
        <f>ROUND(E131*J131,2)</f>
        <v>0</v>
      </c>
      <c r="L131" s="175">
        <v>21</v>
      </c>
      <c r="M131" s="175">
        <f>G131*(1+L131/100)</f>
        <v>146435.63990000001</v>
      </c>
      <c r="N131" s="175">
        <v>2.5251399999999999</v>
      </c>
      <c r="O131" s="175">
        <f>ROUND(E131*N131,2)</f>
        <v>80.959999999999994</v>
      </c>
      <c r="P131" s="175">
        <v>0</v>
      </c>
      <c r="Q131" s="175">
        <f>ROUND(E131*P131,2)</f>
        <v>0</v>
      </c>
      <c r="R131" s="175" t="s">
        <v>304</v>
      </c>
      <c r="S131" s="175" t="s">
        <v>217</v>
      </c>
      <c r="T131" s="176" t="s">
        <v>218</v>
      </c>
      <c r="U131" s="161">
        <v>0.98699999999999999</v>
      </c>
      <c r="V131" s="161">
        <f>ROUND(E131*U131,2)</f>
        <v>31.65</v>
      </c>
      <c r="W131" s="161"/>
      <c r="X131" s="161" t="s">
        <v>241</v>
      </c>
      <c r="Y131" s="150"/>
      <c r="Z131" s="150"/>
      <c r="AA131" s="150"/>
      <c r="AB131" s="150"/>
      <c r="AC131" s="150"/>
      <c r="AD131" s="150"/>
      <c r="AE131" s="150"/>
      <c r="AF131" s="150"/>
      <c r="AG131" s="150" t="s">
        <v>242</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9" t="s">
        <v>371</v>
      </c>
      <c r="D132" s="184"/>
      <c r="E132" s="185">
        <v>13.074999999999999</v>
      </c>
      <c r="F132" s="161"/>
      <c r="G132" s="161"/>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246</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9" t="s">
        <v>372</v>
      </c>
      <c r="D133" s="184"/>
      <c r="E133" s="185">
        <v>3.2687499999999998</v>
      </c>
      <c r="F133" s="161"/>
      <c r="G133" s="161"/>
      <c r="H133" s="161"/>
      <c r="I133" s="161"/>
      <c r="J133" s="161"/>
      <c r="K133" s="161"/>
      <c r="L133" s="161"/>
      <c r="M133" s="161"/>
      <c r="N133" s="161"/>
      <c r="O133" s="161"/>
      <c r="P133" s="161"/>
      <c r="Q133" s="161"/>
      <c r="R133" s="161"/>
      <c r="S133" s="161"/>
      <c r="T133" s="161"/>
      <c r="U133" s="161"/>
      <c r="V133" s="161"/>
      <c r="W133" s="161"/>
      <c r="X133" s="161"/>
      <c r="Y133" s="150"/>
      <c r="Z133" s="150"/>
      <c r="AA133" s="150"/>
      <c r="AB133" s="150"/>
      <c r="AC133" s="150"/>
      <c r="AD133" s="150"/>
      <c r="AE133" s="150"/>
      <c r="AF133" s="150"/>
      <c r="AG133" s="150" t="s">
        <v>246</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9" t="s">
        <v>373</v>
      </c>
      <c r="D134" s="184"/>
      <c r="E134" s="185">
        <v>12.574999999999999</v>
      </c>
      <c r="F134" s="161"/>
      <c r="G134" s="161"/>
      <c r="H134" s="161"/>
      <c r="I134" s="161"/>
      <c r="J134" s="161"/>
      <c r="K134" s="161"/>
      <c r="L134" s="161"/>
      <c r="M134" s="161"/>
      <c r="N134" s="161"/>
      <c r="O134" s="161"/>
      <c r="P134" s="161"/>
      <c r="Q134" s="161"/>
      <c r="R134" s="161"/>
      <c r="S134" s="161"/>
      <c r="T134" s="161"/>
      <c r="U134" s="161"/>
      <c r="V134" s="161"/>
      <c r="W134" s="161"/>
      <c r="X134" s="161"/>
      <c r="Y134" s="150"/>
      <c r="Z134" s="150"/>
      <c r="AA134" s="150"/>
      <c r="AB134" s="150"/>
      <c r="AC134" s="150"/>
      <c r="AD134" s="150"/>
      <c r="AE134" s="150"/>
      <c r="AF134" s="150"/>
      <c r="AG134" s="150" t="s">
        <v>246</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9" t="s">
        <v>374</v>
      </c>
      <c r="D135" s="184"/>
      <c r="E135" s="185">
        <v>3.1437499999999998</v>
      </c>
      <c r="F135" s="161"/>
      <c r="G135" s="161"/>
      <c r="H135" s="161"/>
      <c r="I135" s="161"/>
      <c r="J135" s="161"/>
      <c r="K135" s="161"/>
      <c r="L135" s="161"/>
      <c r="M135" s="161"/>
      <c r="N135" s="161"/>
      <c r="O135" s="161"/>
      <c r="P135" s="161"/>
      <c r="Q135" s="161"/>
      <c r="R135" s="161"/>
      <c r="S135" s="161"/>
      <c r="T135" s="161"/>
      <c r="U135" s="161"/>
      <c r="V135" s="161"/>
      <c r="W135" s="161"/>
      <c r="X135" s="161"/>
      <c r="Y135" s="150"/>
      <c r="Z135" s="150"/>
      <c r="AA135" s="150"/>
      <c r="AB135" s="150"/>
      <c r="AC135" s="150"/>
      <c r="AD135" s="150"/>
      <c r="AE135" s="150"/>
      <c r="AF135" s="150"/>
      <c r="AG135" s="150" t="s">
        <v>246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61"/>
      <c r="D136" s="262"/>
      <c r="E136" s="262"/>
      <c r="F136" s="262"/>
      <c r="G136" s="262"/>
      <c r="H136" s="161"/>
      <c r="I136" s="161"/>
      <c r="J136" s="161"/>
      <c r="K136" s="161"/>
      <c r="L136" s="161"/>
      <c r="M136" s="161"/>
      <c r="N136" s="161"/>
      <c r="O136" s="161"/>
      <c r="P136" s="161"/>
      <c r="Q136" s="161"/>
      <c r="R136" s="161"/>
      <c r="S136" s="161"/>
      <c r="T136" s="161"/>
      <c r="U136" s="161"/>
      <c r="V136" s="161"/>
      <c r="W136" s="161"/>
      <c r="X136" s="161"/>
      <c r="Y136" s="150"/>
      <c r="Z136" s="150"/>
      <c r="AA136" s="150"/>
      <c r="AB136" s="150"/>
      <c r="AC136" s="150"/>
      <c r="AD136" s="150"/>
      <c r="AE136" s="150"/>
      <c r="AF136" s="150"/>
      <c r="AG136" s="150" t="s">
        <v>221</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2.5" outlineLevel="1" x14ac:dyDescent="0.2">
      <c r="A137" s="170">
        <v>33</v>
      </c>
      <c r="B137" s="171" t="s">
        <v>375</v>
      </c>
      <c r="C137" s="180" t="s">
        <v>376</v>
      </c>
      <c r="D137" s="172" t="s">
        <v>276</v>
      </c>
      <c r="E137" s="173">
        <v>256.5</v>
      </c>
      <c r="F137" s="174">
        <v>754.92</v>
      </c>
      <c r="G137" s="175">
        <f>ROUND(E137*F137,2)</f>
        <v>193636.98</v>
      </c>
      <c r="H137" s="174"/>
      <c r="I137" s="175">
        <f>ROUND(E137*H137,2)</f>
        <v>0</v>
      </c>
      <c r="J137" s="174"/>
      <c r="K137" s="175">
        <f>ROUND(E137*J137,2)</f>
        <v>0</v>
      </c>
      <c r="L137" s="175">
        <v>21</v>
      </c>
      <c r="M137" s="175">
        <f>G137*(1+L137/100)</f>
        <v>234300.7458</v>
      </c>
      <c r="N137" s="175">
        <v>1.255E-2</v>
      </c>
      <c r="O137" s="175">
        <f>ROUND(E137*N137,2)</f>
        <v>3.22</v>
      </c>
      <c r="P137" s="175">
        <v>0</v>
      </c>
      <c r="Q137" s="175">
        <f>ROUND(E137*P137,2)</f>
        <v>0</v>
      </c>
      <c r="R137" s="175" t="s">
        <v>304</v>
      </c>
      <c r="S137" s="175" t="s">
        <v>217</v>
      </c>
      <c r="T137" s="176" t="s">
        <v>218</v>
      </c>
      <c r="U137" s="161">
        <v>0.17</v>
      </c>
      <c r="V137" s="161">
        <f>ROUND(E137*U137,2)</f>
        <v>43.61</v>
      </c>
      <c r="W137" s="161"/>
      <c r="X137" s="161" t="s">
        <v>241</v>
      </c>
      <c r="Y137" s="150"/>
      <c r="Z137" s="150"/>
      <c r="AA137" s="150"/>
      <c r="AB137" s="150"/>
      <c r="AC137" s="150"/>
      <c r="AD137" s="150"/>
      <c r="AE137" s="150"/>
      <c r="AF137" s="150"/>
      <c r="AG137" s="150" t="s">
        <v>242</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57"/>
      <c r="B138" s="158"/>
      <c r="C138" s="259" t="s">
        <v>377</v>
      </c>
      <c r="D138" s="260"/>
      <c r="E138" s="260"/>
      <c r="F138" s="260"/>
      <c r="G138" s="260"/>
      <c r="H138" s="161"/>
      <c r="I138" s="161"/>
      <c r="J138" s="161"/>
      <c r="K138" s="161"/>
      <c r="L138" s="161"/>
      <c r="M138" s="161"/>
      <c r="N138" s="161"/>
      <c r="O138" s="161"/>
      <c r="P138" s="161"/>
      <c r="Q138" s="161"/>
      <c r="R138" s="161"/>
      <c r="S138" s="161"/>
      <c r="T138" s="161"/>
      <c r="U138" s="161"/>
      <c r="V138" s="161"/>
      <c r="W138" s="161"/>
      <c r="X138" s="161"/>
      <c r="Y138" s="150"/>
      <c r="Z138" s="150"/>
      <c r="AA138" s="150"/>
      <c r="AB138" s="150"/>
      <c r="AC138" s="150"/>
      <c r="AD138" s="150"/>
      <c r="AE138" s="150"/>
      <c r="AF138" s="150"/>
      <c r="AG138" s="150" t="s">
        <v>244</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88" t="str">
        <f>C138</f>
        <v>otevřeného podhledu, bez podpěrné konstrukce, s osazením na sucho na zdech do připravených ozubů, popř. na rovných zdech, trámech, průvlacích, nebo do traverz, bez úpravy povrchu plechů, s pomocným lešením.</v>
      </c>
      <c r="BB138" s="150"/>
      <c r="BC138" s="150"/>
      <c r="BD138" s="150"/>
      <c r="BE138" s="150"/>
      <c r="BF138" s="150"/>
      <c r="BG138" s="150"/>
      <c r="BH138" s="150"/>
    </row>
    <row r="139" spans="1:60" outlineLevel="1" x14ac:dyDescent="0.2">
      <c r="A139" s="157"/>
      <c r="B139" s="158"/>
      <c r="C139" s="189" t="s">
        <v>378</v>
      </c>
      <c r="D139" s="184"/>
      <c r="E139" s="185">
        <v>130.75</v>
      </c>
      <c r="F139" s="161"/>
      <c r="G139" s="161"/>
      <c r="H139" s="161"/>
      <c r="I139" s="161"/>
      <c r="J139" s="161"/>
      <c r="K139" s="161"/>
      <c r="L139" s="161"/>
      <c r="M139" s="161"/>
      <c r="N139" s="161"/>
      <c r="O139" s="161"/>
      <c r="P139" s="161"/>
      <c r="Q139" s="161"/>
      <c r="R139" s="161"/>
      <c r="S139" s="161"/>
      <c r="T139" s="161"/>
      <c r="U139" s="161"/>
      <c r="V139" s="161"/>
      <c r="W139" s="161"/>
      <c r="X139" s="161"/>
      <c r="Y139" s="150"/>
      <c r="Z139" s="150"/>
      <c r="AA139" s="150"/>
      <c r="AB139" s="150"/>
      <c r="AC139" s="150"/>
      <c r="AD139" s="150"/>
      <c r="AE139" s="150"/>
      <c r="AF139" s="150"/>
      <c r="AG139" s="150" t="s">
        <v>246</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9" t="s">
        <v>379</v>
      </c>
      <c r="D140" s="184"/>
      <c r="E140" s="185">
        <v>125.75</v>
      </c>
      <c r="F140" s="161"/>
      <c r="G140" s="161"/>
      <c r="H140" s="161"/>
      <c r="I140" s="161"/>
      <c r="J140" s="161"/>
      <c r="K140" s="161"/>
      <c r="L140" s="161"/>
      <c r="M140" s="161"/>
      <c r="N140" s="161"/>
      <c r="O140" s="161"/>
      <c r="P140" s="161"/>
      <c r="Q140" s="161"/>
      <c r="R140" s="161"/>
      <c r="S140" s="161"/>
      <c r="T140" s="161"/>
      <c r="U140" s="161"/>
      <c r="V140" s="161"/>
      <c r="W140" s="161"/>
      <c r="X140" s="161"/>
      <c r="Y140" s="150"/>
      <c r="Z140" s="150"/>
      <c r="AA140" s="150"/>
      <c r="AB140" s="150"/>
      <c r="AC140" s="150"/>
      <c r="AD140" s="150"/>
      <c r="AE140" s="150"/>
      <c r="AF140" s="150"/>
      <c r="AG140" s="150" t="s">
        <v>246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61"/>
      <c r="D141" s="262"/>
      <c r="E141" s="262"/>
      <c r="F141" s="262"/>
      <c r="G141" s="262"/>
      <c r="H141" s="161"/>
      <c r="I141" s="161"/>
      <c r="J141" s="161"/>
      <c r="K141" s="161"/>
      <c r="L141" s="161"/>
      <c r="M141" s="161"/>
      <c r="N141" s="161"/>
      <c r="O141" s="161"/>
      <c r="P141" s="161"/>
      <c r="Q141" s="161"/>
      <c r="R141" s="161"/>
      <c r="S141" s="161"/>
      <c r="T141" s="161"/>
      <c r="U141" s="161"/>
      <c r="V141" s="161"/>
      <c r="W141" s="161"/>
      <c r="X141" s="161"/>
      <c r="Y141" s="150"/>
      <c r="Z141" s="150"/>
      <c r="AA141" s="150"/>
      <c r="AB141" s="150"/>
      <c r="AC141" s="150"/>
      <c r="AD141" s="150"/>
      <c r="AE141" s="150"/>
      <c r="AF141" s="150"/>
      <c r="AG141" s="150" t="s">
        <v>221</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0">
        <v>34</v>
      </c>
      <c r="B142" s="171" t="s">
        <v>380</v>
      </c>
      <c r="C142" s="180" t="s">
        <v>381</v>
      </c>
      <c r="D142" s="172" t="s">
        <v>300</v>
      </c>
      <c r="E142" s="173">
        <v>1.6590400000000001</v>
      </c>
      <c r="F142" s="174">
        <v>39454.57</v>
      </c>
      <c r="G142" s="175">
        <f>ROUND(E142*F142,2)</f>
        <v>65456.71</v>
      </c>
      <c r="H142" s="174"/>
      <c r="I142" s="175">
        <f>ROUND(E142*H142,2)</f>
        <v>0</v>
      </c>
      <c r="J142" s="174"/>
      <c r="K142" s="175">
        <f>ROUND(E142*J142,2)</f>
        <v>0</v>
      </c>
      <c r="L142" s="175">
        <v>21</v>
      </c>
      <c r="M142" s="175">
        <f>G142*(1+L142/100)</f>
        <v>79202.619099999996</v>
      </c>
      <c r="N142" s="175">
        <v>1.0547200000000001</v>
      </c>
      <c r="O142" s="175">
        <f>ROUND(E142*N142,2)</f>
        <v>1.75</v>
      </c>
      <c r="P142" s="175">
        <v>0</v>
      </c>
      <c r="Q142" s="175">
        <f>ROUND(E142*P142,2)</f>
        <v>0</v>
      </c>
      <c r="R142" s="175" t="s">
        <v>304</v>
      </c>
      <c r="S142" s="175" t="s">
        <v>217</v>
      </c>
      <c r="T142" s="176" t="s">
        <v>218</v>
      </c>
      <c r="U142" s="161">
        <v>15.211</v>
      </c>
      <c r="V142" s="161">
        <f>ROUND(E142*U142,2)</f>
        <v>25.24</v>
      </c>
      <c r="W142" s="161"/>
      <c r="X142" s="161" t="s">
        <v>241</v>
      </c>
      <c r="Y142" s="150"/>
      <c r="Z142" s="150"/>
      <c r="AA142" s="150"/>
      <c r="AB142" s="150"/>
      <c r="AC142" s="150"/>
      <c r="AD142" s="150"/>
      <c r="AE142" s="150"/>
      <c r="AF142" s="150"/>
      <c r="AG142" s="150" t="s">
        <v>242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ht="33.75" outlineLevel="1" x14ac:dyDescent="0.2">
      <c r="A143" s="157"/>
      <c r="B143" s="158"/>
      <c r="C143" s="259" t="s">
        <v>382</v>
      </c>
      <c r="D143" s="260"/>
      <c r="E143" s="260"/>
      <c r="F143" s="260"/>
      <c r="G143" s="260"/>
      <c r="H143" s="161"/>
      <c r="I143" s="161"/>
      <c r="J143" s="161"/>
      <c r="K143" s="161"/>
      <c r="L143" s="161"/>
      <c r="M143" s="161"/>
      <c r="N143" s="161"/>
      <c r="O143" s="161"/>
      <c r="P143" s="161"/>
      <c r="Q143" s="161"/>
      <c r="R143" s="161"/>
      <c r="S143" s="161"/>
      <c r="T143" s="161"/>
      <c r="U143" s="161"/>
      <c r="V143" s="161"/>
      <c r="W143" s="161"/>
      <c r="X143" s="161"/>
      <c r="Y143" s="150"/>
      <c r="Z143" s="150"/>
      <c r="AA143" s="150"/>
      <c r="AB143" s="150"/>
      <c r="AC143" s="150"/>
      <c r="AD143" s="150"/>
      <c r="AE143" s="150"/>
      <c r="AF143" s="150"/>
      <c r="AG143" s="150" t="s">
        <v>244</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88" t="str">
        <f>C143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43" s="150"/>
      <c r="BC143" s="150"/>
      <c r="BD143" s="150"/>
      <c r="BE143" s="150"/>
      <c r="BF143" s="150"/>
      <c r="BG143" s="150"/>
      <c r="BH143" s="150"/>
    </row>
    <row r="144" spans="1:60" outlineLevel="1" x14ac:dyDescent="0.2">
      <c r="A144" s="157"/>
      <c r="B144" s="158"/>
      <c r="C144" s="189" t="s">
        <v>383</v>
      </c>
      <c r="D144" s="184"/>
      <c r="E144" s="185">
        <v>0.84569000000000005</v>
      </c>
      <c r="F144" s="161"/>
      <c r="G144" s="161"/>
      <c r="H144" s="161"/>
      <c r="I144" s="161"/>
      <c r="J144" s="161"/>
      <c r="K144" s="161"/>
      <c r="L144" s="161"/>
      <c r="M144" s="161"/>
      <c r="N144" s="161"/>
      <c r="O144" s="161"/>
      <c r="P144" s="161"/>
      <c r="Q144" s="161"/>
      <c r="R144" s="161"/>
      <c r="S144" s="161"/>
      <c r="T144" s="161"/>
      <c r="U144" s="161"/>
      <c r="V144" s="161"/>
      <c r="W144" s="161"/>
      <c r="X144" s="161"/>
      <c r="Y144" s="150"/>
      <c r="Z144" s="150"/>
      <c r="AA144" s="150"/>
      <c r="AB144" s="150"/>
      <c r="AC144" s="150"/>
      <c r="AD144" s="150"/>
      <c r="AE144" s="150"/>
      <c r="AF144" s="150"/>
      <c r="AG144" s="150" t="s">
        <v>246</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9" t="s">
        <v>384</v>
      </c>
      <c r="D145" s="184"/>
      <c r="E145" s="185">
        <v>0.81335000000000002</v>
      </c>
      <c r="F145" s="161"/>
      <c r="G145" s="161"/>
      <c r="H145" s="161"/>
      <c r="I145" s="161"/>
      <c r="J145" s="161"/>
      <c r="K145" s="161"/>
      <c r="L145" s="161"/>
      <c r="M145" s="161"/>
      <c r="N145" s="161"/>
      <c r="O145" s="161"/>
      <c r="P145" s="161"/>
      <c r="Q145" s="161"/>
      <c r="R145" s="161"/>
      <c r="S145" s="161"/>
      <c r="T145" s="161"/>
      <c r="U145" s="161"/>
      <c r="V145" s="161"/>
      <c r="W145" s="161"/>
      <c r="X145" s="161"/>
      <c r="Y145" s="150"/>
      <c r="Z145" s="150"/>
      <c r="AA145" s="150"/>
      <c r="AB145" s="150"/>
      <c r="AC145" s="150"/>
      <c r="AD145" s="150"/>
      <c r="AE145" s="150"/>
      <c r="AF145" s="150"/>
      <c r="AG145" s="150" t="s">
        <v>246</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61"/>
      <c r="D146" s="262"/>
      <c r="E146" s="262"/>
      <c r="F146" s="262"/>
      <c r="G146" s="262"/>
      <c r="H146" s="161"/>
      <c r="I146" s="161"/>
      <c r="J146" s="161"/>
      <c r="K146" s="161"/>
      <c r="L146" s="161"/>
      <c r="M146" s="161"/>
      <c r="N146" s="161"/>
      <c r="O146" s="161"/>
      <c r="P146" s="161"/>
      <c r="Q146" s="161"/>
      <c r="R146" s="161"/>
      <c r="S146" s="161"/>
      <c r="T146" s="161"/>
      <c r="U146" s="161"/>
      <c r="V146" s="161"/>
      <c r="W146" s="161"/>
      <c r="X146" s="161"/>
      <c r="Y146" s="150"/>
      <c r="Z146" s="150"/>
      <c r="AA146" s="150"/>
      <c r="AB146" s="150"/>
      <c r="AC146" s="150"/>
      <c r="AD146" s="150"/>
      <c r="AE146" s="150"/>
      <c r="AF146" s="150"/>
      <c r="AG146" s="150" t="s">
        <v>221</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0">
        <v>35</v>
      </c>
      <c r="B147" s="171" t="s">
        <v>385</v>
      </c>
      <c r="C147" s="180" t="s">
        <v>386</v>
      </c>
      <c r="D147" s="172" t="s">
        <v>239</v>
      </c>
      <c r="E147" s="173">
        <v>63.984000000000002</v>
      </c>
      <c r="F147" s="174">
        <v>651.65</v>
      </c>
      <c r="G147" s="175">
        <f>ROUND(E147*F147,2)</f>
        <v>41695.17</v>
      </c>
      <c r="H147" s="174"/>
      <c r="I147" s="175">
        <f>ROUND(E147*H147,2)</f>
        <v>0</v>
      </c>
      <c r="J147" s="174"/>
      <c r="K147" s="175">
        <f>ROUND(E147*J147,2)</f>
        <v>0</v>
      </c>
      <c r="L147" s="175">
        <v>21</v>
      </c>
      <c r="M147" s="175">
        <f>G147*(1+L147/100)</f>
        <v>50451.155699999996</v>
      </c>
      <c r="N147" s="175">
        <v>4.8000000000000001E-4</v>
      </c>
      <c r="O147" s="175">
        <f>ROUND(E147*N147,2)</f>
        <v>0.03</v>
      </c>
      <c r="P147" s="175">
        <v>0</v>
      </c>
      <c r="Q147" s="175">
        <f>ROUND(E147*P147,2)</f>
        <v>0</v>
      </c>
      <c r="R147" s="175"/>
      <c r="S147" s="175" t="s">
        <v>217</v>
      </c>
      <c r="T147" s="176" t="s">
        <v>218</v>
      </c>
      <c r="U147" s="161">
        <v>0.76500000000000001</v>
      </c>
      <c r="V147" s="161">
        <f>ROUND(E147*U147,2)</f>
        <v>48.95</v>
      </c>
      <c r="W147" s="161"/>
      <c r="X147" s="161" t="s">
        <v>241</v>
      </c>
      <c r="Y147" s="150"/>
      <c r="Z147" s="150"/>
      <c r="AA147" s="150"/>
      <c r="AB147" s="150"/>
      <c r="AC147" s="150"/>
      <c r="AD147" s="150"/>
      <c r="AE147" s="150"/>
      <c r="AF147" s="150"/>
      <c r="AG147" s="150" t="s">
        <v>242</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9" t="s">
        <v>387</v>
      </c>
      <c r="D148" s="184"/>
      <c r="E148" s="185">
        <v>33.712000000000003</v>
      </c>
      <c r="F148" s="161"/>
      <c r="G148" s="161"/>
      <c r="H148" s="161"/>
      <c r="I148" s="161"/>
      <c r="J148" s="161"/>
      <c r="K148" s="161"/>
      <c r="L148" s="161"/>
      <c r="M148" s="161"/>
      <c r="N148" s="161"/>
      <c r="O148" s="161"/>
      <c r="P148" s="161"/>
      <c r="Q148" s="161"/>
      <c r="R148" s="161"/>
      <c r="S148" s="161"/>
      <c r="T148" s="161"/>
      <c r="U148" s="161"/>
      <c r="V148" s="161"/>
      <c r="W148" s="161"/>
      <c r="X148" s="161"/>
      <c r="Y148" s="150"/>
      <c r="Z148" s="150"/>
      <c r="AA148" s="150"/>
      <c r="AB148" s="150"/>
      <c r="AC148" s="150"/>
      <c r="AD148" s="150"/>
      <c r="AE148" s="150"/>
      <c r="AF148" s="150"/>
      <c r="AG148" s="150" t="s">
        <v>246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9" t="s">
        <v>388</v>
      </c>
      <c r="D149" s="184"/>
      <c r="E149" s="185">
        <v>30.271999999999998</v>
      </c>
      <c r="F149" s="161"/>
      <c r="G149" s="161"/>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246</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61"/>
      <c r="D150" s="262"/>
      <c r="E150" s="262"/>
      <c r="F150" s="262"/>
      <c r="G150" s="262"/>
      <c r="H150" s="161"/>
      <c r="I150" s="161"/>
      <c r="J150" s="161"/>
      <c r="K150" s="161"/>
      <c r="L150" s="161"/>
      <c r="M150" s="161"/>
      <c r="N150" s="161"/>
      <c r="O150" s="161"/>
      <c r="P150" s="161"/>
      <c r="Q150" s="161"/>
      <c r="R150" s="161"/>
      <c r="S150" s="161"/>
      <c r="T150" s="161"/>
      <c r="U150" s="161"/>
      <c r="V150" s="161"/>
      <c r="W150" s="161"/>
      <c r="X150" s="161"/>
      <c r="Y150" s="150"/>
      <c r="Z150" s="150"/>
      <c r="AA150" s="150"/>
      <c r="AB150" s="150"/>
      <c r="AC150" s="150"/>
      <c r="AD150" s="150"/>
      <c r="AE150" s="150"/>
      <c r="AF150" s="150"/>
      <c r="AG150" s="150" t="s">
        <v>221</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22.5" outlineLevel="1" x14ac:dyDescent="0.2">
      <c r="A151" s="170">
        <v>36</v>
      </c>
      <c r="B151" s="171" t="s">
        <v>389</v>
      </c>
      <c r="C151" s="180" t="s">
        <v>390</v>
      </c>
      <c r="D151" s="172" t="s">
        <v>332</v>
      </c>
      <c r="E151" s="173">
        <v>28</v>
      </c>
      <c r="F151" s="174">
        <v>259.35000000000002</v>
      </c>
      <c r="G151" s="175">
        <f>ROUND(E151*F151,2)</f>
        <v>7261.8</v>
      </c>
      <c r="H151" s="174"/>
      <c r="I151" s="175">
        <f>ROUND(E151*H151,2)</f>
        <v>0</v>
      </c>
      <c r="J151" s="174"/>
      <c r="K151" s="175">
        <f>ROUND(E151*J151,2)</f>
        <v>0</v>
      </c>
      <c r="L151" s="175">
        <v>21</v>
      </c>
      <c r="M151" s="175">
        <f>G151*(1+L151/100)</f>
        <v>8786.7780000000002</v>
      </c>
      <c r="N151" s="175">
        <v>6.2010000000000003E-2</v>
      </c>
      <c r="O151" s="175">
        <f>ROUND(E151*N151,2)</f>
        <v>1.74</v>
      </c>
      <c r="P151" s="175">
        <v>0</v>
      </c>
      <c r="Q151" s="175">
        <f>ROUND(E151*P151,2)</f>
        <v>0</v>
      </c>
      <c r="R151" s="175" t="s">
        <v>348</v>
      </c>
      <c r="S151" s="175" t="s">
        <v>217</v>
      </c>
      <c r="T151" s="176" t="s">
        <v>218</v>
      </c>
      <c r="U151" s="161">
        <v>0.28999999999999998</v>
      </c>
      <c r="V151" s="161">
        <f>ROUND(E151*U151,2)</f>
        <v>8.1199999999999992</v>
      </c>
      <c r="W151" s="161"/>
      <c r="X151" s="161" t="s">
        <v>241</v>
      </c>
      <c r="Y151" s="150"/>
      <c r="Z151" s="150"/>
      <c r="AA151" s="150"/>
      <c r="AB151" s="150"/>
      <c r="AC151" s="150"/>
      <c r="AD151" s="150"/>
      <c r="AE151" s="150"/>
      <c r="AF151" s="150"/>
      <c r="AG151" s="150" t="s">
        <v>242</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9" t="s">
        <v>391</v>
      </c>
      <c r="D152" s="184"/>
      <c r="E152" s="185">
        <v>20</v>
      </c>
      <c r="F152" s="161"/>
      <c r="G152" s="161"/>
      <c r="H152" s="161"/>
      <c r="I152" s="161"/>
      <c r="J152" s="161"/>
      <c r="K152" s="161"/>
      <c r="L152" s="161"/>
      <c r="M152" s="161"/>
      <c r="N152" s="161"/>
      <c r="O152" s="161"/>
      <c r="P152" s="161"/>
      <c r="Q152" s="161"/>
      <c r="R152" s="161"/>
      <c r="S152" s="161"/>
      <c r="T152" s="161"/>
      <c r="U152" s="161"/>
      <c r="V152" s="161"/>
      <c r="W152" s="161"/>
      <c r="X152" s="161"/>
      <c r="Y152" s="150"/>
      <c r="Z152" s="150"/>
      <c r="AA152" s="150"/>
      <c r="AB152" s="150"/>
      <c r="AC152" s="150"/>
      <c r="AD152" s="150"/>
      <c r="AE152" s="150"/>
      <c r="AF152" s="150"/>
      <c r="AG152" s="150" t="s">
        <v>246</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9" t="s">
        <v>392</v>
      </c>
      <c r="D153" s="184"/>
      <c r="E153" s="185">
        <v>8</v>
      </c>
      <c r="F153" s="161"/>
      <c r="G153" s="161"/>
      <c r="H153" s="161"/>
      <c r="I153" s="161"/>
      <c r="J153" s="161"/>
      <c r="K153" s="161"/>
      <c r="L153" s="161"/>
      <c r="M153" s="161"/>
      <c r="N153" s="161"/>
      <c r="O153" s="161"/>
      <c r="P153" s="161"/>
      <c r="Q153" s="161"/>
      <c r="R153" s="161"/>
      <c r="S153" s="161"/>
      <c r="T153" s="161"/>
      <c r="U153" s="161"/>
      <c r="V153" s="161"/>
      <c r="W153" s="161"/>
      <c r="X153" s="161"/>
      <c r="Y153" s="150"/>
      <c r="Z153" s="150"/>
      <c r="AA153" s="150"/>
      <c r="AB153" s="150"/>
      <c r="AC153" s="150"/>
      <c r="AD153" s="150"/>
      <c r="AE153" s="150"/>
      <c r="AF153" s="150"/>
      <c r="AG153" s="150" t="s">
        <v>246</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61"/>
      <c r="D154" s="262"/>
      <c r="E154" s="262"/>
      <c r="F154" s="262"/>
      <c r="G154" s="262"/>
      <c r="H154" s="161"/>
      <c r="I154" s="161"/>
      <c r="J154" s="161"/>
      <c r="K154" s="161"/>
      <c r="L154" s="161"/>
      <c r="M154" s="161"/>
      <c r="N154" s="161"/>
      <c r="O154" s="161"/>
      <c r="P154" s="161"/>
      <c r="Q154" s="161"/>
      <c r="R154" s="161"/>
      <c r="S154" s="161"/>
      <c r="T154" s="161"/>
      <c r="U154" s="161"/>
      <c r="V154" s="161"/>
      <c r="W154" s="161"/>
      <c r="X154" s="161"/>
      <c r="Y154" s="150"/>
      <c r="Z154" s="150"/>
      <c r="AA154" s="150"/>
      <c r="AB154" s="150"/>
      <c r="AC154" s="150"/>
      <c r="AD154" s="150"/>
      <c r="AE154" s="150"/>
      <c r="AF154" s="150"/>
      <c r="AG154" s="150" t="s">
        <v>221</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0">
        <v>37</v>
      </c>
      <c r="B155" s="171" t="s">
        <v>393</v>
      </c>
      <c r="C155" s="180" t="s">
        <v>394</v>
      </c>
      <c r="D155" s="172" t="s">
        <v>300</v>
      </c>
      <c r="E155" s="173">
        <v>0.27572000000000002</v>
      </c>
      <c r="F155" s="174">
        <v>42623.74</v>
      </c>
      <c r="G155" s="175">
        <f>ROUND(E155*F155,2)</f>
        <v>11752.22</v>
      </c>
      <c r="H155" s="174"/>
      <c r="I155" s="175">
        <f>ROUND(E155*H155,2)</f>
        <v>0</v>
      </c>
      <c r="J155" s="174"/>
      <c r="K155" s="175">
        <f>ROUND(E155*J155,2)</f>
        <v>0</v>
      </c>
      <c r="L155" s="175">
        <v>21</v>
      </c>
      <c r="M155" s="175">
        <f>G155*(1+L155/100)</f>
        <v>14220.186199999998</v>
      </c>
      <c r="N155" s="175">
        <v>1.09901</v>
      </c>
      <c r="O155" s="175">
        <f>ROUND(E155*N155,2)</f>
        <v>0.3</v>
      </c>
      <c r="P155" s="175">
        <v>0</v>
      </c>
      <c r="Q155" s="175">
        <f>ROUND(E155*P155,2)</f>
        <v>0</v>
      </c>
      <c r="R155" s="175" t="s">
        <v>304</v>
      </c>
      <c r="S155" s="175" t="s">
        <v>217</v>
      </c>
      <c r="T155" s="176" t="s">
        <v>218</v>
      </c>
      <c r="U155" s="161">
        <v>18.175000000000001</v>
      </c>
      <c r="V155" s="161">
        <f>ROUND(E155*U155,2)</f>
        <v>5.01</v>
      </c>
      <c r="W155" s="161"/>
      <c r="X155" s="161" t="s">
        <v>241</v>
      </c>
      <c r="Y155" s="150"/>
      <c r="Z155" s="150"/>
      <c r="AA155" s="150"/>
      <c r="AB155" s="150"/>
      <c r="AC155" s="150"/>
      <c r="AD155" s="150"/>
      <c r="AE155" s="150"/>
      <c r="AF155" s="150"/>
      <c r="AG155" s="150" t="s">
        <v>242</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59" t="s">
        <v>395</v>
      </c>
      <c r="D156" s="260"/>
      <c r="E156" s="260"/>
      <c r="F156" s="260"/>
      <c r="G156" s="260"/>
      <c r="H156" s="161"/>
      <c r="I156" s="161"/>
      <c r="J156" s="161"/>
      <c r="K156" s="161"/>
      <c r="L156" s="161"/>
      <c r="M156" s="161"/>
      <c r="N156" s="161"/>
      <c r="O156" s="161"/>
      <c r="P156" s="161"/>
      <c r="Q156" s="161"/>
      <c r="R156" s="161"/>
      <c r="S156" s="161"/>
      <c r="T156" s="161"/>
      <c r="U156" s="161"/>
      <c r="V156" s="161"/>
      <c r="W156" s="161"/>
      <c r="X156" s="161"/>
      <c r="Y156" s="150"/>
      <c r="Z156" s="150"/>
      <c r="AA156" s="150"/>
      <c r="AB156" s="150"/>
      <c r="AC156" s="150"/>
      <c r="AD156" s="150"/>
      <c r="AE156" s="150"/>
      <c r="AF156" s="150"/>
      <c r="AG156" s="150" t="s">
        <v>244</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9" t="s">
        <v>396</v>
      </c>
      <c r="D157" s="184"/>
      <c r="E157" s="185">
        <v>0.27572000000000002</v>
      </c>
      <c r="F157" s="161"/>
      <c r="G157" s="161"/>
      <c r="H157" s="161"/>
      <c r="I157" s="161"/>
      <c r="J157" s="161"/>
      <c r="K157" s="161"/>
      <c r="L157" s="161"/>
      <c r="M157" s="161"/>
      <c r="N157" s="161"/>
      <c r="O157" s="161"/>
      <c r="P157" s="161"/>
      <c r="Q157" s="161"/>
      <c r="R157" s="161"/>
      <c r="S157" s="161"/>
      <c r="T157" s="161"/>
      <c r="U157" s="161"/>
      <c r="V157" s="161"/>
      <c r="W157" s="161"/>
      <c r="X157" s="161"/>
      <c r="Y157" s="150"/>
      <c r="Z157" s="150"/>
      <c r="AA157" s="150"/>
      <c r="AB157" s="150"/>
      <c r="AC157" s="150"/>
      <c r="AD157" s="150"/>
      <c r="AE157" s="150"/>
      <c r="AF157" s="150"/>
      <c r="AG157" s="150" t="s">
        <v>246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61"/>
      <c r="D158" s="262"/>
      <c r="E158" s="262"/>
      <c r="F158" s="262"/>
      <c r="G158" s="262"/>
      <c r="H158" s="161"/>
      <c r="I158" s="161"/>
      <c r="J158" s="161"/>
      <c r="K158" s="161"/>
      <c r="L158" s="161"/>
      <c r="M158" s="161"/>
      <c r="N158" s="161"/>
      <c r="O158" s="161"/>
      <c r="P158" s="161"/>
      <c r="Q158" s="161"/>
      <c r="R158" s="161"/>
      <c r="S158" s="161"/>
      <c r="T158" s="161"/>
      <c r="U158" s="161"/>
      <c r="V158" s="161"/>
      <c r="W158" s="161"/>
      <c r="X158" s="161"/>
      <c r="Y158" s="150"/>
      <c r="Z158" s="150"/>
      <c r="AA158" s="150"/>
      <c r="AB158" s="150"/>
      <c r="AC158" s="150"/>
      <c r="AD158" s="150"/>
      <c r="AE158" s="150"/>
      <c r="AF158" s="150"/>
      <c r="AG158" s="150" t="s">
        <v>221</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ht="22.5" outlineLevel="1" x14ac:dyDescent="0.2">
      <c r="A159" s="170">
        <v>38</v>
      </c>
      <c r="B159" s="171" t="s">
        <v>397</v>
      </c>
      <c r="C159" s="180" t="s">
        <v>398</v>
      </c>
      <c r="D159" s="172" t="s">
        <v>300</v>
      </c>
      <c r="E159" s="173">
        <v>3.4810099999999999</v>
      </c>
      <c r="F159" s="174">
        <v>11756.86</v>
      </c>
      <c r="G159" s="175">
        <f>ROUND(E159*F159,2)</f>
        <v>40925.75</v>
      </c>
      <c r="H159" s="174"/>
      <c r="I159" s="175">
        <f>ROUND(E159*H159,2)</f>
        <v>0</v>
      </c>
      <c r="J159" s="174"/>
      <c r="K159" s="175">
        <f>ROUND(E159*J159,2)</f>
        <v>0</v>
      </c>
      <c r="L159" s="175">
        <v>21</v>
      </c>
      <c r="M159" s="175">
        <f>G159*(1+L159/100)</f>
        <v>49520.157500000001</v>
      </c>
      <c r="N159" s="175">
        <v>1.6629999999999999E-2</v>
      </c>
      <c r="O159" s="175">
        <f>ROUND(E159*N159,2)</f>
        <v>0.06</v>
      </c>
      <c r="P159" s="175">
        <v>0</v>
      </c>
      <c r="Q159" s="175">
        <f>ROUND(E159*P159,2)</f>
        <v>0</v>
      </c>
      <c r="R159" s="175" t="s">
        <v>304</v>
      </c>
      <c r="S159" s="175" t="s">
        <v>217</v>
      </c>
      <c r="T159" s="176" t="s">
        <v>218</v>
      </c>
      <c r="U159" s="161">
        <v>16.582999999999998</v>
      </c>
      <c r="V159" s="161">
        <f>ROUND(E159*U159,2)</f>
        <v>57.73</v>
      </c>
      <c r="W159" s="161"/>
      <c r="X159" s="161" t="s">
        <v>241</v>
      </c>
      <c r="Y159" s="150"/>
      <c r="Z159" s="150"/>
      <c r="AA159" s="150"/>
      <c r="AB159" s="150"/>
      <c r="AC159" s="150"/>
      <c r="AD159" s="150"/>
      <c r="AE159" s="150"/>
      <c r="AF159" s="150"/>
      <c r="AG159" s="150" t="s">
        <v>242</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59" t="s">
        <v>395</v>
      </c>
      <c r="D160" s="260"/>
      <c r="E160" s="260"/>
      <c r="F160" s="260"/>
      <c r="G160" s="260"/>
      <c r="H160" s="161"/>
      <c r="I160" s="161"/>
      <c r="J160" s="161"/>
      <c r="K160" s="161"/>
      <c r="L160" s="161"/>
      <c r="M160" s="161"/>
      <c r="N160" s="161"/>
      <c r="O160" s="161"/>
      <c r="P160" s="161"/>
      <c r="Q160" s="161"/>
      <c r="R160" s="161"/>
      <c r="S160" s="161"/>
      <c r="T160" s="161"/>
      <c r="U160" s="161"/>
      <c r="V160" s="161"/>
      <c r="W160" s="161"/>
      <c r="X160" s="161"/>
      <c r="Y160" s="150"/>
      <c r="Z160" s="150"/>
      <c r="AA160" s="150"/>
      <c r="AB160" s="150"/>
      <c r="AC160" s="150"/>
      <c r="AD160" s="150"/>
      <c r="AE160" s="150"/>
      <c r="AF160" s="150"/>
      <c r="AG160" s="150" t="s">
        <v>244</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9" t="s">
        <v>399</v>
      </c>
      <c r="D161" s="184"/>
      <c r="E161" s="185"/>
      <c r="F161" s="161"/>
      <c r="G161" s="161"/>
      <c r="H161" s="161"/>
      <c r="I161" s="161"/>
      <c r="J161" s="161"/>
      <c r="K161" s="161"/>
      <c r="L161" s="161"/>
      <c r="M161" s="161"/>
      <c r="N161" s="161"/>
      <c r="O161" s="161"/>
      <c r="P161" s="161"/>
      <c r="Q161" s="161"/>
      <c r="R161" s="161"/>
      <c r="S161" s="161"/>
      <c r="T161" s="161"/>
      <c r="U161" s="161"/>
      <c r="V161" s="161"/>
      <c r="W161" s="161"/>
      <c r="X161" s="161"/>
      <c r="Y161" s="150"/>
      <c r="Z161" s="150"/>
      <c r="AA161" s="150"/>
      <c r="AB161" s="150"/>
      <c r="AC161" s="150"/>
      <c r="AD161" s="150"/>
      <c r="AE161" s="150"/>
      <c r="AF161" s="150"/>
      <c r="AG161" s="150" t="s">
        <v>246</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9" t="s">
        <v>400</v>
      </c>
      <c r="D162" s="184"/>
      <c r="E162" s="185">
        <v>1.7344900000000001</v>
      </c>
      <c r="F162" s="161"/>
      <c r="G162" s="161"/>
      <c r="H162" s="161"/>
      <c r="I162" s="161"/>
      <c r="J162" s="161"/>
      <c r="K162" s="161"/>
      <c r="L162" s="161"/>
      <c r="M162" s="161"/>
      <c r="N162" s="161"/>
      <c r="O162" s="161"/>
      <c r="P162" s="161"/>
      <c r="Q162" s="161"/>
      <c r="R162" s="161"/>
      <c r="S162" s="161"/>
      <c r="T162" s="161"/>
      <c r="U162" s="161"/>
      <c r="V162" s="161"/>
      <c r="W162" s="161"/>
      <c r="X162" s="161"/>
      <c r="Y162" s="150"/>
      <c r="Z162" s="150"/>
      <c r="AA162" s="150"/>
      <c r="AB162" s="150"/>
      <c r="AC162" s="150"/>
      <c r="AD162" s="150"/>
      <c r="AE162" s="150"/>
      <c r="AF162" s="150"/>
      <c r="AG162" s="150" t="s">
        <v>246</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9" t="s">
        <v>401</v>
      </c>
      <c r="D163" s="184"/>
      <c r="E163" s="185"/>
      <c r="F163" s="161"/>
      <c r="G163" s="161"/>
      <c r="H163" s="161"/>
      <c r="I163" s="161"/>
      <c r="J163" s="161"/>
      <c r="K163" s="161"/>
      <c r="L163" s="161"/>
      <c r="M163" s="161"/>
      <c r="N163" s="161"/>
      <c r="O163" s="161"/>
      <c r="P163" s="161"/>
      <c r="Q163" s="161"/>
      <c r="R163" s="161"/>
      <c r="S163" s="161"/>
      <c r="T163" s="161"/>
      <c r="U163" s="161"/>
      <c r="V163" s="161"/>
      <c r="W163" s="161"/>
      <c r="X163" s="161"/>
      <c r="Y163" s="150"/>
      <c r="Z163" s="150"/>
      <c r="AA163" s="150"/>
      <c r="AB163" s="150"/>
      <c r="AC163" s="150"/>
      <c r="AD163" s="150"/>
      <c r="AE163" s="150"/>
      <c r="AF163" s="150"/>
      <c r="AG163" s="150" t="s">
        <v>246</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9" t="s">
        <v>402</v>
      </c>
      <c r="D164" s="184"/>
      <c r="E164" s="185">
        <v>1.7465200000000001</v>
      </c>
      <c r="F164" s="161"/>
      <c r="G164" s="161"/>
      <c r="H164" s="161"/>
      <c r="I164" s="161"/>
      <c r="J164" s="161"/>
      <c r="K164" s="161"/>
      <c r="L164" s="161"/>
      <c r="M164" s="161"/>
      <c r="N164" s="161"/>
      <c r="O164" s="161"/>
      <c r="P164" s="161"/>
      <c r="Q164" s="161"/>
      <c r="R164" s="161"/>
      <c r="S164" s="161"/>
      <c r="T164" s="161"/>
      <c r="U164" s="161"/>
      <c r="V164" s="161"/>
      <c r="W164" s="161"/>
      <c r="X164" s="161"/>
      <c r="Y164" s="150"/>
      <c r="Z164" s="150"/>
      <c r="AA164" s="150"/>
      <c r="AB164" s="150"/>
      <c r="AC164" s="150"/>
      <c r="AD164" s="150"/>
      <c r="AE164" s="150"/>
      <c r="AF164" s="150"/>
      <c r="AG164" s="150" t="s">
        <v>246</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61"/>
      <c r="D165" s="262"/>
      <c r="E165" s="262"/>
      <c r="F165" s="262"/>
      <c r="G165" s="262"/>
      <c r="H165" s="161"/>
      <c r="I165" s="161"/>
      <c r="J165" s="161"/>
      <c r="K165" s="161"/>
      <c r="L165" s="161"/>
      <c r="M165" s="161"/>
      <c r="N165" s="161"/>
      <c r="O165" s="161"/>
      <c r="P165" s="161"/>
      <c r="Q165" s="161"/>
      <c r="R165" s="161"/>
      <c r="S165" s="161"/>
      <c r="T165" s="161"/>
      <c r="U165" s="161"/>
      <c r="V165" s="161"/>
      <c r="W165" s="161"/>
      <c r="X165" s="161"/>
      <c r="Y165" s="150"/>
      <c r="Z165" s="150"/>
      <c r="AA165" s="150"/>
      <c r="AB165" s="150"/>
      <c r="AC165" s="150"/>
      <c r="AD165" s="150"/>
      <c r="AE165" s="150"/>
      <c r="AF165" s="150"/>
      <c r="AG165" s="150" t="s">
        <v>221</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22.5" outlineLevel="1" x14ac:dyDescent="0.2">
      <c r="A166" s="170">
        <v>39</v>
      </c>
      <c r="B166" s="171" t="s">
        <v>403</v>
      </c>
      <c r="C166" s="180" t="s">
        <v>404</v>
      </c>
      <c r="D166" s="172" t="s">
        <v>300</v>
      </c>
      <c r="E166" s="173">
        <v>3.73298</v>
      </c>
      <c r="F166" s="174">
        <v>10848.84</v>
      </c>
      <c r="G166" s="175">
        <f>ROUND(E166*F166,2)</f>
        <v>40498.5</v>
      </c>
      <c r="H166" s="174"/>
      <c r="I166" s="175">
        <f>ROUND(E166*H166,2)</f>
        <v>0</v>
      </c>
      <c r="J166" s="174"/>
      <c r="K166" s="175">
        <f>ROUND(E166*J166,2)</f>
        <v>0</v>
      </c>
      <c r="L166" s="175">
        <v>21</v>
      </c>
      <c r="M166" s="175">
        <f>G166*(1+L166/100)</f>
        <v>49003.184999999998</v>
      </c>
      <c r="N166" s="175">
        <v>1.188E-2</v>
      </c>
      <c r="O166" s="175">
        <f>ROUND(E166*N166,2)</f>
        <v>0.04</v>
      </c>
      <c r="P166" s="175">
        <v>0</v>
      </c>
      <c r="Q166" s="175">
        <f>ROUND(E166*P166,2)</f>
        <v>0</v>
      </c>
      <c r="R166" s="175" t="s">
        <v>304</v>
      </c>
      <c r="S166" s="175" t="s">
        <v>217</v>
      </c>
      <c r="T166" s="176" t="s">
        <v>218</v>
      </c>
      <c r="U166" s="161">
        <v>15.433</v>
      </c>
      <c r="V166" s="161">
        <f>ROUND(E166*U166,2)</f>
        <v>57.61</v>
      </c>
      <c r="W166" s="161"/>
      <c r="X166" s="161" t="s">
        <v>241</v>
      </c>
      <c r="Y166" s="150"/>
      <c r="Z166" s="150"/>
      <c r="AA166" s="150"/>
      <c r="AB166" s="150"/>
      <c r="AC166" s="150"/>
      <c r="AD166" s="150"/>
      <c r="AE166" s="150"/>
      <c r="AF166" s="150"/>
      <c r="AG166" s="150" t="s">
        <v>242</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59" t="s">
        <v>395</v>
      </c>
      <c r="D167" s="260"/>
      <c r="E167" s="260"/>
      <c r="F167" s="260"/>
      <c r="G167" s="260"/>
      <c r="H167" s="161"/>
      <c r="I167" s="161"/>
      <c r="J167" s="161"/>
      <c r="K167" s="161"/>
      <c r="L167" s="161"/>
      <c r="M167" s="161"/>
      <c r="N167" s="161"/>
      <c r="O167" s="161"/>
      <c r="P167" s="161"/>
      <c r="Q167" s="161"/>
      <c r="R167" s="161"/>
      <c r="S167" s="161"/>
      <c r="T167" s="161"/>
      <c r="U167" s="161"/>
      <c r="V167" s="161"/>
      <c r="W167" s="161"/>
      <c r="X167" s="161"/>
      <c r="Y167" s="150"/>
      <c r="Z167" s="150"/>
      <c r="AA167" s="150"/>
      <c r="AB167" s="150"/>
      <c r="AC167" s="150"/>
      <c r="AD167" s="150"/>
      <c r="AE167" s="150"/>
      <c r="AF167" s="150"/>
      <c r="AG167" s="150" t="s">
        <v>244</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9" t="s">
        <v>399</v>
      </c>
      <c r="D168" s="184"/>
      <c r="E168" s="185"/>
      <c r="F168" s="161"/>
      <c r="G168" s="161"/>
      <c r="H168" s="161"/>
      <c r="I168" s="161"/>
      <c r="J168" s="161"/>
      <c r="K168" s="161"/>
      <c r="L168" s="161"/>
      <c r="M168" s="161"/>
      <c r="N168" s="161"/>
      <c r="O168" s="161"/>
      <c r="P168" s="161"/>
      <c r="Q168" s="161"/>
      <c r="R168" s="161"/>
      <c r="S168" s="161"/>
      <c r="T168" s="161"/>
      <c r="U168" s="161"/>
      <c r="V168" s="161"/>
      <c r="W168" s="161"/>
      <c r="X168" s="161"/>
      <c r="Y168" s="150"/>
      <c r="Z168" s="150"/>
      <c r="AA168" s="150"/>
      <c r="AB168" s="150"/>
      <c r="AC168" s="150"/>
      <c r="AD168" s="150"/>
      <c r="AE168" s="150"/>
      <c r="AF168" s="150"/>
      <c r="AG168" s="150" t="s">
        <v>246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9" t="s">
        <v>405</v>
      </c>
      <c r="D169" s="184"/>
      <c r="E169" s="185">
        <v>1.97401</v>
      </c>
      <c r="F169" s="161"/>
      <c r="G169" s="161"/>
      <c r="H169" s="161"/>
      <c r="I169" s="161"/>
      <c r="J169" s="161"/>
      <c r="K169" s="161"/>
      <c r="L169" s="161"/>
      <c r="M169" s="161"/>
      <c r="N169" s="161"/>
      <c r="O169" s="161"/>
      <c r="P169" s="161"/>
      <c r="Q169" s="161"/>
      <c r="R169" s="161"/>
      <c r="S169" s="161"/>
      <c r="T169" s="161"/>
      <c r="U169" s="161"/>
      <c r="V169" s="161"/>
      <c r="W169" s="161"/>
      <c r="X169" s="161"/>
      <c r="Y169" s="150"/>
      <c r="Z169" s="150"/>
      <c r="AA169" s="150"/>
      <c r="AB169" s="150"/>
      <c r="AC169" s="150"/>
      <c r="AD169" s="150"/>
      <c r="AE169" s="150"/>
      <c r="AF169" s="150"/>
      <c r="AG169" s="150" t="s">
        <v>246</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189" t="s">
        <v>406</v>
      </c>
      <c r="D170" s="184"/>
      <c r="E170" s="185">
        <v>0.307</v>
      </c>
      <c r="F170" s="161"/>
      <c r="G170" s="161"/>
      <c r="H170" s="161"/>
      <c r="I170" s="161"/>
      <c r="J170" s="161"/>
      <c r="K170" s="161"/>
      <c r="L170" s="161"/>
      <c r="M170" s="161"/>
      <c r="N170" s="161"/>
      <c r="O170" s="161"/>
      <c r="P170" s="161"/>
      <c r="Q170" s="161"/>
      <c r="R170" s="161"/>
      <c r="S170" s="161"/>
      <c r="T170" s="161"/>
      <c r="U170" s="161"/>
      <c r="V170" s="161"/>
      <c r="W170" s="161"/>
      <c r="X170" s="161"/>
      <c r="Y170" s="150"/>
      <c r="Z170" s="150"/>
      <c r="AA170" s="150"/>
      <c r="AB170" s="150"/>
      <c r="AC170" s="150"/>
      <c r="AD170" s="150"/>
      <c r="AE170" s="150"/>
      <c r="AF170" s="150"/>
      <c r="AG170" s="150" t="s">
        <v>246</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9" t="s">
        <v>407</v>
      </c>
      <c r="D171" s="184"/>
      <c r="E171" s="185">
        <v>1.45197</v>
      </c>
      <c r="F171" s="161"/>
      <c r="G171" s="161"/>
      <c r="H171" s="161"/>
      <c r="I171" s="161"/>
      <c r="J171" s="161"/>
      <c r="K171" s="161"/>
      <c r="L171" s="161"/>
      <c r="M171" s="161"/>
      <c r="N171" s="161"/>
      <c r="O171" s="161"/>
      <c r="P171" s="161"/>
      <c r="Q171" s="161"/>
      <c r="R171" s="161"/>
      <c r="S171" s="161"/>
      <c r="T171" s="161"/>
      <c r="U171" s="161"/>
      <c r="V171" s="161"/>
      <c r="W171" s="161"/>
      <c r="X171" s="161"/>
      <c r="Y171" s="150"/>
      <c r="Z171" s="150"/>
      <c r="AA171" s="150"/>
      <c r="AB171" s="150"/>
      <c r="AC171" s="150"/>
      <c r="AD171" s="150"/>
      <c r="AE171" s="150"/>
      <c r="AF171" s="150"/>
      <c r="AG171" s="150" t="s">
        <v>246</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61"/>
      <c r="D172" s="262"/>
      <c r="E172" s="262"/>
      <c r="F172" s="262"/>
      <c r="G172" s="262"/>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221</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ht="33.75" outlineLevel="1" x14ac:dyDescent="0.2">
      <c r="A173" s="170">
        <v>40</v>
      </c>
      <c r="B173" s="171" t="s">
        <v>408</v>
      </c>
      <c r="C173" s="180" t="s">
        <v>409</v>
      </c>
      <c r="D173" s="172" t="s">
        <v>276</v>
      </c>
      <c r="E173" s="173">
        <v>119</v>
      </c>
      <c r="F173" s="174">
        <v>1502.71</v>
      </c>
      <c r="G173" s="175">
        <f>ROUND(E173*F173,2)</f>
        <v>178822.49</v>
      </c>
      <c r="H173" s="174"/>
      <c r="I173" s="175">
        <f>ROUND(E173*H173,2)</f>
        <v>0</v>
      </c>
      <c r="J173" s="174"/>
      <c r="K173" s="175">
        <f>ROUND(E173*J173,2)</f>
        <v>0</v>
      </c>
      <c r="L173" s="175">
        <v>21</v>
      </c>
      <c r="M173" s="175">
        <f>G173*(1+L173/100)</f>
        <v>216375.21289999998</v>
      </c>
      <c r="N173" s="175">
        <v>3.4619999999999998E-2</v>
      </c>
      <c r="O173" s="175">
        <f>ROUND(E173*N173,2)</f>
        <v>4.12</v>
      </c>
      <c r="P173" s="175">
        <v>0</v>
      </c>
      <c r="Q173" s="175">
        <f>ROUND(E173*P173,2)</f>
        <v>0</v>
      </c>
      <c r="R173" s="175" t="s">
        <v>304</v>
      </c>
      <c r="S173" s="175" t="s">
        <v>217</v>
      </c>
      <c r="T173" s="176" t="s">
        <v>218</v>
      </c>
      <c r="U173" s="161">
        <v>1.21</v>
      </c>
      <c r="V173" s="161">
        <f>ROUND(E173*U173,2)</f>
        <v>143.99</v>
      </c>
      <c r="W173" s="161"/>
      <c r="X173" s="161" t="s">
        <v>241</v>
      </c>
      <c r="Y173" s="150"/>
      <c r="Z173" s="150"/>
      <c r="AA173" s="150"/>
      <c r="AB173" s="150"/>
      <c r="AC173" s="150"/>
      <c r="AD173" s="150"/>
      <c r="AE173" s="150"/>
      <c r="AF173" s="150"/>
      <c r="AG173" s="150" t="s">
        <v>242</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59" t="s">
        <v>410</v>
      </c>
      <c r="D174" s="260"/>
      <c r="E174" s="260"/>
      <c r="F174" s="260"/>
      <c r="G174" s="260"/>
      <c r="H174" s="161"/>
      <c r="I174" s="161"/>
      <c r="J174" s="161"/>
      <c r="K174" s="161"/>
      <c r="L174" s="161"/>
      <c r="M174" s="161"/>
      <c r="N174" s="161"/>
      <c r="O174" s="161"/>
      <c r="P174" s="161"/>
      <c r="Q174" s="161"/>
      <c r="R174" s="161"/>
      <c r="S174" s="161"/>
      <c r="T174" s="161"/>
      <c r="U174" s="161"/>
      <c r="V174" s="161"/>
      <c r="W174" s="161"/>
      <c r="X174" s="161"/>
      <c r="Y174" s="150"/>
      <c r="Z174" s="150"/>
      <c r="AA174" s="150"/>
      <c r="AB174" s="150"/>
      <c r="AC174" s="150"/>
      <c r="AD174" s="150"/>
      <c r="AE174" s="150"/>
      <c r="AF174" s="150"/>
      <c r="AG174" s="150" t="s">
        <v>244</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9" t="s">
        <v>411</v>
      </c>
      <c r="D175" s="184"/>
      <c r="E175" s="185">
        <v>119</v>
      </c>
      <c r="F175" s="161"/>
      <c r="G175" s="161"/>
      <c r="H175" s="161"/>
      <c r="I175" s="161"/>
      <c r="J175" s="161"/>
      <c r="K175" s="161"/>
      <c r="L175" s="161"/>
      <c r="M175" s="161"/>
      <c r="N175" s="161"/>
      <c r="O175" s="161"/>
      <c r="P175" s="161"/>
      <c r="Q175" s="161"/>
      <c r="R175" s="161"/>
      <c r="S175" s="161"/>
      <c r="T175" s="161"/>
      <c r="U175" s="161"/>
      <c r="V175" s="161"/>
      <c r="W175" s="161"/>
      <c r="X175" s="161"/>
      <c r="Y175" s="150"/>
      <c r="Z175" s="150"/>
      <c r="AA175" s="150"/>
      <c r="AB175" s="150"/>
      <c r="AC175" s="150"/>
      <c r="AD175" s="150"/>
      <c r="AE175" s="150"/>
      <c r="AF175" s="150"/>
      <c r="AG175" s="150" t="s">
        <v>246</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61"/>
      <c r="D176" s="262"/>
      <c r="E176" s="262"/>
      <c r="F176" s="262"/>
      <c r="G176" s="262"/>
      <c r="H176" s="161"/>
      <c r="I176" s="161"/>
      <c r="J176" s="161"/>
      <c r="K176" s="161"/>
      <c r="L176" s="161"/>
      <c r="M176" s="161"/>
      <c r="N176" s="161"/>
      <c r="O176" s="161"/>
      <c r="P176" s="161"/>
      <c r="Q176" s="161"/>
      <c r="R176" s="161"/>
      <c r="S176" s="161"/>
      <c r="T176" s="161"/>
      <c r="U176" s="161"/>
      <c r="V176" s="161"/>
      <c r="W176" s="161"/>
      <c r="X176" s="161"/>
      <c r="Y176" s="150"/>
      <c r="Z176" s="150"/>
      <c r="AA176" s="150"/>
      <c r="AB176" s="150"/>
      <c r="AC176" s="150"/>
      <c r="AD176" s="150"/>
      <c r="AE176" s="150"/>
      <c r="AF176" s="150"/>
      <c r="AG176" s="150" t="s">
        <v>221</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ht="45" outlineLevel="1" x14ac:dyDescent="0.2">
      <c r="A177" s="170">
        <v>41</v>
      </c>
      <c r="B177" s="171" t="s">
        <v>412</v>
      </c>
      <c r="C177" s="180" t="s">
        <v>413</v>
      </c>
      <c r="D177" s="172" t="s">
        <v>276</v>
      </c>
      <c r="E177" s="173">
        <v>93.8</v>
      </c>
      <c r="F177" s="174">
        <v>2087.87</v>
      </c>
      <c r="G177" s="175">
        <f>ROUND(E177*F177,2)</f>
        <v>195842.21</v>
      </c>
      <c r="H177" s="174"/>
      <c r="I177" s="175">
        <f>ROUND(E177*H177,2)</f>
        <v>0</v>
      </c>
      <c r="J177" s="174"/>
      <c r="K177" s="175">
        <f>ROUND(E177*J177,2)</f>
        <v>0</v>
      </c>
      <c r="L177" s="175">
        <v>21</v>
      </c>
      <c r="M177" s="175">
        <f>G177*(1+L177/100)</f>
        <v>236969.07409999997</v>
      </c>
      <c r="N177" s="175">
        <v>1.388E-2</v>
      </c>
      <c r="O177" s="175">
        <f>ROUND(E177*N177,2)</f>
        <v>1.3</v>
      </c>
      <c r="P177" s="175">
        <v>0</v>
      </c>
      <c r="Q177" s="175">
        <f>ROUND(E177*P177,2)</f>
        <v>0</v>
      </c>
      <c r="R177" s="175" t="s">
        <v>304</v>
      </c>
      <c r="S177" s="175" t="s">
        <v>217</v>
      </c>
      <c r="T177" s="176" t="s">
        <v>218</v>
      </c>
      <c r="U177" s="161">
        <v>1.728</v>
      </c>
      <c r="V177" s="161">
        <f>ROUND(E177*U177,2)</f>
        <v>162.09</v>
      </c>
      <c r="W177" s="161"/>
      <c r="X177" s="161" t="s">
        <v>241</v>
      </c>
      <c r="Y177" s="150"/>
      <c r="Z177" s="150"/>
      <c r="AA177" s="150"/>
      <c r="AB177" s="150"/>
      <c r="AC177" s="150"/>
      <c r="AD177" s="150"/>
      <c r="AE177" s="150"/>
      <c r="AF177" s="150"/>
      <c r="AG177" s="150" t="s">
        <v>242</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59" t="s">
        <v>410</v>
      </c>
      <c r="D178" s="260"/>
      <c r="E178" s="260"/>
      <c r="F178" s="260"/>
      <c r="G178" s="260"/>
      <c r="H178" s="161"/>
      <c r="I178" s="161"/>
      <c r="J178" s="161"/>
      <c r="K178" s="161"/>
      <c r="L178" s="161"/>
      <c r="M178" s="161"/>
      <c r="N178" s="161"/>
      <c r="O178" s="161"/>
      <c r="P178" s="161"/>
      <c r="Q178" s="161"/>
      <c r="R178" s="161"/>
      <c r="S178" s="161"/>
      <c r="T178" s="161"/>
      <c r="U178" s="161"/>
      <c r="V178" s="161"/>
      <c r="W178" s="161"/>
      <c r="X178" s="161"/>
      <c r="Y178" s="150"/>
      <c r="Z178" s="150"/>
      <c r="AA178" s="150"/>
      <c r="AB178" s="150"/>
      <c r="AC178" s="150"/>
      <c r="AD178" s="150"/>
      <c r="AE178" s="150"/>
      <c r="AF178" s="150"/>
      <c r="AG178" s="150" t="s">
        <v>244</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9" t="s">
        <v>414</v>
      </c>
      <c r="D179" s="184"/>
      <c r="E179" s="185">
        <v>93.8</v>
      </c>
      <c r="F179" s="161"/>
      <c r="G179" s="161"/>
      <c r="H179" s="161"/>
      <c r="I179" s="161"/>
      <c r="J179" s="161"/>
      <c r="K179" s="161"/>
      <c r="L179" s="161"/>
      <c r="M179" s="161"/>
      <c r="N179" s="161"/>
      <c r="O179" s="161"/>
      <c r="P179" s="161"/>
      <c r="Q179" s="161"/>
      <c r="R179" s="161"/>
      <c r="S179" s="161"/>
      <c r="T179" s="161"/>
      <c r="U179" s="161"/>
      <c r="V179" s="161"/>
      <c r="W179" s="161"/>
      <c r="X179" s="161"/>
      <c r="Y179" s="150"/>
      <c r="Z179" s="150"/>
      <c r="AA179" s="150"/>
      <c r="AB179" s="150"/>
      <c r="AC179" s="150"/>
      <c r="AD179" s="150"/>
      <c r="AE179" s="150"/>
      <c r="AF179" s="150"/>
      <c r="AG179" s="150" t="s">
        <v>246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61"/>
      <c r="D180" s="262"/>
      <c r="E180" s="262"/>
      <c r="F180" s="262"/>
      <c r="G180" s="262"/>
      <c r="H180" s="161"/>
      <c r="I180" s="161"/>
      <c r="J180" s="161"/>
      <c r="K180" s="161"/>
      <c r="L180" s="161"/>
      <c r="M180" s="161"/>
      <c r="N180" s="161"/>
      <c r="O180" s="161"/>
      <c r="P180" s="161"/>
      <c r="Q180" s="161"/>
      <c r="R180" s="161"/>
      <c r="S180" s="161"/>
      <c r="T180" s="161"/>
      <c r="U180" s="161"/>
      <c r="V180" s="161"/>
      <c r="W180" s="161"/>
      <c r="X180" s="161"/>
      <c r="Y180" s="150"/>
      <c r="Z180" s="150"/>
      <c r="AA180" s="150"/>
      <c r="AB180" s="150"/>
      <c r="AC180" s="150"/>
      <c r="AD180" s="150"/>
      <c r="AE180" s="150"/>
      <c r="AF180" s="150"/>
      <c r="AG180" s="150" t="s">
        <v>221</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0">
        <v>42</v>
      </c>
      <c r="B181" s="171" t="s">
        <v>415</v>
      </c>
      <c r="C181" s="180" t="s">
        <v>416</v>
      </c>
      <c r="D181" s="172" t="s">
        <v>249</v>
      </c>
      <c r="E181" s="173">
        <v>5.3235000000000001</v>
      </c>
      <c r="F181" s="174">
        <v>3839.81</v>
      </c>
      <c r="G181" s="175">
        <f>ROUND(E181*F181,2)</f>
        <v>20441.23</v>
      </c>
      <c r="H181" s="174"/>
      <c r="I181" s="175">
        <f>ROUND(E181*H181,2)</f>
        <v>0</v>
      </c>
      <c r="J181" s="174"/>
      <c r="K181" s="175">
        <f>ROUND(E181*J181,2)</f>
        <v>0</v>
      </c>
      <c r="L181" s="175">
        <v>21</v>
      </c>
      <c r="M181" s="175">
        <f>G181*(1+L181/100)</f>
        <v>24733.888299999999</v>
      </c>
      <c r="N181" s="175">
        <v>2.5251100000000002</v>
      </c>
      <c r="O181" s="175">
        <f>ROUND(E181*N181,2)</f>
        <v>13.44</v>
      </c>
      <c r="P181" s="175">
        <v>0</v>
      </c>
      <c r="Q181" s="175">
        <f>ROUND(E181*P181,2)</f>
        <v>0</v>
      </c>
      <c r="R181" s="175" t="s">
        <v>304</v>
      </c>
      <c r="S181" s="175" t="s">
        <v>217</v>
      </c>
      <c r="T181" s="176" t="s">
        <v>218</v>
      </c>
      <c r="U181" s="161">
        <v>1.448</v>
      </c>
      <c r="V181" s="161">
        <f>ROUND(E181*U181,2)</f>
        <v>7.71</v>
      </c>
      <c r="W181" s="161"/>
      <c r="X181" s="161" t="s">
        <v>241</v>
      </c>
      <c r="Y181" s="150"/>
      <c r="Z181" s="150"/>
      <c r="AA181" s="150"/>
      <c r="AB181" s="150"/>
      <c r="AC181" s="150"/>
      <c r="AD181" s="150"/>
      <c r="AE181" s="150"/>
      <c r="AF181" s="150"/>
      <c r="AG181" s="150" t="s">
        <v>242</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9" t="s">
        <v>417</v>
      </c>
      <c r="D182" s="184"/>
      <c r="E182" s="185">
        <v>1.8134999999999999</v>
      </c>
      <c r="F182" s="161"/>
      <c r="G182" s="161"/>
      <c r="H182" s="161"/>
      <c r="I182" s="161"/>
      <c r="J182" s="161"/>
      <c r="K182" s="161"/>
      <c r="L182" s="161"/>
      <c r="M182" s="161"/>
      <c r="N182" s="161"/>
      <c r="O182" s="161"/>
      <c r="P182" s="161"/>
      <c r="Q182" s="161"/>
      <c r="R182" s="161"/>
      <c r="S182" s="161"/>
      <c r="T182" s="161"/>
      <c r="U182" s="161"/>
      <c r="V182" s="161"/>
      <c r="W182" s="161"/>
      <c r="X182" s="161"/>
      <c r="Y182" s="150"/>
      <c r="Z182" s="150"/>
      <c r="AA182" s="150"/>
      <c r="AB182" s="150"/>
      <c r="AC182" s="150"/>
      <c r="AD182" s="150"/>
      <c r="AE182" s="150"/>
      <c r="AF182" s="150"/>
      <c r="AG182" s="150" t="s">
        <v>246</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9" t="s">
        <v>418</v>
      </c>
      <c r="D183" s="184"/>
      <c r="E183" s="185">
        <v>0.47249999999999998</v>
      </c>
      <c r="F183" s="161"/>
      <c r="G183" s="161"/>
      <c r="H183" s="161"/>
      <c r="I183" s="161"/>
      <c r="J183" s="161"/>
      <c r="K183" s="161"/>
      <c r="L183" s="161"/>
      <c r="M183" s="161"/>
      <c r="N183" s="161"/>
      <c r="O183" s="161"/>
      <c r="P183" s="161"/>
      <c r="Q183" s="161"/>
      <c r="R183" s="161"/>
      <c r="S183" s="161"/>
      <c r="T183" s="161"/>
      <c r="U183" s="161"/>
      <c r="V183" s="161"/>
      <c r="W183" s="161"/>
      <c r="X183" s="161"/>
      <c r="Y183" s="150"/>
      <c r="Z183" s="150"/>
      <c r="AA183" s="150"/>
      <c r="AB183" s="150"/>
      <c r="AC183" s="150"/>
      <c r="AD183" s="150"/>
      <c r="AE183" s="150"/>
      <c r="AF183" s="150"/>
      <c r="AG183" s="150" t="s">
        <v>246</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9" t="s">
        <v>419</v>
      </c>
      <c r="D184" s="184"/>
      <c r="E184" s="185">
        <v>0.432</v>
      </c>
      <c r="F184" s="161"/>
      <c r="G184" s="161"/>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246</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9" t="s">
        <v>420</v>
      </c>
      <c r="D185" s="184"/>
      <c r="E185" s="185">
        <v>0.79200000000000004</v>
      </c>
      <c r="F185" s="161"/>
      <c r="G185" s="161"/>
      <c r="H185" s="161"/>
      <c r="I185" s="161"/>
      <c r="J185" s="161"/>
      <c r="K185" s="161"/>
      <c r="L185" s="161"/>
      <c r="M185" s="161"/>
      <c r="N185" s="161"/>
      <c r="O185" s="161"/>
      <c r="P185" s="161"/>
      <c r="Q185" s="161"/>
      <c r="R185" s="161"/>
      <c r="S185" s="161"/>
      <c r="T185" s="161"/>
      <c r="U185" s="161"/>
      <c r="V185" s="161"/>
      <c r="W185" s="161"/>
      <c r="X185" s="161"/>
      <c r="Y185" s="150"/>
      <c r="Z185" s="150"/>
      <c r="AA185" s="150"/>
      <c r="AB185" s="150"/>
      <c r="AC185" s="150"/>
      <c r="AD185" s="150"/>
      <c r="AE185" s="150"/>
      <c r="AF185" s="150"/>
      <c r="AG185" s="150" t="s">
        <v>246</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89" t="s">
        <v>421</v>
      </c>
      <c r="D186" s="184"/>
      <c r="E186" s="185">
        <v>1.8134999999999999</v>
      </c>
      <c r="F186" s="161"/>
      <c r="G186" s="161"/>
      <c r="H186" s="161"/>
      <c r="I186" s="161"/>
      <c r="J186" s="161"/>
      <c r="K186" s="161"/>
      <c r="L186" s="161"/>
      <c r="M186" s="161"/>
      <c r="N186" s="161"/>
      <c r="O186" s="161"/>
      <c r="P186" s="161"/>
      <c r="Q186" s="161"/>
      <c r="R186" s="161"/>
      <c r="S186" s="161"/>
      <c r="T186" s="161"/>
      <c r="U186" s="161"/>
      <c r="V186" s="161"/>
      <c r="W186" s="161"/>
      <c r="X186" s="161"/>
      <c r="Y186" s="150"/>
      <c r="Z186" s="150"/>
      <c r="AA186" s="150"/>
      <c r="AB186" s="150"/>
      <c r="AC186" s="150"/>
      <c r="AD186" s="150"/>
      <c r="AE186" s="150"/>
      <c r="AF186" s="150"/>
      <c r="AG186" s="150" t="s">
        <v>246</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61"/>
      <c r="D187" s="262"/>
      <c r="E187" s="262"/>
      <c r="F187" s="262"/>
      <c r="G187" s="262"/>
      <c r="H187" s="161"/>
      <c r="I187" s="161"/>
      <c r="J187" s="161"/>
      <c r="K187" s="161"/>
      <c r="L187" s="161"/>
      <c r="M187" s="161"/>
      <c r="N187" s="161"/>
      <c r="O187" s="161"/>
      <c r="P187" s="161"/>
      <c r="Q187" s="161"/>
      <c r="R187" s="161"/>
      <c r="S187" s="161"/>
      <c r="T187" s="161"/>
      <c r="U187" s="161"/>
      <c r="V187" s="161"/>
      <c r="W187" s="161"/>
      <c r="X187" s="161"/>
      <c r="Y187" s="150"/>
      <c r="Z187" s="150"/>
      <c r="AA187" s="150"/>
      <c r="AB187" s="150"/>
      <c r="AC187" s="150"/>
      <c r="AD187" s="150"/>
      <c r="AE187" s="150"/>
      <c r="AF187" s="150"/>
      <c r="AG187" s="150" t="s">
        <v>221</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0">
        <v>43</v>
      </c>
      <c r="B188" s="171" t="s">
        <v>422</v>
      </c>
      <c r="C188" s="180" t="s">
        <v>423</v>
      </c>
      <c r="D188" s="172" t="s">
        <v>239</v>
      </c>
      <c r="E188" s="173">
        <v>26.49</v>
      </c>
      <c r="F188" s="174">
        <v>558.47</v>
      </c>
      <c r="G188" s="175">
        <f>ROUND(E188*F188,2)</f>
        <v>14793.87</v>
      </c>
      <c r="H188" s="174"/>
      <c r="I188" s="175">
        <f>ROUND(E188*H188,2)</f>
        <v>0</v>
      </c>
      <c r="J188" s="174"/>
      <c r="K188" s="175">
        <f>ROUND(E188*J188,2)</f>
        <v>0</v>
      </c>
      <c r="L188" s="175">
        <v>21</v>
      </c>
      <c r="M188" s="175">
        <f>G188*(1+L188/100)</f>
        <v>17900.582699999999</v>
      </c>
      <c r="N188" s="175">
        <v>5.2420000000000001E-2</v>
      </c>
      <c r="O188" s="175">
        <f>ROUND(E188*N188,2)</f>
        <v>1.39</v>
      </c>
      <c r="P188" s="175">
        <v>0</v>
      </c>
      <c r="Q188" s="175">
        <f>ROUND(E188*P188,2)</f>
        <v>0</v>
      </c>
      <c r="R188" s="175" t="s">
        <v>304</v>
      </c>
      <c r="S188" s="175" t="s">
        <v>217</v>
      </c>
      <c r="T188" s="176" t="s">
        <v>218</v>
      </c>
      <c r="U188" s="161">
        <v>0.94</v>
      </c>
      <c r="V188" s="161">
        <f>ROUND(E188*U188,2)</f>
        <v>24.9</v>
      </c>
      <c r="W188" s="161"/>
      <c r="X188" s="161" t="s">
        <v>241</v>
      </c>
      <c r="Y188" s="150"/>
      <c r="Z188" s="150"/>
      <c r="AA188" s="150"/>
      <c r="AB188" s="150"/>
      <c r="AC188" s="150"/>
      <c r="AD188" s="150"/>
      <c r="AE188" s="150"/>
      <c r="AF188" s="150"/>
      <c r="AG188" s="150" t="s">
        <v>242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9" t="s">
        <v>424</v>
      </c>
      <c r="D189" s="184"/>
      <c r="E189" s="185">
        <v>12.09</v>
      </c>
      <c r="F189" s="161"/>
      <c r="G189" s="161"/>
      <c r="H189" s="161"/>
      <c r="I189" s="161"/>
      <c r="J189" s="161"/>
      <c r="K189" s="161"/>
      <c r="L189" s="161"/>
      <c r="M189" s="161"/>
      <c r="N189" s="161"/>
      <c r="O189" s="161"/>
      <c r="P189" s="161"/>
      <c r="Q189" s="161"/>
      <c r="R189" s="161"/>
      <c r="S189" s="161"/>
      <c r="T189" s="161"/>
      <c r="U189" s="161"/>
      <c r="V189" s="161"/>
      <c r="W189" s="161"/>
      <c r="X189" s="161"/>
      <c r="Y189" s="150"/>
      <c r="Z189" s="150"/>
      <c r="AA189" s="150"/>
      <c r="AB189" s="150"/>
      <c r="AC189" s="150"/>
      <c r="AD189" s="150"/>
      <c r="AE189" s="150"/>
      <c r="AF189" s="150"/>
      <c r="AG189" s="150" t="s">
        <v>246</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9" t="s">
        <v>425</v>
      </c>
      <c r="D190" s="184"/>
      <c r="E190" s="185">
        <v>1.35</v>
      </c>
      <c r="F190" s="161"/>
      <c r="G190" s="161"/>
      <c r="H190" s="161"/>
      <c r="I190" s="161"/>
      <c r="J190" s="161"/>
      <c r="K190" s="161"/>
      <c r="L190" s="161"/>
      <c r="M190" s="161"/>
      <c r="N190" s="161"/>
      <c r="O190" s="161"/>
      <c r="P190" s="161"/>
      <c r="Q190" s="161"/>
      <c r="R190" s="161"/>
      <c r="S190" s="161"/>
      <c r="T190" s="161"/>
      <c r="U190" s="161"/>
      <c r="V190" s="161"/>
      <c r="W190" s="161"/>
      <c r="X190" s="161"/>
      <c r="Y190" s="150"/>
      <c r="Z190" s="150"/>
      <c r="AA190" s="150"/>
      <c r="AB190" s="150"/>
      <c r="AC190" s="150"/>
      <c r="AD190" s="150"/>
      <c r="AE190" s="150"/>
      <c r="AF190" s="150"/>
      <c r="AG190" s="150" t="s">
        <v>246</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9" t="s">
        <v>426</v>
      </c>
      <c r="D191" s="184"/>
      <c r="E191" s="185">
        <v>0.96</v>
      </c>
      <c r="F191" s="161"/>
      <c r="G191" s="161"/>
      <c r="H191" s="161"/>
      <c r="I191" s="161"/>
      <c r="J191" s="161"/>
      <c r="K191" s="161"/>
      <c r="L191" s="161"/>
      <c r="M191" s="161"/>
      <c r="N191" s="161"/>
      <c r="O191" s="161"/>
      <c r="P191" s="161"/>
      <c r="Q191" s="161"/>
      <c r="R191" s="161"/>
      <c r="S191" s="161"/>
      <c r="T191" s="161"/>
      <c r="U191" s="161"/>
      <c r="V191" s="161"/>
      <c r="W191" s="161"/>
      <c r="X191" s="161"/>
      <c r="Y191" s="150"/>
      <c r="Z191" s="150"/>
      <c r="AA191" s="150"/>
      <c r="AB191" s="150"/>
      <c r="AC191" s="150"/>
      <c r="AD191" s="150"/>
      <c r="AE191" s="150"/>
      <c r="AF191" s="150"/>
      <c r="AG191" s="150" t="s">
        <v>246</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9" t="s">
        <v>427</v>
      </c>
      <c r="D192" s="184"/>
      <c r="E192" s="185">
        <v>12.09</v>
      </c>
      <c r="F192" s="161"/>
      <c r="G192" s="161"/>
      <c r="H192" s="161"/>
      <c r="I192" s="161"/>
      <c r="J192" s="161"/>
      <c r="K192" s="161"/>
      <c r="L192" s="161"/>
      <c r="M192" s="161"/>
      <c r="N192" s="161"/>
      <c r="O192" s="161"/>
      <c r="P192" s="161"/>
      <c r="Q192" s="161"/>
      <c r="R192" s="161"/>
      <c r="S192" s="161"/>
      <c r="T192" s="161"/>
      <c r="U192" s="161"/>
      <c r="V192" s="161"/>
      <c r="W192" s="161"/>
      <c r="X192" s="161"/>
      <c r="Y192" s="150"/>
      <c r="Z192" s="150"/>
      <c r="AA192" s="150"/>
      <c r="AB192" s="150"/>
      <c r="AC192" s="150"/>
      <c r="AD192" s="150"/>
      <c r="AE192" s="150"/>
      <c r="AF192" s="150"/>
      <c r="AG192" s="150" t="s">
        <v>246</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61"/>
      <c r="D193" s="262"/>
      <c r="E193" s="262"/>
      <c r="F193" s="262"/>
      <c r="G193" s="262"/>
      <c r="H193" s="161"/>
      <c r="I193" s="161"/>
      <c r="J193" s="161"/>
      <c r="K193" s="161"/>
      <c r="L193" s="161"/>
      <c r="M193" s="161"/>
      <c r="N193" s="161"/>
      <c r="O193" s="161"/>
      <c r="P193" s="161"/>
      <c r="Q193" s="161"/>
      <c r="R193" s="161"/>
      <c r="S193" s="161"/>
      <c r="T193" s="161"/>
      <c r="U193" s="161"/>
      <c r="V193" s="161"/>
      <c r="W193" s="161"/>
      <c r="X193" s="161"/>
      <c r="Y193" s="150"/>
      <c r="Z193" s="150"/>
      <c r="AA193" s="150"/>
      <c r="AB193" s="150"/>
      <c r="AC193" s="150"/>
      <c r="AD193" s="150"/>
      <c r="AE193" s="150"/>
      <c r="AF193" s="150"/>
      <c r="AG193" s="150" t="s">
        <v>221</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0">
        <v>44</v>
      </c>
      <c r="B194" s="171" t="s">
        <v>428</v>
      </c>
      <c r="C194" s="180" t="s">
        <v>429</v>
      </c>
      <c r="D194" s="172" t="s">
        <v>276</v>
      </c>
      <c r="E194" s="173">
        <v>26.49</v>
      </c>
      <c r="F194" s="174">
        <v>116.67</v>
      </c>
      <c r="G194" s="175">
        <f>ROUND(E194*F194,2)</f>
        <v>3090.59</v>
      </c>
      <c r="H194" s="174"/>
      <c r="I194" s="175">
        <f>ROUND(E194*H194,2)</f>
        <v>0</v>
      </c>
      <c r="J194" s="174"/>
      <c r="K194" s="175">
        <f>ROUND(E194*J194,2)</f>
        <v>0</v>
      </c>
      <c r="L194" s="175">
        <v>21</v>
      </c>
      <c r="M194" s="175">
        <f>G194*(1+L194/100)</f>
        <v>3739.6139000000003</v>
      </c>
      <c r="N194" s="175">
        <v>0</v>
      </c>
      <c r="O194" s="175">
        <f>ROUND(E194*N194,2)</f>
        <v>0</v>
      </c>
      <c r="P194" s="175">
        <v>0</v>
      </c>
      <c r="Q194" s="175">
        <f>ROUND(E194*P194,2)</f>
        <v>0</v>
      </c>
      <c r="R194" s="175" t="s">
        <v>304</v>
      </c>
      <c r="S194" s="175" t="s">
        <v>217</v>
      </c>
      <c r="T194" s="176" t="s">
        <v>218</v>
      </c>
      <c r="U194" s="161">
        <v>0.24</v>
      </c>
      <c r="V194" s="161">
        <f>ROUND(E194*U194,2)</f>
        <v>6.36</v>
      </c>
      <c r="W194" s="161"/>
      <c r="X194" s="161" t="s">
        <v>241</v>
      </c>
      <c r="Y194" s="150"/>
      <c r="Z194" s="150"/>
      <c r="AA194" s="150"/>
      <c r="AB194" s="150"/>
      <c r="AC194" s="150"/>
      <c r="AD194" s="150"/>
      <c r="AE194" s="150"/>
      <c r="AF194" s="150"/>
      <c r="AG194" s="150" t="s">
        <v>242</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9" t="s">
        <v>430</v>
      </c>
      <c r="D195" s="184"/>
      <c r="E195" s="185">
        <v>26.49</v>
      </c>
      <c r="F195" s="161"/>
      <c r="G195" s="161"/>
      <c r="H195" s="161"/>
      <c r="I195" s="161"/>
      <c r="J195" s="161"/>
      <c r="K195" s="161"/>
      <c r="L195" s="161"/>
      <c r="M195" s="161"/>
      <c r="N195" s="161"/>
      <c r="O195" s="161"/>
      <c r="P195" s="161"/>
      <c r="Q195" s="161"/>
      <c r="R195" s="161"/>
      <c r="S195" s="161"/>
      <c r="T195" s="161"/>
      <c r="U195" s="161"/>
      <c r="V195" s="161"/>
      <c r="W195" s="161"/>
      <c r="X195" s="161"/>
      <c r="Y195" s="150"/>
      <c r="Z195" s="150"/>
      <c r="AA195" s="150"/>
      <c r="AB195" s="150"/>
      <c r="AC195" s="150"/>
      <c r="AD195" s="150"/>
      <c r="AE195" s="150"/>
      <c r="AF195" s="150"/>
      <c r="AG195" s="150" t="s">
        <v>246</v>
      </c>
      <c r="AH195" s="150">
        <v>5</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61"/>
      <c r="D196" s="262"/>
      <c r="E196" s="262"/>
      <c r="F196" s="262"/>
      <c r="G196" s="262"/>
      <c r="H196" s="161"/>
      <c r="I196" s="161"/>
      <c r="J196" s="161"/>
      <c r="K196" s="161"/>
      <c r="L196" s="161"/>
      <c r="M196" s="161"/>
      <c r="N196" s="161"/>
      <c r="O196" s="161"/>
      <c r="P196" s="161"/>
      <c r="Q196" s="161"/>
      <c r="R196" s="161"/>
      <c r="S196" s="161"/>
      <c r="T196" s="161"/>
      <c r="U196" s="161"/>
      <c r="V196" s="161"/>
      <c r="W196" s="161"/>
      <c r="X196" s="161"/>
      <c r="Y196" s="150"/>
      <c r="Z196" s="150"/>
      <c r="AA196" s="150"/>
      <c r="AB196" s="150"/>
      <c r="AC196" s="150"/>
      <c r="AD196" s="150"/>
      <c r="AE196" s="150"/>
      <c r="AF196" s="150"/>
      <c r="AG196" s="150" t="s">
        <v>221</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70">
        <v>45</v>
      </c>
      <c r="B197" s="171" t="s">
        <v>431</v>
      </c>
      <c r="C197" s="180" t="s">
        <v>432</v>
      </c>
      <c r="D197" s="172" t="s">
        <v>300</v>
      </c>
      <c r="E197" s="173">
        <v>0.24795</v>
      </c>
      <c r="F197" s="174">
        <v>46327.12</v>
      </c>
      <c r="G197" s="175">
        <f>ROUND(E197*F197,2)</f>
        <v>11486.81</v>
      </c>
      <c r="H197" s="174"/>
      <c r="I197" s="175">
        <f>ROUND(E197*H197,2)</f>
        <v>0</v>
      </c>
      <c r="J197" s="174"/>
      <c r="K197" s="175">
        <f>ROUND(E197*J197,2)</f>
        <v>0</v>
      </c>
      <c r="L197" s="175">
        <v>21</v>
      </c>
      <c r="M197" s="175">
        <f>G197*(1+L197/100)</f>
        <v>13899.040099999998</v>
      </c>
      <c r="N197" s="175">
        <v>1.0166500000000001</v>
      </c>
      <c r="O197" s="175">
        <f>ROUND(E197*N197,2)</f>
        <v>0.25</v>
      </c>
      <c r="P197" s="175">
        <v>0</v>
      </c>
      <c r="Q197" s="175">
        <f>ROUND(E197*P197,2)</f>
        <v>0</v>
      </c>
      <c r="R197" s="175" t="s">
        <v>304</v>
      </c>
      <c r="S197" s="175" t="s">
        <v>217</v>
      </c>
      <c r="T197" s="176" t="s">
        <v>218</v>
      </c>
      <c r="U197" s="161">
        <v>27.672999999999998</v>
      </c>
      <c r="V197" s="161">
        <f>ROUND(E197*U197,2)</f>
        <v>6.86</v>
      </c>
      <c r="W197" s="161"/>
      <c r="X197" s="161" t="s">
        <v>241</v>
      </c>
      <c r="Y197" s="150"/>
      <c r="Z197" s="150"/>
      <c r="AA197" s="150"/>
      <c r="AB197" s="150"/>
      <c r="AC197" s="150"/>
      <c r="AD197" s="150"/>
      <c r="AE197" s="150"/>
      <c r="AF197" s="150"/>
      <c r="AG197" s="150" t="s">
        <v>242</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59" t="s">
        <v>433</v>
      </c>
      <c r="D198" s="260"/>
      <c r="E198" s="260"/>
      <c r="F198" s="260"/>
      <c r="G198" s="260"/>
      <c r="H198" s="161"/>
      <c r="I198" s="161"/>
      <c r="J198" s="161"/>
      <c r="K198" s="161"/>
      <c r="L198" s="161"/>
      <c r="M198" s="161"/>
      <c r="N198" s="161"/>
      <c r="O198" s="161"/>
      <c r="P198" s="161"/>
      <c r="Q198" s="161"/>
      <c r="R198" s="161"/>
      <c r="S198" s="161"/>
      <c r="T198" s="161"/>
      <c r="U198" s="161"/>
      <c r="V198" s="161"/>
      <c r="W198" s="161"/>
      <c r="X198" s="161"/>
      <c r="Y198" s="150"/>
      <c r="Z198" s="150"/>
      <c r="AA198" s="150"/>
      <c r="AB198" s="150"/>
      <c r="AC198" s="150"/>
      <c r="AD198" s="150"/>
      <c r="AE198" s="150"/>
      <c r="AF198" s="150"/>
      <c r="AG198" s="150" t="s">
        <v>244</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189" t="s">
        <v>434</v>
      </c>
      <c r="D199" s="184"/>
      <c r="E199" s="185">
        <v>0.11316</v>
      </c>
      <c r="F199" s="161"/>
      <c r="G199" s="161"/>
      <c r="H199" s="161"/>
      <c r="I199" s="161"/>
      <c r="J199" s="161"/>
      <c r="K199" s="161"/>
      <c r="L199" s="161"/>
      <c r="M199" s="161"/>
      <c r="N199" s="161"/>
      <c r="O199" s="161"/>
      <c r="P199" s="161"/>
      <c r="Q199" s="161"/>
      <c r="R199" s="161"/>
      <c r="S199" s="161"/>
      <c r="T199" s="161"/>
      <c r="U199" s="161"/>
      <c r="V199" s="161"/>
      <c r="W199" s="161"/>
      <c r="X199" s="161"/>
      <c r="Y199" s="150"/>
      <c r="Z199" s="150"/>
      <c r="AA199" s="150"/>
      <c r="AB199" s="150"/>
      <c r="AC199" s="150"/>
      <c r="AD199" s="150"/>
      <c r="AE199" s="150"/>
      <c r="AF199" s="150"/>
      <c r="AG199" s="150" t="s">
        <v>246</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189" t="s">
        <v>435</v>
      </c>
      <c r="D200" s="184"/>
      <c r="E200" s="185">
        <v>1.264E-2</v>
      </c>
      <c r="F200" s="161"/>
      <c r="G200" s="161"/>
      <c r="H200" s="161"/>
      <c r="I200" s="161"/>
      <c r="J200" s="161"/>
      <c r="K200" s="161"/>
      <c r="L200" s="161"/>
      <c r="M200" s="161"/>
      <c r="N200" s="161"/>
      <c r="O200" s="161"/>
      <c r="P200" s="161"/>
      <c r="Q200" s="161"/>
      <c r="R200" s="161"/>
      <c r="S200" s="161"/>
      <c r="T200" s="161"/>
      <c r="U200" s="161"/>
      <c r="V200" s="161"/>
      <c r="W200" s="161"/>
      <c r="X200" s="161"/>
      <c r="Y200" s="150"/>
      <c r="Z200" s="150"/>
      <c r="AA200" s="150"/>
      <c r="AB200" s="150"/>
      <c r="AC200" s="150"/>
      <c r="AD200" s="150"/>
      <c r="AE200" s="150"/>
      <c r="AF200" s="150"/>
      <c r="AG200" s="150" t="s">
        <v>246</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9" t="s">
        <v>436</v>
      </c>
      <c r="D201" s="184"/>
      <c r="E201" s="185">
        <v>8.9899999999999997E-3</v>
      </c>
      <c r="F201" s="161"/>
      <c r="G201" s="161"/>
      <c r="H201" s="161"/>
      <c r="I201" s="161"/>
      <c r="J201" s="161"/>
      <c r="K201" s="161"/>
      <c r="L201" s="161"/>
      <c r="M201" s="161"/>
      <c r="N201" s="161"/>
      <c r="O201" s="161"/>
      <c r="P201" s="161"/>
      <c r="Q201" s="161"/>
      <c r="R201" s="161"/>
      <c r="S201" s="161"/>
      <c r="T201" s="161"/>
      <c r="U201" s="161"/>
      <c r="V201" s="161"/>
      <c r="W201" s="161"/>
      <c r="X201" s="161"/>
      <c r="Y201" s="150"/>
      <c r="Z201" s="150"/>
      <c r="AA201" s="150"/>
      <c r="AB201" s="150"/>
      <c r="AC201" s="150"/>
      <c r="AD201" s="150"/>
      <c r="AE201" s="150"/>
      <c r="AF201" s="150"/>
      <c r="AG201" s="150" t="s">
        <v>246</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9" t="s">
        <v>437</v>
      </c>
      <c r="D202" s="184"/>
      <c r="E202" s="185">
        <v>0.11316</v>
      </c>
      <c r="F202" s="161"/>
      <c r="G202" s="161"/>
      <c r="H202" s="161"/>
      <c r="I202" s="161"/>
      <c r="J202" s="161"/>
      <c r="K202" s="161"/>
      <c r="L202" s="161"/>
      <c r="M202" s="161"/>
      <c r="N202" s="161"/>
      <c r="O202" s="161"/>
      <c r="P202" s="161"/>
      <c r="Q202" s="161"/>
      <c r="R202" s="161"/>
      <c r="S202" s="161"/>
      <c r="T202" s="161"/>
      <c r="U202" s="161"/>
      <c r="V202" s="161"/>
      <c r="W202" s="161"/>
      <c r="X202" s="161"/>
      <c r="Y202" s="150"/>
      <c r="Z202" s="150"/>
      <c r="AA202" s="150"/>
      <c r="AB202" s="150"/>
      <c r="AC202" s="150"/>
      <c r="AD202" s="150"/>
      <c r="AE202" s="150"/>
      <c r="AF202" s="150"/>
      <c r="AG202" s="150" t="s">
        <v>246</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61"/>
      <c r="D203" s="262"/>
      <c r="E203" s="262"/>
      <c r="F203" s="262"/>
      <c r="G203" s="262"/>
      <c r="H203" s="161"/>
      <c r="I203" s="161"/>
      <c r="J203" s="161"/>
      <c r="K203" s="161"/>
      <c r="L203" s="161"/>
      <c r="M203" s="161"/>
      <c r="N203" s="161"/>
      <c r="O203" s="161"/>
      <c r="P203" s="161"/>
      <c r="Q203" s="161"/>
      <c r="R203" s="161"/>
      <c r="S203" s="161"/>
      <c r="T203" s="161"/>
      <c r="U203" s="161"/>
      <c r="V203" s="161"/>
      <c r="W203" s="161"/>
      <c r="X203" s="161"/>
      <c r="Y203" s="150"/>
      <c r="Z203" s="150"/>
      <c r="AA203" s="150"/>
      <c r="AB203" s="150"/>
      <c r="AC203" s="150"/>
      <c r="AD203" s="150"/>
      <c r="AE203" s="150"/>
      <c r="AF203" s="150"/>
      <c r="AG203" s="150" t="s">
        <v>221</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70">
        <v>46</v>
      </c>
      <c r="B204" s="171" t="s">
        <v>438</v>
      </c>
      <c r="C204" s="180" t="s">
        <v>439</v>
      </c>
      <c r="D204" s="172" t="s">
        <v>276</v>
      </c>
      <c r="E204" s="173">
        <v>10</v>
      </c>
      <c r="F204" s="174">
        <v>1721.1</v>
      </c>
      <c r="G204" s="175">
        <f>ROUND(E204*F204,2)</f>
        <v>17211</v>
      </c>
      <c r="H204" s="174"/>
      <c r="I204" s="175">
        <f>ROUND(E204*H204,2)</f>
        <v>0</v>
      </c>
      <c r="J204" s="174"/>
      <c r="K204" s="175">
        <f>ROUND(E204*J204,2)</f>
        <v>0</v>
      </c>
      <c r="L204" s="175">
        <v>21</v>
      </c>
      <c r="M204" s="175">
        <f>G204*(1+L204/100)</f>
        <v>20825.309999999998</v>
      </c>
      <c r="N204" s="175">
        <v>1.3979999999999999E-2</v>
      </c>
      <c r="O204" s="175">
        <f>ROUND(E204*N204,2)</f>
        <v>0.14000000000000001</v>
      </c>
      <c r="P204" s="175">
        <v>0</v>
      </c>
      <c r="Q204" s="175">
        <f>ROUND(E204*P204,2)</f>
        <v>0</v>
      </c>
      <c r="R204" s="175"/>
      <c r="S204" s="175" t="s">
        <v>288</v>
      </c>
      <c r="T204" s="176" t="s">
        <v>218</v>
      </c>
      <c r="U204" s="161">
        <v>0.9</v>
      </c>
      <c r="V204" s="161">
        <f>ROUND(E204*U204,2)</f>
        <v>9</v>
      </c>
      <c r="W204" s="161"/>
      <c r="X204" s="161" t="s">
        <v>241</v>
      </c>
      <c r="Y204" s="150"/>
      <c r="Z204" s="150"/>
      <c r="AA204" s="150"/>
      <c r="AB204" s="150"/>
      <c r="AC204" s="150"/>
      <c r="AD204" s="150"/>
      <c r="AE204" s="150"/>
      <c r="AF204" s="150"/>
      <c r="AG204" s="150" t="s">
        <v>242</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9" t="s">
        <v>440</v>
      </c>
      <c r="D205" s="184"/>
      <c r="E205" s="185">
        <v>10</v>
      </c>
      <c r="F205" s="161"/>
      <c r="G205" s="161"/>
      <c r="H205" s="161"/>
      <c r="I205" s="161"/>
      <c r="J205" s="161"/>
      <c r="K205" s="161"/>
      <c r="L205" s="161"/>
      <c r="M205" s="161"/>
      <c r="N205" s="161"/>
      <c r="O205" s="161"/>
      <c r="P205" s="161"/>
      <c r="Q205" s="161"/>
      <c r="R205" s="161"/>
      <c r="S205" s="161"/>
      <c r="T205" s="161"/>
      <c r="U205" s="161"/>
      <c r="V205" s="161"/>
      <c r="W205" s="161"/>
      <c r="X205" s="161"/>
      <c r="Y205" s="150"/>
      <c r="Z205" s="150"/>
      <c r="AA205" s="150"/>
      <c r="AB205" s="150"/>
      <c r="AC205" s="150"/>
      <c r="AD205" s="150"/>
      <c r="AE205" s="150"/>
      <c r="AF205" s="150"/>
      <c r="AG205" s="150" t="s">
        <v>246</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61"/>
      <c r="D206" s="262"/>
      <c r="E206" s="262"/>
      <c r="F206" s="262"/>
      <c r="G206" s="262"/>
      <c r="H206" s="161"/>
      <c r="I206" s="161"/>
      <c r="J206" s="161"/>
      <c r="K206" s="161"/>
      <c r="L206" s="161"/>
      <c r="M206" s="161"/>
      <c r="N206" s="161"/>
      <c r="O206" s="161"/>
      <c r="P206" s="161"/>
      <c r="Q206" s="161"/>
      <c r="R206" s="161"/>
      <c r="S206" s="161"/>
      <c r="T206" s="161"/>
      <c r="U206" s="161"/>
      <c r="V206" s="161"/>
      <c r="W206" s="161"/>
      <c r="X206" s="161"/>
      <c r="Y206" s="150"/>
      <c r="Z206" s="150"/>
      <c r="AA206" s="150"/>
      <c r="AB206" s="150"/>
      <c r="AC206" s="150"/>
      <c r="AD206" s="150"/>
      <c r="AE206" s="150"/>
      <c r="AF206" s="150"/>
      <c r="AG206" s="150" t="s">
        <v>221</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0">
        <v>47</v>
      </c>
      <c r="B207" s="171" t="s">
        <v>441</v>
      </c>
      <c r="C207" s="180" t="s">
        <v>442</v>
      </c>
      <c r="D207" s="172" t="s">
        <v>300</v>
      </c>
      <c r="E207" s="173">
        <v>3.75949</v>
      </c>
      <c r="F207" s="174">
        <v>34564.32</v>
      </c>
      <c r="G207" s="175">
        <f>ROUND(E207*F207,2)</f>
        <v>129944.22</v>
      </c>
      <c r="H207" s="174"/>
      <c r="I207" s="175">
        <f>ROUND(E207*H207,2)</f>
        <v>0</v>
      </c>
      <c r="J207" s="174"/>
      <c r="K207" s="175">
        <f>ROUND(E207*J207,2)</f>
        <v>0</v>
      </c>
      <c r="L207" s="175">
        <v>21</v>
      </c>
      <c r="M207" s="175">
        <f>G207*(1+L207/100)</f>
        <v>157232.5062</v>
      </c>
      <c r="N207" s="175">
        <v>1</v>
      </c>
      <c r="O207" s="175">
        <f>ROUND(E207*N207,2)</f>
        <v>3.76</v>
      </c>
      <c r="P207" s="175">
        <v>0</v>
      </c>
      <c r="Q207" s="175">
        <f>ROUND(E207*P207,2)</f>
        <v>0</v>
      </c>
      <c r="R207" s="175" t="s">
        <v>295</v>
      </c>
      <c r="S207" s="175" t="s">
        <v>217</v>
      </c>
      <c r="T207" s="176" t="s">
        <v>218</v>
      </c>
      <c r="U207" s="161">
        <v>0</v>
      </c>
      <c r="V207" s="161">
        <f>ROUND(E207*U207,2)</f>
        <v>0</v>
      </c>
      <c r="W207" s="161"/>
      <c r="X207" s="161" t="s">
        <v>296</v>
      </c>
      <c r="Y207" s="150"/>
      <c r="Z207" s="150"/>
      <c r="AA207" s="150"/>
      <c r="AB207" s="150"/>
      <c r="AC207" s="150"/>
      <c r="AD207" s="150"/>
      <c r="AE207" s="150"/>
      <c r="AF207" s="150"/>
      <c r="AG207" s="150" t="s">
        <v>297</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9" t="s">
        <v>399</v>
      </c>
      <c r="D208" s="184"/>
      <c r="E208" s="185"/>
      <c r="F208" s="161"/>
      <c r="G208" s="161"/>
      <c r="H208" s="161"/>
      <c r="I208" s="161"/>
      <c r="J208" s="161"/>
      <c r="K208" s="161"/>
      <c r="L208" s="161"/>
      <c r="M208" s="161"/>
      <c r="N208" s="161"/>
      <c r="O208" s="161"/>
      <c r="P208" s="161"/>
      <c r="Q208" s="161"/>
      <c r="R208" s="161"/>
      <c r="S208" s="161"/>
      <c r="T208" s="161"/>
      <c r="U208" s="161"/>
      <c r="V208" s="161"/>
      <c r="W208" s="161"/>
      <c r="X208" s="161"/>
      <c r="Y208" s="150"/>
      <c r="Z208" s="150"/>
      <c r="AA208" s="150"/>
      <c r="AB208" s="150"/>
      <c r="AC208" s="150"/>
      <c r="AD208" s="150"/>
      <c r="AE208" s="150"/>
      <c r="AF208" s="150"/>
      <c r="AG208" s="150" t="s">
        <v>246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9" t="s">
        <v>443</v>
      </c>
      <c r="D209" s="184"/>
      <c r="E209" s="185">
        <v>1.8732500000000001</v>
      </c>
      <c r="F209" s="161"/>
      <c r="G209" s="161"/>
      <c r="H209" s="161"/>
      <c r="I209" s="161"/>
      <c r="J209" s="161"/>
      <c r="K209" s="161"/>
      <c r="L209" s="161"/>
      <c r="M209" s="161"/>
      <c r="N209" s="161"/>
      <c r="O209" s="161"/>
      <c r="P209" s="161"/>
      <c r="Q209" s="161"/>
      <c r="R209" s="161"/>
      <c r="S209" s="161"/>
      <c r="T209" s="161"/>
      <c r="U209" s="161"/>
      <c r="V209" s="161"/>
      <c r="W209" s="161"/>
      <c r="X209" s="161"/>
      <c r="Y209" s="150"/>
      <c r="Z209" s="150"/>
      <c r="AA209" s="150"/>
      <c r="AB209" s="150"/>
      <c r="AC209" s="150"/>
      <c r="AD209" s="150"/>
      <c r="AE209" s="150"/>
      <c r="AF209" s="150"/>
      <c r="AG209" s="150" t="s">
        <v>246</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189" t="s">
        <v>401</v>
      </c>
      <c r="D210" s="184"/>
      <c r="E210" s="185"/>
      <c r="F210" s="161"/>
      <c r="G210" s="161"/>
      <c r="H210" s="161"/>
      <c r="I210" s="161"/>
      <c r="J210" s="161"/>
      <c r="K210" s="161"/>
      <c r="L210" s="161"/>
      <c r="M210" s="161"/>
      <c r="N210" s="161"/>
      <c r="O210" s="161"/>
      <c r="P210" s="161"/>
      <c r="Q210" s="161"/>
      <c r="R210" s="161"/>
      <c r="S210" s="161"/>
      <c r="T210" s="161"/>
      <c r="U210" s="161"/>
      <c r="V210" s="161"/>
      <c r="W210" s="161"/>
      <c r="X210" s="161"/>
      <c r="Y210" s="150"/>
      <c r="Z210" s="150"/>
      <c r="AA210" s="150"/>
      <c r="AB210" s="150"/>
      <c r="AC210" s="150"/>
      <c r="AD210" s="150"/>
      <c r="AE210" s="150"/>
      <c r="AF210" s="150"/>
      <c r="AG210" s="150" t="s">
        <v>246</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9" t="s">
        <v>444</v>
      </c>
      <c r="D211" s="184"/>
      <c r="E211" s="185">
        <v>1.8862399999999999</v>
      </c>
      <c r="F211" s="161"/>
      <c r="G211" s="161"/>
      <c r="H211" s="161"/>
      <c r="I211" s="161"/>
      <c r="J211" s="161"/>
      <c r="K211" s="161"/>
      <c r="L211" s="161"/>
      <c r="M211" s="161"/>
      <c r="N211" s="161"/>
      <c r="O211" s="161"/>
      <c r="P211" s="161"/>
      <c r="Q211" s="161"/>
      <c r="R211" s="161"/>
      <c r="S211" s="161"/>
      <c r="T211" s="161"/>
      <c r="U211" s="161"/>
      <c r="V211" s="161"/>
      <c r="W211" s="161"/>
      <c r="X211" s="161"/>
      <c r="Y211" s="150"/>
      <c r="Z211" s="150"/>
      <c r="AA211" s="150"/>
      <c r="AB211" s="150"/>
      <c r="AC211" s="150"/>
      <c r="AD211" s="150"/>
      <c r="AE211" s="150"/>
      <c r="AF211" s="150"/>
      <c r="AG211" s="150" t="s">
        <v>246</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61"/>
      <c r="D212" s="262"/>
      <c r="E212" s="262"/>
      <c r="F212" s="262"/>
      <c r="G212" s="262"/>
      <c r="H212" s="161"/>
      <c r="I212" s="161"/>
      <c r="J212" s="161"/>
      <c r="K212" s="161"/>
      <c r="L212" s="161"/>
      <c r="M212" s="161"/>
      <c r="N212" s="161"/>
      <c r="O212" s="161"/>
      <c r="P212" s="161"/>
      <c r="Q212" s="161"/>
      <c r="R212" s="161"/>
      <c r="S212" s="161"/>
      <c r="T212" s="161"/>
      <c r="U212" s="161"/>
      <c r="V212" s="161"/>
      <c r="W212" s="161"/>
      <c r="X212" s="161"/>
      <c r="Y212" s="150"/>
      <c r="Z212" s="150"/>
      <c r="AA212" s="150"/>
      <c r="AB212" s="150"/>
      <c r="AC212" s="150"/>
      <c r="AD212" s="150"/>
      <c r="AE212" s="150"/>
      <c r="AF212" s="150"/>
      <c r="AG212" s="150" t="s">
        <v>221</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0">
        <v>48</v>
      </c>
      <c r="B213" s="171" t="s">
        <v>445</v>
      </c>
      <c r="C213" s="180" t="s">
        <v>446</v>
      </c>
      <c r="D213" s="172" t="s">
        <v>300</v>
      </c>
      <c r="E213" s="173">
        <v>2.1319300000000001</v>
      </c>
      <c r="F213" s="174">
        <v>36878.89</v>
      </c>
      <c r="G213" s="175">
        <f>ROUND(E213*F213,2)</f>
        <v>78623.210000000006</v>
      </c>
      <c r="H213" s="174"/>
      <c r="I213" s="175">
        <f>ROUND(E213*H213,2)</f>
        <v>0</v>
      </c>
      <c r="J213" s="174"/>
      <c r="K213" s="175">
        <f>ROUND(E213*J213,2)</f>
        <v>0</v>
      </c>
      <c r="L213" s="175">
        <v>21</v>
      </c>
      <c r="M213" s="175">
        <f>G213*(1+L213/100)</f>
        <v>95134.084100000007</v>
      </c>
      <c r="N213" s="175">
        <v>1</v>
      </c>
      <c r="O213" s="175">
        <f>ROUND(E213*N213,2)</f>
        <v>2.13</v>
      </c>
      <c r="P213" s="175">
        <v>0</v>
      </c>
      <c r="Q213" s="175">
        <f>ROUND(E213*P213,2)</f>
        <v>0</v>
      </c>
      <c r="R213" s="175" t="s">
        <v>295</v>
      </c>
      <c r="S213" s="175" t="s">
        <v>217</v>
      </c>
      <c r="T213" s="176" t="s">
        <v>218</v>
      </c>
      <c r="U213" s="161">
        <v>0</v>
      </c>
      <c r="V213" s="161">
        <f>ROUND(E213*U213,2)</f>
        <v>0</v>
      </c>
      <c r="W213" s="161"/>
      <c r="X213" s="161" t="s">
        <v>296</v>
      </c>
      <c r="Y213" s="150"/>
      <c r="Z213" s="150"/>
      <c r="AA213" s="150"/>
      <c r="AB213" s="150"/>
      <c r="AC213" s="150"/>
      <c r="AD213" s="150"/>
      <c r="AE213" s="150"/>
      <c r="AF213" s="150"/>
      <c r="AG213" s="150" t="s">
        <v>297</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9" t="s">
        <v>399</v>
      </c>
      <c r="D214" s="184"/>
      <c r="E214" s="185"/>
      <c r="F214" s="161"/>
      <c r="G214" s="161"/>
      <c r="H214" s="161"/>
      <c r="I214" s="161"/>
      <c r="J214" s="161"/>
      <c r="K214" s="161"/>
      <c r="L214" s="161"/>
      <c r="M214" s="161"/>
      <c r="N214" s="161"/>
      <c r="O214" s="161"/>
      <c r="P214" s="161"/>
      <c r="Q214" s="161"/>
      <c r="R214" s="161"/>
      <c r="S214" s="161"/>
      <c r="T214" s="161"/>
      <c r="U214" s="161"/>
      <c r="V214" s="161"/>
      <c r="W214" s="161"/>
      <c r="X214" s="161"/>
      <c r="Y214" s="150"/>
      <c r="Z214" s="150"/>
      <c r="AA214" s="150"/>
      <c r="AB214" s="150"/>
      <c r="AC214" s="150"/>
      <c r="AD214" s="150"/>
      <c r="AE214" s="150"/>
      <c r="AF214" s="150"/>
      <c r="AG214" s="150" t="s">
        <v>246</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189" t="s">
        <v>447</v>
      </c>
      <c r="D215" s="184"/>
      <c r="E215" s="185">
        <v>2.1319300000000001</v>
      </c>
      <c r="F215" s="161"/>
      <c r="G215" s="161"/>
      <c r="H215" s="161"/>
      <c r="I215" s="161"/>
      <c r="J215" s="161"/>
      <c r="K215" s="161"/>
      <c r="L215" s="161"/>
      <c r="M215" s="161"/>
      <c r="N215" s="161"/>
      <c r="O215" s="161"/>
      <c r="P215" s="161"/>
      <c r="Q215" s="161"/>
      <c r="R215" s="161"/>
      <c r="S215" s="161"/>
      <c r="T215" s="161"/>
      <c r="U215" s="161"/>
      <c r="V215" s="161"/>
      <c r="W215" s="161"/>
      <c r="X215" s="161"/>
      <c r="Y215" s="150"/>
      <c r="Z215" s="150"/>
      <c r="AA215" s="150"/>
      <c r="AB215" s="150"/>
      <c r="AC215" s="150"/>
      <c r="AD215" s="150"/>
      <c r="AE215" s="150"/>
      <c r="AF215" s="150"/>
      <c r="AG215" s="150" t="s">
        <v>246</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61"/>
      <c r="D216" s="262"/>
      <c r="E216" s="262"/>
      <c r="F216" s="262"/>
      <c r="G216" s="262"/>
      <c r="H216" s="161"/>
      <c r="I216" s="161"/>
      <c r="J216" s="161"/>
      <c r="K216" s="161"/>
      <c r="L216" s="161"/>
      <c r="M216" s="161"/>
      <c r="N216" s="161"/>
      <c r="O216" s="161"/>
      <c r="P216" s="161"/>
      <c r="Q216" s="161"/>
      <c r="R216" s="161"/>
      <c r="S216" s="161"/>
      <c r="T216" s="161"/>
      <c r="U216" s="161"/>
      <c r="V216" s="161"/>
      <c r="W216" s="161"/>
      <c r="X216" s="161"/>
      <c r="Y216" s="150"/>
      <c r="Z216" s="150"/>
      <c r="AA216" s="150"/>
      <c r="AB216" s="150"/>
      <c r="AC216" s="150"/>
      <c r="AD216" s="150"/>
      <c r="AE216" s="150"/>
      <c r="AF216" s="150"/>
      <c r="AG216" s="150" t="s">
        <v>221</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x14ac:dyDescent="0.2">
      <c r="A217" s="164" t="s">
        <v>212</v>
      </c>
      <c r="B217" s="165" t="s">
        <v>97</v>
      </c>
      <c r="C217" s="179" t="s">
        <v>98</v>
      </c>
      <c r="D217" s="166"/>
      <c r="E217" s="167"/>
      <c r="F217" s="168"/>
      <c r="G217" s="168">
        <f>SUMIF(AG218:AG220,"&lt;&gt;NOR",G218:G220)</f>
        <v>10150.879999999999</v>
      </c>
      <c r="H217" s="168"/>
      <c r="I217" s="168">
        <f>SUM(I218:I220)</f>
        <v>0</v>
      </c>
      <c r="J217" s="168"/>
      <c r="K217" s="168">
        <f>SUM(K218:K220)</f>
        <v>0</v>
      </c>
      <c r="L217" s="168"/>
      <c r="M217" s="168">
        <f>SUM(M218:M220)</f>
        <v>12282.564799999998</v>
      </c>
      <c r="N217" s="168"/>
      <c r="O217" s="168">
        <f>SUM(O218:O220)</f>
        <v>0.95</v>
      </c>
      <c r="P217" s="168"/>
      <c r="Q217" s="168">
        <f>SUM(Q218:Q220)</f>
        <v>0</v>
      </c>
      <c r="R217" s="168"/>
      <c r="S217" s="168"/>
      <c r="T217" s="169"/>
      <c r="U217" s="163"/>
      <c r="V217" s="163">
        <f>SUM(V218:V220)</f>
        <v>1.98</v>
      </c>
      <c r="W217" s="163"/>
      <c r="X217" s="163"/>
      <c r="AG217" t="s">
        <v>213</v>
      </c>
    </row>
    <row r="218" spans="1:60" ht="33.75" outlineLevel="1" x14ac:dyDescent="0.2">
      <c r="A218" s="170">
        <v>49</v>
      </c>
      <c r="B218" s="171" t="s">
        <v>448</v>
      </c>
      <c r="C218" s="180" t="s">
        <v>449</v>
      </c>
      <c r="D218" s="172" t="s">
        <v>332</v>
      </c>
      <c r="E218" s="173">
        <v>8</v>
      </c>
      <c r="F218" s="174">
        <v>1268.8599999999999</v>
      </c>
      <c r="G218" s="175">
        <f>ROUND(E218*F218,2)</f>
        <v>10150.879999999999</v>
      </c>
      <c r="H218" s="174"/>
      <c r="I218" s="175">
        <f>ROUND(E218*H218,2)</f>
        <v>0</v>
      </c>
      <c r="J218" s="174"/>
      <c r="K218" s="175">
        <f>ROUND(E218*J218,2)</f>
        <v>0</v>
      </c>
      <c r="L218" s="175">
        <v>21</v>
      </c>
      <c r="M218" s="175">
        <f>G218*(1+L218/100)</f>
        <v>12282.564799999998</v>
      </c>
      <c r="N218" s="175">
        <v>0.11813</v>
      </c>
      <c r="O218" s="175">
        <f>ROUND(E218*N218,2)</f>
        <v>0.95</v>
      </c>
      <c r="P218" s="175">
        <v>0</v>
      </c>
      <c r="Q218" s="175">
        <f>ROUND(E218*P218,2)</f>
        <v>0</v>
      </c>
      <c r="R218" s="175" t="s">
        <v>240</v>
      </c>
      <c r="S218" s="175" t="s">
        <v>217</v>
      </c>
      <c r="T218" s="176" t="s">
        <v>218</v>
      </c>
      <c r="U218" s="161">
        <v>0.24782000000000001</v>
      </c>
      <c r="V218" s="161">
        <f>ROUND(E218*U218,2)</f>
        <v>1.98</v>
      </c>
      <c r="W218" s="161"/>
      <c r="X218" s="161" t="s">
        <v>241</v>
      </c>
      <c r="Y218" s="150"/>
      <c r="Z218" s="150"/>
      <c r="AA218" s="150"/>
      <c r="AB218" s="150"/>
      <c r="AC218" s="150"/>
      <c r="AD218" s="150"/>
      <c r="AE218" s="150"/>
      <c r="AF218" s="150"/>
      <c r="AG218" s="150" t="s">
        <v>242</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189" t="s">
        <v>450</v>
      </c>
      <c r="D219" s="184"/>
      <c r="E219" s="185">
        <v>8</v>
      </c>
      <c r="F219" s="161"/>
      <c r="G219" s="161"/>
      <c r="H219" s="161"/>
      <c r="I219" s="161"/>
      <c r="J219" s="161"/>
      <c r="K219" s="161"/>
      <c r="L219" s="161"/>
      <c r="M219" s="161"/>
      <c r="N219" s="161"/>
      <c r="O219" s="161"/>
      <c r="P219" s="161"/>
      <c r="Q219" s="161"/>
      <c r="R219" s="161"/>
      <c r="S219" s="161"/>
      <c r="T219" s="161"/>
      <c r="U219" s="161"/>
      <c r="V219" s="161"/>
      <c r="W219" s="161"/>
      <c r="X219" s="161"/>
      <c r="Y219" s="150"/>
      <c r="Z219" s="150"/>
      <c r="AA219" s="150"/>
      <c r="AB219" s="150"/>
      <c r="AC219" s="150"/>
      <c r="AD219" s="150"/>
      <c r="AE219" s="150"/>
      <c r="AF219" s="150"/>
      <c r="AG219" s="150" t="s">
        <v>246</v>
      </c>
      <c r="AH219" s="150">
        <v>0</v>
      </c>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61"/>
      <c r="D220" s="262"/>
      <c r="E220" s="262"/>
      <c r="F220" s="262"/>
      <c r="G220" s="262"/>
      <c r="H220" s="161"/>
      <c r="I220" s="161"/>
      <c r="J220" s="161"/>
      <c r="K220" s="161"/>
      <c r="L220" s="161"/>
      <c r="M220" s="161"/>
      <c r="N220" s="161"/>
      <c r="O220" s="161"/>
      <c r="P220" s="161"/>
      <c r="Q220" s="161"/>
      <c r="R220" s="161"/>
      <c r="S220" s="161"/>
      <c r="T220" s="161"/>
      <c r="U220" s="161"/>
      <c r="V220" s="161"/>
      <c r="W220" s="161"/>
      <c r="X220" s="161"/>
      <c r="Y220" s="150"/>
      <c r="Z220" s="150"/>
      <c r="AA220" s="150"/>
      <c r="AB220" s="150"/>
      <c r="AC220" s="150"/>
      <c r="AD220" s="150"/>
      <c r="AE220" s="150"/>
      <c r="AF220" s="150"/>
      <c r="AG220" s="150" t="s">
        <v>221</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x14ac:dyDescent="0.2">
      <c r="A221" s="164" t="s">
        <v>212</v>
      </c>
      <c r="B221" s="165" t="s">
        <v>99</v>
      </c>
      <c r="C221" s="179" t="s">
        <v>100</v>
      </c>
      <c r="D221" s="166"/>
      <c r="E221" s="167"/>
      <c r="F221" s="168"/>
      <c r="G221" s="168">
        <f>SUMIF(AG222:AG235,"&lt;&gt;NOR",G222:G235)</f>
        <v>43938.950000000004</v>
      </c>
      <c r="H221" s="168"/>
      <c r="I221" s="168">
        <f>SUM(I222:I235)</f>
        <v>0</v>
      </c>
      <c r="J221" s="168"/>
      <c r="K221" s="168">
        <f>SUM(K222:K235)</f>
        <v>0</v>
      </c>
      <c r="L221" s="168"/>
      <c r="M221" s="168">
        <f>SUM(M222:M235)</f>
        <v>53166.129500000003</v>
      </c>
      <c r="N221" s="168"/>
      <c r="O221" s="168">
        <f>SUM(O222:O235)</f>
        <v>1.07</v>
      </c>
      <c r="P221" s="168"/>
      <c r="Q221" s="168">
        <f>SUM(Q222:Q235)</f>
        <v>0</v>
      </c>
      <c r="R221" s="168"/>
      <c r="S221" s="168"/>
      <c r="T221" s="169"/>
      <c r="U221" s="163"/>
      <c r="V221" s="163">
        <f>SUM(V222:V235)</f>
        <v>64.41</v>
      </c>
      <c r="W221" s="163"/>
      <c r="X221" s="163"/>
      <c r="AG221" t="s">
        <v>213</v>
      </c>
    </row>
    <row r="222" spans="1:60" ht="22.5" outlineLevel="1" x14ac:dyDescent="0.2">
      <c r="A222" s="170">
        <v>50</v>
      </c>
      <c r="B222" s="171" t="s">
        <v>451</v>
      </c>
      <c r="C222" s="180" t="s">
        <v>452</v>
      </c>
      <c r="D222" s="172" t="s">
        <v>276</v>
      </c>
      <c r="E222" s="173">
        <v>252.4195</v>
      </c>
      <c r="F222" s="174">
        <v>162.02000000000001</v>
      </c>
      <c r="G222" s="175">
        <f>ROUND(E222*F222,2)</f>
        <v>40897.01</v>
      </c>
      <c r="H222" s="174"/>
      <c r="I222" s="175">
        <f>ROUND(E222*H222,2)</f>
        <v>0</v>
      </c>
      <c r="J222" s="174"/>
      <c r="K222" s="175">
        <f>ROUND(E222*J222,2)</f>
        <v>0</v>
      </c>
      <c r="L222" s="175">
        <v>21</v>
      </c>
      <c r="M222" s="175">
        <f>G222*(1+L222/100)</f>
        <v>49485.382100000003</v>
      </c>
      <c r="N222" s="175">
        <v>4.1999999999999997E-3</v>
      </c>
      <c r="O222" s="175">
        <f>ROUND(E222*N222,2)</f>
        <v>1.06</v>
      </c>
      <c r="P222" s="175">
        <v>0</v>
      </c>
      <c r="Q222" s="175">
        <f>ROUND(E222*P222,2)</f>
        <v>0</v>
      </c>
      <c r="R222" s="175" t="s">
        <v>304</v>
      </c>
      <c r="S222" s="175" t="s">
        <v>217</v>
      </c>
      <c r="T222" s="176" t="s">
        <v>218</v>
      </c>
      <c r="U222" s="161">
        <v>0.245</v>
      </c>
      <c r="V222" s="161">
        <f>ROUND(E222*U222,2)</f>
        <v>61.84</v>
      </c>
      <c r="W222" s="161"/>
      <c r="X222" s="161" t="s">
        <v>241</v>
      </c>
      <c r="Y222" s="150"/>
      <c r="Z222" s="150"/>
      <c r="AA222" s="150"/>
      <c r="AB222" s="150"/>
      <c r="AC222" s="150"/>
      <c r="AD222" s="150"/>
      <c r="AE222" s="150"/>
      <c r="AF222" s="150"/>
      <c r="AG222" s="150" t="s">
        <v>242</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59" t="s">
        <v>453</v>
      </c>
      <c r="D223" s="260"/>
      <c r="E223" s="260"/>
      <c r="F223" s="260"/>
      <c r="G223" s="260"/>
      <c r="H223" s="161"/>
      <c r="I223" s="161"/>
      <c r="J223" s="161"/>
      <c r="K223" s="161"/>
      <c r="L223" s="161"/>
      <c r="M223" s="161"/>
      <c r="N223" s="161"/>
      <c r="O223" s="161"/>
      <c r="P223" s="161"/>
      <c r="Q223" s="161"/>
      <c r="R223" s="161"/>
      <c r="S223" s="161"/>
      <c r="T223" s="161"/>
      <c r="U223" s="161"/>
      <c r="V223" s="161"/>
      <c r="W223" s="161"/>
      <c r="X223" s="161"/>
      <c r="Y223" s="150"/>
      <c r="Z223" s="150"/>
      <c r="AA223" s="150"/>
      <c r="AB223" s="150"/>
      <c r="AC223" s="150"/>
      <c r="AD223" s="150"/>
      <c r="AE223" s="150"/>
      <c r="AF223" s="150"/>
      <c r="AG223" s="150" t="s">
        <v>244</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9" t="s">
        <v>454</v>
      </c>
      <c r="D224" s="184"/>
      <c r="E224" s="185">
        <v>111.383</v>
      </c>
      <c r="F224" s="161"/>
      <c r="G224" s="161"/>
      <c r="H224" s="161"/>
      <c r="I224" s="161"/>
      <c r="J224" s="161"/>
      <c r="K224" s="161"/>
      <c r="L224" s="161"/>
      <c r="M224" s="161"/>
      <c r="N224" s="161"/>
      <c r="O224" s="161"/>
      <c r="P224" s="161"/>
      <c r="Q224" s="161"/>
      <c r="R224" s="161"/>
      <c r="S224" s="161"/>
      <c r="T224" s="161"/>
      <c r="U224" s="161"/>
      <c r="V224" s="161"/>
      <c r="W224" s="161"/>
      <c r="X224" s="161"/>
      <c r="Y224" s="150"/>
      <c r="Z224" s="150"/>
      <c r="AA224" s="150"/>
      <c r="AB224" s="150"/>
      <c r="AC224" s="150"/>
      <c r="AD224" s="150"/>
      <c r="AE224" s="150"/>
      <c r="AF224" s="150"/>
      <c r="AG224" s="150" t="s">
        <v>246</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9" t="s">
        <v>455</v>
      </c>
      <c r="D225" s="184"/>
      <c r="E225" s="185">
        <v>40.664000000000001</v>
      </c>
      <c r="F225" s="161"/>
      <c r="G225" s="161"/>
      <c r="H225" s="161"/>
      <c r="I225" s="161"/>
      <c r="J225" s="161"/>
      <c r="K225" s="161"/>
      <c r="L225" s="161"/>
      <c r="M225" s="161"/>
      <c r="N225" s="161"/>
      <c r="O225" s="161"/>
      <c r="P225" s="161"/>
      <c r="Q225" s="161"/>
      <c r="R225" s="161"/>
      <c r="S225" s="161"/>
      <c r="T225" s="161"/>
      <c r="U225" s="161"/>
      <c r="V225" s="161"/>
      <c r="W225" s="161"/>
      <c r="X225" s="161"/>
      <c r="Y225" s="150"/>
      <c r="Z225" s="150"/>
      <c r="AA225" s="150"/>
      <c r="AB225" s="150"/>
      <c r="AC225" s="150"/>
      <c r="AD225" s="150"/>
      <c r="AE225" s="150"/>
      <c r="AF225" s="150"/>
      <c r="AG225" s="150" t="s">
        <v>246</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9" t="s">
        <v>456</v>
      </c>
      <c r="D226" s="184"/>
      <c r="E226" s="185">
        <v>89.82</v>
      </c>
      <c r="F226" s="161"/>
      <c r="G226" s="161"/>
      <c r="H226" s="161"/>
      <c r="I226" s="161"/>
      <c r="J226" s="161"/>
      <c r="K226" s="161"/>
      <c r="L226" s="161"/>
      <c r="M226" s="161"/>
      <c r="N226" s="161"/>
      <c r="O226" s="161"/>
      <c r="P226" s="161"/>
      <c r="Q226" s="161"/>
      <c r="R226" s="161"/>
      <c r="S226" s="161"/>
      <c r="T226" s="161"/>
      <c r="U226" s="161"/>
      <c r="V226" s="161"/>
      <c r="W226" s="161"/>
      <c r="X226" s="161"/>
      <c r="Y226" s="150"/>
      <c r="Z226" s="150"/>
      <c r="AA226" s="150"/>
      <c r="AB226" s="150"/>
      <c r="AC226" s="150"/>
      <c r="AD226" s="150"/>
      <c r="AE226" s="150"/>
      <c r="AF226" s="150"/>
      <c r="AG226" s="150" t="s">
        <v>246</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189" t="s">
        <v>457</v>
      </c>
      <c r="D227" s="184"/>
      <c r="E227" s="185">
        <v>8.1</v>
      </c>
      <c r="F227" s="161"/>
      <c r="G227" s="161"/>
      <c r="H227" s="161"/>
      <c r="I227" s="161"/>
      <c r="J227" s="161"/>
      <c r="K227" s="161"/>
      <c r="L227" s="161"/>
      <c r="M227" s="161"/>
      <c r="N227" s="161"/>
      <c r="O227" s="161"/>
      <c r="P227" s="161"/>
      <c r="Q227" s="161"/>
      <c r="R227" s="161"/>
      <c r="S227" s="161"/>
      <c r="T227" s="161"/>
      <c r="U227" s="161"/>
      <c r="V227" s="161"/>
      <c r="W227" s="161"/>
      <c r="X227" s="161"/>
      <c r="Y227" s="150"/>
      <c r="Z227" s="150"/>
      <c r="AA227" s="150"/>
      <c r="AB227" s="150"/>
      <c r="AC227" s="150"/>
      <c r="AD227" s="150"/>
      <c r="AE227" s="150"/>
      <c r="AF227" s="150"/>
      <c r="AG227" s="150" t="s">
        <v>246</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9" t="s">
        <v>458</v>
      </c>
      <c r="D228" s="184"/>
      <c r="E228" s="185">
        <v>2.4525000000000001</v>
      </c>
      <c r="F228" s="161"/>
      <c r="G228" s="161"/>
      <c r="H228" s="161"/>
      <c r="I228" s="161"/>
      <c r="J228" s="161"/>
      <c r="K228" s="161"/>
      <c r="L228" s="161"/>
      <c r="M228" s="161"/>
      <c r="N228" s="161"/>
      <c r="O228" s="161"/>
      <c r="P228" s="161"/>
      <c r="Q228" s="161"/>
      <c r="R228" s="161"/>
      <c r="S228" s="161"/>
      <c r="T228" s="161"/>
      <c r="U228" s="161"/>
      <c r="V228" s="161"/>
      <c r="W228" s="161"/>
      <c r="X228" s="161"/>
      <c r="Y228" s="150"/>
      <c r="Z228" s="150"/>
      <c r="AA228" s="150"/>
      <c r="AB228" s="150"/>
      <c r="AC228" s="150"/>
      <c r="AD228" s="150"/>
      <c r="AE228" s="150"/>
      <c r="AF228" s="150"/>
      <c r="AG228" s="150" t="s">
        <v>246</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61"/>
      <c r="D229" s="262"/>
      <c r="E229" s="262"/>
      <c r="F229" s="262"/>
      <c r="G229" s="262"/>
      <c r="H229" s="161"/>
      <c r="I229" s="161"/>
      <c r="J229" s="161"/>
      <c r="K229" s="161"/>
      <c r="L229" s="161"/>
      <c r="M229" s="161"/>
      <c r="N229" s="161"/>
      <c r="O229" s="161"/>
      <c r="P229" s="161"/>
      <c r="Q229" s="161"/>
      <c r="R229" s="161"/>
      <c r="S229" s="161"/>
      <c r="T229" s="161"/>
      <c r="U229" s="161"/>
      <c r="V229" s="161"/>
      <c r="W229" s="161"/>
      <c r="X229" s="161"/>
      <c r="Y229" s="150"/>
      <c r="Z229" s="150"/>
      <c r="AA229" s="150"/>
      <c r="AB229" s="150"/>
      <c r="AC229" s="150"/>
      <c r="AD229" s="150"/>
      <c r="AE229" s="150"/>
      <c r="AF229" s="150"/>
      <c r="AG229" s="150" t="s">
        <v>221</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22.5" outlineLevel="1" x14ac:dyDescent="0.2">
      <c r="A230" s="170">
        <v>51</v>
      </c>
      <c r="B230" s="171" t="s">
        <v>459</v>
      </c>
      <c r="C230" s="180" t="s">
        <v>460</v>
      </c>
      <c r="D230" s="172" t="s">
        <v>276</v>
      </c>
      <c r="E230" s="173">
        <v>36.765000000000001</v>
      </c>
      <c r="F230" s="174">
        <v>82.74</v>
      </c>
      <c r="G230" s="175">
        <f>ROUND(E230*F230,2)</f>
        <v>3041.94</v>
      </c>
      <c r="H230" s="174"/>
      <c r="I230" s="175">
        <f>ROUND(E230*H230,2)</f>
        <v>0</v>
      </c>
      <c r="J230" s="174"/>
      <c r="K230" s="175">
        <f>ROUND(E230*J230,2)</f>
        <v>0</v>
      </c>
      <c r="L230" s="175">
        <v>21</v>
      </c>
      <c r="M230" s="175">
        <f>G230*(1+L230/100)</f>
        <v>3680.7473999999997</v>
      </c>
      <c r="N230" s="175">
        <v>3.2000000000000003E-4</v>
      </c>
      <c r="O230" s="175">
        <f>ROUND(E230*N230,2)</f>
        <v>0.01</v>
      </c>
      <c r="P230" s="175">
        <v>0</v>
      </c>
      <c r="Q230" s="175">
        <f>ROUND(E230*P230,2)</f>
        <v>0</v>
      </c>
      <c r="R230" s="175" t="s">
        <v>304</v>
      </c>
      <c r="S230" s="175" t="s">
        <v>217</v>
      </c>
      <c r="T230" s="176" t="s">
        <v>218</v>
      </c>
      <c r="U230" s="161">
        <v>7.0000000000000007E-2</v>
      </c>
      <c r="V230" s="161">
        <f>ROUND(E230*U230,2)</f>
        <v>2.57</v>
      </c>
      <c r="W230" s="161"/>
      <c r="X230" s="161" t="s">
        <v>241</v>
      </c>
      <c r="Y230" s="150"/>
      <c r="Z230" s="150"/>
      <c r="AA230" s="150"/>
      <c r="AB230" s="150"/>
      <c r="AC230" s="150"/>
      <c r="AD230" s="150"/>
      <c r="AE230" s="150"/>
      <c r="AF230" s="150"/>
      <c r="AG230" s="150" t="s">
        <v>242</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259" t="s">
        <v>453</v>
      </c>
      <c r="D231" s="260"/>
      <c r="E231" s="260"/>
      <c r="F231" s="260"/>
      <c r="G231" s="260"/>
      <c r="H231" s="161"/>
      <c r="I231" s="161"/>
      <c r="J231" s="161"/>
      <c r="K231" s="161"/>
      <c r="L231" s="161"/>
      <c r="M231" s="161"/>
      <c r="N231" s="161"/>
      <c r="O231" s="161"/>
      <c r="P231" s="161"/>
      <c r="Q231" s="161"/>
      <c r="R231" s="161"/>
      <c r="S231" s="161"/>
      <c r="T231" s="161"/>
      <c r="U231" s="161"/>
      <c r="V231" s="161"/>
      <c r="W231" s="161"/>
      <c r="X231" s="161"/>
      <c r="Y231" s="150"/>
      <c r="Z231" s="150"/>
      <c r="AA231" s="150"/>
      <c r="AB231" s="150"/>
      <c r="AC231" s="150"/>
      <c r="AD231" s="150"/>
      <c r="AE231" s="150"/>
      <c r="AF231" s="150"/>
      <c r="AG231" s="150" t="s">
        <v>244</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9" t="s">
        <v>461</v>
      </c>
      <c r="D232" s="184"/>
      <c r="E232" s="185"/>
      <c r="F232" s="161"/>
      <c r="G232" s="161"/>
      <c r="H232" s="161"/>
      <c r="I232" s="161"/>
      <c r="J232" s="161"/>
      <c r="K232" s="161"/>
      <c r="L232" s="161"/>
      <c r="M232" s="161"/>
      <c r="N232" s="161"/>
      <c r="O232" s="161"/>
      <c r="P232" s="161"/>
      <c r="Q232" s="161"/>
      <c r="R232" s="161"/>
      <c r="S232" s="161"/>
      <c r="T232" s="161"/>
      <c r="U232" s="161"/>
      <c r="V232" s="161"/>
      <c r="W232" s="161"/>
      <c r="X232" s="161"/>
      <c r="Y232" s="150"/>
      <c r="Z232" s="150"/>
      <c r="AA232" s="150"/>
      <c r="AB232" s="150"/>
      <c r="AC232" s="150"/>
      <c r="AD232" s="150"/>
      <c r="AE232" s="150"/>
      <c r="AF232" s="150"/>
      <c r="AG232" s="150" t="s">
        <v>246</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9" t="s">
        <v>462</v>
      </c>
      <c r="D233" s="184"/>
      <c r="E233" s="185">
        <v>39.93</v>
      </c>
      <c r="F233" s="161"/>
      <c r="G233" s="161"/>
      <c r="H233" s="161"/>
      <c r="I233" s="161"/>
      <c r="J233" s="161"/>
      <c r="K233" s="161"/>
      <c r="L233" s="161"/>
      <c r="M233" s="161"/>
      <c r="N233" s="161"/>
      <c r="O233" s="161"/>
      <c r="P233" s="161"/>
      <c r="Q233" s="161"/>
      <c r="R233" s="161"/>
      <c r="S233" s="161"/>
      <c r="T233" s="161"/>
      <c r="U233" s="161"/>
      <c r="V233" s="161"/>
      <c r="W233" s="161"/>
      <c r="X233" s="161"/>
      <c r="Y233" s="150"/>
      <c r="Z233" s="150"/>
      <c r="AA233" s="150"/>
      <c r="AB233" s="150"/>
      <c r="AC233" s="150"/>
      <c r="AD233" s="150"/>
      <c r="AE233" s="150"/>
      <c r="AF233" s="150"/>
      <c r="AG233" s="150" t="s">
        <v>246</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9" t="s">
        <v>463</v>
      </c>
      <c r="D234" s="184"/>
      <c r="E234" s="185">
        <v>-3.165</v>
      </c>
      <c r="F234" s="161"/>
      <c r="G234" s="161"/>
      <c r="H234" s="161"/>
      <c r="I234" s="161"/>
      <c r="J234" s="161"/>
      <c r="K234" s="161"/>
      <c r="L234" s="161"/>
      <c r="M234" s="161"/>
      <c r="N234" s="161"/>
      <c r="O234" s="161"/>
      <c r="P234" s="161"/>
      <c r="Q234" s="161"/>
      <c r="R234" s="161"/>
      <c r="S234" s="161"/>
      <c r="T234" s="161"/>
      <c r="U234" s="161"/>
      <c r="V234" s="161"/>
      <c r="W234" s="161"/>
      <c r="X234" s="161"/>
      <c r="Y234" s="150"/>
      <c r="Z234" s="150"/>
      <c r="AA234" s="150"/>
      <c r="AB234" s="150"/>
      <c r="AC234" s="150"/>
      <c r="AD234" s="150"/>
      <c r="AE234" s="150"/>
      <c r="AF234" s="150"/>
      <c r="AG234" s="150" t="s">
        <v>246</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61"/>
      <c r="D235" s="262"/>
      <c r="E235" s="262"/>
      <c r="F235" s="262"/>
      <c r="G235" s="262"/>
      <c r="H235" s="161"/>
      <c r="I235" s="161"/>
      <c r="J235" s="161"/>
      <c r="K235" s="161"/>
      <c r="L235" s="161"/>
      <c r="M235" s="161"/>
      <c r="N235" s="161"/>
      <c r="O235" s="161"/>
      <c r="P235" s="161"/>
      <c r="Q235" s="161"/>
      <c r="R235" s="161"/>
      <c r="S235" s="161"/>
      <c r="T235" s="161"/>
      <c r="U235" s="161"/>
      <c r="V235" s="161"/>
      <c r="W235" s="161"/>
      <c r="X235" s="161"/>
      <c r="Y235" s="150"/>
      <c r="Z235" s="150"/>
      <c r="AA235" s="150"/>
      <c r="AB235" s="150"/>
      <c r="AC235" s="150"/>
      <c r="AD235" s="150"/>
      <c r="AE235" s="150"/>
      <c r="AF235" s="150"/>
      <c r="AG235" s="150" t="s">
        <v>221</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x14ac:dyDescent="0.2">
      <c r="A236" s="164" t="s">
        <v>212</v>
      </c>
      <c r="B236" s="165" t="s">
        <v>101</v>
      </c>
      <c r="C236" s="179" t="s">
        <v>102</v>
      </c>
      <c r="D236" s="166"/>
      <c r="E236" s="167"/>
      <c r="F236" s="168"/>
      <c r="G236" s="168">
        <f>SUMIF(AG237:AG251,"&lt;&gt;NOR",G237:G251)</f>
        <v>74576.11</v>
      </c>
      <c r="H236" s="168"/>
      <c r="I236" s="168">
        <f>SUM(I237:I251)</f>
        <v>0</v>
      </c>
      <c r="J236" s="168"/>
      <c r="K236" s="168">
        <f>SUM(K237:K251)</f>
        <v>0</v>
      </c>
      <c r="L236" s="168"/>
      <c r="M236" s="168">
        <f>SUM(M237:M251)</f>
        <v>90237.093099999984</v>
      </c>
      <c r="N236" s="168"/>
      <c r="O236" s="168">
        <f>SUM(O237:O251)</f>
        <v>1.1400000000000001</v>
      </c>
      <c r="P236" s="168"/>
      <c r="Q236" s="168">
        <f>SUM(Q237:Q251)</f>
        <v>0</v>
      </c>
      <c r="R236" s="168"/>
      <c r="S236" s="168"/>
      <c r="T236" s="169"/>
      <c r="U236" s="163"/>
      <c r="V236" s="163">
        <f>SUM(V237:V251)</f>
        <v>95.11999999999999</v>
      </c>
      <c r="W236" s="163"/>
      <c r="X236" s="163"/>
      <c r="AG236" t="s">
        <v>213</v>
      </c>
    </row>
    <row r="237" spans="1:60" outlineLevel="1" x14ac:dyDescent="0.2">
      <c r="A237" s="170">
        <v>52</v>
      </c>
      <c r="B237" s="171" t="s">
        <v>464</v>
      </c>
      <c r="C237" s="180" t="s">
        <v>465</v>
      </c>
      <c r="D237" s="172" t="s">
        <v>276</v>
      </c>
      <c r="E237" s="173">
        <v>21.805</v>
      </c>
      <c r="F237" s="174">
        <v>55.19</v>
      </c>
      <c r="G237" s="175">
        <f>ROUND(E237*F237,2)</f>
        <v>1203.42</v>
      </c>
      <c r="H237" s="174"/>
      <c r="I237" s="175">
        <f>ROUND(E237*H237,2)</f>
        <v>0</v>
      </c>
      <c r="J237" s="174"/>
      <c r="K237" s="175">
        <f>ROUND(E237*J237,2)</f>
        <v>0</v>
      </c>
      <c r="L237" s="175">
        <v>21</v>
      </c>
      <c r="M237" s="175">
        <f>G237*(1+L237/100)</f>
        <v>1456.1382000000001</v>
      </c>
      <c r="N237" s="175">
        <v>4.0000000000000003E-5</v>
      </c>
      <c r="O237" s="175">
        <f>ROUND(E237*N237,2)</f>
        <v>0</v>
      </c>
      <c r="P237" s="175">
        <v>0</v>
      </c>
      <c r="Q237" s="175">
        <f>ROUND(E237*P237,2)</f>
        <v>0</v>
      </c>
      <c r="R237" s="175" t="s">
        <v>304</v>
      </c>
      <c r="S237" s="175" t="s">
        <v>217</v>
      </c>
      <c r="T237" s="176" t="s">
        <v>218</v>
      </c>
      <c r="U237" s="161">
        <v>7.8E-2</v>
      </c>
      <c r="V237" s="161">
        <f>ROUND(E237*U237,2)</f>
        <v>1.7</v>
      </c>
      <c r="W237" s="161"/>
      <c r="X237" s="161" t="s">
        <v>241</v>
      </c>
      <c r="Y237" s="150"/>
      <c r="Z237" s="150"/>
      <c r="AA237" s="150"/>
      <c r="AB237" s="150"/>
      <c r="AC237" s="150"/>
      <c r="AD237" s="150"/>
      <c r="AE237" s="150"/>
      <c r="AF237" s="150"/>
      <c r="AG237" s="150" t="s">
        <v>242</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22.5" outlineLevel="1" x14ac:dyDescent="0.2">
      <c r="A238" s="157"/>
      <c r="B238" s="158"/>
      <c r="C238" s="259" t="s">
        <v>466</v>
      </c>
      <c r="D238" s="260"/>
      <c r="E238" s="260"/>
      <c r="F238" s="260"/>
      <c r="G238" s="260"/>
      <c r="H238" s="161"/>
      <c r="I238" s="161"/>
      <c r="J238" s="161"/>
      <c r="K238" s="161"/>
      <c r="L238" s="161"/>
      <c r="M238" s="161"/>
      <c r="N238" s="161"/>
      <c r="O238" s="161"/>
      <c r="P238" s="161"/>
      <c r="Q238" s="161"/>
      <c r="R238" s="161"/>
      <c r="S238" s="161"/>
      <c r="T238" s="161"/>
      <c r="U238" s="161"/>
      <c r="V238" s="161"/>
      <c r="W238" s="161"/>
      <c r="X238" s="161"/>
      <c r="Y238" s="150"/>
      <c r="Z238" s="150"/>
      <c r="AA238" s="150"/>
      <c r="AB238" s="150"/>
      <c r="AC238" s="150"/>
      <c r="AD238" s="150"/>
      <c r="AE238" s="150"/>
      <c r="AF238" s="150"/>
      <c r="AG238" s="150" t="s">
        <v>244</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88" t="str">
        <f>C238</f>
        <v>které se zřizují před úpravami povrchu, a obalení osazených dveřních zárubní před znečištěním při úpravách povrchu nástřikem plastických maltovin včetně pozdějšího odkrytí,</v>
      </c>
      <c r="BB238" s="150"/>
      <c r="BC238" s="150"/>
      <c r="BD238" s="150"/>
      <c r="BE238" s="150"/>
      <c r="BF238" s="150"/>
      <c r="BG238" s="150"/>
      <c r="BH238" s="150"/>
    </row>
    <row r="239" spans="1:60" outlineLevel="1" x14ac:dyDescent="0.2">
      <c r="A239" s="157"/>
      <c r="B239" s="158"/>
      <c r="C239" s="189" t="s">
        <v>467</v>
      </c>
      <c r="D239" s="184"/>
      <c r="E239" s="185">
        <v>21.805</v>
      </c>
      <c r="F239" s="161"/>
      <c r="G239" s="161"/>
      <c r="H239" s="161"/>
      <c r="I239" s="161"/>
      <c r="J239" s="161"/>
      <c r="K239" s="161"/>
      <c r="L239" s="161"/>
      <c r="M239" s="161"/>
      <c r="N239" s="161"/>
      <c r="O239" s="161"/>
      <c r="P239" s="161"/>
      <c r="Q239" s="161"/>
      <c r="R239" s="161"/>
      <c r="S239" s="161"/>
      <c r="T239" s="161"/>
      <c r="U239" s="161"/>
      <c r="V239" s="161"/>
      <c r="W239" s="161"/>
      <c r="X239" s="161"/>
      <c r="Y239" s="150"/>
      <c r="Z239" s="150"/>
      <c r="AA239" s="150"/>
      <c r="AB239" s="150"/>
      <c r="AC239" s="150"/>
      <c r="AD239" s="150"/>
      <c r="AE239" s="150"/>
      <c r="AF239" s="150"/>
      <c r="AG239" s="150" t="s">
        <v>246</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261"/>
      <c r="D240" s="262"/>
      <c r="E240" s="262"/>
      <c r="F240" s="262"/>
      <c r="G240" s="262"/>
      <c r="H240" s="161"/>
      <c r="I240" s="161"/>
      <c r="J240" s="161"/>
      <c r="K240" s="161"/>
      <c r="L240" s="161"/>
      <c r="M240" s="161"/>
      <c r="N240" s="161"/>
      <c r="O240" s="161"/>
      <c r="P240" s="161"/>
      <c r="Q240" s="161"/>
      <c r="R240" s="161"/>
      <c r="S240" s="161"/>
      <c r="T240" s="161"/>
      <c r="U240" s="161"/>
      <c r="V240" s="161"/>
      <c r="W240" s="161"/>
      <c r="X240" s="161"/>
      <c r="Y240" s="150"/>
      <c r="Z240" s="150"/>
      <c r="AA240" s="150"/>
      <c r="AB240" s="150"/>
      <c r="AC240" s="150"/>
      <c r="AD240" s="150"/>
      <c r="AE240" s="150"/>
      <c r="AF240" s="150"/>
      <c r="AG240" s="150" t="s">
        <v>221</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70">
        <v>53</v>
      </c>
      <c r="B241" s="171" t="s">
        <v>468</v>
      </c>
      <c r="C241" s="180" t="s">
        <v>469</v>
      </c>
      <c r="D241" s="172" t="s">
        <v>239</v>
      </c>
      <c r="E241" s="173">
        <v>11.21</v>
      </c>
      <c r="F241" s="174">
        <v>103.75</v>
      </c>
      <c r="G241" s="175">
        <f>ROUND(E241*F241,2)</f>
        <v>1163.04</v>
      </c>
      <c r="H241" s="174"/>
      <c r="I241" s="175">
        <f>ROUND(E241*H241,2)</f>
        <v>0</v>
      </c>
      <c r="J241" s="174"/>
      <c r="K241" s="175">
        <f>ROUND(E241*J241,2)</f>
        <v>0</v>
      </c>
      <c r="L241" s="175">
        <v>21</v>
      </c>
      <c r="M241" s="175">
        <f>G241*(1+L241/100)</f>
        <v>1407.2783999999999</v>
      </c>
      <c r="N241" s="175">
        <v>2.3800000000000002E-3</v>
      </c>
      <c r="O241" s="175">
        <f>ROUND(E241*N241,2)</f>
        <v>0.03</v>
      </c>
      <c r="P241" s="175">
        <v>0</v>
      </c>
      <c r="Q241" s="175">
        <f>ROUND(E241*P241,2)</f>
        <v>0</v>
      </c>
      <c r="R241" s="175" t="s">
        <v>348</v>
      </c>
      <c r="S241" s="175" t="s">
        <v>217</v>
      </c>
      <c r="T241" s="176" t="s">
        <v>218</v>
      </c>
      <c r="U241" s="161">
        <v>0.18232999999999999</v>
      </c>
      <c r="V241" s="161">
        <f>ROUND(E241*U241,2)</f>
        <v>2.04</v>
      </c>
      <c r="W241" s="161"/>
      <c r="X241" s="161" t="s">
        <v>241</v>
      </c>
      <c r="Y241" s="150"/>
      <c r="Z241" s="150"/>
      <c r="AA241" s="150"/>
      <c r="AB241" s="150"/>
      <c r="AC241" s="150"/>
      <c r="AD241" s="150"/>
      <c r="AE241" s="150"/>
      <c r="AF241" s="150"/>
      <c r="AG241" s="150" t="s">
        <v>242</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9" t="s">
        <v>470</v>
      </c>
      <c r="D242" s="184"/>
      <c r="E242" s="185"/>
      <c r="F242" s="161"/>
      <c r="G242" s="161"/>
      <c r="H242" s="161"/>
      <c r="I242" s="161"/>
      <c r="J242" s="161"/>
      <c r="K242" s="161"/>
      <c r="L242" s="161"/>
      <c r="M242" s="161"/>
      <c r="N242" s="161"/>
      <c r="O242" s="161"/>
      <c r="P242" s="161"/>
      <c r="Q242" s="161"/>
      <c r="R242" s="161"/>
      <c r="S242" s="161"/>
      <c r="T242" s="161"/>
      <c r="U242" s="161"/>
      <c r="V242" s="161"/>
      <c r="W242" s="161"/>
      <c r="X242" s="161"/>
      <c r="Y242" s="150"/>
      <c r="Z242" s="150"/>
      <c r="AA242" s="150"/>
      <c r="AB242" s="150"/>
      <c r="AC242" s="150"/>
      <c r="AD242" s="150"/>
      <c r="AE242" s="150"/>
      <c r="AF242" s="150"/>
      <c r="AG242" s="150" t="s">
        <v>246</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9" t="s">
        <v>471</v>
      </c>
      <c r="D243" s="184"/>
      <c r="E243" s="185">
        <v>11.21</v>
      </c>
      <c r="F243" s="161"/>
      <c r="G243" s="161"/>
      <c r="H243" s="161"/>
      <c r="I243" s="161"/>
      <c r="J243" s="161"/>
      <c r="K243" s="161"/>
      <c r="L243" s="161"/>
      <c r="M243" s="161"/>
      <c r="N243" s="161"/>
      <c r="O243" s="161"/>
      <c r="P243" s="161"/>
      <c r="Q243" s="161"/>
      <c r="R243" s="161"/>
      <c r="S243" s="161"/>
      <c r="T243" s="161"/>
      <c r="U243" s="161"/>
      <c r="V243" s="161"/>
      <c r="W243" s="161"/>
      <c r="X243" s="161"/>
      <c r="Y243" s="150"/>
      <c r="Z243" s="150"/>
      <c r="AA243" s="150"/>
      <c r="AB243" s="150"/>
      <c r="AC243" s="150"/>
      <c r="AD243" s="150"/>
      <c r="AE243" s="150"/>
      <c r="AF243" s="150"/>
      <c r="AG243" s="150" t="s">
        <v>246</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61"/>
      <c r="D244" s="262"/>
      <c r="E244" s="262"/>
      <c r="F244" s="262"/>
      <c r="G244" s="262"/>
      <c r="H244" s="161"/>
      <c r="I244" s="161"/>
      <c r="J244" s="161"/>
      <c r="K244" s="161"/>
      <c r="L244" s="161"/>
      <c r="M244" s="161"/>
      <c r="N244" s="161"/>
      <c r="O244" s="161"/>
      <c r="P244" s="161"/>
      <c r="Q244" s="161"/>
      <c r="R244" s="161"/>
      <c r="S244" s="161"/>
      <c r="T244" s="161"/>
      <c r="U244" s="161"/>
      <c r="V244" s="161"/>
      <c r="W244" s="161"/>
      <c r="X244" s="161"/>
      <c r="Y244" s="150"/>
      <c r="Z244" s="150"/>
      <c r="AA244" s="150"/>
      <c r="AB244" s="150"/>
      <c r="AC244" s="150"/>
      <c r="AD244" s="150"/>
      <c r="AE244" s="150"/>
      <c r="AF244" s="150"/>
      <c r="AG244" s="150" t="s">
        <v>221</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ht="22.5" outlineLevel="1" x14ac:dyDescent="0.2">
      <c r="A245" s="170">
        <v>54</v>
      </c>
      <c r="B245" s="171" t="s">
        <v>472</v>
      </c>
      <c r="C245" s="180" t="s">
        <v>473</v>
      </c>
      <c r="D245" s="172" t="s">
        <v>276</v>
      </c>
      <c r="E245" s="173">
        <v>252.4195</v>
      </c>
      <c r="F245" s="174">
        <v>286.07</v>
      </c>
      <c r="G245" s="175">
        <f>ROUND(E245*F245,2)</f>
        <v>72209.649999999994</v>
      </c>
      <c r="H245" s="174"/>
      <c r="I245" s="175">
        <f>ROUND(E245*H245,2)</f>
        <v>0</v>
      </c>
      <c r="J245" s="174"/>
      <c r="K245" s="175">
        <f>ROUND(E245*J245,2)</f>
        <v>0</v>
      </c>
      <c r="L245" s="175">
        <v>21</v>
      </c>
      <c r="M245" s="175">
        <f>G245*(1+L245/100)</f>
        <v>87373.676499999987</v>
      </c>
      <c r="N245" s="175">
        <v>4.3800000000000002E-3</v>
      </c>
      <c r="O245" s="175">
        <f>ROUND(E245*N245,2)</f>
        <v>1.1100000000000001</v>
      </c>
      <c r="P245" s="175">
        <v>0</v>
      </c>
      <c r="Q245" s="175">
        <f>ROUND(E245*P245,2)</f>
        <v>0</v>
      </c>
      <c r="R245" s="175" t="s">
        <v>304</v>
      </c>
      <c r="S245" s="175" t="s">
        <v>217</v>
      </c>
      <c r="T245" s="176" t="s">
        <v>218</v>
      </c>
      <c r="U245" s="161">
        <v>0.36199999999999999</v>
      </c>
      <c r="V245" s="161">
        <f>ROUND(E245*U245,2)</f>
        <v>91.38</v>
      </c>
      <c r="W245" s="161"/>
      <c r="X245" s="161" t="s">
        <v>241</v>
      </c>
      <c r="Y245" s="150"/>
      <c r="Z245" s="150"/>
      <c r="AA245" s="150"/>
      <c r="AB245" s="150"/>
      <c r="AC245" s="150"/>
      <c r="AD245" s="150"/>
      <c r="AE245" s="150"/>
      <c r="AF245" s="150"/>
      <c r="AG245" s="150" t="s">
        <v>242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9" t="s">
        <v>454</v>
      </c>
      <c r="D246" s="184"/>
      <c r="E246" s="185">
        <v>111.383</v>
      </c>
      <c r="F246" s="161"/>
      <c r="G246" s="161"/>
      <c r="H246" s="161"/>
      <c r="I246" s="161"/>
      <c r="J246" s="161"/>
      <c r="K246" s="161"/>
      <c r="L246" s="161"/>
      <c r="M246" s="161"/>
      <c r="N246" s="161"/>
      <c r="O246" s="161"/>
      <c r="P246" s="161"/>
      <c r="Q246" s="161"/>
      <c r="R246" s="161"/>
      <c r="S246" s="161"/>
      <c r="T246" s="161"/>
      <c r="U246" s="161"/>
      <c r="V246" s="161"/>
      <c r="W246" s="161"/>
      <c r="X246" s="161"/>
      <c r="Y246" s="150"/>
      <c r="Z246" s="150"/>
      <c r="AA246" s="150"/>
      <c r="AB246" s="150"/>
      <c r="AC246" s="150"/>
      <c r="AD246" s="150"/>
      <c r="AE246" s="150"/>
      <c r="AF246" s="150"/>
      <c r="AG246" s="150" t="s">
        <v>246</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9" t="s">
        <v>455</v>
      </c>
      <c r="D247" s="184"/>
      <c r="E247" s="185">
        <v>40.664000000000001</v>
      </c>
      <c r="F247" s="161"/>
      <c r="G247" s="161"/>
      <c r="H247" s="161"/>
      <c r="I247" s="161"/>
      <c r="J247" s="161"/>
      <c r="K247" s="161"/>
      <c r="L247" s="161"/>
      <c r="M247" s="161"/>
      <c r="N247" s="161"/>
      <c r="O247" s="161"/>
      <c r="P247" s="161"/>
      <c r="Q247" s="161"/>
      <c r="R247" s="161"/>
      <c r="S247" s="161"/>
      <c r="T247" s="161"/>
      <c r="U247" s="161"/>
      <c r="V247" s="161"/>
      <c r="W247" s="161"/>
      <c r="X247" s="161"/>
      <c r="Y247" s="150"/>
      <c r="Z247" s="150"/>
      <c r="AA247" s="150"/>
      <c r="AB247" s="150"/>
      <c r="AC247" s="150"/>
      <c r="AD247" s="150"/>
      <c r="AE247" s="150"/>
      <c r="AF247" s="150"/>
      <c r="AG247" s="150" t="s">
        <v>246</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9" t="s">
        <v>456</v>
      </c>
      <c r="D248" s="184"/>
      <c r="E248" s="185">
        <v>89.82</v>
      </c>
      <c r="F248" s="161"/>
      <c r="G248" s="161"/>
      <c r="H248" s="161"/>
      <c r="I248" s="161"/>
      <c r="J248" s="161"/>
      <c r="K248" s="161"/>
      <c r="L248" s="161"/>
      <c r="M248" s="161"/>
      <c r="N248" s="161"/>
      <c r="O248" s="161"/>
      <c r="P248" s="161"/>
      <c r="Q248" s="161"/>
      <c r="R248" s="161"/>
      <c r="S248" s="161"/>
      <c r="T248" s="161"/>
      <c r="U248" s="161"/>
      <c r="V248" s="161"/>
      <c r="W248" s="161"/>
      <c r="X248" s="161"/>
      <c r="Y248" s="150"/>
      <c r="Z248" s="150"/>
      <c r="AA248" s="150"/>
      <c r="AB248" s="150"/>
      <c r="AC248" s="150"/>
      <c r="AD248" s="150"/>
      <c r="AE248" s="150"/>
      <c r="AF248" s="150"/>
      <c r="AG248" s="150" t="s">
        <v>246</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9" t="s">
        <v>457</v>
      </c>
      <c r="D249" s="184"/>
      <c r="E249" s="185">
        <v>8.1</v>
      </c>
      <c r="F249" s="161"/>
      <c r="G249" s="161"/>
      <c r="H249" s="161"/>
      <c r="I249" s="161"/>
      <c r="J249" s="161"/>
      <c r="K249" s="161"/>
      <c r="L249" s="161"/>
      <c r="M249" s="161"/>
      <c r="N249" s="161"/>
      <c r="O249" s="161"/>
      <c r="P249" s="161"/>
      <c r="Q249" s="161"/>
      <c r="R249" s="161"/>
      <c r="S249" s="161"/>
      <c r="T249" s="161"/>
      <c r="U249" s="161"/>
      <c r="V249" s="161"/>
      <c r="W249" s="161"/>
      <c r="X249" s="161"/>
      <c r="Y249" s="150"/>
      <c r="Z249" s="150"/>
      <c r="AA249" s="150"/>
      <c r="AB249" s="150"/>
      <c r="AC249" s="150"/>
      <c r="AD249" s="150"/>
      <c r="AE249" s="150"/>
      <c r="AF249" s="150"/>
      <c r="AG249" s="150" t="s">
        <v>246</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9" t="s">
        <v>458</v>
      </c>
      <c r="D250" s="184"/>
      <c r="E250" s="185">
        <v>2.4525000000000001</v>
      </c>
      <c r="F250" s="161"/>
      <c r="G250" s="161"/>
      <c r="H250" s="161"/>
      <c r="I250" s="161"/>
      <c r="J250" s="161"/>
      <c r="K250" s="161"/>
      <c r="L250" s="161"/>
      <c r="M250" s="161"/>
      <c r="N250" s="161"/>
      <c r="O250" s="161"/>
      <c r="P250" s="161"/>
      <c r="Q250" s="161"/>
      <c r="R250" s="161"/>
      <c r="S250" s="161"/>
      <c r="T250" s="161"/>
      <c r="U250" s="161"/>
      <c r="V250" s="161"/>
      <c r="W250" s="161"/>
      <c r="X250" s="161"/>
      <c r="Y250" s="150"/>
      <c r="Z250" s="150"/>
      <c r="AA250" s="150"/>
      <c r="AB250" s="150"/>
      <c r="AC250" s="150"/>
      <c r="AD250" s="150"/>
      <c r="AE250" s="150"/>
      <c r="AF250" s="150"/>
      <c r="AG250" s="150" t="s">
        <v>246</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61"/>
      <c r="D251" s="262"/>
      <c r="E251" s="262"/>
      <c r="F251" s="262"/>
      <c r="G251" s="262"/>
      <c r="H251" s="161"/>
      <c r="I251" s="161"/>
      <c r="J251" s="161"/>
      <c r="K251" s="161"/>
      <c r="L251" s="161"/>
      <c r="M251" s="161"/>
      <c r="N251" s="161"/>
      <c r="O251" s="161"/>
      <c r="P251" s="161"/>
      <c r="Q251" s="161"/>
      <c r="R251" s="161"/>
      <c r="S251" s="161"/>
      <c r="T251" s="161"/>
      <c r="U251" s="161"/>
      <c r="V251" s="161"/>
      <c r="W251" s="161"/>
      <c r="X251" s="161"/>
      <c r="Y251" s="150"/>
      <c r="Z251" s="150"/>
      <c r="AA251" s="150"/>
      <c r="AB251" s="150"/>
      <c r="AC251" s="150"/>
      <c r="AD251" s="150"/>
      <c r="AE251" s="150"/>
      <c r="AF251" s="150"/>
      <c r="AG251" s="150" t="s">
        <v>221</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x14ac:dyDescent="0.2">
      <c r="A252" s="164" t="s">
        <v>212</v>
      </c>
      <c r="B252" s="165" t="s">
        <v>103</v>
      </c>
      <c r="C252" s="179" t="s">
        <v>104</v>
      </c>
      <c r="D252" s="166"/>
      <c r="E252" s="167"/>
      <c r="F252" s="168"/>
      <c r="G252" s="168">
        <f>SUMIF(AG253:AG299,"&lt;&gt;NOR",G253:G299)</f>
        <v>410439.11</v>
      </c>
      <c r="H252" s="168"/>
      <c r="I252" s="168">
        <f>SUM(I253:I299)</f>
        <v>0</v>
      </c>
      <c r="J252" s="168"/>
      <c r="K252" s="168">
        <f>SUM(K253:K299)</f>
        <v>0</v>
      </c>
      <c r="L252" s="168"/>
      <c r="M252" s="168">
        <f>SUM(M253:M299)</f>
        <v>496631.3231000001</v>
      </c>
      <c r="N252" s="168"/>
      <c r="O252" s="168">
        <f>SUM(O253:O299)</f>
        <v>3.4999999999999991</v>
      </c>
      <c r="P252" s="168"/>
      <c r="Q252" s="168">
        <f>SUM(Q253:Q299)</f>
        <v>0</v>
      </c>
      <c r="R252" s="168"/>
      <c r="S252" s="168"/>
      <c r="T252" s="169"/>
      <c r="U252" s="163"/>
      <c r="V252" s="163">
        <f>SUM(V253:V299)</f>
        <v>352.03000000000003</v>
      </c>
      <c r="W252" s="163"/>
      <c r="X252" s="163"/>
      <c r="AG252" t="s">
        <v>213</v>
      </c>
    </row>
    <row r="253" spans="1:60" outlineLevel="1" x14ac:dyDescent="0.2">
      <c r="A253" s="170">
        <v>55</v>
      </c>
      <c r="B253" s="171" t="s">
        <v>474</v>
      </c>
      <c r="C253" s="180" t="s">
        <v>475</v>
      </c>
      <c r="D253" s="172" t="s">
        <v>276</v>
      </c>
      <c r="E253" s="173">
        <v>21.265000000000001</v>
      </c>
      <c r="F253" s="174">
        <v>55.3</v>
      </c>
      <c r="G253" s="175">
        <f>ROUND(E253*F253,2)</f>
        <v>1175.95</v>
      </c>
      <c r="H253" s="174"/>
      <c r="I253" s="175">
        <f>ROUND(E253*H253,2)</f>
        <v>0</v>
      </c>
      <c r="J253" s="174"/>
      <c r="K253" s="175">
        <f>ROUND(E253*J253,2)</f>
        <v>0</v>
      </c>
      <c r="L253" s="175">
        <v>21</v>
      </c>
      <c r="M253" s="175">
        <f>G253*(1+L253/100)</f>
        <v>1422.8995</v>
      </c>
      <c r="N253" s="175">
        <v>4.0000000000000003E-5</v>
      </c>
      <c r="O253" s="175">
        <f>ROUND(E253*N253,2)</f>
        <v>0</v>
      </c>
      <c r="P253" s="175">
        <v>0</v>
      </c>
      <c r="Q253" s="175">
        <f>ROUND(E253*P253,2)</f>
        <v>0</v>
      </c>
      <c r="R253" s="175" t="s">
        <v>304</v>
      </c>
      <c r="S253" s="175" t="s">
        <v>217</v>
      </c>
      <c r="T253" s="176" t="s">
        <v>218</v>
      </c>
      <c r="U253" s="161">
        <v>7.8E-2</v>
      </c>
      <c r="V253" s="161">
        <f>ROUND(E253*U253,2)</f>
        <v>1.66</v>
      </c>
      <c r="W253" s="161"/>
      <c r="X253" s="161" t="s">
        <v>241</v>
      </c>
      <c r="Y253" s="150"/>
      <c r="Z253" s="150"/>
      <c r="AA253" s="150"/>
      <c r="AB253" s="150"/>
      <c r="AC253" s="150"/>
      <c r="AD253" s="150"/>
      <c r="AE253" s="150"/>
      <c r="AF253" s="150"/>
      <c r="AG253" s="150" t="s">
        <v>242</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ht="22.5" outlineLevel="1" x14ac:dyDescent="0.2">
      <c r="A254" s="157"/>
      <c r="B254" s="158"/>
      <c r="C254" s="259" t="s">
        <v>476</v>
      </c>
      <c r="D254" s="260"/>
      <c r="E254" s="260"/>
      <c r="F254" s="260"/>
      <c r="G254" s="260"/>
      <c r="H254" s="161"/>
      <c r="I254" s="161"/>
      <c r="J254" s="161"/>
      <c r="K254" s="161"/>
      <c r="L254" s="161"/>
      <c r="M254" s="161"/>
      <c r="N254" s="161"/>
      <c r="O254" s="161"/>
      <c r="P254" s="161"/>
      <c r="Q254" s="161"/>
      <c r="R254" s="161"/>
      <c r="S254" s="161"/>
      <c r="T254" s="161"/>
      <c r="U254" s="161"/>
      <c r="V254" s="161"/>
      <c r="W254" s="161"/>
      <c r="X254" s="161"/>
      <c r="Y254" s="150"/>
      <c r="Z254" s="150"/>
      <c r="AA254" s="150"/>
      <c r="AB254" s="150"/>
      <c r="AC254" s="150"/>
      <c r="AD254" s="150"/>
      <c r="AE254" s="150"/>
      <c r="AF254" s="150"/>
      <c r="AG254" s="150" t="s">
        <v>244</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88" t="str">
        <f>C254</f>
        <v>s rámy a zárubněmi, zábradlí, předmětů oplechování apod., které se zřizují ještě před úpravami povrchu, před jejich znečištěním při úpravách povrchu nástřikem plastických (lepivých) maltovin</v>
      </c>
      <c r="BB254" s="150"/>
      <c r="BC254" s="150"/>
      <c r="BD254" s="150"/>
      <c r="BE254" s="150"/>
      <c r="BF254" s="150"/>
      <c r="BG254" s="150"/>
      <c r="BH254" s="150"/>
    </row>
    <row r="255" spans="1:60" outlineLevel="1" x14ac:dyDescent="0.2">
      <c r="A255" s="157"/>
      <c r="B255" s="158"/>
      <c r="C255" s="189" t="s">
        <v>477</v>
      </c>
      <c r="D255" s="184"/>
      <c r="E255" s="185">
        <v>21.265000000000001</v>
      </c>
      <c r="F255" s="161"/>
      <c r="G255" s="161"/>
      <c r="H255" s="161"/>
      <c r="I255" s="161"/>
      <c r="J255" s="161"/>
      <c r="K255" s="161"/>
      <c r="L255" s="161"/>
      <c r="M255" s="161"/>
      <c r="N255" s="161"/>
      <c r="O255" s="161"/>
      <c r="P255" s="161"/>
      <c r="Q255" s="161"/>
      <c r="R255" s="161"/>
      <c r="S255" s="161"/>
      <c r="T255" s="161"/>
      <c r="U255" s="161"/>
      <c r="V255" s="161"/>
      <c r="W255" s="161"/>
      <c r="X255" s="161"/>
      <c r="Y255" s="150"/>
      <c r="Z255" s="150"/>
      <c r="AA255" s="150"/>
      <c r="AB255" s="150"/>
      <c r="AC255" s="150"/>
      <c r="AD255" s="150"/>
      <c r="AE255" s="150"/>
      <c r="AF255" s="150"/>
      <c r="AG255" s="150" t="s">
        <v>246</v>
      </c>
      <c r="AH255" s="150">
        <v>0</v>
      </c>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61"/>
      <c r="D256" s="262"/>
      <c r="E256" s="262"/>
      <c r="F256" s="262"/>
      <c r="G256" s="262"/>
      <c r="H256" s="161"/>
      <c r="I256" s="161"/>
      <c r="J256" s="161"/>
      <c r="K256" s="161"/>
      <c r="L256" s="161"/>
      <c r="M256" s="161"/>
      <c r="N256" s="161"/>
      <c r="O256" s="161"/>
      <c r="P256" s="161"/>
      <c r="Q256" s="161"/>
      <c r="R256" s="161"/>
      <c r="S256" s="161"/>
      <c r="T256" s="161"/>
      <c r="U256" s="161"/>
      <c r="V256" s="161"/>
      <c r="W256" s="161"/>
      <c r="X256" s="161"/>
      <c r="Y256" s="150"/>
      <c r="Z256" s="150"/>
      <c r="AA256" s="150"/>
      <c r="AB256" s="150"/>
      <c r="AC256" s="150"/>
      <c r="AD256" s="150"/>
      <c r="AE256" s="150"/>
      <c r="AF256" s="150"/>
      <c r="AG256" s="150" t="s">
        <v>221</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ht="22.5" outlineLevel="1" x14ac:dyDescent="0.2">
      <c r="A257" s="170">
        <v>56</v>
      </c>
      <c r="B257" s="171" t="s">
        <v>478</v>
      </c>
      <c r="C257" s="180" t="s">
        <v>479</v>
      </c>
      <c r="D257" s="172" t="s">
        <v>276</v>
      </c>
      <c r="E257" s="173">
        <v>19.25</v>
      </c>
      <c r="F257" s="174">
        <v>2165.02</v>
      </c>
      <c r="G257" s="175">
        <f>ROUND(E257*F257,2)</f>
        <v>41676.639999999999</v>
      </c>
      <c r="H257" s="174"/>
      <c r="I257" s="175">
        <f>ROUND(E257*H257,2)</f>
        <v>0</v>
      </c>
      <c r="J257" s="174"/>
      <c r="K257" s="175">
        <f>ROUND(E257*J257,2)</f>
        <v>0</v>
      </c>
      <c r="L257" s="175">
        <v>21</v>
      </c>
      <c r="M257" s="175">
        <f>G257*(1+L257/100)</f>
        <v>50428.734400000001</v>
      </c>
      <c r="N257" s="175">
        <v>1.856E-2</v>
      </c>
      <c r="O257" s="175">
        <f>ROUND(E257*N257,2)</f>
        <v>0.36</v>
      </c>
      <c r="P257" s="175">
        <v>0</v>
      </c>
      <c r="Q257" s="175">
        <f>ROUND(E257*P257,2)</f>
        <v>0</v>
      </c>
      <c r="R257" s="175" t="s">
        <v>304</v>
      </c>
      <c r="S257" s="175" t="s">
        <v>217</v>
      </c>
      <c r="T257" s="176" t="s">
        <v>218</v>
      </c>
      <c r="U257" s="161">
        <v>1.26</v>
      </c>
      <c r="V257" s="161">
        <f>ROUND(E257*U257,2)</f>
        <v>24.26</v>
      </c>
      <c r="W257" s="161"/>
      <c r="X257" s="161" t="s">
        <v>241</v>
      </c>
      <c r="Y257" s="150"/>
      <c r="Z257" s="150"/>
      <c r="AA257" s="150"/>
      <c r="AB257" s="150"/>
      <c r="AC257" s="150"/>
      <c r="AD257" s="150"/>
      <c r="AE257" s="150"/>
      <c r="AF257" s="150"/>
      <c r="AG257" s="150" t="s">
        <v>242</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22.5" outlineLevel="1" x14ac:dyDescent="0.2">
      <c r="A258" s="157"/>
      <c r="B258" s="158"/>
      <c r="C258" s="259" t="s">
        <v>480</v>
      </c>
      <c r="D258" s="260"/>
      <c r="E258" s="260"/>
      <c r="F258" s="260"/>
      <c r="G258" s="260"/>
      <c r="H258" s="161"/>
      <c r="I258" s="161"/>
      <c r="J258" s="161"/>
      <c r="K258" s="161"/>
      <c r="L258" s="161"/>
      <c r="M258" s="161"/>
      <c r="N258" s="161"/>
      <c r="O258" s="161"/>
      <c r="P258" s="161"/>
      <c r="Q258" s="161"/>
      <c r="R258" s="161"/>
      <c r="S258" s="161"/>
      <c r="T258" s="161"/>
      <c r="U258" s="161"/>
      <c r="V258" s="161"/>
      <c r="W258" s="161"/>
      <c r="X258" s="161"/>
      <c r="Y258" s="150"/>
      <c r="Z258" s="150"/>
      <c r="AA258" s="150"/>
      <c r="AB258" s="150"/>
      <c r="AC258" s="150"/>
      <c r="AD258" s="150"/>
      <c r="AE258" s="150"/>
      <c r="AF258" s="150"/>
      <c r="AG258" s="150" t="s">
        <v>244</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88" t="str">
        <f>C258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58" s="150"/>
      <c r="BC258" s="150"/>
      <c r="BD258" s="150"/>
      <c r="BE258" s="150"/>
      <c r="BF258" s="150"/>
      <c r="BG258" s="150"/>
      <c r="BH258" s="150"/>
    </row>
    <row r="259" spans="1:60" outlineLevel="1" x14ac:dyDescent="0.2">
      <c r="A259" s="157"/>
      <c r="B259" s="158"/>
      <c r="C259" s="189" t="s">
        <v>481</v>
      </c>
      <c r="D259" s="184"/>
      <c r="E259" s="185">
        <v>19.25</v>
      </c>
      <c r="F259" s="161"/>
      <c r="G259" s="161"/>
      <c r="H259" s="161"/>
      <c r="I259" s="161"/>
      <c r="J259" s="161"/>
      <c r="K259" s="161"/>
      <c r="L259" s="161"/>
      <c r="M259" s="161"/>
      <c r="N259" s="161"/>
      <c r="O259" s="161"/>
      <c r="P259" s="161"/>
      <c r="Q259" s="161"/>
      <c r="R259" s="161"/>
      <c r="S259" s="161"/>
      <c r="T259" s="161"/>
      <c r="U259" s="161"/>
      <c r="V259" s="161"/>
      <c r="W259" s="161"/>
      <c r="X259" s="161"/>
      <c r="Y259" s="150"/>
      <c r="Z259" s="150"/>
      <c r="AA259" s="150"/>
      <c r="AB259" s="150"/>
      <c r="AC259" s="150"/>
      <c r="AD259" s="150"/>
      <c r="AE259" s="150"/>
      <c r="AF259" s="150"/>
      <c r="AG259" s="150" t="s">
        <v>246</v>
      </c>
      <c r="AH259" s="150">
        <v>0</v>
      </c>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9" t="s">
        <v>482</v>
      </c>
      <c r="D260" s="184"/>
      <c r="E260" s="185"/>
      <c r="F260" s="161"/>
      <c r="G260" s="161"/>
      <c r="H260" s="161"/>
      <c r="I260" s="161"/>
      <c r="J260" s="161"/>
      <c r="K260" s="161"/>
      <c r="L260" s="161"/>
      <c r="M260" s="161"/>
      <c r="N260" s="161"/>
      <c r="O260" s="161"/>
      <c r="P260" s="161"/>
      <c r="Q260" s="161"/>
      <c r="R260" s="161"/>
      <c r="S260" s="161"/>
      <c r="T260" s="161"/>
      <c r="U260" s="161"/>
      <c r="V260" s="161"/>
      <c r="W260" s="161"/>
      <c r="X260" s="161"/>
      <c r="Y260" s="150"/>
      <c r="Z260" s="150"/>
      <c r="AA260" s="150"/>
      <c r="AB260" s="150"/>
      <c r="AC260" s="150"/>
      <c r="AD260" s="150"/>
      <c r="AE260" s="150"/>
      <c r="AF260" s="150"/>
      <c r="AG260" s="150" t="s">
        <v>246</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61"/>
      <c r="D261" s="262"/>
      <c r="E261" s="262"/>
      <c r="F261" s="262"/>
      <c r="G261" s="262"/>
      <c r="H261" s="161"/>
      <c r="I261" s="161"/>
      <c r="J261" s="161"/>
      <c r="K261" s="161"/>
      <c r="L261" s="161"/>
      <c r="M261" s="161"/>
      <c r="N261" s="161"/>
      <c r="O261" s="161"/>
      <c r="P261" s="161"/>
      <c r="Q261" s="161"/>
      <c r="R261" s="161"/>
      <c r="S261" s="161"/>
      <c r="T261" s="161"/>
      <c r="U261" s="161"/>
      <c r="V261" s="161"/>
      <c r="W261" s="161"/>
      <c r="X261" s="161"/>
      <c r="Y261" s="150"/>
      <c r="Z261" s="150"/>
      <c r="AA261" s="150"/>
      <c r="AB261" s="150"/>
      <c r="AC261" s="150"/>
      <c r="AD261" s="150"/>
      <c r="AE261" s="150"/>
      <c r="AF261" s="150"/>
      <c r="AG261" s="150" t="s">
        <v>221</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22.5" outlineLevel="1" x14ac:dyDescent="0.2">
      <c r="A262" s="170">
        <v>57</v>
      </c>
      <c r="B262" s="171" t="s">
        <v>483</v>
      </c>
      <c r="C262" s="180" t="s">
        <v>484</v>
      </c>
      <c r="D262" s="172" t="s">
        <v>276</v>
      </c>
      <c r="E262" s="173">
        <v>216.29900000000001</v>
      </c>
      <c r="F262" s="174">
        <v>1505.05</v>
      </c>
      <c r="G262" s="175">
        <f>ROUND(E262*F262,2)</f>
        <v>325540.81</v>
      </c>
      <c r="H262" s="174"/>
      <c r="I262" s="175">
        <f>ROUND(E262*H262,2)</f>
        <v>0</v>
      </c>
      <c r="J262" s="174"/>
      <c r="K262" s="175">
        <f>ROUND(E262*J262,2)</f>
        <v>0</v>
      </c>
      <c r="L262" s="175">
        <v>21</v>
      </c>
      <c r="M262" s="175">
        <f>G262*(1+L262/100)</f>
        <v>393904.38010000001</v>
      </c>
      <c r="N262" s="175">
        <v>1.3860000000000001E-2</v>
      </c>
      <c r="O262" s="175">
        <f>ROUND(E262*N262,2)</f>
        <v>3</v>
      </c>
      <c r="P262" s="175">
        <v>0</v>
      </c>
      <c r="Q262" s="175">
        <f>ROUND(E262*P262,2)</f>
        <v>0</v>
      </c>
      <c r="R262" s="175" t="s">
        <v>304</v>
      </c>
      <c r="S262" s="175" t="s">
        <v>217</v>
      </c>
      <c r="T262" s="176" t="s">
        <v>218</v>
      </c>
      <c r="U262" s="161">
        <v>1.26</v>
      </c>
      <c r="V262" s="161">
        <f>ROUND(E262*U262,2)</f>
        <v>272.54000000000002</v>
      </c>
      <c r="W262" s="161"/>
      <c r="X262" s="161" t="s">
        <v>241</v>
      </c>
      <c r="Y262" s="150"/>
      <c r="Z262" s="150"/>
      <c r="AA262" s="150"/>
      <c r="AB262" s="150"/>
      <c r="AC262" s="150"/>
      <c r="AD262" s="150"/>
      <c r="AE262" s="150"/>
      <c r="AF262" s="150"/>
      <c r="AG262" s="150" t="s">
        <v>242</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ht="22.5" outlineLevel="1" x14ac:dyDescent="0.2">
      <c r="A263" s="157"/>
      <c r="B263" s="158"/>
      <c r="C263" s="259" t="s">
        <v>485</v>
      </c>
      <c r="D263" s="260"/>
      <c r="E263" s="260"/>
      <c r="F263" s="260"/>
      <c r="G263" s="260"/>
      <c r="H263" s="161"/>
      <c r="I263" s="161"/>
      <c r="J263" s="161"/>
      <c r="K263" s="161"/>
      <c r="L263" s="161"/>
      <c r="M263" s="161"/>
      <c r="N263" s="161"/>
      <c r="O263" s="161"/>
      <c r="P263" s="161"/>
      <c r="Q263" s="161"/>
      <c r="R263" s="161"/>
      <c r="S263" s="161"/>
      <c r="T263" s="161"/>
      <c r="U263" s="161"/>
      <c r="V263" s="161"/>
      <c r="W263" s="161"/>
      <c r="X263" s="161"/>
      <c r="Y263" s="150"/>
      <c r="Z263" s="150"/>
      <c r="AA263" s="150"/>
      <c r="AB263" s="150"/>
      <c r="AC263" s="150"/>
      <c r="AD263" s="150"/>
      <c r="AE263" s="150"/>
      <c r="AF263" s="150"/>
      <c r="AG263" s="150" t="s">
        <v>244</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88" t="str">
        <f>C263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63" s="150"/>
      <c r="BC263" s="150"/>
      <c r="BD263" s="150"/>
      <c r="BE263" s="150"/>
      <c r="BF263" s="150"/>
      <c r="BG263" s="150"/>
      <c r="BH263" s="150"/>
    </row>
    <row r="264" spans="1:60" outlineLevel="1" x14ac:dyDescent="0.2">
      <c r="A264" s="157"/>
      <c r="B264" s="158"/>
      <c r="C264" s="263" t="s">
        <v>486</v>
      </c>
      <c r="D264" s="264"/>
      <c r="E264" s="264"/>
      <c r="F264" s="264"/>
      <c r="G264" s="264"/>
      <c r="H264" s="161"/>
      <c r="I264" s="161"/>
      <c r="J264" s="161"/>
      <c r="K264" s="161"/>
      <c r="L264" s="161"/>
      <c r="M264" s="161"/>
      <c r="N264" s="161"/>
      <c r="O264" s="161"/>
      <c r="P264" s="161"/>
      <c r="Q264" s="161"/>
      <c r="R264" s="161"/>
      <c r="S264" s="161"/>
      <c r="T264" s="161"/>
      <c r="U264" s="161"/>
      <c r="V264" s="161"/>
      <c r="W264" s="161"/>
      <c r="X264" s="161"/>
      <c r="Y264" s="150"/>
      <c r="Z264" s="150"/>
      <c r="AA264" s="150"/>
      <c r="AB264" s="150"/>
      <c r="AC264" s="150"/>
      <c r="AD264" s="150"/>
      <c r="AE264" s="150"/>
      <c r="AF264" s="150"/>
      <c r="AG264" s="150" t="s">
        <v>244</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9" t="s">
        <v>487</v>
      </c>
      <c r="D265" s="184"/>
      <c r="E265" s="185">
        <v>133.29</v>
      </c>
      <c r="F265" s="161"/>
      <c r="G265" s="161"/>
      <c r="H265" s="161"/>
      <c r="I265" s="161"/>
      <c r="J265" s="161"/>
      <c r="K265" s="161"/>
      <c r="L265" s="161"/>
      <c r="M265" s="161"/>
      <c r="N265" s="161"/>
      <c r="O265" s="161"/>
      <c r="P265" s="161"/>
      <c r="Q265" s="161"/>
      <c r="R265" s="161"/>
      <c r="S265" s="161"/>
      <c r="T265" s="161"/>
      <c r="U265" s="161"/>
      <c r="V265" s="161"/>
      <c r="W265" s="161"/>
      <c r="X265" s="161"/>
      <c r="Y265" s="150"/>
      <c r="Z265" s="150"/>
      <c r="AA265" s="150"/>
      <c r="AB265" s="150"/>
      <c r="AC265" s="150"/>
      <c r="AD265" s="150"/>
      <c r="AE265" s="150"/>
      <c r="AF265" s="150"/>
      <c r="AG265" s="150" t="s">
        <v>246</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9" t="s">
        <v>488</v>
      </c>
      <c r="D266" s="184"/>
      <c r="E266" s="185">
        <v>42.145000000000003</v>
      </c>
      <c r="F266" s="161"/>
      <c r="G266" s="161"/>
      <c r="H266" s="161"/>
      <c r="I266" s="161"/>
      <c r="J266" s="161"/>
      <c r="K266" s="161"/>
      <c r="L266" s="161"/>
      <c r="M266" s="161"/>
      <c r="N266" s="161"/>
      <c r="O266" s="161"/>
      <c r="P266" s="161"/>
      <c r="Q266" s="161"/>
      <c r="R266" s="161"/>
      <c r="S266" s="161"/>
      <c r="T266" s="161"/>
      <c r="U266" s="161"/>
      <c r="V266" s="161"/>
      <c r="W266" s="161"/>
      <c r="X266" s="161"/>
      <c r="Y266" s="150"/>
      <c r="Z266" s="150"/>
      <c r="AA266" s="150"/>
      <c r="AB266" s="150"/>
      <c r="AC266" s="150"/>
      <c r="AD266" s="150"/>
      <c r="AE266" s="150"/>
      <c r="AF266" s="150"/>
      <c r="AG266" s="150" t="s">
        <v>246</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9" t="s">
        <v>489</v>
      </c>
      <c r="D267" s="184"/>
      <c r="E267" s="185">
        <v>132.244</v>
      </c>
      <c r="F267" s="161"/>
      <c r="G267" s="161"/>
      <c r="H267" s="161"/>
      <c r="I267" s="161"/>
      <c r="J267" s="161"/>
      <c r="K267" s="161"/>
      <c r="L267" s="161"/>
      <c r="M267" s="161"/>
      <c r="N267" s="161"/>
      <c r="O267" s="161"/>
      <c r="P267" s="161"/>
      <c r="Q267" s="161"/>
      <c r="R267" s="161"/>
      <c r="S267" s="161"/>
      <c r="T267" s="161"/>
      <c r="U267" s="161"/>
      <c r="V267" s="161"/>
      <c r="W267" s="161"/>
      <c r="X267" s="161"/>
      <c r="Y267" s="150"/>
      <c r="Z267" s="150"/>
      <c r="AA267" s="150"/>
      <c r="AB267" s="150"/>
      <c r="AC267" s="150"/>
      <c r="AD267" s="150"/>
      <c r="AE267" s="150"/>
      <c r="AF267" s="150"/>
      <c r="AG267" s="150" t="s">
        <v>246</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9" t="s">
        <v>490</v>
      </c>
      <c r="D268" s="184"/>
      <c r="E268" s="185">
        <v>-19.25</v>
      </c>
      <c r="F268" s="161"/>
      <c r="G268" s="161"/>
      <c r="H268" s="161"/>
      <c r="I268" s="161"/>
      <c r="J268" s="161"/>
      <c r="K268" s="161"/>
      <c r="L268" s="161"/>
      <c r="M268" s="161"/>
      <c r="N268" s="161"/>
      <c r="O268" s="161"/>
      <c r="P268" s="161"/>
      <c r="Q268" s="161"/>
      <c r="R268" s="161"/>
      <c r="S268" s="161"/>
      <c r="T268" s="161"/>
      <c r="U268" s="161"/>
      <c r="V268" s="161"/>
      <c r="W268" s="161"/>
      <c r="X268" s="161"/>
      <c r="Y268" s="150"/>
      <c r="Z268" s="150"/>
      <c r="AA268" s="150"/>
      <c r="AB268" s="150"/>
      <c r="AC268" s="150"/>
      <c r="AD268" s="150"/>
      <c r="AE268" s="150"/>
      <c r="AF268" s="150"/>
      <c r="AG268" s="150" t="s">
        <v>246</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189" t="s">
        <v>491</v>
      </c>
      <c r="D269" s="184"/>
      <c r="E269" s="185">
        <v>-72.13</v>
      </c>
      <c r="F269" s="161"/>
      <c r="G269" s="161"/>
      <c r="H269" s="161"/>
      <c r="I269" s="161"/>
      <c r="J269" s="161"/>
      <c r="K269" s="161"/>
      <c r="L269" s="161"/>
      <c r="M269" s="161"/>
      <c r="N269" s="161"/>
      <c r="O269" s="161"/>
      <c r="P269" s="161"/>
      <c r="Q269" s="161"/>
      <c r="R269" s="161"/>
      <c r="S269" s="161"/>
      <c r="T269" s="161"/>
      <c r="U269" s="161"/>
      <c r="V269" s="161"/>
      <c r="W269" s="161"/>
      <c r="X269" s="161"/>
      <c r="Y269" s="150"/>
      <c r="Z269" s="150"/>
      <c r="AA269" s="150"/>
      <c r="AB269" s="150"/>
      <c r="AC269" s="150"/>
      <c r="AD269" s="150"/>
      <c r="AE269" s="150"/>
      <c r="AF269" s="150"/>
      <c r="AG269" s="150" t="s">
        <v>246</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261"/>
      <c r="D270" s="262"/>
      <c r="E270" s="262"/>
      <c r="F270" s="262"/>
      <c r="G270" s="262"/>
      <c r="H270" s="161"/>
      <c r="I270" s="161"/>
      <c r="J270" s="161"/>
      <c r="K270" s="161"/>
      <c r="L270" s="161"/>
      <c r="M270" s="161"/>
      <c r="N270" s="161"/>
      <c r="O270" s="161"/>
      <c r="P270" s="161"/>
      <c r="Q270" s="161"/>
      <c r="R270" s="161"/>
      <c r="S270" s="161"/>
      <c r="T270" s="161"/>
      <c r="U270" s="161"/>
      <c r="V270" s="161"/>
      <c r="W270" s="161"/>
      <c r="X270" s="161"/>
      <c r="Y270" s="150"/>
      <c r="Z270" s="150"/>
      <c r="AA270" s="150"/>
      <c r="AB270" s="150"/>
      <c r="AC270" s="150"/>
      <c r="AD270" s="150"/>
      <c r="AE270" s="150"/>
      <c r="AF270" s="150"/>
      <c r="AG270" s="150" t="s">
        <v>221</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ht="22.5" outlineLevel="1" x14ac:dyDescent="0.2">
      <c r="A271" s="170">
        <v>58</v>
      </c>
      <c r="B271" s="171" t="s">
        <v>492</v>
      </c>
      <c r="C271" s="180" t="s">
        <v>493</v>
      </c>
      <c r="D271" s="172" t="s">
        <v>276</v>
      </c>
      <c r="E271" s="173">
        <v>8.35</v>
      </c>
      <c r="F271" s="174">
        <v>2397.66</v>
      </c>
      <c r="G271" s="175">
        <f>ROUND(E271*F271,2)</f>
        <v>20020.46</v>
      </c>
      <c r="H271" s="174"/>
      <c r="I271" s="175">
        <f>ROUND(E271*H271,2)</f>
        <v>0</v>
      </c>
      <c r="J271" s="174"/>
      <c r="K271" s="175">
        <f>ROUND(E271*J271,2)</f>
        <v>0</v>
      </c>
      <c r="L271" s="175">
        <v>21</v>
      </c>
      <c r="M271" s="175">
        <f>G271*(1+L271/100)</f>
        <v>24224.756599999997</v>
      </c>
      <c r="N271" s="175">
        <v>1.3129999999999999E-2</v>
      </c>
      <c r="O271" s="175">
        <f>ROUND(E271*N271,2)</f>
        <v>0.11</v>
      </c>
      <c r="P271" s="175">
        <v>0</v>
      </c>
      <c r="Q271" s="175">
        <f>ROUND(E271*P271,2)</f>
        <v>0</v>
      </c>
      <c r="R271" s="175" t="s">
        <v>304</v>
      </c>
      <c r="S271" s="175" t="s">
        <v>217</v>
      </c>
      <c r="T271" s="176" t="s">
        <v>218</v>
      </c>
      <c r="U271" s="161">
        <v>2.9</v>
      </c>
      <c r="V271" s="161">
        <f>ROUND(E271*U271,2)</f>
        <v>24.22</v>
      </c>
      <c r="W271" s="161"/>
      <c r="X271" s="161" t="s">
        <v>241</v>
      </c>
      <c r="Y271" s="150"/>
      <c r="Z271" s="150"/>
      <c r="AA271" s="150"/>
      <c r="AB271" s="150"/>
      <c r="AC271" s="150"/>
      <c r="AD271" s="150"/>
      <c r="AE271" s="150"/>
      <c r="AF271" s="150"/>
      <c r="AG271" s="150" t="s">
        <v>242</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ht="33.75" outlineLevel="1" x14ac:dyDescent="0.2">
      <c r="A272" s="157"/>
      <c r="B272" s="158"/>
      <c r="C272" s="259" t="s">
        <v>494</v>
      </c>
      <c r="D272" s="260"/>
      <c r="E272" s="260"/>
      <c r="F272" s="260"/>
      <c r="G272" s="260"/>
      <c r="H272" s="161"/>
      <c r="I272" s="161"/>
      <c r="J272" s="161"/>
      <c r="K272" s="161"/>
      <c r="L272" s="161"/>
      <c r="M272" s="161"/>
      <c r="N272" s="161"/>
      <c r="O272" s="161"/>
      <c r="P272" s="161"/>
      <c r="Q272" s="161"/>
      <c r="R272" s="161"/>
      <c r="S272" s="161"/>
      <c r="T272" s="161"/>
      <c r="U272" s="161"/>
      <c r="V272" s="161"/>
      <c r="W272" s="161"/>
      <c r="X272" s="161"/>
      <c r="Y272" s="150"/>
      <c r="Z272" s="150"/>
      <c r="AA272" s="150"/>
      <c r="AB272" s="150"/>
      <c r="AC272" s="150"/>
      <c r="AD272" s="150"/>
      <c r="AE272" s="150"/>
      <c r="AF272" s="150"/>
      <c r="AG272" s="150" t="s">
        <v>244</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88" t="str">
        <f>C272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72" s="150"/>
      <c r="BC272" s="150"/>
      <c r="BD272" s="150"/>
      <c r="BE272" s="150"/>
      <c r="BF272" s="150"/>
      <c r="BG272" s="150"/>
      <c r="BH272" s="150"/>
    </row>
    <row r="273" spans="1:60" outlineLevel="1" x14ac:dyDescent="0.2">
      <c r="A273" s="157"/>
      <c r="B273" s="158"/>
      <c r="C273" s="189" t="s">
        <v>495</v>
      </c>
      <c r="D273" s="184"/>
      <c r="E273" s="185">
        <v>1.68</v>
      </c>
      <c r="F273" s="161"/>
      <c r="G273" s="161"/>
      <c r="H273" s="161"/>
      <c r="I273" s="161"/>
      <c r="J273" s="161"/>
      <c r="K273" s="161"/>
      <c r="L273" s="161"/>
      <c r="M273" s="161"/>
      <c r="N273" s="161"/>
      <c r="O273" s="161"/>
      <c r="P273" s="161"/>
      <c r="Q273" s="161"/>
      <c r="R273" s="161"/>
      <c r="S273" s="161"/>
      <c r="T273" s="161"/>
      <c r="U273" s="161"/>
      <c r="V273" s="161"/>
      <c r="W273" s="161"/>
      <c r="X273" s="161"/>
      <c r="Y273" s="150"/>
      <c r="Z273" s="150"/>
      <c r="AA273" s="150"/>
      <c r="AB273" s="150"/>
      <c r="AC273" s="150"/>
      <c r="AD273" s="150"/>
      <c r="AE273" s="150"/>
      <c r="AF273" s="150"/>
      <c r="AG273" s="150" t="s">
        <v>246</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9" t="s">
        <v>496</v>
      </c>
      <c r="D274" s="184"/>
      <c r="E274" s="185">
        <v>5.2</v>
      </c>
      <c r="F274" s="161"/>
      <c r="G274" s="161"/>
      <c r="H274" s="161"/>
      <c r="I274" s="161"/>
      <c r="J274" s="161"/>
      <c r="K274" s="161"/>
      <c r="L274" s="161"/>
      <c r="M274" s="161"/>
      <c r="N274" s="161"/>
      <c r="O274" s="161"/>
      <c r="P274" s="161"/>
      <c r="Q274" s="161"/>
      <c r="R274" s="161"/>
      <c r="S274" s="161"/>
      <c r="T274" s="161"/>
      <c r="U274" s="161"/>
      <c r="V274" s="161"/>
      <c r="W274" s="161"/>
      <c r="X274" s="161"/>
      <c r="Y274" s="150"/>
      <c r="Z274" s="150"/>
      <c r="AA274" s="150"/>
      <c r="AB274" s="150"/>
      <c r="AC274" s="150"/>
      <c r="AD274" s="150"/>
      <c r="AE274" s="150"/>
      <c r="AF274" s="150"/>
      <c r="AG274" s="150" t="s">
        <v>246</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89" t="s">
        <v>497</v>
      </c>
      <c r="D275" s="184"/>
      <c r="E275" s="185">
        <v>1.89</v>
      </c>
      <c r="F275" s="161"/>
      <c r="G275" s="161"/>
      <c r="H275" s="161"/>
      <c r="I275" s="161"/>
      <c r="J275" s="161"/>
      <c r="K275" s="161"/>
      <c r="L275" s="161"/>
      <c r="M275" s="161"/>
      <c r="N275" s="161"/>
      <c r="O275" s="161"/>
      <c r="P275" s="161"/>
      <c r="Q275" s="161"/>
      <c r="R275" s="161"/>
      <c r="S275" s="161"/>
      <c r="T275" s="161"/>
      <c r="U275" s="161"/>
      <c r="V275" s="161"/>
      <c r="W275" s="161"/>
      <c r="X275" s="161"/>
      <c r="Y275" s="150"/>
      <c r="Z275" s="150"/>
      <c r="AA275" s="150"/>
      <c r="AB275" s="150"/>
      <c r="AC275" s="150"/>
      <c r="AD275" s="150"/>
      <c r="AE275" s="150"/>
      <c r="AF275" s="150"/>
      <c r="AG275" s="150" t="s">
        <v>246</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89" t="s">
        <v>498</v>
      </c>
      <c r="D276" s="184"/>
      <c r="E276" s="185">
        <v>4.8</v>
      </c>
      <c r="F276" s="161"/>
      <c r="G276" s="161"/>
      <c r="H276" s="161"/>
      <c r="I276" s="161"/>
      <c r="J276" s="161"/>
      <c r="K276" s="161"/>
      <c r="L276" s="161"/>
      <c r="M276" s="161"/>
      <c r="N276" s="161"/>
      <c r="O276" s="161"/>
      <c r="P276" s="161"/>
      <c r="Q276" s="161"/>
      <c r="R276" s="161"/>
      <c r="S276" s="161"/>
      <c r="T276" s="161"/>
      <c r="U276" s="161"/>
      <c r="V276" s="161"/>
      <c r="W276" s="161"/>
      <c r="X276" s="161"/>
      <c r="Y276" s="150"/>
      <c r="Z276" s="150"/>
      <c r="AA276" s="150"/>
      <c r="AB276" s="150"/>
      <c r="AC276" s="150"/>
      <c r="AD276" s="150"/>
      <c r="AE276" s="150"/>
      <c r="AF276" s="150"/>
      <c r="AG276" s="150" t="s">
        <v>246</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9" t="s">
        <v>499</v>
      </c>
      <c r="D277" s="184"/>
      <c r="E277" s="185">
        <v>-5.22</v>
      </c>
      <c r="F277" s="161"/>
      <c r="G277" s="161"/>
      <c r="H277" s="161"/>
      <c r="I277" s="161"/>
      <c r="J277" s="161"/>
      <c r="K277" s="161"/>
      <c r="L277" s="161"/>
      <c r="M277" s="161"/>
      <c r="N277" s="161"/>
      <c r="O277" s="161"/>
      <c r="P277" s="161"/>
      <c r="Q277" s="161"/>
      <c r="R277" s="161"/>
      <c r="S277" s="161"/>
      <c r="T277" s="161"/>
      <c r="U277" s="161"/>
      <c r="V277" s="161"/>
      <c r="W277" s="161"/>
      <c r="X277" s="161"/>
      <c r="Y277" s="150"/>
      <c r="Z277" s="150"/>
      <c r="AA277" s="150"/>
      <c r="AB277" s="150"/>
      <c r="AC277" s="150"/>
      <c r="AD277" s="150"/>
      <c r="AE277" s="150"/>
      <c r="AF277" s="150"/>
      <c r="AG277" s="150" t="s">
        <v>246</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61"/>
      <c r="D278" s="262"/>
      <c r="E278" s="262"/>
      <c r="F278" s="262"/>
      <c r="G278" s="262"/>
      <c r="H278" s="161"/>
      <c r="I278" s="161"/>
      <c r="J278" s="161"/>
      <c r="K278" s="161"/>
      <c r="L278" s="161"/>
      <c r="M278" s="161"/>
      <c r="N278" s="161"/>
      <c r="O278" s="161"/>
      <c r="P278" s="161"/>
      <c r="Q278" s="161"/>
      <c r="R278" s="161"/>
      <c r="S278" s="161"/>
      <c r="T278" s="161"/>
      <c r="U278" s="161"/>
      <c r="V278" s="161"/>
      <c r="W278" s="161"/>
      <c r="X278" s="161"/>
      <c r="Y278" s="150"/>
      <c r="Z278" s="150"/>
      <c r="AA278" s="150"/>
      <c r="AB278" s="150"/>
      <c r="AC278" s="150"/>
      <c r="AD278" s="150"/>
      <c r="AE278" s="150"/>
      <c r="AF278" s="150"/>
      <c r="AG278" s="150" t="s">
        <v>221</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70">
        <v>59</v>
      </c>
      <c r="B279" s="171" t="s">
        <v>500</v>
      </c>
      <c r="C279" s="180" t="s">
        <v>501</v>
      </c>
      <c r="D279" s="172" t="s">
        <v>276</v>
      </c>
      <c r="E279" s="173">
        <v>1.6</v>
      </c>
      <c r="F279" s="174">
        <v>1290.23</v>
      </c>
      <c r="G279" s="175">
        <f>ROUND(E279*F279,2)</f>
        <v>2064.37</v>
      </c>
      <c r="H279" s="174"/>
      <c r="I279" s="175">
        <f>ROUND(E279*H279,2)</f>
        <v>0</v>
      </c>
      <c r="J279" s="174"/>
      <c r="K279" s="175">
        <f>ROUND(E279*J279,2)</f>
        <v>0</v>
      </c>
      <c r="L279" s="175">
        <v>21</v>
      </c>
      <c r="M279" s="175">
        <f>G279*(1+L279/100)</f>
        <v>2497.8876999999998</v>
      </c>
      <c r="N279" s="175">
        <v>9.0200000000000002E-3</v>
      </c>
      <c r="O279" s="175">
        <f>ROUND(E279*N279,2)</f>
        <v>0.01</v>
      </c>
      <c r="P279" s="175">
        <v>0</v>
      </c>
      <c r="Q279" s="175">
        <f>ROUND(E279*P279,2)</f>
        <v>0</v>
      </c>
      <c r="R279" s="175" t="s">
        <v>304</v>
      </c>
      <c r="S279" s="175" t="s">
        <v>217</v>
      </c>
      <c r="T279" s="176" t="s">
        <v>218</v>
      </c>
      <c r="U279" s="161">
        <v>1.56</v>
      </c>
      <c r="V279" s="161">
        <f>ROUND(E279*U279,2)</f>
        <v>2.5</v>
      </c>
      <c r="W279" s="161"/>
      <c r="X279" s="161" t="s">
        <v>241</v>
      </c>
      <c r="Y279" s="150"/>
      <c r="Z279" s="150"/>
      <c r="AA279" s="150"/>
      <c r="AB279" s="150"/>
      <c r="AC279" s="150"/>
      <c r="AD279" s="150"/>
      <c r="AE279" s="150"/>
      <c r="AF279" s="150"/>
      <c r="AG279" s="150" t="s">
        <v>242</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22.5" outlineLevel="1" x14ac:dyDescent="0.2">
      <c r="A280" s="157"/>
      <c r="B280" s="158"/>
      <c r="C280" s="259" t="s">
        <v>502</v>
      </c>
      <c r="D280" s="260"/>
      <c r="E280" s="260"/>
      <c r="F280" s="260"/>
      <c r="G280" s="260"/>
      <c r="H280" s="161"/>
      <c r="I280" s="161"/>
      <c r="J280" s="161"/>
      <c r="K280" s="161"/>
      <c r="L280" s="161"/>
      <c r="M280" s="161"/>
      <c r="N280" s="161"/>
      <c r="O280" s="161"/>
      <c r="P280" s="161"/>
      <c r="Q280" s="161"/>
      <c r="R280" s="161"/>
      <c r="S280" s="161"/>
      <c r="T280" s="161"/>
      <c r="U280" s="161"/>
      <c r="V280" s="161"/>
      <c r="W280" s="161"/>
      <c r="X280" s="161"/>
      <c r="Y280" s="150"/>
      <c r="Z280" s="150"/>
      <c r="AA280" s="150"/>
      <c r="AB280" s="150"/>
      <c r="AC280" s="150"/>
      <c r="AD280" s="150"/>
      <c r="AE280" s="150"/>
      <c r="AF280" s="150"/>
      <c r="AG280" s="150" t="s">
        <v>244</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88" t="str">
        <f>C280</f>
        <v>nanesení lepicího tmelu na izolační desky, nalepení desek, natažení stěrky, vtlačení výztužné tkaniny a přehlazení stěrky. Včetně parapetních lišt.</v>
      </c>
      <c r="BB280" s="150"/>
      <c r="BC280" s="150"/>
      <c r="BD280" s="150"/>
      <c r="BE280" s="150"/>
      <c r="BF280" s="150"/>
      <c r="BG280" s="150"/>
      <c r="BH280" s="150"/>
    </row>
    <row r="281" spans="1:60" outlineLevel="1" x14ac:dyDescent="0.2">
      <c r="A281" s="157"/>
      <c r="B281" s="158"/>
      <c r="C281" s="189" t="s">
        <v>503</v>
      </c>
      <c r="D281" s="184"/>
      <c r="E281" s="185">
        <v>0.72</v>
      </c>
      <c r="F281" s="161"/>
      <c r="G281" s="161"/>
      <c r="H281" s="161"/>
      <c r="I281" s="161"/>
      <c r="J281" s="161"/>
      <c r="K281" s="161"/>
      <c r="L281" s="161"/>
      <c r="M281" s="161"/>
      <c r="N281" s="161"/>
      <c r="O281" s="161"/>
      <c r="P281" s="161"/>
      <c r="Q281" s="161"/>
      <c r="R281" s="161"/>
      <c r="S281" s="161"/>
      <c r="T281" s="161"/>
      <c r="U281" s="161"/>
      <c r="V281" s="161"/>
      <c r="W281" s="161"/>
      <c r="X281" s="161"/>
      <c r="Y281" s="150"/>
      <c r="Z281" s="150"/>
      <c r="AA281" s="150"/>
      <c r="AB281" s="150"/>
      <c r="AC281" s="150"/>
      <c r="AD281" s="150"/>
      <c r="AE281" s="150"/>
      <c r="AF281" s="150"/>
      <c r="AG281" s="150" t="s">
        <v>246</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189" t="s">
        <v>504</v>
      </c>
      <c r="D282" s="184"/>
      <c r="E282" s="185">
        <v>1.7</v>
      </c>
      <c r="F282" s="161"/>
      <c r="G282" s="161"/>
      <c r="H282" s="161"/>
      <c r="I282" s="161"/>
      <c r="J282" s="161"/>
      <c r="K282" s="161"/>
      <c r="L282" s="161"/>
      <c r="M282" s="161"/>
      <c r="N282" s="161"/>
      <c r="O282" s="161"/>
      <c r="P282" s="161"/>
      <c r="Q282" s="161"/>
      <c r="R282" s="161"/>
      <c r="S282" s="161"/>
      <c r="T282" s="161"/>
      <c r="U282" s="161"/>
      <c r="V282" s="161"/>
      <c r="W282" s="161"/>
      <c r="X282" s="161"/>
      <c r="Y282" s="150"/>
      <c r="Z282" s="150"/>
      <c r="AA282" s="150"/>
      <c r="AB282" s="150"/>
      <c r="AC282" s="150"/>
      <c r="AD282" s="150"/>
      <c r="AE282" s="150"/>
      <c r="AF282" s="150"/>
      <c r="AG282" s="150" t="s">
        <v>246</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189" t="s">
        <v>505</v>
      </c>
      <c r="D283" s="184"/>
      <c r="E283" s="185">
        <v>1.92</v>
      </c>
      <c r="F283" s="161"/>
      <c r="G283" s="161"/>
      <c r="H283" s="161"/>
      <c r="I283" s="161"/>
      <c r="J283" s="161"/>
      <c r="K283" s="161"/>
      <c r="L283" s="161"/>
      <c r="M283" s="161"/>
      <c r="N283" s="161"/>
      <c r="O283" s="161"/>
      <c r="P283" s="161"/>
      <c r="Q283" s="161"/>
      <c r="R283" s="161"/>
      <c r="S283" s="161"/>
      <c r="T283" s="161"/>
      <c r="U283" s="161"/>
      <c r="V283" s="161"/>
      <c r="W283" s="161"/>
      <c r="X283" s="161"/>
      <c r="Y283" s="150"/>
      <c r="Z283" s="150"/>
      <c r="AA283" s="150"/>
      <c r="AB283" s="150"/>
      <c r="AC283" s="150"/>
      <c r="AD283" s="150"/>
      <c r="AE283" s="150"/>
      <c r="AF283" s="150"/>
      <c r="AG283" s="150" t="s">
        <v>246</v>
      </c>
      <c r="AH283" s="150">
        <v>0</v>
      </c>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189" t="s">
        <v>506</v>
      </c>
      <c r="D284" s="184"/>
      <c r="E284" s="185">
        <v>-2.74</v>
      </c>
      <c r="F284" s="161"/>
      <c r="G284" s="161"/>
      <c r="H284" s="161"/>
      <c r="I284" s="161"/>
      <c r="J284" s="161"/>
      <c r="K284" s="161"/>
      <c r="L284" s="161"/>
      <c r="M284" s="161"/>
      <c r="N284" s="161"/>
      <c r="O284" s="161"/>
      <c r="P284" s="161"/>
      <c r="Q284" s="161"/>
      <c r="R284" s="161"/>
      <c r="S284" s="161"/>
      <c r="T284" s="161"/>
      <c r="U284" s="161"/>
      <c r="V284" s="161"/>
      <c r="W284" s="161"/>
      <c r="X284" s="161"/>
      <c r="Y284" s="150"/>
      <c r="Z284" s="150"/>
      <c r="AA284" s="150"/>
      <c r="AB284" s="150"/>
      <c r="AC284" s="150"/>
      <c r="AD284" s="150"/>
      <c r="AE284" s="150"/>
      <c r="AF284" s="150"/>
      <c r="AG284" s="150" t="s">
        <v>246</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61"/>
      <c r="D285" s="262"/>
      <c r="E285" s="262"/>
      <c r="F285" s="262"/>
      <c r="G285" s="262"/>
      <c r="H285" s="161"/>
      <c r="I285" s="161"/>
      <c r="J285" s="161"/>
      <c r="K285" s="161"/>
      <c r="L285" s="161"/>
      <c r="M285" s="161"/>
      <c r="N285" s="161"/>
      <c r="O285" s="161"/>
      <c r="P285" s="161"/>
      <c r="Q285" s="161"/>
      <c r="R285" s="161"/>
      <c r="S285" s="161"/>
      <c r="T285" s="161"/>
      <c r="U285" s="161"/>
      <c r="V285" s="161"/>
      <c r="W285" s="161"/>
      <c r="X285" s="161"/>
      <c r="Y285" s="150"/>
      <c r="Z285" s="150"/>
      <c r="AA285" s="150"/>
      <c r="AB285" s="150"/>
      <c r="AC285" s="150"/>
      <c r="AD285" s="150"/>
      <c r="AE285" s="150"/>
      <c r="AF285" s="150"/>
      <c r="AG285" s="150" t="s">
        <v>221</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70">
        <v>60</v>
      </c>
      <c r="B286" s="171" t="s">
        <v>507</v>
      </c>
      <c r="C286" s="180" t="s">
        <v>508</v>
      </c>
      <c r="D286" s="172" t="s">
        <v>276</v>
      </c>
      <c r="E286" s="173">
        <v>35</v>
      </c>
      <c r="F286" s="174">
        <v>268.26</v>
      </c>
      <c r="G286" s="175">
        <f>ROUND(E286*F286,2)</f>
        <v>9389.1</v>
      </c>
      <c r="H286" s="174"/>
      <c r="I286" s="175">
        <f>ROUND(E286*H286,2)</f>
        <v>0</v>
      </c>
      <c r="J286" s="174"/>
      <c r="K286" s="175">
        <f>ROUND(E286*J286,2)</f>
        <v>0</v>
      </c>
      <c r="L286" s="175">
        <v>21</v>
      </c>
      <c r="M286" s="175">
        <f>G286*(1+L286/100)</f>
        <v>11360.811</v>
      </c>
      <c r="N286" s="175">
        <v>0</v>
      </c>
      <c r="O286" s="175">
        <f>ROUND(E286*N286,2)</f>
        <v>0</v>
      </c>
      <c r="P286" s="175">
        <v>0</v>
      </c>
      <c r="Q286" s="175">
        <f>ROUND(E286*P286,2)</f>
        <v>0</v>
      </c>
      <c r="R286" s="175" t="s">
        <v>304</v>
      </c>
      <c r="S286" s="175" t="s">
        <v>217</v>
      </c>
      <c r="T286" s="176" t="s">
        <v>218</v>
      </c>
      <c r="U286" s="161">
        <v>0.46973999999999999</v>
      </c>
      <c r="V286" s="161">
        <f>ROUND(E286*U286,2)</f>
        <v>16.440000000000001</v>
      </c>
      <c r="W286" s="161"/>
      <c r="X286" s="161" t="s">
        <v>241</v>
      </c>
      <c r="Y286" s="150"/>
      <c r="Z286" s="150"/>
      <c r="AA286" s="150"/>
      <c r="AB286" s="150"/>
      <c r="AC286" s="150"/>
      <c r="AD286" s="150"/>
      <c r="AE286" s="150"/>
      <c r="AF286" s="150"/>
      <c r="AG286" s="150" t="s">
        <v>242</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9" t="s">
        <v>509</v>
      </c>
      <c r="D287" s="184"/>
      <c r="E287" s="185">
        <v>35</v>
      </c>
      <c r="F287" s="161"/>
      <c r="G287" s="161"/>
      <c r="H287" s="161"/>
      <c r="I287" s="161"/>
      <c r="J287" s="161"/>
      <c r="K287" s="161"/>
      <c r="L287" s="161"/>
      <c r="M287" s="161"/>
      <c r="N287" s="161"/>
      <c r="O287" s="161"/>
      <c r="P287" s="161"/>
      <c r="Q287" s="161"/>
      <c r="R287" s="161"/>
      <c r="S287" s="161"/>
      <c r="T287" s="161"/>
      <c r="U287" s="161"/>
      <c r="V287" s="161"/>
      <c r="W287" s="161"/>
      <c r="X287" s="161"/>
      <c r="Y287" s="150"/>
      <c r="Z287" s="150"/>
      <c r="AA287" s="150"/>
      <c r="AB287" s="150"/>
      <c r="AC287" s="150"/>
      <c r="AD287" s="150"/>
      <c r="AE287" s="150"/>
      <c r="AF287" s="150"/>
      <c r="AG287" s="150" t="s">
        <v>246</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61"/>
      <c r="D288" s="262"/>
      <c r="E288" s="262"/>
      <c r="F288" s="262"/>
      <c r="G288" s="262"/>
      <c r="H288" s="161"/>
      <c r="I288" s="161"/>
      <c r="J288" s="161"/>
      <c r="K288" s="161"/>
      <c r="L288" s="161"/>
      <c r="M288" s="161"/>
      <c r="N288" s="161"/>
      <c r="O288" s="161"/>
      <c r="P288" s="161"/>
      <c r="Q288" s="161"/>
      <c r="R288" s="161"/>
      <c r="S288" s="161"/>
      <c r="T288" s="161"/>
      <c r="U288" s="161"/>
      <c r="V288" s="161"/>
      <c r="W288" s="161"/>
      <c r="X288" s="161"/>
      <c r="Y288" s="150"/>
      <c r="Z288" s="150"/>
      <c r="AA288" s="150"/>
      <c r="AB288" s="150"/>
      <c r="AC288" s="150"/>
      <c r="AD288" s="150"/>
      <c r="AE288" s="150"/>
      <c r="AF288" s="150"/>
      <c r="AG288" s="150" t="s">
        <v>221</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70">
        <v>61</v>
      </c>
      <c r="B289" s="171" t="s">
        <v>510</v>
      </c>
      <c r="C289" s="180" t="s">
        <v>511</v>
      </c>
      <c r="D289" s="172" t="s">
        <v>239</v>
      </c>
      <c r="E289" s="173">
        <v>15.7</v>
      </c>
      <c r="F289" s="174">
        <v>357.28</v>
      </c>
      <c r="G289" s="175">
        <f>ROUND(E289*F289,2)</f>
        <v>5609.3</v>
      </c>
      <c r="H289" s="174"/>
      <c r="I289" s="175">
        <f>ROUND(E289*H289,2)</f>
        <v>0</v>
      </c>
      <c r="J289" s="174"/>
      <c r="K289" s="175">
        <f>ROUND(E289*J289,2)</f>
        <v>0</v>
      </c>
      <c r="L289" s="175">
        <v>21</v>
      </c>
      <c r="M289" s="175">
        <f>G289*(1+L289/100)</f>
        <v>6787.2529999999997</v>
      </c>
      <c r="N289" s="175">
        <v>3.4000000000000002E-4</v>
      </c>
      <c r="O289" s="175">
        <f>ROUND(E289*N289,2)</f>
        <v>0.01</v>
      </c>
      <c r="P289" s="175">
        <v>0</v>
      </c>
      <c r="Q289" s="175">
        <f>ROUND(E289*P289,2)</f>
        <v>0</v>
      </c>
      <c r="R289" s="175" t="s">
        <v>304</v>
      </c>
      <c r="S289" s="175" t="s">
        <v>217</v>
      </c>
      <c r="T289" s="176" t="s">
        <v>218</v>
      </c>
      <c r="U289" s="161">
        <v>0.32</v>
      </c>
      <c r="V289" s="161">
        <f>ROUND(E289*U289,2)</f>
        <v>5.0199999999999996</v>
      </c>
      <c r="W289" s="161"/>
      <c r="X289" s="161" t="s">
        <v>241</v>
      </c>
      <c r="Y289" s="150"/>
      <c r="Z289" s="150"/>
      <c r="AA289" s="150"/>
      <c r="AB289" s="150"/>
      <c r="AC289" s="150"/>
      <c r="AD289" s="150"/>
      <c r="AE289" s="150"/>
      <c r="AF289" s="150"/>
      <c r="AG289" s="150" t="s">
        <v>242</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9" t="s">
        <v>512</v>
      </c>
      <c r="D290" s="184"/>
      <c r="E290" s="185">
        <v>41.2</v>
      </c>
      <c r="F290" s="161"/>
      <c r="G290" s="161"/>
      <c r="H290" s="161"/>
      <c r="I290" s="161"/>
      <c r="J290" s="161"/>
      <c r="K290" s="161"/>
      <c r="L290" s="161"/>
      <c r="M290" s="161"/>
      <c r="N290" s="161"/>
      <c r="O290" s="161"/>
      <c r="P290" s="161"/>
      <c r="Q290" s="161"/>
      <c r="R290" s="161"/>
      <c r="S290" s="161"/>
      <c r="T290" s="161"/>
      <c r="U290" s="161"/>
      <c r="V290" s="161"/>
      <c r="W290" s="161"/>
      <c r="X290" s="161"/>
      <c r="Y290" s="150"/>
      <c r="Z290" s="150"/>
      <c r="AA290" s="150"/>
      <c r="AB290" s="150"/>
      <c r="AC290" s="150"/>
      <c r="AD290" s="150"/>
      <c r="AE290" s="150"/>
      <c r="AF290" s="150"/>
      <c r="AG290" s="150" t="s">
        <v>246</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9" t="s">
        <v>513</v>
      </c>
      <c r="D291" s="184"/>
      <c r="E291" s="185">
        <v>-25.5</v>
      </c>
      <c r="F291" s="161"/>
      <c r="G291" s="161"/>
      <c r="H291" s="161"/>
      <c r="I291" s="161"/>
      <c r="J291" s="161"/>
      <c r="K291" s="161"/>
      <c r="L291" s="161"/>
      <c r="M291" s="161"/>
      <c r="N291" s="161"/>
      <c r="O291" s="161"/>
      <c r="P291" s="161"/>
      <c r="Q291" s="161"/>
      <c r="R291" s="161"/>
      <c r="S291" s="161"/>
      <c r="T291" s="161"/>
      <c r="U291" s="161"/>
      <c r="V291" s="161"/>
      <c r="W291" s="161"/>
      <c r="X291" s="161"/>
      <c r="Y291" s="150"/>
      <c r="Z291" s="150"/>
      <c r="AA291" s="150"/>
      <c r="AB291" s="150"/>
      <c r="AC291" s="150"/>
      <c r="AD291" s="150"/>
      <c r="AE291" s="150"/>
      <c r="AF291" s="150"/>
      <c r="AG291" s="150" t="s">
        <v>246</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61"/>
      <c r="D292" s="262"/>
      <c r="E292" s="262"/>
      <c r="F292" s="262"/>
      <c r="G292" s="262"/>
      <c r="H292" s="161"/>
      <c r="I292" s="161"/>
      <c r="J292" s="161"/>
      <c r="K292" s="161"/>
      <c r="L292" s="161"/>
      <c r="M292" s="161"/>
      <c r="N292" s="161"/>
      <c r="O292" s="161"/>
      <c r="P292" s="161"/>
      <c r="Q292" s="161"/>
      <c r="R292" s="161"/>
      <c r="S292" s="161"/>
      <c r="T292" s="161"/>
      <c r="U292" s="161"/>
      <c r="V292" s="161"/>
      <c r="W292" s="161"/>
      <c r="X292" s="161"/>
      <c r="Y292" s="150"/>
      <c r="Z292" s="150"/>
      <c r="AA292" s="150"/>
      <c r="AB292" s="150"/>
      <c r="AC292" s="150"/>
      <c r="AD292" s="150"/>
      <c r="AE292" s="150"/>
      <c r="AF292" s="150"/>
      <c r="AG292" s="150" t="s">
        <v>221</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70">
        <v>62</v>
      </c>
      <c r="B293" s="171" t="s">
        <v>514</v>
      </c>
      <c r="C293" s="180" t="s">
        <v>515</v>
      </c>
      <c r="D293" s="172" t="s">
        <v>239</v>
      </c>
      <c r="E293" s="173">
        <v>89.9</v>
      </c>
      <c r="F293" s="174">
        <v>55.2</v>
      </c>
      <c r="G293" s="175">
        <f>ROUND(E293*F293,2)</f>
        <v>4962.4799999999996</v>
      </c>
      <c r="H293" s="174"/>
      <c r="I293" s="175">
        <f>ROUND(E293*H293,2)</f>
        <v>0</v>
      </c>
      <c r="J293" s="174"/>
      <c r="K293" s="175">
        <f>ROUND(E293*J293,2)</f>
        <v>0</v>
      </c>
      <c r="L293" s="175">
        <v>21</v>
      </c>
      <c r="M293" s="175">
        <f>G293*(1+L293/100)</f>
        <v>6004.6007999999993</v>
      </c>
      <c r="N293" s="175">
        <v>1.4999999999999999E-4</v>
      </c>
      <c r="O293" s="175">
        <f>ROUND(E293*N293,2)</f>
        <v>0.01</v>
      </c>
      <c r="P293" s="175">
        <v>0</v>
      </c>
      <c r="Q293" s="175">
        <f>ROUND(E293*P293,2)</f>
        <v>0</v>
      </c>
      <c r="R293" s="175" t="s">
        <v>304</v>
      </c>
      <c r="S293" s="175" t="s">
        <v>217</v>
      </c>
      <c r="T293" s="176" t="s">
        <v>218</v>
      </c>
      <c r="U293" s="161">
        <v>0.06</v>
      </c>
      <c r="V293" s="161">
        <f>ROUND(E293*U293,2)</f>
        <v>5.39</v>
      </c>
      <c r="W293" s="161"/>
      <c r="X293" s="161" t="s">
        <v>241</v>
      </c>
      <c r="Y293" s="150"/>
      <c r="Z293" s="150"/>
      <c r="AA293" s="150"/>
      <c r="AB293" s="150"/>
      <c r="AC293" s="150"/>
      <c r="AD293" s="150"/>
      <c r="AE293" s="150"/>
      <c r="AF293" s="150"/>
      <c r="AG293" s="150" t="s">
        <v>242</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189" t="s">
        <v>516</v>
      </c>
      <c r="D294" s="184"/>
      <c r="E294" s="185">
        <v>8.4</v>
      </c>
      <c r="F294" s="161"/>
      <c r="G294" s="161"/>
      <c r="H294" s="161"/>
      <c r="I294" s="161"/>
      <c r="J294" s="161"/>
      <c r="K294" s="161"/>
      <c r="L294" s="161"/>
      <c r="M294" s="161"/>
      <c r="N294" s="161"/>
      <c r="O294" s="161"/>
      <c r="P294" s="161"/>
      <c r="Q294" s="161"/>
      <c r="R294" s="161"/>
      <c r="S294" s="161"/>
      <c r="T294" s="161"/>
      <c r="U294" s="161"/>
      <c r="V294" s="161"/>
      <c r="W294" s="161"/>
      <c r="X294" s="161"/>
      <c r="Y294" s="150"/>
      <c r="Z294" s="150"/>
      <c r="AA294" s="150"/>
      <c r="AB294" s="150"/>
      <c r="AC294" s="150"/>
      <c r="AD294" s="150"/>
      <c r="AE294" s="150"/>
      <c r="AF294" s="150"/>
      <c r="AG294" s="150" t="s">
        <v>246</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189" t="s">
        <v>517</v>
      </c>
      <c r="D295" s="184"/>
      <c r="E295" s="185">
        <v>26</v>
      </c>
      <c r="F295" s="161"/>
      <c r="G295" s="161"/>
      <c r="H295" s="161"/>
      <c r="I295" s="161"/>
      <c r="J295" s="161"/>
      <c r="K295" s="161"/>
      <c r="L295" s="161"/>
      <c r="M295" s="161"/>
      <c r="N295" s="161"/>
      <c r="O295" s="161"/>
      <c r="P295" s="161"/>
      <c r="Q295" s="161"/>
      <c r="R295" s="161"/>
      <c r="S295" s="161"/>
      <c r="T295" s="161"/>
      <c r="U295" s="161"/>
      <c r="V295" s="161"/>
      <c r="W295" s="161"/>
      <c r="X295" s="161"/>
      <c r="Y295" s="150"/>
      <c r="Z295" s="150"/>
      <c r="AA295" s="150"/>
      <c r="AB295" s="150"/>
      <c r="AC295" s="150"/>
      <c r="AD295" s="150"/>
      <c r="AE295" s="150"/>
      <c r="AF295" s="150"/>
      <c r="AG295" s="150" t="s">
        <v>246</v>
      </c>
      <c r="AH295" s="150">
        <v>0</v>
      </c>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9" t="s">
        <v>518</v>
      </c>
      <c r="D296" s="184"/>
      <c r="E296" s="185">
        <v>5.4</v>
      </c>
      <c r="F296" s="161"/>
      <c r="G296" s="161"/>
      <c r="H296" s="161"/>
      <c r="I296" s="161"/>
      <c r="J296" s="161"/>
      <c r="K296" s="161"/>
      <c r="L296" s="161"/>
      <c r="M296" s="161"/>
      <c r="N296" s="161"/>
      <c r="O296" s="161"/>
      <c r="P296" s="161"/>
      <c r="Q296" s="161"/>
      <c r="R296" s="161"/>
      <c r="S296" s="161"/>
      <c r="T296" s="161"/>
      <c r="U296" s="161"/>
      <c r="V296" s="161"/>
      <c r="W296" s="161"/>
      <c r="X296" s="161"/>
      <c r="Y296" s="150"/>
      <c r="Z296" s="150"/>
      <c r="AA296" s="150"/>
      <c r="AB296" s="150"/>
      <c r="AC296" s="150"/>
      <c r="AD296" s="150"/>
      <c r="AE296" s="150"/>
      <c r="AF296" s="150"/>
      <c r="AG296" s="150" t="s">
        <v>246</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9" t="s">
        <v>519</v>
      </c>
      <c r="D297" s="184"/>
      <c r="E297" s="185">
        <v>24</v>
      </c>
      <c r="F297" s="161"/>
      <c r="G297" s="161"/>
      <c r="H297" s="161"/>
      <c r="I297" s="161"/>
      <c r="J297" s="161"/>
      <c r="K297" s="161"/>
      <c r="L297" s="161"/>
      <c r="M297" s="161"/>
      <c r="N297" s="161"/>
      <c r="O297" s="161"/>
      <c r="P297" s="161"/>
      <c r="Q297" s="161"/>
      <c r="R297" s="161"/>
      <c r="S297" s="161"/>
      <c r="T297" s="161"/>
      <c r="U297" s="161"/>
      <c r="V297" s="161"/>
      <c r="W297" s="161"/>
      <c r="X297" s="161"/>
      <c r="Y297" s="150"/>
      <c r="Z297" s="150"/>
      <c r="AA297" s="150"/>
      <c r="AB297" s="150"/>
      <c r="AC297" s="150"/>
      <c r="AD297" s="150"/>
      <c r="AE297" s="150"/>
      <c r="AF297" s="150"/>
      <c r="AG297" s="150" t="s">
        <v>246</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189" t="s">
        <v>520</v>
      </c>
      <c r="D298" s="184"/>
      <c r="E298" s="185">
        <v>26.1</v>
      </c>
      <c r="F298" s="161"/>
      <c r="G298" s="161"/>
      <c r="H298" s="161"/>
      <c r="I298" s="161"/>
      <c r="J298" s="161"/>
      <c r="K298" s="161"/>
      <c r="L298" s="161"/>
      <c r="M298" s="161"/>
      <c r="N298" s="161"/>
      <c r="O298" s="161"/>
      <c r="P298" s="161"/>
      <c r="Q298" s="161"/>
      <c r="R298" s="161"/>
      <c r="S298" s="161"/>
      <c r="T298" s="161"/>
      <c r="U298" s="161"/>
      <c r="V298" s="161"/>
      <c r="W298" s="161"/>
      <c r="X298" s="161"/>
      <c r="Y298" s="150"/>
      <c r="Z298" s="150"/>
      <c r="AA298" s="150"/>
      <c r="AB298" s="150"/>
      <c r="AC298" s="150"/>
      <c r="AD298" s="150"/>
      <c r="AE298" s="150"/>
      <c r="AF298" s="150"/>
      <c r="AG298" s="150" t="s">
        <v>246</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c r="B299" s="158"/>
      <c r="C299" s="261"/>
      <c r="D299" s="262"/>
      <c r="E299" s="262"/>
      <c r="F299" s="262"/>
      <c r="G299" s="262"/>
      <c r="H299" s="161"/>
      <c r="I299" s="161"/>
      <c r="J299" s="161"/>
      <c r="K299" s="161"/>
      <c r="L299" s="161"/>
      <c r="M299" s="161"/>
      <c r="N299" s="161"/>
      <c r="O299" s="161"/>
      <c r="P299" s="161"/>
      <c r="Q299" s="161"/>
      <c r="R299" s="161"/>
      <c r="S299" s="161"/>
      <c r="T299" s="161"/>
      <c r="U299" s="161"/>
      <c r="V299" s="161"/>
      <c r="W299" s="161"/>
      <c r="X299" s="161"/>
      <c r="Y299" s="150"/>
      <c r="Z299" s="150"/>
      <c r="AA299" s="150"/>
      <c r="AB299" s="150"/>
      <c r="AC299" s="150"/>
      <c r="AD299" s="150"/>
      <c r="AE299" s="150"/>
      <c r="AF299" s="150"/>
      <c r="AG299" s="150" t="s">
        <v>221</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x14ac:dyDescent="0.2">
      <c r="A300" s="164" t="s">
        <v>212</v>
      </c>
      <c r="B300" s="165" t="s">
        <v>105</v>
      </c>
      <c r="C300" s="179" t="s">
        <v>106</v>
      </c>
      <c r="D300" s="166"/>
      <c r="E300" s="167"/>
      <c r="F300" s="168"/>
      <c r="G300" s="168">
        <f>SUMIF(AG301:AG325,"&lt;&gt;NOR",G301:G325)</f>
        <v>135844.69</v>
      </c>
      <c r="H300" s="168"/>
      <c r="I300" s="168">
        <f>SUM(I301:I325)</f>
        <v>0</v>
      </c>
      <c r="J300" s="168"/>
      <c r="K300" s="168">
        <f>SUM(K301:K325)</f>
        <v>0</v>
      </c>
      <c r="L300" s="168"/>
      <c r="M300" s="168">
        <f>SUM(M301:M325)</f>
        <v>164372.07489999998</v>
      </c>
      <c r="N300" s="168"/>
      <c r="O300" s="168">
        <f>SUM(O301:O325)</f>
        <v>24.869999999999997</v>
      </c>
      <c r="P300" s="168"/>
      <c r="Q300" s="168">
        <f>SUM(Q301:Q325)</f>
        <v>0</v>
      </c>
      <c r="R300" s="168"/>
      <c r="S300" s="168"/>
      <c r="T300" s="169"/>
      <c r="U300" s="163"/>
      <c r="V300" s="163">
        <f>SUM(V301:V325)</f>
        <v>122.58</v>
      </c>
      <c r="W300" s="163"/>
      <c r="X300" s="163"/>
      <c r="AG300" t="s">
        <v>213</v>
      </c>
    </row>
    <row r="301" spans="1:60" outlineLevel="1" x14ac:dyDescent="0.2">
      <c r="A301" s="170">
        <v>63</v>
      </c>
      <c r="B301" s="171" t="s">
        <v>521</v>
      </c>
      <c r="C301" s="180" t="s">
        <v>522</v>
      </c>
      <c r="D301" s="172" t="s">
        <v>249</v>
      </c>
      <c r="E301" s="173">
        <v>7.14</v>
      </c>
      <c r="F301" s="174">
        <v>4391.76</v>
      </c>
      <c r="G301" s="175">
        <f>ROUND(E301*F301,2)</f>
        <v>31357.17</v>
      </c>
      <c r="H301" s="174"/>
      <c r="I301" s="175">
        <f>ROUND(E301*H301,2)</f>
        <v>0</v>
      </c>
      <c r="J301" s="174"/>
      <c r="K301" s="175">
        <f>ROUND(E301*J301,2)</f>
        <v>0</v>
      </c>
      <c r="L301" s="175">
        <v>21</v>
      </c>
      <c r="M301" s="175">
        <f>G301*(1+L301/100)</f>
        <v>37942.1757</v>
      </c>
      <c r="N301" s="175">
        <v>2.5249999999999999</v>
      </c>
      <c r="O301" s="175">
        <f>ROUND(E301*N301,2)</f>
        <v>18.03</v>
      </c>
      <c r="P301" s="175">
        <v>0</v>
      </c>
      <c r="Q301" s="175">
        <f>ROUND(E301*P301,2)</f>
        <v>0</v>
      </c>
      <c r="R301" s="175" t="s">
        <v>304</v>
      </c>
      <c r="S301" s="175" t="s">
        <v>217</v>
      </c>
      <c r="T301" s="176" t="s">
        <v>218</v>
      </c>
      <c r="U301" s="161">
        <v>3.2130000000000001</v>
      </c>
      <c r="V301" s="161">
        <f>ROUND(E301*U301,2)</f>
        <v>22.94</v>
      </c>
      <c r="W301" s="161"/>
      <c r="X301" s="161" t="s">
        <v>241</v>
      </c>
      <c r="Y301" s="150"/>
      <c r="Z301" s="150"/>
      <c r="AA301" s="150"/>
      <c r="AB301" s="150"/>
      <c r="AC301" s="150"/>
      <c r="AD301" s="150"/>
      <c r="AE301" s="150"/>
      <c r="AF301" s="150"/>
      <c r="AG301" s="150" t="s">
        <v>242</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259" t="s">
        <v>523</v>
      </c>
      <c r="D302" s="260"/>
      <c r="E302" s="260"/>
      <c r="F302" s="260"/>
      <c r="G302" s="260"/>
      <c r="H302" s="161"/>
      <c r="I302" s="161"/>
      <c r="J302" s="161"/>
      <c r="K302" s="161"/>
      <c r="L302" s="161"/>
      <c r="M302" s="161"/>
      <c r="N302" s="161"/>
      <c r="O302" s="161"/>
      <c r="P302" s="161"/>
      <c r="Q302" s="161"/>
      <c r="R302" s="161"/>
      <c r="S302" s="161"/>
      <c r="T302" s="161"/>
      <c r="U302" s="161"/>
      <c r="V302" s="161"/>
      <c r="W302" s="161"/>
      <c r="X302" s="161"/>
      <c r="Y302" s="150"/>
      <c r="Z302" s="150"/>
      <c r="AA302" s="150"/>
      <c r="AB302" s="150"/>
      <c r="AC302" s="150"/>
      <c r="AD302" s="150"/>
      <c r="AE302" s="150"/>
      <c r="AF302" s="150"/>
      <c r="AG302" s="150" t="s">
        <v>244</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189" t="s">
        <v>524</v>
      </c>
      <c r="D303" s="184"/>
      <c r="E303" s="185">
        <v>7.14</v>
      </c>
      <c r="F303" s="161"/>
      <c r="G303" s="161"/>
      <c r="H303" s="161"/>
      <c r="I303" s="161"/>
      <c r="J303" s="161"/>
      <c r="K303" s="161"/>
      <c r="L303" s="161"/>
      <c r="M303" s="161"/>
      <c r="N303" s="161"/>
      <c r="O303" s="161"/>
      <c r="P303" s="161"/>
      <c r="Q303" s="161"/>
      <c r="R303" s="161"/>
      <c r="S303" s="161"/>
      <c r="T303" s="161"/>
      <c r="U303" s="161"/>
      <c r="V303" s="161"/>
      <c r="W303" s="161"/>
      <c r="X303" s="161"/>
      <c r="Y303" s="150"/>
      <c r="Z303" s="150"/>
      <c r="AA303" s="150"/>
      <c r="AB303" s="150"/>
      <c r="AC303" s="150"/>
      <c r="AD303" s="150"/>
      <c r="AE303" s="150"/>
      <c r="AF303" s="150"/>
      <c r="AG303" s="150" t="s">
        <v>246</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61"/>
      <c r="D304" s="262"/>
      <c r="E304" s="262"/>
      <c r="F304" s="262"/>
      <c r="G304" s="262"/>
      <c r="H304" s="161"/>
      <c r="I304" s="161"/>
      <c r="J304" s="161"/>
      <c r="K304" s="161"/>
      <c r="L304" s="161"/>
      <c r="M304" s="161"/>
      <c r="N304" s="161"/>
      <c r="O304" s="161"/>
      <c r="P304" s="161"/>
      <c r="Q304" s="161"/>
      <c r="R304" s="161"/>
      <c r="S304" s="161"/>
      <c r="T304" s="161"/>
      <c r="U304" s="161"/>
      <c r="V304" s="161"/>
      <c r="W304" s="161"/>
      <c r="X304" s="161"/>
      <c r="Y304" s="150"/>
      <c r="Z304" s="150"/>
      <c r="AA304" s="150"/>
      <c r="AB304" s="150"/>
      <c r="AC304" s="150"/>
      <c r="AD304" s="150"/>
      <c r="AE304" s="150"/>
      <c r="AF304" s="150"/>
      <c r="AG304" s="150" t="s">
        <v>221</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70">
        <v>64</v>
      </c>
      <c r="B305" s="171" t="s">
        <v>525</v>
      </c>
      <c r="C305" s="180" t="s">
        <v>526</v>
      </c>
      <c r="D305" s="172" t="s">
        <v>249</v>
      </c>
      <c r="E305" s="173">
        <v>0.80547000000000002</v>
      </c>
      <c r="F305" s="174">
        <v>5014.88</v>
      </c>
      <c r="G305" s="175">
        <f>ROUND(E305*F305,2)</f>
        <v>4039.34</v>
      </c>
      <c r="H305" s="174"/>
      <c r="I305" s="175">
        <f>ROUND(E305*H305,2)</f>
        <v>0</v>
      </c>
      <c r="J305" s="174"/>
      <c r="K305" s="175">
        <f>ROUND(E305*J305,2)</f>
        <v>0</v>
      </c>
      <c r="L305" s="175">
        <v>21</v>
      </c>
      <c r="M305" s="175">
        <f>G305*(1+L305/100)</f>
        <v>4887.6014000000005</v>
      </c>
      <c r="N305" s="175">
        <v>2.5</v>
      </c>
      <c r="O305" s="175">
        <f>ROUND(E305*N305,2)</f>
        <v>2.0099999999999998</v>
      </c>
      <c r="P305" s="175">
        <v>0</v>
      </c>
      <c r="Q305" s="175">
        <f>ROUND(E305*P305,2)</f>
        <v>0</v>
      </c>
      <c r="R305" s="175" t="s">
        <v>348</v>
      </c>
      <c r="S305" s="175" t="s">
        <v>217</v>
      </c>
      <c r="T305" s="176" t="s">
        <v>218</v>
      </c>
      <c r="U305" s="161">
        <v>5.33</v>
      </c>
      <c r="V305" s="161">
        <f>ROUND(E305*U305,2)</f>
        <v>4.29</v>
      </c>
      <c r="W305" s="161"/>
      <c r="X305" s="161" t="s">
        <v>241</v>
      </c>
      <c r="Y305" s="150"/>
      <c r="Z305" s="150"/>
      <c r="AA305" s="150"/>
      <c r="AB305" s="150"/>
      <c r="AC305" s="150"/>
      <c r="AD305" s="150"/>
      <c r="AE305" s="150"/>
      <c r="AF305" s="150"/>
      <c r="AG305" s="150" t="s">
        <v>242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59" t="s">
        <v>527</v>
      </c>
      <c r="D306" s="260"/>
      <c r="E306" s="260"/>
      <c r="F306" s="260"/>
      <c r="G306" s="260"/>
      <c r="H306" s="161"/>
      <c r="I306" s="161"/>
      <c r="J306" s="161"/>
      <c r="K306" s="161"/>
      <c r="L306" s="161"/>
      <c r="M306" s="161"/>
      <c r="N306" s="161"/>
      <c r="O306" s="161"/>
      <c r="P306" s="161"/>
      <c r="Q306" s="161"/>
      <c r="R306" s="161"/>
      <c r="S306" s="161"/>
      <c r="T306" s="161"/>
      <c r="U306" s="161"/>
      <c r="V306" s="161"/>
      <c r="W306" s="161"/>
      <c r="X306" s="161"/>
      <c r="Y306" s="150"/>
      <c r="Z306" s="150"/>
      <c r="AA306" s="150"/>
      <c r="AB306" s="150"/>
      <c r="AC306" s="150"/>
      <c r="AD306" s="150"/>
      <c r="AE306" s="150"/>
      <c r="AF306" s="150"/>
      <c r="AG306" s="150" t="s">
        <v>244</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9" t="s">
        <v>528</v>
      </c>
      <c r="D307" s="184"/>
      <c r="E307" s="185">
        <v>0.80547000000000002</v>
      </c>
      <c r="F307" s="161"/>
      <c r="G307" s="161"/>
      <c r="H307" s="161"/>
      <c r="I307" s="161"/>
      <c r="J307" s="161"/>
      <c r="K307" s="161"/>
      <c r="L307" s="161"/>
      <c r="M307" s="161"/>
      <c r="N307" s="161"/>
      <c r="O307" s="161"/>
      <c r="P307" s="161"/>
      <c r="Q307" s="161"/>
      <c r="R307" s="161"/>
      <c r="S307" s="161"/>
      <c r="T307" s="161"/>
      <c r="U307" s="161"/>
      <c r="V307" s="161"/>
      <c r="W307" s="161"/>
      <c r="X307" s="161"/>
      <c r="Y307" s="150"/>
      <c r="Z307" s="150"/>
      <c r="AA307" s="150"/>
      <c r="AB307" s="150"/>
      <c r="AC307" s="150"/>
      <c r="AD307" s="150"/>
      <c r="AE307" s="150"/>
      <c r="AF307" s="150"/>
      <c r="AG307" s="150" t="s">
        <v>246</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61"/>
      <c r="D308" s="262"/>
      <c r="E308" s="262"/>
      <c r="F308" s="262"/>
      <c r="G308" s="262"/>
      <c r="H308" s="161"/>
      <c r="I308" s="161"/>
      <c r="J308" s="161"/>
      <c r="K308" s="161"/>
      <c r="L308" s="161"/>
      <c r="M308" s="161"/>
      <c r="N308" s="161"/>
      <c r="O308" s="161"/>
      <c r="P308" s="161"/>
      <c r="Q308" s="161"/>
      <c r="R308" s="161"/>
      <c r="S308" s="161"/>
      <c r="T308" s="161"/>
      <c r="U308" s="161"/>
      <c r="V308" s="161"/>
      <c r="W308" s="161"/>
      <c r="X308" s="161"/>
      <c r="Y308" s="150"/>
      <c r="Z308" s="150"/>
      <c r="AA308" s="150"/>
      <c r="AB308" s="150"/>
      <c r="AC308" s="150"/>
      <c r="AD308" s="150"/>
      <c r="AE308" s="150"/>
      <c r="AF308" s="150"/>
      <c r="AG308" s="150" t="s">
        <v>221</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ht="22.5" outlineLevel="1" x14ac:dyDescent="0.2">
      <c r="A309" s="170">
        <v>65</v>
      </c>
      <c r="B309" s="171" t="s">
        <v>529</v>
      </c>
      <c r="C309" s="180" t="s">
        <v>530</v>
      </c>
      <c r="D309" s="172" t="s">
        <v>249</v>
      </c>
      <c r="E309" s="173">
        <v>12.574999999999999</v>
      </c>
      <c r="F309" s="174">
        <v>4552</v>
      </c>
      <c r="G309" s="175">
        <f>ROUND(E309*F309,2)</f>
        <v>57241.4</v>
      </c>
      <c r="H309" s="174"/>
      <c r="I309" s="175">
        <f>ROUND(E309*H309,2)</f>
        <v>0</v>
      </c>
      <c r="J309" s="174"/>
      <c r="K309" s="175">
        <f>ROUND(E309*J309,2)</f>
        <v>0</v>
      </c>
      <c r="L309" s="175">
        <v>21</v>
      </c>
      <c r="M309" s="175">
        <f>G309*(1+L309/100)</f>
        <v>69262.093999999997</v>
      </c>
      <c r="N309" s="175">
        <v>0.20702000000000001</v>
      </c>
      <c r="O309" s="175">
        <f>ROUND(E309*N309,2)</f>
        <v>2.6</v>
      </c>
      <c r="P309" s="175">
        <v>0</v>
      </c>
      <c r="Q309" s="175">
        <f>ROUND(E309*P309,2)</f>
        <v>0</v>
      </c>
      <c r="R309" s="175" t="s">
        <v>304</v>
      </c>
      <c r="S309" s="175" t="s">
        <v>217</v>
      </c>
      <c r="T309" s="176" t="s">
        <v>218</v>
      </c>
      <c r="U309" s="161">
        <v>4.1459999999999999</v>
      </c>
      <c r="V309" s="161">
        <f>ROUND(E309*U309,2)</f>
        <v>52.14</v>
      </c>
      <c r="W309" s="161"/>
      <c r="X309" s="161" t="s">
        <v>241</v>
      </c>
      <c r="Y309" s="150"/>
      <c r="Z309" s="150"/>
      <c r="AA309" s="150"/>
      <c r="AB309" s="150"/>
      <c r="AC309" s="150"/>
      <c r="AD309" s="150"/>
      <c r="AE309" s="150"/>
      <c r="AF309" s="150"/>
      <c r="AG309" s="150" t="s">
        <v>242</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189" t="s">
        <v>531</v>
      </c>
      <c r="D310" s="184"/>
      <c r="E310" s="185">
        <v>12.574999999999999</v>
      </c>
      <c r="F310" s="161"/>
      <c r="G310" s="161"/>
      <c r="H310" s="161"/>
      <c r="I310" s="161"/>
      <c r="J310" s="161"/>
      <c r="K310" s="161"/>
      <c r="L310" s="161"/>
      <c r="M310" s="161"/>
      <c r="N310" s="161"/>
      <c r="O310" s="161"/>
      <c r="P310" s="161"/>
      <c r="Q310" s="161"/>
      <c r="R310" s="161"/>
      <c r="S310" s="161"/>
      <c r="T310" s="161"/>
      <c r="U310" s="161"/>
      <c r="V310" s="161"/>
      <c r="W310" s="161"/>
      <c r="X310" s="161"/>
      <c r="Y310" s="150"/>
      <c r="Z310" s="150"/>
      <c r="AA310" s="150"/>
      <c r="AB310" s="150"/>
      <c r="AC310" s="150"/>
      <c r="AD310" s="150"/>
      <c r="AE310" s="150"/>
      <c r="AF310" s="150"/>
      <c r="AG310" s="150" t="s">
        <v>246</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261"/>
      <c r="D311" s="262"/>
      <c r="E311" s="262"/>
      <c r="F311" s="262"/>
      <c r="G311" s="262"/>
      <c r="H311" s="161"/>
      <c r="I311" s="161"/>
      <c r="J311" s="161"/>
      <c r="K311" s="161"/>
      <c r="L311" s="161"/>
      <c r="M311" s="161"/>
      <c r="N311" s="161"/>
      <c r="O311" s="161"/>
      <c r="P311" s="161"/>
      <c r="Q311" s="161"/>
      <c r="R311" s="161"/>
      <c r="S311" s="161"/>
      <c r="T311" s="161"/>
      <c r="U311" s="161"/>
      <c r="V311" s="161"/>
      <c r="W311" s="161"/>
      <c r="X311" s="161"/>
      <c r="Y311" s="150"/>
      <c r="Z311" s="150"/>
      <c r="AA311" s="150"/>
      <c r="AB311" s="150"/>
      <c r="AC311" s="150"/>
      <c r="AD311" s="150"/>
      <c r="AE311" s="150"/>
      <c r="AF311" s="150"/>
      <c r="AG311" s="150" t="s">
        <v>221</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ht="22.5" outlineLevel="1" x14ac:dyDescent="0.2">
      <c r="A312" s="170">
        <v>66</v>
      </c>
      <c r="B312" s="171" t="s">
        <v>532</v>
      </c>
      <c r="C312" s="180" t="s">
        <v>533</v>
      </c>
      <c r="D312" s="172" t="s">
        <v>300</v>
      </c>
      <c r="E312" s="173">
        <v>0.29844999999999999</v>
      </c>
      <c r="F312" s="174">
        <v>36629.72</v>
      </c>
      <c r="G312" s="175">
        <f>ROUND(E312*F312,2)</f>
        <v>10932.14</v>
      </c>
      <c r="H312" s="174"/>
      <c r="I312" s="175">
        <f>ROUND(E312*H312,2)</f>
        <v>0</v>
      </c>
      <c r="J312" s="174"/>
      <c r="K312" s="175">
        <f>ROUND(E312*J312,2)</f>
        <v>0</v>
      </c>
      <c r="L312" s="175">
        <v>21</v>
      </c>
      <c r="M312" s="175">
        <f>G312*(1+L312/100)</f>
        <v>13227.889399999998</v>
      </c>
      <c r="N312" s="175">
        <v>1.0662499999999999</v>
      </c>
      <c r="O312" s="175">
        <f>ROUND(E312*N312,2)</f>
        <v>0.32</v>
      </c>
      <c r="P312" s="175">
        <v>0</v>
      </c>
      <c r="Q312" s="175">
        <f>ROUND(E312*P312,2)</f>
        <v>0</v>
      </c>
      <c r="R312" s="175" t="s">
        <v>304</v>
      </c>
      <c r="S312" s="175" t="s">
        <v>217</v>
      </c>
      <c r="T312" s="176" t="s">
        <v>218</v>
      </c>
      <c r="U312" s="161">
        <v>15.231</v>
      </c>
      <c r="V312" s="161">
        <f>ROUND(E312*U312,2)</f>
        <v>4.55</v>
      </c>
      <c r="W312" s="161"/>
      <c r="X312" s="161" t="s">
        <v>241</v>
      </c>
      <c r="Y312" s="150"/>
      <c r="Z312" s="150"/>
      <c r="AA312" s="150"/>
      <c r="AB312" s="150"/>
      <c r="AC312" s="150"/>
      <c r="AD312" s="150"/>
      <c r="AE312" s="150"/>
      <c r="AF312" s="150"/>
      <c r="AG312" s="150" t="s">
        <v>242</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57"/>
      <c r="B313" s="158"/>
      <c r="C313" s="259" t="s">
        <v>534</v>
      </c>
      <c r="D313" s="260"/>
      <c r="E313" s="260"/>
      <c r="F313" s="260"/>
      <c r="G313" s="260"/>
      <c r="H313" s="161"/>
      <c r="I313" s="161"/>
      <c r="J313" s="161"/>
      <c r="K313" s="161"/>
      <c r="L313" s="161"/>
      <c r="M313" s="161"/>
      <c r="N313" s="161"/>
      <c r="O313" s="161"/>
      <c r="P313" s="161"/>
      <c r="Q313" s="161"/>
      <c r="R313" s="161"/>
      <c r="S313" s="161"/>
      <c r="T313" s="161"/>
      <c r="U313" s="161"/>
      <c r="V313" s="161"/>
      <c r="W313" s="161"/>
      <c r="X313" s="161"/>
      <c r="Y313" s="150"/>
      <c r="Z313" s="150"/>
      <c r="AA313" s="150"/>
      <c r="AB313" s="150"/>
      <c r="AC313" s="150"/>
      <c r="AD313" s="150"/>
      <c r="AE313" s="150"/>
      <c r="AF313" s="150"/>
      <c r="AG313" s="150" t="s">
        <v>244</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189" t="s">
        <v>535</v>
      </c>
      <c r="D314" s="184"/>
      <c r="E314" s="185">
        <v>0.29844999999999999</v>
      </c>
      <c r="F314" s="161"/>
      <c r="G314" s="161"/>
      <c r="H314" s="161"/>
      <c r="I314" s="161"/>
      <c r="J314" s="161"/>
      <c r="K314" s="161"/>
      <c r="L314" s="161"/>
      <c r="M314" s="161"/>
      <c r="N314" s="161"/>
      <c r="O314" s="161"/>
      <c r="P314" s="161"/>
      <c r="Q314" s="161"/>
      <c r="R314" s="161"/>
      <c r="S314" s="161"/>
      <c r="T314" s="161"/>
      <c r="U314" s="161"/>
      <c r="V314" s="161"/>
      <c r="W314" s="161"/>
      <c r="X314" s="161"/>
      <c r="Y314" s="150"/>
      <c r="Z314" s="150"/>
      <c r="AA314" s="150"/>
      <c r="AB314" s="150"/>
      <c r="AC314" s="150"/>
      <c r="AD314" s="150"/>
      <c r="AE314" s="150"/>
      <c r="AF314" s="150"/>
      <c r="AG314" s="150" t="s">
        <v>246</v>
      </c>
      <c r="AH314" s="150">
        <v>0</v>
      </c>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261"/>
      <c r="D315" s="262"/>
      <c r="E315" s="262"/>
      <c r="F315" s="262"/>
      <c r="G315" s="262"/>
      <c r="H315" s="161"/>
      <c r="I315" s="161"/>
      <c r="J315" s="161"/>
      <c r="K315" s="161"/>
      <c r="L315" s="161"/>
      <c r="M315" s="161"/>
      <c r="N315" s="161"/>
      <c r="O315" s="161"/>
      <c r="P315" s="161"/>
      <c r="Q315" s="161"/>
      <c r="R315" s="161"/>
      <c r="S315" s="161"/>
      <c r="T315" s="161"/>
      <c r="U315" s="161"/>
      <c r="V315" s="161"/>
      <c r="W315" s="161"/>
      <c r="X315" s="161"/>
      <c r="Y315" s="150"/>
      <c r="Z315" s="150"/>
      <c r="AA315" s="150"/>
      <c r="AB315" s="150"/>
      <c r="AC315" s="150"/>
      <c r="AD315" s="150"/>
      <c r="AE315" s="150"/>
      <c r="AF315" s="150"/>
      <c r="AG315" s="150" t="s">
        <v>221</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ht="22.5" outlineLevel="1" x14ac:dyDescent="0.2">
      <c r="A316" s="170">
        <v>67</v>
      </c>
      <c r="B316" s="171" t="s">
        <v>536</v>
      </c>
      <c r="C316" s="180" t="s">
        <v>537</v>
      </c>
      <c r="D316" s="172" t="s">
        <v>276</v>
      </c>
      <c r="E316" s="173">
        <v>93.8</v>
      </c>
      <c r="F316" s="174">
        <v>281.32</v>
      </c>
      <c r="G316" s="175">
        <f>ROUND(E316*F316,2)</f>
        <v>26387.82</v>
      </c>
      <c r="H316" s="174"/>
      <c r="I316" s="175">
        <f>ROUND(E316*H316,2)</f>
        <v>0</v>
      </c>
      <c r="J316" s="174"/>
      <c r="K316" s="175">
        <f>ROUND(E316*J316,2)</f>
        <v>0</v>
      </c>
      <c r="L316" s="175">
        <v>21</v>
      </c>
      <c r="M316" s="175">
        <f>G316*(1+L316/100)</f>
        <v>31929.262199999997</v>
      </c>
      <c r="N316" s="175">
        <v>3.5500000000000002E-3</v>
      </c>
      <c r="O316" s="175">
        <f>ROUND(E316*N316,2)</f>
        <v>0.33</v>
      </c>
      <c r="P316" s="175">
        <v>0</v>
      </c>
      <c r="Q316" s="175">
        <f>ROUND(E316*P316,2)</f>
        <v>0</v>
      </c>
      <c r="R316" s="175" t="s">
        <v>304</v>
      </c>
      <c r="S316" s="175" t="s">
        <v>217</v>
      </c>
      <c r="T316" s="176" t="s">
        <v>218</v>
      </c>
      <c r="U316" s="161">
        <v>0.34200000000000003</v>
      </c>
      <c r="V316" s="161">
        <f>ROUND(E316*U316,2)</f>
        <v>32.08</v>
      </c>
      <c r="W316" s="161"/>
      <c r="X316" s="161" t="s">
        <v>241</v>
      </c>
      <c r="Y316" s="150"/>
      <c r="Z316" s="150"/>
      <c r="AA316" s="150"/>
      <c r="AB316" s="150"/>
      <c r="AC316" s="150"/>
      <c r="AD316" s="150"/>
      <c r="AE316" s="150"/>
      <c r="AF316" s="150"/>
      <c r="AG316" s="150" t="s">
        <v>242</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57"/>
      <c r="B317" s="158"/>
      <c r="C317" s="259" t="s">
        <v>538</v>
      </c>
      <c r="D317" s="260"/>
      <c r="E317" s="260"/>
      <c r="F317" s="260"/>
      <c r="G317" s="260"/>
      <c r="H317" s="161"/>
      <c r="I317" s="161"/>
      <c r="J317" s="161"/>
      <c r="K317" s="161"/>
      <c r="L317" s="161"/>
      <c r="M317" s="161"/>
      <c r="N317" s="161"/>
      <c r="O317" s="161"/>
      <c r="P317" s="161"/>
      <c r="Q317" s="161"/>
      <c r="R317" s="161"/>
      <c r="S317" s="161"/>
      <c r="T317" s="161"/>
      <c r="U317" s="161"/>
      <c r="V317" s="161"/>
      <c r="W317" s="161"/>
      <c r="X317" s="161"/>
      <c r="Y317" s="150"/>
      <c r="Z317" s="150"/>
      <c r="AA317" s="150"/>
      <c r="AB317" s="150"/>
      <c r="AC317" s="150"/>
      <c r="AD317" s="150"/>
      <c r="AE317" s="150"/>
      <c r="AF317" s="150"/>
      <c r="AG317" s="150" t="s">
        <v>244</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189" t="s">
        <v>539</v>
      </c>
      <c r="D318" s="184"/>
      <c r="E318" s="185">
        <v>93.8</v>
      </c>
      <c r="F318" s="161"/>
      <c r="G318" s="161"/>
      <c r="H318" s="161"/>
      <c r="I318" s="161"/>
      <c r="J318" s="161"/>
      <c r="K318" s="161"/>
      <c r="L318" s="161"/>
      <c r="M318" s="161"/>
      <c r="N318" s="161"/>
      <c r="O318" s="161"/>
      <c r="P318" s="161"/>
      <c r="Q318" s="161"/>
      <c r="R318" s="161"/>
      <c r="S318" s="161"/>
      <c r="T318" s="161"/>
      <c r="U318" s="161"/>
      <c r="V318" s="161"/>
      <c r="W318" s="161"/>
      <c r="X318" s="161"/>
      <c r="Y318" s="150"/>
      <c r="Z318" s="150"/>
      <c r="AA318" s="150"/>
      <c r="AB318" s="150"/>
      <c r="AC318" s="150"/>
      <c r="AD318" s="150"/>
      <c r="AE318" s="150"/>
      <c r="AF318" s="150"/>
      <c r="AG318" s="150" t="s">
        <v>246</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61"/>
      <c r="D319" s="262"/>
      <c r="E319" s="262"/>
      <c r="F319" s="262"/>
      <c r="G319" s="262"/>
      <c r="H319" s="161"/>
      <c r="I319" s="161"/>
      <c r="J319" s="161"/>
      <c r="K319" s="161"/>
      <c r="L319" s="161"/>
      <c r="M319" s="161"/>
      <c r="N319" s="161"/>
      <c r="O319" s="161"/>
      <c r="P319" s="161"/>
      <c r="Q319" s="161"/>
      <c r="R319" s="161"/>
      <c r="S319" s="161"/>
      <c r="T319" s="161"/>
      <c r="U319" s="161"/>
      <c r="V319" s="161"/>
      <c r="W319" s="161"/>
      <c r="X319" s="161"/>
      <c r="Y319" s="150"/>
      <c r="Z319" s="150"/>
      <c r="AA319" s="150"/>
      <c r="AB319" s="150"/>
      <c r="AC319" s="150"/>
      <c r="AD319" s="150"/>
      <c r="AE319" s="150"/>
      <c r="AF319" s="150"/>
      <c r="AG319" s="150" t="s">
        <v>221</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ht="22.5" outlineLevel="1" x14ac:dyDescent="0.2">
      <c r="A320" s="170">
        <v>68</v>
      </c>
      <c r="B320" s="171" t="s">
        <v>540</v>
      </c>
      <c r="C320" s="180" t="s">
        <v>541</v>
      </c>
      <c r="D320" s="172" t="s">
        <v>276</v>
      </c>
      <c r="E320" s="173">
        <v>16.05</v>
      </c>
      <c r="F320" s="174">
        <v>366.78</v>
      </c>
      <c r="G320" s="175">
        <f>ROUND(E320*F320,2)</f>
        <v>5886.82</v>
      </c>
      <c r="H320" s="174"/>
      <c r="I320" s="175">
        <f>ROUND(E320*H320,2)</f>
        <v>0</v>
      </c>
      <c r="J320" s="174"/>
      <c r="K320" s="175">
        <f>ROUND(E320*J320,2)</f>
        <v>0</v>
      </c>
      <c r="L320" s="175">
        <v>21</v>
      </c>
      <c r="M320" s="175">
        <f>G320*(1+L320/100)</f>
        <v>7123.0521999999992</v>
      </c>
      <c r="N320" s="175">
        <v>9.8680000000000004E-2</v>
      </c>
      <c r="O320" s="175">
        <f>ROUND(E320*N320,2)</f>
        <v>1.58</v>
      </c>
      <c r="P320" s="175">
        <v>0</v>
      </c>
      <c r="Q320" s="175">
        <f>ROUND(E320*P320,2)</f>
        <v>0</v>
      </c>
      <c r="R320" s="175" t="s">
        <v>304</v>
      </c>
      <c r="S320" s="175" t="s">
        <v>217</v>
      </c>
      <c r="T320" s="176" t="s">
        <v>218</v>
      </c>
      <c r="U320" s="161">
        <v>0.41</v>
      </c>
      <c r="V320" s="161">
        <f>ROUND(E320*U320,2)</f>
        <v>6.58</v>
      </c>
      <c r="W320" s="161"/>
      <c r="X320" s="161" t="s">
        <v>241</v>
      </c>
      <c r="Y320" s="150"/>
      <c r="Z320" s="150"/>
      <c r="AA320" s="150"/>
      <c r="AB320" s="150"/>
      <c r="AC320" s="150"/>
      <c r="AD320" s="150"/>
      <c r="AE320" s="150"/>
      <c r="AF320" s="150"/>
      <c r="AG320" s="150" t="s">
        <v>242</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ht="22.5" outlineLevel="1" x14ac:dyDescent="0.2">
      <c r="A321" s="157"/>
      <c r="B321" s="158"/>
      <c r="C321" s="259" t="s">
        <v>542</v>
      </c>
      <c r="D321" s="260"/>
      <c r="E321" s="260"/>
      <c r="F321" s="260"/>
      <c r="G321" s="260"/>
      <c r="H321" s="161"/>
      <c r="I321" s="161"/>
      <c r="J321" s="161"/>
      <c r="K321" s="161"/>
      <c r="L321" s="161"/>
      <c r="M321" s="161"/>
      <c r="N321" s="161"/>
      <c r="O321" s="161"/>
      <c r="P321" s="161"/>
      <c r="Q321" s="161"/>
      <c r="R321" s="161"/>
      <c r="S321" s="161"/>
      <c r="T321" s="161"/>
      <c r="U321" s="161"/>
      <c r="V321" s="161"/>
      <c r="W321" s="161"/>
      <c r="X321" s="161"/>
      <c r="Y321" s="150"/>
      <c r="Z321" s="150"/>
      <c r="AA321" s="150"/>
      <c r="AB321" s="150"/>
      <c r="AC321" s="150"/>
      <c r="AD321" s="150"/>
      <c r="AE321" s="150"/>
      <c r="AF321" s="150"/>
      <c r="AG321" s="150" t="s">
        <v>244</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88" t="str">
        <f>C321</f>
        <v>na zdivu jako podklad např. pod izolaci, na parapetech z prefabrikovaných dílců, pod oplechování apod., vodorovný nebo ve spádu do 15°, hlazený dřevěným hladítkem,</v>
      </c>
      <c r="BB321" s="150"/>
      <c r="BC321" s="150"/>
      <c r="BD321" s="150"/>
      <c r="BE321" s="150"/>
      <c r="BF321" s="150"/>
      <c r="BG321" s="150"/>
      <c r="BH321" s="150"/>
    </row>
    <row r="322" spans="1:60" outlineLevel="1" x14ac:dyDescent="0.2">
      <c r="A322" s="157"/>
      <c r="B322" s="158"/>
      <c r="C322" s="189" t="s">
        <v>543</v>
      </c>
      <c r="D322" s="184"/>
      <c r="E322" s="185">
        <v>12.09</v>
      </c>
      <c r="F322" s="161"/>
      <c r="G322" s="161"/>
      <c r="H322" s="161"/>
      <c r="I322" s="161"/>
      <c r="J322" s="161"/>
      <c r="K322" s="161"/>
      <c r="L322" s="161"/>
      <c r="M322" s="161"/>
      <c r="N322" s="161"/>
      <c r="O322" s="161"/>
      <c r="P322" s="161"/>
      <c r="Q322" s="161"/>
      <c r="R322" s="161"/>
      <c r="S322" s="161"/>
      <c r="T322" s="161"/>
      <c r="U322" s="161"/>
      <c r="V322" s="161"/>
      <c r="W322" s="161"/>
      <c r="X322" s="161"/>
      <c r="Y322" s="150"/>
      <c r="Z322" s="150"/>
      <c r="AA322" s="150"/>
      <c r="AB322" s="150"/>
      <c r="AC322" s="150"/>
      <c r="AD322" s="150"/>
      <c r="AE322" s="150"/>
      <c r="AF322" s="150"/>
      <c r="AG322" s="150" t="s">
        <v>246</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89" t="s">
        <v>544</v>
      </c>
      <c r="D323" s="184"/>
      <c r="E323" s="185"/>
      <c r="F323" s="161"/>
      <c r="G323" s="161"/>
      <c r="H323" s="161"/>
      <c r="I323" s="161"/>
      <c r="J323" s="161"/>
      <c r="K323" s="161"/>
      <c r="L323" s="161"/>
      <c r="M323" s="161"/>
      <c r="N323" s="161"/>
      <c r="O323" s="161"/>
      <c r="P323" s="161"/>
      <c r="Q323" s="161"/>
      <c r="R323" s="161"/>
      <c r="S323" s="161"/>
      <c r="T323" s="161"/>
      <c r="U323" s="161"/>
      <c r="V323" s="161"/>
      <c r="W323" s="161"/>
      <c r="X323" s="161"/>
      <c r="Y323" s="150"/>
      <c r="Z323" s="150"/>
      <c r="AA323" s="150"/>
      <c r="AB323" s="150"/>
      <c r="AC323" s="150"/>
      <c r="AD323" s="150"/>
      <c r="AE323" s="150"/>
      <c r="AF323" s="150"/>
      <c r="AG323" s="150" t="s">
        <v>246</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189" t="s">
        <v>545</v>
      </c>
      <c r="D324" s="184"/>
      <c r="E324" s="185">
        <v>3.96</v>
      </c>
      <c r="F324" s="161"/>
      <c r="G324" s="161"/>
      <c r="H324" s="161"/>
      <c r="I324" s="161"/>
      <c r="J324" s="161"/>
      <c r="K324" s="161"/>
      <c r="L324" s="161"/>
      <c r="M324" s="161"/>
      <c r="N324" s="161"/>
      <c r="O324" s="161"/>
      <c r="P324" s="161"/>
      <c r="Q324" s="161"/>
      <c r="R324" s="161"/>
      <c r="S324" s="161"/>
      <c r="T324" s="161"/>
      <c r="U324" s="161"/>
      <c r="V324" s="161"/>
      <c r="W324" s="161"/>
      <c r="X324" s="161"/>
      <c r="Y324" s="150"/>
      <c r="Z324" s="150"/>
      <c r="AA324" s="150"/>
      <c r="AB324" s="150"/>
      <c r="AC324" s="150"/>
      <c r="AD324" s="150"/>
      <c r="AE324" s="150"/>
      <c r="AF324" s="150"/>
      <c r="AG324" s="150" t="s">
        <v>246</v>
      </c>
      <c r="AH324" s="150">
        <v>0</v>
      </c>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61"/>
      <c r="D325" s="262"/>
      <c r="E325" s="262"/>
      <c r="F325" s="262"/>
      <c r="G325" s="262"/>
      <c r="H325" s="161"/>
      <c r="I325" s="161"/>
      <c r="J325" s="161"/>
      <c r="K325" s="161"/>
      <c r="L325" s="161"/>
      <c r="M325" s="161"/>
      <c r="N325" s="161"/>
      <c r="O325" s="161"/>
      <c r="P325" s="161"/>
      <c r="Q325" s="161"/>
      <c r="R325" s="161"/>
      <c r="S325" s="161"/>
      <c r="T325" s="161"/>
      <c r="U325" s="161"/>
      <c r="V325" s="161"/>
      <c r="W325" s="161"/>
      <c r="X325" s="161"/>
      <c r="Y325" s="150"/>
      <c r="Z325" s="150"/>
      <c r="AA325" s="150"/>
      <c r="AB325" s="150"/>
      <c r="AC325" s="150"/>
      <c r="AD325" s="150"/>
      <c r="AE325" s="150"/>
      <c r="AF325" s="150"/>
      <c r="AG325" s="150" t="s">
        <v>221</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x14ac:dyDescent="0.2">
      <c r="A326" s="164" t="s">
        <v>212</v>
      </c>
      <c r="B326" s="165" t="s">
        <v>107</v>
      </c>
      <c r="C326" s="179" t="s">
        <v>108</v>
      </c>
      <c r="D326" s="166"/>
      <c r="E326" s="167"/>
      <c r="F326" s="168"/>
      <c r="G326" s="168">
        <f>SUMIF(AG327:AG337,"&lt;&gt;NOR",G327:G337)</f>
        <v>28764.82</v>
      </c>
      <c r="H326" s="168"/>
      <c r="I326" s="168">
        <f>SUM(I327:I337)</f>
        <v>0</v>
      </c>
      <c r="J326" s="168"/>
      <c r="K326" s="168">
        <f>SUM(K327:K337)</f>
        <v>0</v>
      </c>
      <c r="L326" s="168"/>
      <c r="M326" s="168">
        <f>SUM(M327:M337)</f>
        <v>34805.432199999996</v>
      </c>
      <c r="N326" s="168"/>
      <c r="O326" s="168">
        <f>SUM(O327:O337)</f>
        <v>0.22999999999999998</v>
      </c>
      <c r="P326" s="168"/>
      <c r="Q326" s="168">
        <f>SUM(Q327:Q337)</f>
        <v>0</v>
      </c>
      <c r="R326" s="168"/>
      <c r="S326" s="168"/>
      <c r="T326" s="169"/>
      <c r="U326" s="163"/>
      <c r="V326" s="163">
        <f>SUM(V327:V337)</f>
        <v>14.530000000000001</v>
      </c>
      <c r="W326" s="163"/>
      <c r="X326" s="163"/>
      <c r="AG326" t="s">
        <v>213</v>
      </c>
    </row>
    <row r="327" spans="1:60" ht="56.25" outlineLevel="1" x14ac:dyDescent="0.2">
      <c r="A327" s="170">
        <v>69</v>
      </c>
      <c r="B327" s="171" t="s">
        <v>546</v>
      </c>
      <c r="C327" s="180" t="s">
        <v>547</v>
      </c>
      <c r="D327" s="172" t="s">
        <v>332</v>
      </c>
      <c r="E327" s="173">
        <v>4</v>
      </c>
      <c r="F327" s="174">
        <v>3524.09</v>
      </c>
      <c r="G327" s="175">
        <f>ROUND(E327*F327,2)</f>
        <v>14096.36</v>
      </c>
      <c r="H327" s="174"/>
      <c r="I327" s="175">
        <f>ROUND(E327*H327,2)</f>
        <v>0</v>
      </c>
      <c r="J327" s="174"/>
      <c r="K327" s="175">
        <f>ROUND(E327*J327,2)</f>
        <v>0</v>
      </c>
      <c r="L327" s="175">
        <v>21</v>
      </c>
      <c r="M327" s="175">
        <f>G327*(1+L327/100)</f>
        <v>17056.595600000001</v>
      </c>
      <c r="N327" s="175">
        <v>3.0550000000000001E-2</v>
      </c>
      <c r="O327" s="175">
        <f>ROUND(E327*N327,2)</f>
        <v>0.12</v>
      </c>
      <c r="P327" s="175">
        <v>0</v>
      </c>
      <c r="Q327" s="175">
        <f>ROUND(E327*P327,2)</f>
        <v>0</v>
      </c>
      <c r="R327" s="175" t="s">
        <v>304</v>
      </c>
      <c r="S327" s="175" t="s">
        <v>217</v>
      </c>
      <c r="T327" s="176" t="s">
        <v>218</v>
      </c>
      <c r="U327" s="161">
        <v>1.86</v>
      </c>
      <c r="V327" s="161">
        <f>ROUND(E327*U327,2)</f>
        <v>7.44</v>
      </c>
      <c r="W327" s="161"/>
      <c r="X327" s="161" t="s">
        <v>241</v>
      </c>
      <c r="Y327" s="150"/>
      <c r="Z327" s="150"/>
      <c r="AA327" s="150"/>
      <c r="AB327" s="150"/>
      <c r="AC327" s="150"/>
      <c r="AD327" s="150"/>
      <c r="AE327" s="150"/>
      <c r="AF327" s="150"/>
      <c r="AG327" s="150" t="s">
        <v>242</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c r="B328" s="158"/>
      <c r="C328" s="189" t="s">
        <v>95</v>
      </c>
      <c r="D328" s="184"/>
      <c r="E328" s="185">
        <v>4</v>
      </c>
      <c r="F328" s="161"/>
      <c r="G328" s="161"/>
      <c r="H328" s="161"/>
      <c r="I328" s="161"/>
      <c r="J328" s="161"/>
      <c r="K328" s="161"/>
      <c r="L328" s="161"/>
      <c r="M328" s="161"/>
      <c r="N328" s="161"/>
      <c r="O328" s="161"/>
      <c r="P328" s="161"/>
      <c r="Q328" s="161"/>
      <c r="R328" s="161"/>
      <c r="S328" s="161"/>
      <c r="T328" s="161"/>
      <c r="U328" s="161"/>
      <c r="V328" s="161"/>
      <c r="W328" s="161"/>
      <c r="X328" s="161"/>
      <c r="Y328" s="150"/>
      <c r="Z328" s="150"/>
      <c r="AA328" s="150"/>
      <c r="AB328" s="150"/>
      <c r="AC328" s="150"/>
      <c r="AD328" s="150"/>
      <c r="AE328" s="150"/>
      <c r="AF328" s="150"/>
      <c r="AG328" s="150" t="s">
        <v>246</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61"/>
      <c r="D329" s="262"/>
      <c r="E329" s="262"/>
      <c r="F329" s="262"/>
      <c r="G329" s="262"/>
      <c r="H329" s="161"/>
      <c r="I329" s="161"/>
      <c r="J329" s="161"/>
      <c r="K329" s="161"/>
      <c r="L329" s="161"/>
      <c r="M329" s="161"/>
      <c r="N329" s="161"/>
      <c r="O329" s="161"/>
      <c r="P329" s="161"/>
      <c r="Q329" s="161"/>
      <c r="R329" s="161"/>
      <c r="S329" s="161"/>
      <c r="T329" s="161"/>
      <c r="U329" s="161"/>
      <c r="V329" s="161"/>
      <c r="W329" s="161"/>
      <c r="X329" s="161"/>
      <c r="Y329" s="150"/>
      <c r="Z329" s="150"/>
      <c r="AA329" s="150"/>
      <c r="AB329" s="150"/>
      <c r="AC329" s="150"/>
      <c r="AD329" s="150"/>
      <c r="AE329" s="150"/>
      <c r="AF329" s="150"/>
      <c r="AG329" s="150" t="s">
        <v>221</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ht="56.25" outlineLevel="1" x14ac:dyDescent="0.2">
      <c r="A330" s="170">
        <v>70</v>
      </c>
      <c r="B330" s="171" t="s">
        <v>548</v>
      </c>
      <c r="C330" s="180" t="s">
        <v>549</v>
      </c>
      <c r="D330" s="172" t="s">
        <v>332</v>
      </c>
      <c r="E330" s="173">
        <v>1</v>
      </c>
      <c r="F330" s="174">
        <v>3572.75</v>
      </c>
      <c r="G330" s="175">
        <f>ROUND(E330*F330,2)</f>
        <v>3572.75</v>
      </c>
      <c r="H330" s="174"/>
      <c r="I330" s="175">
        <f>ROUND(E330*H330,2)</f>
        <v>0</v>
      </c>
      <c r="J330" s="174"/>
      <c r="K330" s="175">
        <f>ROUND(E330*J330,2)</f>
        <v>0</v>
      </c>
      <c r="L330" s="175">
        <v>21</v>
      </c>
      <c r="M330" s="175">
        <f>G330*(1+L330/100)</f>
        <v>4323.0275000000001</v>
      </c>
      <c r="N330" s="175">
        <v>3.1109999999999999E-2</v>
      </c>
      <c r="O330" s="175">
        <f>ROUND(E330*N330,2)</f>
        <v>0.03</v>
      </c>
      <c r="P330" s="175">
        <v>0</v>
      </c>
      <c r="Q330" s="175">
        <f>ROUND(E330*P330,2)</f>
        <v>0</v>
      </c>
      <c r="R330" s="175" t="s">
        <v>304</v>
      </c>
      <c r="S330" s="175" t="s">
        <v>217</v>
      </c>
      <c r="T330" s="176" t="s">
        <v>218</v>
      </c>
      <c r="U330" s="161">
        <v>1.86</v>
      </c>
      <c r="V330" s="161">
        <f>ROUND(E330*U330,2)</f>
        <v>1.86</v>
      </c>
      <c r="W330" s="161"/>
      <c r="X330" s="161" t="s">
        <v>241</v>
      </c>
      <c r="Y330" s="150"/>
      <c r="Z330" s="150"/>
      <c r="AA330" s="150"/>
      <c r="AB330" s="150"/>
      <c r="AC330" s="150"/>
      <c r="AD330" s="150"/>
      <c r="AE330" s="150"/>
      <c r="AF330" s="150"/>
      <c r="AG330" s="150" t="s">
        <v>242</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250"/>
      <c r="D331" s="251"/>
      <c r="E331" s="251"/>
      <c r="F331" s="251"/>
      <c r="G331" s="251"/>
      <c r="H331" s="161"/>
      <c r="I331" s="161"/>
      <c r="J331" s="161"/>
      <c r="K331" s="161"/>
      <c r="L331" s="161"/>
      <c r="M331" s="161"/>
      <c r="N331" s="161"/>
      <c r="O331" s="161"/>
      <c r="P331" s="161"/>
      <c r="Q331" s="161"/>
      <c r="R331" s="161"/>
      <c r="S331" s="161"/>
      <c r="T331" s="161"/>
      <c r="U331" s="161"/>
      <c r="V331" s="161"/>
      <c r="W331" s="161"/>
      <c r="X331" s="161"/>
      <c r="Y331" s="150"/>
      <c r="Z331" s="150"/>
      <c r="AA331" s="150"/>
      <c r="AB331" s="150"/>
      <c r="AC331" s="150"/>
      <c r="AD331" s="150"/>
      <c r="AE331" s="150"/>
      <c r="AF331" s="150"/>
      <c r="AG331" s="150" t="s">
        <v>221</v>
      </c>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ht="22.5" outlineLevel="1" x14ac:dyDescent="0.2">
      <c r="A332" s="170">
        <v>71</v>
      </c>
      <c r="B332" s="171" t="s">
        <v>550</v>
      </c>
      <c r="C332" s="180" t="s">
        <v>551</v>
      </c>
      <c r="D332" s="172" t="s">
        <v>239</v>
      </c>
      <c r="E332" s="173">
        <v>12.3</v>
      </c>
      <c r="F332" s="174">
        <v>902.09</v>
      </c>
      <c r="G332" s="175">
        <f>ROUND(E332*F332,2)</f>
        <v>11095.71</v>
      </c>
      <c r="H332" s="174"/>
      <c r="I332" s="175">
        <f>ROUND(E332*H332,2)</f>
        <v>0</v>
      </c>
      <c r="J332" s="174"/>
      <c r="K332" s="175">
        <f>ROUND(E332*J332,2)</f>
        <v>0</v>
      </c>
      <c r="L332" s="175">
        <v>21</v>
      </c>
      <c r="M332" s="175">
        <f>G332*(1+L332/100)</f>
        <v>13425.809099999999</v>
      </c>
      <c r="N332" s="175">
        <v>6.1599999999999997E-3</v>
      </c>
      <c r="O332" s="175">
        <f>ROUND(E332*N332,2)</f>
        <v>0.08</v>
      </c>
      <c r="P332" s="175">
        <v>0</v>
      </c>
      <c r="Q332" s="175">
        <f>ROUND(E332*P332,2)</f>
        <v>0</v>
      </c>
      <c r="R332" s="175" t="s">
        <v>304</v>
      </c>
      <c r="S332" s="175" t="s">
        <v>217</v>
      </c>
      <c r="T332" s="176" t="s">
        <v>218</v>
      </c>
      <c r="U332" s="161">
        <v>0.42499999999999999</v>
      </c>
      <c r="V332" s="161">
        <f>ROUND(E332*U332,2)</f>
        <v>5.23</v>
      </c>
      <c r="W332" s="161"/>
      <c r="X332" s="161" t="s">
        <v>241</v>
      </c>
      <c r="Y332" s="150"/>
      <c r="Z332" s="150"/>
      <c r="AA332" s="150"/>
      <c r="AB332" s="150"/>
      <c r="AC332" s="150"/>
      <c r="AD332" s="150"/>
      <c r="AE332" s="150"/>
      <c r="AF332" s="150"/>
      <c r="AG332" s="150" t="s">
        <v>242</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ht="22.5" outlineLevel="1" x14ac:dyDescent="0.2">
      <c r="A333" s="157"/>
      <c r="B333" s="158"/>
      <c r="C333" s="259" t="s">
        <v>552</v>
      </c>
      <c r="D333" s="260"/>
      <c r="E333" s="260"/>
      <c r="F333" s="260"/>
      <c r="G333" s="260"/>
      <c r="H333" s="161"/>
      <c r="I333" s="161"/>
      <c r="J333" s="161"/>
      <c r="K333" s="161"/>
      <c r="L333" s="161"/>
      <c r="M333" s="161"/>
      <c r="N333" s="161"/>
      <c r="O333" s="161"/>
      <c r="P333" s="161"/>
      <c r="Q333" s="161"/>
      <c r="R333" s="161"/>
      <c r="S333" s="161"/>
      <c r="T333" s="161"/>
      <c r="U333" s="161"/>
      <c r="V333" s="161"/>
      <c r="W333" s="161"/>
      <c r="X333" s="161"/>
      <c r="Y333" s="150"/>
      <c r="Z333" s="150"/>
      <c r="AA333" s="150"/>
      <c r="AB333" s="150"/>
      <c r="AC333" s="150"/>
      <c r="AD333" s="150"/>
      <c r="AE333" s="150"/>
      <c r="AF333" s="150"/>
      <c r="AG333" s="150" t="s">
        <v>244</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88" t="str">
        <f>C333</f>
        <v>a poloplastických hmot na montážní pěnu, zapravení omítky pod parapetem, těsnění spáry mezi parapetem a rámem okna, dodávka silikonu.</v>
      </c>
      <c r="BB333" s="150"/>
      <c r="BC333" s="150"/>
      <c r="BD333" s="150"/>
      <c r="BE333" s="150"/>
      <c r="BF333" s="150"/>
      <c r="BG333" s="150"/>
      <c r="BH333" s="150"/>
    </row>
    <row r="334" spans="1:60" outlineLevel="1" x14ac:dyDescent="0.2">
      <c r="A334" s="157"/>
      <c r="B334" s="158"/>
      <c r="C334" s="189" t="s">
        <v>553</v>
      </c>
      <c r="D334" s="184"/>
      <c r="E334" s="185"/>
      <c r="F334" s="161"/>
      <c r="G334" s="161"/>
      <c r="H334" s="161"/>
      <c r="I334" s="161"/>
      <c r="J334" s="161"/>
      <c r="K334" s="161"/>
      <c r="L334" s="161"/>
      <c r="M334" s="161"/>
      <c r="N334" s="161"/>
      <c r="O334" s="161"/>
      <c r="P334" s="161"/>
      <c r="Q334" s="161"/>
      <c r="R334" s="161"/>
      <c r="S334" s="161"/>
      <c r="T334" s="161"/>
      <c r="U334" s="161"/>
      <c r="V334" s="161"/>
      <c r="W334" s="161"/>
      <c r="X334" s="161"/>
      <c r="Y334" s="150"/>
      <c r="Z334" s="150"/>
      <c r="AA334" s="150"/>
      <c r="AB334" s="150"/>
      <c r="AC334" s="150"/>
      <c r="AD334" s="150"/>
      <c r="AE334" s="150"/>
      <c r="AF334" s="150"/>
      <c r="AG334" s="150" t="s">
        <v>246</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9" t="s">
        <v>554</v>
      </c>
      <c r="D335" s="184"/>
      <c r="E335" s="185">
        <v>9.6</v>
      </c>
      <c r="F335" s="161"/>
      <c r="G335" s="161"/>
      <c r="H335" s="161"/>
      <c r="I335" s="161"/>
      <c r="J335" s="161"/>
      <c r="K335" s="161"/>
      <c r="L335" s="161"/>
      <c r="M335" s="161"/>
      <c r="N335" s="161"/>
      <c r="O335" s="161"/>
      <c r="P335" s="161"/>
      <c r="Q335" s="161"/>
      <c r="R335" s="161"/>
      <c r="S335" s="161"/>
      <c r="T335" s="161"/>
      <c r="U335" s="161"/>
      <c r="V335" s="161"/>
      <c r="W335" s="161"/>
      <c r="X335" s="161"/>
      <c r="Y335" s="150"/>
      <c r="Z335" s="150"/>
      <c r="AA335" s="150"/>
      <c r="AB335" s="150"/>
      <c r="AC335" s="150"/>
      <c r="AD335" s="150"/>
      <c r="AE335" s="150"/>
      <c r="AF335" s="150"/>
      <c r="AG335" s="150" t="s">
        <v>246</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189" t="s">
        <v>555</v>
      </c>
      <c r="D336" s="184"/>
      <c r="E336" s="185">
        <v>2.7</v>
      </c>
      <c r="F336" s="161"/>
      <c r="G336" s="161"/>
      <c r="H336" s="161"/>
      <c r="I336" s="161"/>
      <c r="J336" s="161"/>
      <c r="K336" s="161"/>
      <c r="L336" s="161"/>
      <c r="M336" s="161"/>
      <c r="N336" s="161"/>
      <c r="O336" s="161"/>
      <c r="P336" s="161"/>
      <c r="Q336" s="161"/>
      <c r="R336" s="161"/>
      <c r="S336" s="161"/>
      <c r="T336" s="161"/>
      <c r="U336" s="161"/>
      <c r="V336" s="161"/>
      <c r="W336" s="161"/>
      <c r="X336" s="161"/>
      <c r="Y336" s="150"/>
      <c r="Z336" s="150"/>
      <c r="AA336" s="150"/>
      <c r="AB336" s="150"/>
      <c r="AC336" s="150"/>
      <c r="AD336" s="150"/>
      <c r="AE336" s="150"/>
      <c r="AF336" s="150"/>
      <c r="AG336" s="150" t="s">
        <v>246</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261"/>
      <c r="D337" s="262"/>
      <c r="E337" s="262"/>
      <c r="F337" s="262"/>
      <c r="G337" s="262"/>
      <c r="H337" s="161"/>
      <c r="I337" s="161"/>
      <c r="J337" s="161"/>
      <c r="K337" s="161"/>
      <c r="L337" s="161"/>
      <c r="M337" s="161"/>
      <c r="N337" s="161"/>
      <c r="O337" s="161"/>
      <c r="P337" s="161"/>
      <c r="Q337" s="161"/>
      <c r="R337" s="161"/>
      <c r="S337" s="161"/>
      <c r="T337" s="161"/>
      <c r="U337" s="161"/>
      <c r="V337" s="161"/>
      <c r="W337" s="161"/>
      <c r="X337" s="161"/>
      <c r="Y337" s="150"/>
      <c r="Z337" s="150"/>
      <c r="AA337" s="150"/>
      <c r="AB337" s="150"/>
      <c r="AC337" s="150"/>
      <c r="AD337" s="150"/>
      <c r="AE337" s="150"/>
      <c r="AF337" s="150"/>
      <c r="AG337" s="150" t="s">
        <v>221</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x14ac:dyDescent="0.2">
      <c r="A338" s="164" t="s">
        <v>212</v>
      </c>
      <c r="B338" s="165" t="s">
        <v>111</v>
      </c>
      <c r="C338" s="179" t="s">
        <v>112</v>
      </c>
      <c r="D338" s="166"/>
      <c r="E338" s="167"/>
      <c r="F338" s="168"/>
      <c r="G338" s="168">
        <f>SUMIF(AG339:AG343,"&lt;&gt;NOR",G339:G343)</f>
        <v>5169.17</v>
      </c>
      <c r="H338" s="168"/>
      <c r="I338" s="168">
        <f>SUM(I339:I343)</f>
        <v>0</v>
      </c>
      <c r="J338" s="168"/>
      <c r="K338" s="168">
        <f>SUM(K339:K343)</f>
        <v>0</v>
      </c>
      <c r="L338" s="168"/>
      <c r="M338" s="168">
        <f>SUM(M339:M343)</f>
        <v>6254.6957000000002</v>
      </c>
      <c r="N338" s="168"/>
      <c r="O338" s="168">
        <f>SUM(O339:O343)</f>
        <v>0</v>
      </c>
      <c r="P338" s="168"/>
      <c r="Q338" s="168">
        <f>SUM(Q339:Q343)</f>
        <v>0</v>
      </c>
      <c r="R338" s="168"/>
      <c r="S338" s="168"/>
      <c r="T338" s="169"/>
      <c r="U338" s="163"/>
      <c r="V338" s="163">
        <f>SUM(V339:V343)</f>
        <v>2.35</v>
      </c>
      <c r="W338" s="163"/>
      <c r="X338" s="163"/>
      <c r="AG338" t="s">
        <v>213</v>
      </c>
    </row>
    <row r="339" spans="1:60" outlineLevel="1" x14ac:dyDescent="0.2">
      <c r="A339" s="170">
        <v>72</v>
      </c>
      <c r="B339" s="171" t="s">
        <v>556</v>
      </c>
      <c r="C339" s="180" t="s">
        <v>557</v>
      </c>
      <c r="D339" s="172" t="s">
        <v>239</v>
      </c>
      <c r="E339" s="173">
        <v>21.4</v>
      </c>
      <c r="F339" s="174">
        <v>241.55</v>
      </c>
      <c r="G339" s="175">
        <f>ROUND(E339*F339,2)</f>
        <v>5169.17</v>
      </c>
      <c r="H339" s="174"/>
      <c r="I339" s="175">
        <f>ROUND(E339*H339,2)</f>
        <v>0</v>
      </c>
      <c r="J339" s="174"/>
      <c r="K339" s="175">
        <f>ROUND(E339*J339,2)</f>
        <v>0</v>
      </c>
      <c r="L339" s="175">
        <v>21</v>
      </c>
      <c r="M339" s="175">
        <f>G339*(1+L339/100)</f>
        <v>6254.6957000000002</v>
      </c>
      <c r="N339" s="175">
        <v>0</v>
      </c>
      <c r="O339" s="175">
        <f>ROUND(E339*N339,2)</f>
        <v>0</v>
      </c>
      <c r="P339" s="175">
        <v>0</v>
      </c>
      <c r="Q339" s="175">
        <f>ROUND(E339*P339,2)</f>
        <v>0</v>
      </c>
      <c r="R339" s="175" t="s">
        <v>240</v>
      </c>
      <c r="S339" s="175" t="s">
        <v>217</v>
      </c>
      <c r="T339" s="176" t="s">
        <v>218</v>
      </c>
      <c r="U339" s="161">
        <v>0.11</v>
      </c>
      <c r="V339" s="161">
        <f>ROUND(E339*U339,2)</f>
        <v>2.35</v>
      </c>
      <c r="W339" s="161"/>
      <c r="X339" s="161" t="s">
        <v>241</v>
      </c>
      <c r="Y339" s="150"/>
      <c r="Z339" s="150"/>
      <c r="AA339" s="150"/>
      <c r="AB339" s="150"/>
      <c r="AC339" s="150"/>
      <c r="AD339" s="150"/>
      <c r="AE339" s="150"/>
      <c r="AF339" s="150"/>
      <c r="AG339" s="150" t="s">
        <v>242</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59" t="s">
        <v>558</v>
      </c>
      <c r="D340" s="260"/>
      <c r="E340" s="260"/>
      <c r="F340" s="260"/>
      <c r="G340" s="260"/>
      <c r="H340" s="161"/>
      <c r="I340" s="161"/>
      <c r="J340" s="161"/>
      <c r="K340" s="161"/>
      <c r="L340" s="161"/>
      <c r="M340" s="161"/>
      <c r="N340" s="161"/>
      <c r="O340" s="161"/>
      <c r="P340" s="161"/>
      <c r="Q340" s="161"/>
      <c r="R340" s="161"/>
      <c r="S340" s="161"/>
      <c r="T340" s="161"/>
      <c r="U340" s="161"/>
      <c r="V340" s="161"/>
      <c r="W340" s="161"/>
      <c r="X340" s="161"/>
      <c r="Y340" s="150"/>
      <c r="Z340" s="150"/>
      <c r="AA340" s="150"/>
      <c r="AB340" s="150"/>
      <c r="AC340" s="150"/>
      <c r="AD340" s="150"/>
      <c r="AE340" s="150"/>
      <c r="AF340" s="150"/>
      <c r="AG340" s="150" t="s">
        <v>244</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9" t="s">
        <v>559</v>
      </c>
      <c r="D341" s="184"/>
      <c r="E341" s="185">
        <v>19.2</v>
      </c>
      <c r="F341" s="161"/>
      <c r="G341" s="161"/>
      <c r="H341" s="161"/>
      <c r="I341" s="161"/>
      <c r="J341" s="161"/>
      <c r="K341" s="161"/>
      <c r="L341" s="161"/>
      <c r="M341" s="161"/>
      <c r="N341" s="161"/>
      <c r="O341" s="161"/>
      <c r="P341" s="161"/>
      <c r="Q341" s="161"/>
      <c r="R341" s="161"/>
      <c r="S341" s="161"/>
      <c r="T341" s="161"/>
      <c r="U341" s="161"/>
      <c r="V341" s="161"/>
      <c r="W341" s="161"/>
      <c r="X341" s="161"/>
      <c r="Y341" s="150"/>
      <c r="Z341" s="150"/>
      <c r="AA341" s="150"/>
      <c r="AB341" s="150"/>
      <c r="AC341" s="150"/>
      <c r="AD341" s="150"/>
      <c r="AE341" s="150"/>
      <c r="AF341" s="150"/>
      <c r="AG341" s="150" t="s">
        <v>246</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189" t="s">
        <v>560</v>
      </c>
      <c r="D342" s="184"/>
      <c r="E342" s="185">
        <v>2.2000000000000002</v>
      </c>
      <c r="F342" s="161"/>
      <c r="G342" s="161"/>
      <c r="H342" s="161"/>
      <c r="I342" s="161"/>
      <c r="J342" s="161"/>
      <c r="K342" s="161"/>
      <c r="L342" s="161"/>
      <c r="M342" s="161"/>
      <c r="N342" s="161"/>
      <c r="O342" s="161"/>
      <c r="P342" s="161"/>
      <c r="Q342" s="161"/>
      <c r="R342" s="161"/>
      <c r="S342" s="161"/>
      <c r="T342" s="161"/>
      <c r="U342" s="161"/>
      <c r="V342" s="161"/>
      <c r="W342" s="161"/>
      <c r="X342" s="161"/>
      <c r="Y342" s="150"/>
      <c r="Z342" s="150"/>
      <c r="AA342" s="150"/>
      <c r="AB342" s="150"/>
      <c r="AC342" s="150"/>
      <c r="AD342" s="150"/>
      <c r="AE342" s="150"/>
      <c r="AF342" s="150"/>
      <c r="AG342" s="150" t="s">
        <v>246</v>
      </c>
      <c r="AH342" s="150">
        <v>0</v>
      </c>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57"/>
      <c r="B343" s="158"/>
      <c r="C343" s="261"/>
      <c r="D343" s="262"/>
      <c r="E343" s="262"/>
      <c r="F343" s="262"/>
      <c r="G343" s="262"/>
      <c r="H343" s="161"/>
      <c r="I343" s="161"/>
      <c r="J343" s="161"/>
      <c r="K343" s="161"/>
      <c r="L343" s="161"/>
      <c r="M343" s="161"/>
      <c r="N343" s="161"/>
      <c r="O343" s="161"/>
      <c r="P343" s="161"/>
      <c r="Q343" s="161"/>
      <c r="R343" s="161"/>
      <c r="S343" s="161"/>
      <c r="T343" s="161"/>
      <c r="U343" s="161"/>
      <c r="V343" s="161"/>
      <c r="W343" s="161"/>
      <c r="X343" s="161"/>
      <c r="Y343" s="150"/>
      <c r="Z343" s="150"/>
      <c r="AA343" s="150"/>
      <c r="AB343" s="150"/>
      <c r="AC343" s="150"/>
      <c r="AD343" s="150"/>
      <c r="AE343" s="150"/>
      <c r="AF343" s="150"/>
      <c r="AG343" s="150" t="s">
        <v>221</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x14ac:dyDescent="0.2">
      <c r="A344" s="164" t="s">
        <v>212</v>
      </c>
      <c r="B344" s="165" t="s">
        <v>115</v>
      </c>
      <c r="C344" s="179" t="s">
        <v>116</v>
      </c>
      <c r="D344" s="166"/>
      <c r="E344" s="167"/>
      <c r="F344" s="168"/>
      <c r="G344" s="168">
        <f>SUMIF(AG345:AG371,"&lt;&gt;NOR",G345:G371)</f>
        <v>127408.47000000002</v>
      </c>
      <c r="H344" s="168"/>
      <c r="I344" s="168">
        <f>SUM(I345:I371)</f>
        <v>0</v>
      </c>
      <c r="J344" s="168"/>
      <c r="K344" s="168">
        <f>SUM(K345:K371)</f>
        <v>0</v>
      </c>
      <c r="L344" s="168"/>
      <c r="M344" s="168">
        <f>SUM(M345:M371)</f>
        <v>154164.24870000003</v>
      </c>
      <c r="N344" s="168"/>
      <c r="O344" s="168">
        <f>SUM(O345:O371)</f>
        <v>7.2900000000000009</v>
      </c>
      <c r="P344" s="168"/>
      <c r="Q344" s="168">
        <f>SUM(Q345:Q371)</f>
        <v>0</v>
      </c>
      <c r="R344" s="168"/>
      <c r="S344" s="168"/>
      <c r="T344" s="169"/>
      <c r="U344" s="163"/>
      <c r="V344" s="163">
        <f>SUM(V345:V371)</f>
        <v>159.59</v>
      </c>
      <c r="W344" s="163"/>
      <c r="X344" s="163"/>
      <c r="AG344" t="s">
        <v>213</v>
      </c>
    </row>
    <row r="345" spans="1:60" ht="22.5" outlineLevel="1" x14ac:dyDescent="0.2">
      <c r="A345" s="170">
        <v>73</v>
      </c>
      <c r="B345" s="171" t="s">
        <v>561</v>
      </c>
      <c r="C345" s="180" t="s">
        <v>562</v>
      </c>
      <c r="D345" s="172" t="s">
        <v>276</v>
      </c>
      <c r="E345" s="173">
        <v>341.75</v>
      </c>
      <c r="F345" s="174">
        <v>81.790000000000006</v>
      </c>
      <c r="G345" s="175">
        <f>ROUND(E345*F345,2)</f>
        <v>27951.73</v>
      </c>
      <c r="H345" s="174"/>
      <c r="I345" s="175">
        <f>ROUND(E345*H345,2)</f>
        <v>0</v>
      </c>
      <c r="J345" s="174"/>
      <c r="K345" s="175">
        <f>ROUND(E345*J345,2)</f>
        <v>0</v>
      </c>
      <c r="L345" s="175">
        <v>21</v>
      </c>
      <c r="M345" s="175">
        <f>G345*(1+L345/100)</f>
        <v>33821.5933</v>
      </c>
      <c r="N345" s="175">
        <v>1.8380000000000001E-2</v>
      </c>
      <c r="O345" s="175">
        <f>ROUND(E345*N345,2)</f>
        <v>6.28</v>
      </c>
      <c r="P345" s="175">
        <v>0</v>
      </c>
      <c r="Q345" s="175">
        <f>ROUND(E345*P345,2)</f>
        <v>0</v>
      </c>
      <c r="R345" s="175" t="s">
        <v>563</v>
      </c>
      <c r="S345" s="175" t="s">
        <v>217</v>
      </c>
      <c r="T345" s="176" t="s">
        <v>218</v>
      </c>
      <c r="U345" s="161">
        <v>0.14399999999999999</v>
      </c>
      <c r="V345" s="161">
        <f>ROUND(E345*U345,2)</f>
        <v>49.21</v>
      </c>
      <c r="W345" s="161"/>
      <c r="X345" s="161" t="s">
        <v>241</v>
      </c>
      <c r="Y345" s="150"/>
      <c r="Z345" s="150"/>
      <c r="AA345" s="150"/>
      <c r="AB345" s="150"/>
      <c r="AC345" s="150"/>
      <c r="AD345" s="150"/>
      <c r="AE345" s="150"/>
      <c r="AF345" s="150"/>
      <c r="AG345" s="150" t="s">
        <v>242</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59" t="s">
        <v>564</v>
      </c>
      <c r="D346" s="260"/>
      <c r="E346" s="260"/>
      <c r="F346" s="260"/>
      <c r="G346" s="260"/>
      <c r="H346" s="161"/>
      <c r="I346" s="161"/>
      <c r="J346" s="161"/>
      <c r="K346" s="161"/>
      <c r="L346" s="161"/>
      <c r="M346" s="161"/>
      <c r="N346" s="161"/>
      <c r="O346" s="161"/>
      <c r="P346" s="161"/>
      <c r="Q346" s="161"/>
      <c r="R346" s="161"/>
      <c r="S346" s="161"/>
      <c r="T346" s="161"/>
      <c r="U346" s="161"/>
      <c r="V346" s="161"/>
      <c r="W346" s="161"/>
      <c r="X346" s="161"/>
      <c r="Y346" s="150"/>
      <c r="Z346" s="150"/>
      <c r="AA346" s="150"/>
      <c r="AB346" s="150"/>
      <c r="AC346" s="150"/>
      <c r="AD346" s="150"/>
      <c r="AE346" s="150"/>
      <c r="AF346" s="150"/>
      <c r="AG346" s="150" t="s">
        <v>244</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189" t="s">
        <v>565</v>
      </c>
      <c r="D347" s="184"/>
      <c r="E347" s="185">
        <v>146.25</v>
      </c>
      <c r="F347" s="161"/>
      <c r="G347" s="161"/>
      <c r="H347" s="161"/>
      <c r="I347" s="161"/>
      <c r="J347" s="161"/>
      <c r="K347" s="161"/>
      <c r="L347" s="161"/>
      <c r="M347" s="161"/>
      <c r="N347" s="161"/>
      <c r="O347" s="161"/>
      <c r="P347" s="161"/>
      <c r="Q347" s="161"/>
      <c r="R347" s="161"/>
      <c r="S347" s="161"/>
      <c r="T347" s="161"/>
      <c r="U347" s="161"/>
      <c r="V347" s="161"/>
      <c r="W347" s="161"/>
      <c r="X347" s="161"/>
      <c r="Y347" s="150"/>
      <c r="Z347" s="150"/>
      <c r="AA347" s="150"/>
      <c r="AB347" s="150"/>
      <c r="AC347" s="150"/>
      <c r="AD347" s="150"/>
      <c r="AE347" s="150"/>
      <c r="AF347" s="150"/>
      <c r="AG347" s="150" t="s">
        <v>246</v>
      </c>
      <c r="AH347" s="150">
        <v>0</v>
      </c>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189" t="s">
        <v>566</v>
      </c>
      <c r="D348" s="184"/>
      <c r="E348" s="185">
        <v>68</v>
      </c>
      <c r="F348" s="161"/>
      <c r="G348" s="161"/>
      <c r="H348" s="161"/>
      <c r="I348" s="161"/>
      <c r="J348" s="161"/>
      <c r="K348" s="161"/>
      <c r="L348" s="161"/>
      <c r="M348" s="161"/>
      <c r="N348" s="161"/>
      <c r="O348" s="161"/>
      <c r="P348" s="161"/>
      <c r="Q348" s="161"/>
      <c r="R348" s="161"/>
      <c r="S348" s="161"/>
      <c r="T348" s="161"/>
      <c r="U348" s="161"/>
      <c r="V348" s="161"/>
      <c r="W348" s="161"/>
      <c r="X348" s="161"/>
      <c r="Y348" s="150"/>
      <c r="Z348" s="150"/>
      <c r="AA348" s="150"/>
      <c r="AB348" s="150"/>
      <c r="AC348" s="150"/>
      <c r="AD348" s="150"/>
      <c r="AE348" s="150"/>
      <c r="AF348" s="150"/>
      <c r="AG348" s="150" t="s">
        <v>246</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9" t="s">
        <v>567</v>
      </c>
      <c r="D349" s="184"/>
      <c r="E349" s="185">
        <v>127.5</v>
      </c>
      <c r="F349" s="161"/>
      <c r="G349" s="161"/>
      <c r="H349" s="161"/>
      <c r="I349" s="161"/>
      <c r="J349" s="161"/>
      <c r="K349" s="161"/>
      <c r="L349" s="161"/>
      <c r="M349" s="161"/>
      <c r="N349" s="161"/>
      <c r="O349" s="161"/>
      <c r="P349" s="161"/>
      <c r="Q349" s="161"/>
      <c r="R349" s="161"/>
      <c r="S349" s="161"/>
      <c r="T349" s="161"/>
      <c r="U349" s="161"/>
      <c r="V349" s="161"/>
      <c r="W349" s="161"/>
      <c r="X349" s="161"/>
      <c r="Y349" s="150"/>
      <c r="Z349" s="150"/>
      <c r="AA349" s="150"/>
      <c r="AB349" s="150"/>
      <c r="AC349" s="150"/>
      <c r="AD349" s="150"/>
      <c r="AE349" s="150"/>
      <c r="AF349" s="150"/>
      <c r="AG349" s="150" t="s">
        <v>246</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61"/>
      <c r="D350" s="262"/>
      <c r="E350" s="262"/>
      <c r="F350" s="262"/>
      <c r="G350" s="262"/>
      <c r="H350" s="161"/>
      <c r="I350" s="161"/>
      <c r="J350" s="161"/>
      <c r="K350" s="161"/>
      <c r="L350" s="161"/>
      <c r="M350" s="161"/>
      <c r="N350" s="161"/>
      <c r="O350" s="161"/>
      <c r="P350" s="161"/>
      <c r="Q350" s="161"/>
      <c r="R350" s="161"/>
      <c r="S350" s="161"/>
      <c r="T350" s="161"/>
      <c r="U350" s="161"/>
      <c r="V350" s="161"/>
      <c r="W350" s="161"/>
      <c r="X350" s="161"/>
      <c r="Y350" s="150"/>
      <c r="Z350" s="150"/>
      <c r="AA350" s="150"/>
      <c r="AB350" s="150"/>
      <c r="AC350" s="150"/>
      <c r="AD350" s="150"/>
      <c r="AE350" s="150"/>
      <c r="AF350" s="150"/>
      <c r="AG350" s="150" t="s">
        <v>221</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ht="33.75" outlineLevel="1" x14ac:dyDescent="0.2">
      <c r="A351" s="170">
        <v>74</v>
      </c>
      <c r="B351" s="171" t="s">
        <v>568</v>
      </c>
      <c r="C351" s="180" t="s">
        <v>569</v>
      </c>
      <c r="D351" s="172" t="s">
        <v>276</v>
      </c>
      <c r="E351" s="173">
        <v>683.5</v>
      </c>
      <c r="F351" s="174">
        <v>37.03</v>
      </c>
      <c r="G351" s="175">
        <f>ROUND(E351*F351,2)</f>
        <v>25310.01</v>
      </c>
      <c r="H351" s="174"/>
      <c r="I351" s="175">
        <f>ROUND(E351*H351,2)</f>
        <v>0</v>
      </c>
      <c r="J351" s="174"/>
      <c r="K351" s="175">
        <f>ROUND(E351*J351,2)</f>
        <v>0</v>
      </c>
      <c r="L351" s="175">
        <v>21</v>
      </c>
      <c r="M351" s="175">
        <f>G351*(1+L351/100)</f>
        <v>30625.112099999998</v>
      </c>
      <c r="N351" s="175">
        <v>9.7000000000000005E-4</v>
      </c>
      <c r="O351" s="175">
        <f>ROUND(E351*N351,2)</f>
        <v>0.66</v>
      </c>
      <c r="P351" s="175">
        <v>0</v>
      </c>
      <c r="Q351" s="175">
        <f>ROUND(E351*P351,2)</f>
        <v>0</v>
      </c>
      <c r="R351" s="175" t="s">
        <v>563</v>
      </c>
      <c r="S351" s="175" t="s">
        <v>217</v>
      </c>
      <c r="T351" s="176" t="s">
        <v>218</v>
      </c>
      <c r="U351" s="161">
        <v>6.0000000000000001E-3</v>
      </c>
      <c r="V351" s="161">
        <f>ROUND(E351*U351,2)</f>
        <v>4.0999999999999996</v>
      </c>
      <c r="W351" s="161"/>
      <c r="X351" s="161" t="s">
        <v>241</v>
      </c>
      <c r="Y351" s="150"/>
      <c r="Z351" s="150"/>
      <c r="AA351" s="150"/>
      <c r="AB351" s="150"/>
      <c r="AC351" s="150"/>
      <c r="AD351" s="150"/>
      <c r="AE351" s="150"/>
      <c r="AF351" s="150"/>
      <c r="AG351" s="150" t="s">
        <v>242</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59" t="s">
        <v>564</v>
      </c>
      <c r="D352" s="260"/>
      <c r="E352" s="260"/>
      <c r="F352" s="260"/>
      <c r="G352" s="260"/>
      <c r="H352" s="161"/>
      <c r="I352" s="161"/>
      <c r="J352" s="161"/>
      <c r="K352" s="161"/>
      <c r="L352" s="161"/>
      <c r="M352" s="161"/>
      <c r="N352" s="161"/>
      <c r="O352" s="161"/>
      <c r="P352" s="161"/>
      <c r="Q352" s="161"/>
      <c r="R352" s="161"/>
      <c r="S352" s="161"/>
      <c r="T352" s="161"/>
      <c r="U352" s="161"/>
      <c r="V352" s="161"/>
      <c r="W352" s="161"/>
      <c r="X352" s="161"/>
      <c r="Y352" s="150"/>
      <c r="Z352" s="150"/>
      <c r="AA352" s="150"/>
      <c r="AB352" s="150"/>
      <c r="AC352" s="150"/>
      <c r="AD352" s="150"/>
      <c r="AE352" s="150"/>
      <c r="AF352" s="150"/>
      <c r="AG352" s="150" t="s">
        <v>244</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189" t="s">
        <v>570</v>
      </c>
      <c r="D353" s="184"/>
      <c r="E353" s="185">
        <v>683.5</v>
      </c>
      <c r="F353" s="161"/>
      <c r="G353" s="161"/>
      <c r="H353" s="161"/>
      <c r="I353" s="161"/>
      <c r="J353" s="161"/>
      <c r="K353" s="161"/>
      <c r="L353" s="161"/>
      <c r="M353" s="161"/>
      <c r="N353" s="161"/>
      <c r="O353" s="161"/>
      <c r="P353" s="161"/>
      <c r="Q353" s="161"/>
      <c r="R353" s="161"/>
      <c r="S353" s="161"/>
      <c r="T353" s="161"/>
      <c r="U353" s="161"/>
      <c r="V353" s="161"/>
      <c r="W353" s="161"/>
      <c r="X353" s="161"/>
      <c r="Y353" s="150"/>
      <c r="Z353" s="150"/>
      <c r="AA353" s="150"/>
      <c r="AB353" s="150"/>
      <c r="AC353" s="150"/>
      <c r="AD353" s="150"/>
      <c r="AE353" s="150"/>
      <c r="AF353" s="150"/>
      <c r="AG353" s="150" t="s">
        <v>246</v>
      </c>
      <c r="AH353" s="150">
        <v>5</v>
      </c>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61"/>
      <c r="D354" s="262"/>
      <c r="E354" s="262"/>
      <c r="F354" s="262"/>
      <c r="G354" s="262"/>
      <c r="H354" s="161"/>
      <c r="I354" s="161"/>
      <c r="J354" s="161"/>
      <c r="K354" s="161"/>
      <c r="L354" s="161"/>
      <c r="M354" s="161"/>
      <c r="N354" s="161"/>
      <c r="O354" s="161"/>
      <c r="P354" s="161"/>
      <c r="Q354" s="161"/>
      <c r="R354" s="161"/>
      <c r="S354" s="161"/>
      <c r="T354" s="161"/>
      <c r="U354" s="161"/>
      <c r="V354" s="161"/>
      <c r="W354" s="161"/>
      <c r="X354" s="161"/>
      <c r="Y354" s="150"/>
      <c r="Z354" s="150"/>
      <c r="AA354" s="150"/>
      <c r="AB354" s="150"/>
      <c r="AC354" s="150"/>
      <c r="AD354" s="150"/>
      <c r="AE354" s="150"/>
      <c r="AF354" s="150"/>
      <c r="AG354" s="150" t="s">
        <v>221</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70">
        <v>75</v>
      </c>
      <c r="B355" s="171" t="s">
        <v>571</v>
      </c>
      <c r="C355" s="180" t="s">
        <v>572</v>
      </c>
      <c r="D355" s="172" t="s">
        <v>276</v>
      </c>
      <c r="E355" s="173">
        <v>341.75</v>
      </c>
      <c r="F355" s="174">
        <v>72.88</v>
      </c>
      <c r="G355" s="175">
        <f>ROUND(E355*F355,2)</f>
        <v>24906.74</v>
      </c>
      <c r="H355" s="174"/>
      <c r="I355" s="175">
        <f>ROUND(E355*H355,2)</f>
        <v>0</v>
      </c>
      <c r="J355" s="174"/>
      <c r="K355" s="175">
        <f>ROUND(E355*J355,2)</f>
        <v>0</v>
      </c>
      <c r="L355" s="175">
        <v>21</v>
      </c>
      <c r="M355" s="175">
        <f>G355*(1+L355/100)</f>
        <v>30137.1554</v>
      </c>
      <c r="N355" s="175">
        <v>0</v>
      </c>
      <c r="O355" s="175">
        <f>ROUND(E355*N355,2)</f>
        <v>0</v>
      </c>
      <c r="P355" s="175">
        <v>0</v>
      </c>
      <c r="Q355" s="175">
        <f>ROUND(E355*P355,2)</f>
        <v>0</v>
      </c>
      <c r="R355" s="175" t="s">
        <v>563</v>
      </c>
      <c r="S355" s="175" t="s">
        <v>217</v>
      </c>
      <c r="T355" s="176" t="s">
        <v>218</v>
      </c>
      <c r="U355" s="161">
        <v>0.126</v>
      </c>
      <c r="V355" s="161">
        <f>ROUND(E355*U355,2)</f>
        <v>43.06</v>
      </c>
      <c r="W355" s="161"/>
      <c r="X355" s="161" t="s">
        <v>241</v>
      </c>
      <c r="Y355" s="150"/>
      <c r="Z355" s="150"/>
      <c r="AA355" s="150"/>
      <c r="AB355" s="150"/>
      <c r="AC355" s="150"/>
      <c r="AD355" s="150"/>
      <c r="AE355" s="150"/>
      <c r="AF355" s="150"/>
      <c r="AG355" s="150" t="s">
        <v>242</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9" t="s">
        <v>573</v>
      </c>
      <c r="D356" s="184"/>
      <c r="E356" s="185">
        <v>341.75</v>
      </c>
      <c r="F356" s="161"/>
      <c r="G356" s="161"/>
      <c r="H356" s="161"/>
      <c r="I356" s="161"/>
      <c r="J356" s="161"/>
      <c r="K356" s="161"/>
      <c r="L356" s="161"/>
      <c r="M356" s="161"/>
      <c r="N356" s="161"/>
      <c r="O356" s="161"/>
      <c r="P356" s="161"/>
      <c r="Q356" s="161"/>
      <c r="R356" s="161"/>
      <c r="S356" s="161"/>
      <c r="T356" s="161"/>
      <c r="U356" s="161"/>
      <c r="V356" s="161"/>
      <c r="W356" s="161"/>
      <c r="X356" s="161"/>
      <c r="Y356" s="150"/>
      <c r="Z356" s="150"/>
      <c r="AA356" s="150"/>
      <c r="AB356" s="150"/>
      <c r="AC356" s="150"/>
      <c r="AD356" s="150"/>
      <c r="AE356" s="150"/>
      <c r="AF356" s="150"/>
      <c r="AG356" s="150" t="s">
        <v>246</v>
      </c>
      <c r="AH356" s="150">
        <v>5</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61"/>
      <c r="D357" s="262"/>
      <c r="E357" s="262"/>
      <c r="F357" s="262"/>
      <c r="G357" s="262"/>
      <c r="H357" s="161"/>
      <c r="I357" s="161"/>
      <c r="J357" s="161"/>
      <c r="K357" s="161"/>
      <c r="L357" s="161"/>
      <c r="M357" s="161"/>
      <c r="N357" s="161"/>
      <c r="O357" s="161"/>
      <c r="P357" s="161"/>
      <c r="Q357" s="161"/>
      <c r="R357" s="161"/>
      <c r="S357" s="161"/>
      <c r="T357" s="161"/>
      <c r="U357" s="161"/>
      <c r="V357" s="161"/>
      <c r="W357" s="161"/>
      <c r="X357" s="161"/>
      <c r="Y357" s="150"/>
      <c r="Z357" s="150"/>
      <c r="AA357" s="150"/>
      <c r="AB357" s="150"/>
      <c r="AC357" s="150"/>
      <c r="AD357" s="150"/>
      <c r="AE357" s="150"/>
      <c r="AF357" s="150"/>
      <c r="AG357" s="150" t="s">
        <v>221</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70">
        <v>76</v>
      </c>
      <c r="B358" s="171" t="s">
        <v>574</v>
      </c>
      <c r="C358" s="180" t="s">
        <v>575</v>
      </c>
      <c r="D358" s="172" t="s">
        <v>276</v>
      </c>
      <c r="E358" s="173">
        <v>263.89999999999998</v>
      </c>
      <c r="F358" s="174">
        <v>128.79</v>
      </c>
      <c r="G358" s="175">
        <f>ROUND(E358*F358,2)</f>
        <v>33987.68</v>
      </c>
      <c r="H358" s="174"/>
      <c r="I358" s="175">
        <f>ROUND(E358*H358,2)</f>
        <v>0</v>
      </c>
      <c r="J358" s="174"/>
      <c r="K358" s="175">
        <f>ROUND(E358*J358,2)</f>
        <v>0</v>
      </c>
      <c r="L358" s="175">
        <v>21</v>
      </c>
      <c r="M358" s="175">
        <f>G358*(1+L358/100)</f>
        <v>41125.092799999999</v>
      </c>
      <c r="N358" s="175">
        <v>1.2099999999999999E-3</v>
      </c>
      <c r="O358" s="175">
        <f>ROUND(E358*N358,2)</f>
        <v>0.32</v>
      </c>
      <c r="P358" s="175">
        <v>0</v>
      </c>
      <c r="Q358" s="175">
        <f>ROUND(E358*P358,2)</f>
        <v>0</v>
      </c>
      <c r="R358" s="175" t="s">
        <v>563</v>
      </c>
      <c r="S358" s="175" t="s">
        <v>217</v>
      </c>
      <c r="T358" s="176" t="s">
        <v>218</v>
      </c>
      <c r="U358" s="161">
        <v>0.17699999999999999</v>
      </c>
      <c r="V358" s="161">
        <f>ROUND(E358*U358,2)</f>
        <v>46.71</v>
      </c>
      <c r="W358" s="161"/>
      <c r="X358" s="161" t="s">
        <v>241</v>
      </c>
      <c r="Y358" s="150"/>
      <c r="Z358" s="150"/>
      <c r="AA358" s="150"/>
      <c r="AB358" s="150"/>
      <c r="AC358" s="150"/>
      <c r="AD358" s="150"/>
      <c r="AE358" s="150"/>
      <c r="AF358" s="150"/>
      <c r="AG358" s="150" t="s">
        <v>242</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189" t="s">
        <v>576</v>
      </c>
      <c r="D359" s="184"/>
      <c r="E359" s="185">
        <v>122.3</v>
      </c>
      <c r="F359" s="161"/>
      <c r="G359" s="161"/>
      <c r="H359" s="161"/>
      <c r="I359" s="161"/>
      <c r="J359" s="161"/>
      <c r="K359" s="161"/>
      <c r="L359" s="161"/>
      <c r="M359" s="161"/>
      <c r="N359" s="161"/>
      <c r="O359" s="161"/>
      <c r="P359" s="161"/>
      <c r="Q359" s="161"/>
      <c r="R359" s="161"/>
      <c r="S359" s="161"/>
      <c r="T359" s="161"/>
      <c r="U359" s="161"/>
      <c r="V359" s="161"/>
      <c r="W359" s="161"/>
      <c r="X359" s="161"/>
      <c r="Y359" s="150"/>
      <c r="Z359" s="150"/>
      <c r="AA359" s="150"/>
      <c r="AB359" s="150"/>
      <c r="AC359" s="150"/>
      <c r="AD359" s="150"/>
      <c r="AE359" s="150"/>
      <c r="AF359" s="150"/>
      <c r="AG359" s="150" t="s">
        <v>246</v>
      </c>
      <c r="AH359" s="150">
        <v>0</v>
      </c>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9" t="s">
        <v>411</v>
      </c>
      <c r="D360" s="184"/>
      <c r="E360" s="185">
        <v>119</v>
      </c>
      <c r="F360" s="161"/>
      <c r="G360" s="161"/>
      <c r="H360" s="161"/>
      <c r="I360" s="161"/>
      <c r="J360" s="161"/>
      <c r="K360" s="161"/>
      <c r="L360" s="161"/>
      <c r="M360" s="161"/>
      <c r="N360" s="161"/>
      <c r="O360" s="161"/>
      <c r="P360" s="161"/>
      <c r="Q360" s="161"/>
      <c r="R360" s="161"/>
      <c r="S360" s="161"/>
      <c r="T360" s="161"/>
      <c r="U360" s="161"/>
      <c r="V360" s="161"/>
      <c r="W360" s="161"/>
      <c r="X360" s="161"/>
      <c r="Y360" s="150"/>
      <c r="Z360" s="150"/>
      <c r="AA360" s="150"/>
      <c r="AB360" s="150"/>
      <c r="AC360" s="150"/>
      <c r="AD360" s="150"/>
      <c r="AE360" s="150"/>
      <c r="AF360" s="150"/>
      <c r="AG360" s="150" t="s">
        <v>246</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9" t="s">
        <v>577</v>
      </c>
      <c r="D361" s="184"/>
      <c r="E361" s="185">
        <v>22.6</v>
      </c>
      <c r="F361" s="161"/>
      <c r="G361" s="161"/>
      <c r="H361" s="161"/>
      <c r="I361" s="161"/>
      <c r="J361" s="161"/>
      <c r="K361" s="161"/>
      <c r="L361" s="161"/>
      <c r="M361" s="161"/>
      <c r="N361" s="161"/>
      <c r="O361" s="161"/>
      <c r="P361" s="161"/>
      <c r="Q361" s="161"/>
      <c r="R361" s="161"/>
      <c r="S361" s="161"/>
      <c r="T361" s="161"/>
      <c r="U361" s="161"/>
      <c r="V361" s="161"/>
      <c r="W361" s="161"/>
      <c r="X361" s="161"/>
      <c r="Y361" s="150"/>
      <c r="Z361" s="150"/>
      <c r="AA361" s="150"/>
      <c r="AB361" s="150"/>
      <c r="AC361" s="150"/>
      <c r="AD361" s="150"/>
      <c r="AE361" s="150"/>
      <c r="AF361" s="150"/>
      <c r="AG361" s="150" t="s">
        <v>246</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261"/>
      <c r="D362" s="262"/>
      <c r="E362" s="262"/>
      <c r="F362" s="262"/>
      <c r="G362" s="262"/>
      <c r="H362" s="161"/>
      <c r="I362" s="161"/>
      <c r="J362" s="161"/>
      <c r="K362" s="161"/>
      <c r="L362" s="161"/>
      <c r="M362" s="161"/>
      <c r="N362" s="161"/>
      <c r="O362" s="161"/>
      <c r="P362" s="161"/>
      <c r="Q362" s="161"/>
      <c r="R362" s="161"/>
      <c r="S362" s="161"/>
      <c r="T362" s="161"/>
      <c r="U362" s="161"/>
      <c r="V362" s="161"/>
      <c r="W362" s="161"/>
      <c r="X362" s="161"/>
      <c r="Y362" s="150"/>
      <c r="Z362" s="150"/>
      <c r="AA362" s="150"/>
      <c r="AB362" s="150"/>
      <c r="AC362" s="150"/>
      <c r="AD362" s="150"/>
      <c r="AE362" s="150"/>
      <c r="AF362" s="150"/>
      <c r="AG362" s="150" t="s">
        <v>221</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70">
        <v>77</v>
      </c>
      <c r="B363" s="171" t="s">
        <v>578</v>
      </c>
      <c r="C363" s="180" t="s">
        <v>579</v>
      </c>
      <c r="D363" s="172" t="s">
        <v>276</v>
      </c>
      <c r="E363" s="173">
        <v>341.75</v>
      </c>
      <c r="F363" s="174">
        <v>16.5</v>
      </c>
      <c r="G363" s="175">
        <f>ROUND(E363*F363,2)</f>
        <v>5638.88</v>
      </c>
      <c r="H363" s="174"/>
      <c r="I363" s="175">
        <f>ROUND(E363*H363,2)</f>
        <v>0</v>
      </c>
      <c r="J363" s="174"/>
      <c r="K363" s="175">
        <f>ROUND(E363*J363,2)</f>
        <v>0</v>
      </c>
      <c r="L363" s="175">
        <v>21</v>
      </c>
      <c r="M363" s="175">
        <f>G363*(1+L363/100)</f>
        <v>6823.0447999999997</v>
      </c>
      <c r="N363" s="175">
        <v>0</v>
      </c>
      <c r="O363" s="175">
        <f>ROUND(E363*N363,2)</f>
        <v>0</v>
      </c>
      <c r="P363" s="175">
        <v>0</v>
      </c>
      <c r="Q363" s="175">
        <f>ROUND(E363*P363,2)</f>
        <v>0</v>
      </c>
      <c r="R363" s="175" t="s">
        <v>563</v>
      </c>
      <c r="S363" s="175" t="s">
        <v>217</v>
      </c>
      <c r="T363" s="176" t="s">
        <v>218</v>
      </c>
      <c r="U363" s="161">
        <v>3.0300000000000001E-2</v>
      </c>
      <c r="V363" s="161">
        <f>ROUND(E363*U363,2)</f>
        <v>10.36</v>
      </c>
      <c r="W363" s="161"/>
      <c r="X363" s="161" t="s">
        <v>241</v>
      </c>
      <c r="Y363" s="150"/>
      <c r="Z363" s="150"/>
      <c r="AA363" s="150"/>
      <c r="AB363" s="150"/>
      <c r="AC363" s="150"/>
      <c r="AD363" s="150"/>
      <c r="AE363" s="150"/>
      <c r="AF363" s="150"/>
      <c r="AG363" s="150" t="s">
        <v>242</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9" t="s">
        <v>573</v>
      </c>
      <c r="D364" s="184"/>
      <c r="E364" s="185">
        <v>341.75</v>
      </c>
      <c r="F364" s="161"/>
      <c r="G364" s="161"/>
      <c r="H364" s="161"/>
      <c r="I364" s="161"/>
      <c r="J364" s="161"/>
      <c r="K364" s="161"/>
      <c r="L364" s="161"/>
      <c r="M364" s="161"/>
      <c r="N364" s="161"/>
      <c r="O364" s="161"/>
      <c r="P364" s="161"/>
      <c r="Q364" s="161"/>
      <c r="R364" s="161"/>
      <c r="S364" s="161"/>
      <c r="T364" s="161"/>
      <c r="U364" s="161"/>
      <c r="V364" s="161"/>
      <c r="W364" s="161"/>
      <c r="X364" s="161"/>
      <c r="Y364" s="150"/>
      <c r="Z364" s="150"/>
      <c r="AA364" s="150"/>
      <c r="AB364" s="150"/>
      <c r="AC364" s="150"/>
      <c r="AD364" s="150"/>
      <c r="AE364" s="150"/>
      <c r="AF364" s="150"/>
      <c r="AG364" s="150" t="s">
        <v>246</v>
      </c>
      <c r="AH364" s="150">
        <v>5</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61"/>
      <c r="D365" s="262"/>
      <c r="E365" s="262"/>
      <c r="F365" s="262"/>
      <c r="G365" s="262"/>
      <c r="H365" s="161"/>
      <c r="I365" s="161"/>
      <c r="J365" s="161"/>
      <c r="K365" s="161"/>
      <c r="L365" s="161"/>
      <c r="M365" s="161"/>
      <c r="N365" s="161"/>
      <c r="O365" s="161"/>
      <c r="P365" s="161"/>
      <c r="Q365" s="161"/>
      <c r="R365" s="161"/>
      <c r="S365" s="161"/>
      <c r="T365" s="161"/>
      <c r="U365" s="161"/>
      <c r="V365" s="161"/>
      <c r="W365" s="161"/>
      <c r="X365" s="161"/>
      <c r="Y365" s="150"/>
      <c r="Z365" s="150"/>
      <c r="AA365" s="150"/>
      <c r="AB365" s="150"/>
      <c r="AC365" s="150"/>
      <c r="AD365" s="150"/>
      <c r="AE365" s="150"/>
      <c r="AF365" s="150"/>
      <c r="AG365" s="150" t="s">
        <v>221</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ht="33.75" outlineLevel="1" x14ac:dyDescent="0.2">
      <c r="A366" s="170">
        <v>78</v>
      </c>
      <c r="B366" s="171" t="s">
        <v>580</v>
      </c>
      <c r="C366" s="180" t="s">
        <v>581</v>
      </c>
      <c r="D366" s="172" t="s">
        <v>276</v>
      </c>
      <c r="E366" s="173">
        <v>683.5</v>
      </c>
      <c r="F366" s="174">
        <v>9.14</v>
      </c>
      <c r="G366" s="175">
        <f>ROUND(E366*F366,2)</f>
        <v>6247.19</v>
      </c>
      <c r="H366" s="174"/>
      <c r="I366" s="175">
        <f>ROUND(E366*H366,2)</f>
        <v>0</v>
      </c>
      <c r="J366" s="174"/>
      <c r="K366" s="175">
        <f>ROUND(E366*J366,2)</f>
        <v>0</v>
      </c>
      <c r="L366" s="175">
        <v>21</v>
      </c>
      <c r="M366" s="175">
        <f>G366*(1+L366/100)</f>
        <v>7559.0998999999993</v>
      </c>
      <c r="N366" s="175">
        <v>5.0000000000000002E-5</v>
      </c>
      <c r="O366" s="175">
        <f>ROUND(E366*N366,2)</f>
        <v>0.03</v>
      </c>
      <c r="P366" s="175">
        <v>0</v>
      </c>
      <c r="Q366" s="175">
        <f>ROUND(E366*P366,2)</f>
        <v>0</v>
      </c>
      <c r="R366" s="175" t="s">
        <v>563</v>
      </c>
      <c r="S366" s="175" t="s">
        <v>217</v>
      </c>
      <c r="T366" s="176" t="s">
        <v>218</v>
      </c>
      <c r="U366" s="161">
        <v>0</v>
      </c>
      <c r="V366" s="161">
        <f>ROUND(E366*U366,2)</f>
        <v>0</v>
      </c>
      <c r="W366" s="161"/>
      <c r="X366" s="161" t="s">
        <v>241</v>
      </c>
      <c r="Y366" s="150"/>
      <c r="Z366" s="150"/>
      <c r="AA366" s="150"/>
      <c r="AB366" s="150"/>
      <c r="AC366" s="150"/>
      <c r="AD366" s="150"/>
      <c r="AE366" s="150"/>
      <c r="AF366" s="150"/>
      <c r="AG366" s="150" t="s">
        <v>242</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89" t="s">
        <v>582</v>
      </c>
      <c r="D367" s="184"/>
      <c r="E367" s="185">
        <v>683.5</v>
      </c>
      <c r="F367" s="161"/>
      <c r="G367" s="161"/>
      <c r="H367" s="161"/>
      <c r="I367" s="161"/>
      <c r="J367" s="161"/>
      <c r="K367" s="161"/>
      <c r="L367" s="161"/>
      <c r="M367" s="161"/>
      <c r="N367" s="161"/>
      <c r="O367" s="161"/>
      <c r="P367" s="161"/>
      <c r="Q367" s="161"/>
      <c r="R367" s="161"/>
      <c r="S367" s="161"/>
      <c r="T367" s="161"/>
      <c r="U367" s="161"/>
      <c r="V367" s="161"/>
      <c r="W367" s="161"/>
      <c r="X367" s="161"/>
      <c r="Y367" s="150"/>
      <c r="Z367" s="150"/>
      <c r="AA367" s="150"/>
      <c r="AB367" s="150"/>
      <c r="AC367" s="150"/>
      <c r="AD367" s="150"/>
      <c r="AE367" s="150"/>
      <c r="AF367" s="150"/>
      <c r="AG367" s="150" t="s">
        <v>246</v>
      </c>
      <c r="AH367" s="150">
        <v>5</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61"/>
      <c r="D368" s="262"/>
      <c r="E368" s="262"/>
      <c r="F368" s="262"/>
      <c r="G368" s="262"/>
      <c r="H368" s="161"/>
      <c r="I368" s="161"/>
      <c r="J368" s="161"/>
      <c r="K368" s="161"/>
      <c r="L368" s="161"/>
      <c r="M368" s="161"/>
      <c r="N368" s="161"/>
      <c r="O368" s="161"/>
      <c r="P368" s="161"/>
      <c r="Q368" s="161"/>
      <c r="R368" s="161"/>
      <c r="S368" s="161"/>
      <c r="T368" s="161"/>
      <c r="U368" s="161"/>
      <c r="V368" s="161"/>
      <c r="W368" s="161"/>
      <c r="X368" s="161"/>
      <c r="Y368" s="150"/>
      <c r="Z368" s="150"/>
      <c r="AA368" s="150"/>
      <c r="AB368" s="150"/>
      <c r="AC368" s="150"/>
      <c r="AD368" s="150"/>
      <c r="AE368" s="150"/>
      <c r="AF368" s="150"/>
      <c r="AG368" s="150" t="s">
        <v>221</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70">
        <v>79</v>
      </c>
      <c r="B369" s="171" t="s">
        <v>583</v>
      </c>
      <c r="C369" s="180" t="s">
        <v>584</v>
      </c>
      <c r="D369" s="172" t="s">
        <v>276</v>
      </c>
      <c r="E369" s="173">
        <v>341.75</v>
      </c>
      <c r="F369" s="174">
        <v>9.85</v>
      </c>
      <c r="G369" s="175">
        <f>ROUND(E369*F369,2)</f>
        <v>3366.24</v>
      </c>
      <c r="H369" s="174"/>
      <c r="I369" s="175">
        <f>ROUND(E369*H369,2)</f>
        <v>0</v>
      </c>
      <c r="J369" s="174"/>
      <c r="K369" s="175">
        <f>ROUND(E369*J369,2)</f>
        <v>0</v>
      </c>
      <c r="L369" s="175">
        <v>21</v>
      </c>
      <c r="M369" s="175">
        <f>G369*(1+L369/100)</f>
        <v>4073.1503999999995</v>
      </c>
      <c r="N369" s="175">
        <v>0</v>
      </c>
      <c r="O369" s="175">
        <f>ROUND(E369*N369,2)</f>
        <v>0</v>
      </c>
      <c r="P369" s="175">
        <v>0</v>
      </c>
      <c r="Q369" s="175">
        <f>ROUND(E369*P369,2)</f>
        <v>0</v>
      </c>
      <c r="R369" s="175" t="s">
        <v>563</v>
      </c>
      <c r="S369" s="175" t="s">
        <v>217</v>
      </c>
      <c r="T369" s="176" t="s">
        <v>218</v>
      </c>
      <c r="U369" s="161">
        <v>1.7999999999999999E-2</v>
      </c>
      <c r="V369" s="161">
        <f>ROUND(E369*U369,2)</f>
        <v>6.15</v>
      </c>
      <c r="W369" s="161"/>
      <c r="X369" s="161" t="s">
        <v>241</v>
      </c>
      <c r="Y369" s="150"/>
      <c r="Z369" s="150"/>
      <c r="AA369" s="150"/>
      <c r="AB369" s="150"/>
      <c r="AC369" s="150"/>
      <c r="AD369" s="150"/>
      <c r="AE369" s="150"/>
      <c r="AF369" s="150"/>
      <c r="AG369" s="150" t="s">
        <v>242</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9" t="s">
        <v>585</v>
      </c>
      <c r="D370" s="184"/>
      <c r="E370" s="185">
        <v>341.75</v>
      </c>
      <c r="F370" s="161"/>
      <c r="G370" s="161"/>
      <c r="H370" s="161"/>
      <c r="I370" s="161"/>
      <c r="J370" s="161"/>
      <c r="K370" s="161"/>
      <c r="L370" s="161"/>
      <c r="M370" s="161"/>
      <c r="N370" s="161"/>
      <c r="O370" s="161"/>
      <c r="P370" s="161"/>
      <c r="Q370" s="161"/>
      <c r="R370" s="161"/>
      <c r="S370" s="161"/>
      <c r="T370" s="161"/>
      <c r="U370" s="161"/>
      <c r="V370" s="161"/>
      <c r="W370" s="161"/>
      <c r="X370" s="161"/>
      <c r="Y370" s="150"/>
      <c r="Z370" s="150"/>
      <c r="AA370" s="150"/>
      <c r="AB370" s="150"/>
      <c r="AC370" s="150"/>
      <c r="AD370" s="150"/>
      <c r="AE370" s="150"/>
      <c r="AF370" s="150"/>
      <c r="AG370" s="150" t="s">
        <v>246</v>
      </c>
      <c r="AH370" s="150">
        <v>5</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61"/>
      <c r="D371" s="262"/>
      <c r="E371" s="262"/>
      <c r="F371" s="262"/>
      <c r="G371" s="262"/>
      <c r="H371" s="161"/>
      <c r="I371" s="161"/>
      <c r="J371" s="161"/>
      <c r="K371" s="161"/>
      <c r="L371" s="161"/>
      <c r="M371" s="161"/>
      <c r="N371" s="161"/>
      <c r="O371" s="161"/>
      <c r="P371" s="161"/>
      <c r="Q371" s="161"/>
      <c r="R371" s="161"/>
      <c r="S371" s="161"/>
      <c r="T371" s="161"/>
      <c r="U371" s="161"/>
      <c r="V371" s="161"/>
      <c r="W371" s="161"/>
      <c r="X371" s="161"/>
      <c r="Y371" s="150"/>
      <c r="Z371" s="150"/>
      <c r="AA371" s="150"/>
      <c r="AB371" s="150"/>
      <c r="AC371" s="150"/>
      <c r="AD371" s="150"/>
      <c r="AE371" s="150"/>
      <c r="AF371" s="150"/>
      <c r="AG371" s="150" t="s">
        <v>221</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x14ac:dyDescent="0.2">
      <c r="A372" s="164" t="s">
        <v>212</v>
      </c>
      <c r="B372" s="165" t="s">
        <v>117</v>
      </c>
      <c r="C372" s="179" t="s">
        <v>118</v>
      </c>
      <c r="D372" s="166"/>
      <c r="E372" s="167"/>
      <c r="F372" s="168"/>
      <c r="G372" s="168">
        <f>SUMIF(AG373:AG380,"&lt;&gt;NOR",G373:G380)</f>
        <v>17404.189999999999</v>
      </c>
      <c r="H372" s="168"/>
      <c r="I372" s="168">
        <f>SUM(I373:I380)</f>
        <v>0</v>
      </c>
      <c r="J372" s="168"/>
      <c r="K372" s="168">
        <f>SUM(K373:K380)</f>
        <v>0</v>
      </c>
      <c r="L372" s="168"/>
      <c r="M372" s="168">
        <f>SUM(M373:M380)</f>
        <v>21059.069899999995</v>
      </c>
      <c r="N372" s="168"/>
      <c r="O372" s="168">
        <f>SUM(O373:O380)</f>
        <v>0.03</v>
      </c>
      <c r="P372" s="168"/>
      <c r="Q372" s="168">
        <f>SUM(Q373:Q380)</f>
        <v>0</v>
      </c>
      <c r="R372" s="168"/>
      <c r="S372" s="168"/>
      <c r="T372" s="169"/>
      <c r="U372" s="163"/>
      <c r="V372" s="163">
        <f>SUM(V373:V380)</f>
        <v>37.049999999999997</v>
      </c>
      <c r="W372" s="163"/>
      <c r="X372" s="163"/>
      <c r="AG372" t="s">
        <v>213</v>
      </c>
    </row>
    <row r="373" spans="1:60" ht="56.25" outlineLevel="1" x14ac:dyDescent="0.2">
      <c r="A373" s="170">
        <v>80</v>
      </c>
      <c r="B373" s="171" t="s">
        <v>586</v>
      </c>
      <c r="C373" s="180" t="s">
        <v>587</v>
      </c>
      <c r="D373" s="172" t="s">
        <v>276</v>
      </c>
      <c r="E373" s="173">
        <v>119</v>
      </c>
      <c r="F373" s="174">
        <v>140.65</v>
      </c>
      <c r="G373" s="175">
        <f>ROUND(E373*F373,2)</f>
        <v>16737.349999999999</v>
      </c>
      <c r="H373" s="174"/>
      <c r="I373" s="175">
        <f>ROUND(E373*H373,2)</f>
        <v>0</v>
      </c>
      <c r="J373" s="174"/>
      <c r="K373" s="175">
        <f>ROUND(E373*J373,2)</f>
        <v>0</v>
      </c>
      <c r="L373" s="175">
        <v>21</v>
      </c>
      <c r="M373" s="175">
        <f>G373*(1+L373/100)</f>
        <v>20252.193499999998</v>
      </c>
      <c r="N373" s="175">
        <v>4.0000000000000003E-5</v>
      </c>
      <c r="O373" s="175">
        <f>ROUND(E373*N373,2)</f>
        <v>0</v>
      </c>
      <c r="P373" s="175">
        <v>0</v>
      </c>
      <c r="Q373" s="175">
        <f>ROUND(E373*P373,2)</f>
        <v>0</v>
      </c>
      <c r="R373" s="175" t="s">
        <v>304</v>
      </c>
      <c r="S373" s="175" t="s">
        <v>217</v>
      </c>
      <c r="T373" s="176" t="s">
        <v>218</v>
      </c>
      <c r="U373" s="161">
        <v>0.31</v>
      </c>
      <c r="V373" s="161">
        <f>ROUND(E373*U373,2)</f>
        <v>36.89</v>
      </c>
      <c r="W373" s="161"/>
      <c r="X373" s="161" t="s">
        <v>241</v>
      </c>
      <c r="Y373" s="150"/>
      <c r="Z373" s="150"/>
      <c r="AA373" s="150"/>
      <c r="AB373" s="150"/>
      <c r="AC373" s="150"/>
      <c r="AD373" s="150"/>
      <c r="AE373" s="150"/>
      <c r="AF373" s="150"/>
      <c r="AG373" s="150" t="s">
        <v>242</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189" t="s">
        <v>411</v>
      </c>
      <c r="D374" s="184"/>
      <c r="E374" s="185">
        <v>119</v>
      </c>
      <c r="F374" s="161"/>
      <c r="G374" s="161"/>
      <c r="H374" s="161"/>
      <c r="I374" s="161"/>
      <c r="J374" s="161"/>
      <c r="K374" s="161"/>
      <c r="L374" s="161"/>
      <c r="M374" s="161"/>
      <c r="N374" s="161"/>
      <c r="O374" s="161"/>
      <c r="P374" s="161"/>
      <c r="Q374" s="161"/>
      <c r="R374" s="161"/>
      <c r="S374" s="161"/>
      <c r="T374" s="161"/>
      <c r="U374" s="161"/>
      <c r="V374" s="161"/>
      <c r="W374" s="161"/>
      <c r="X374" s="161"/>
      <c r="Y374" s="150"/>
      <c r="Z374" s="150"/>
      <c r="AA374" s="150"/>
      <c r="AB374" s="150"/>
      <c r="AC374" s="150"/>
      <c r="AD374" s="150"/>
      <c r="AE374" s="150"/>
      <c r="AF374" s="150"/>
      <c r="AG374" s="150" t="s">
        <v>246</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57"/>
      <c r="B375" s="158"/>
      <c r="C375" s="261"/>
      <c r="D375" s="262"/>
      <c r="E375" s="262"/>
      <c r="F375" s="262"/>
      <c r="G375" s="262"/>
      <c r="H375" s="161"/>
      <c r="I375" s="161"/>
      <c r="J375" s="161"/>
      <c r="K375" s="161"/>
      <c r="L375" s="161"/>
      <c r="M375" s="161"/>
      <c r="N375" s="161"/>
      <c r="O375" s="161"/>
      <c r="P375" s="161"/>
      <c r="Q375" s="161"/>
      <c r="R375" s="161"/>
      <c r="S375" s="161"/>
      <c r="T375" s="161"/>
      <c r="U375" s="161"/>
      <c r="V375" s="161"/>
      <c r="W375" s="161"/>
      <c r="X375" s="161"/>
      <c r="Y375" s="150"/>
      <c r="Z375" s="150"/>
      <c r="AA375" s="150"/>
      <c r="AB375" s="150"/>
      <c r="AC375" s="150"/>
      <c r="AD375" s="150"/>
      <c r="AE375" s="150"/>
      <c r="AF375" s="150"/>
      <c r="AG375" s="150" t="s">
        <v>221</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70">
        <v>81</v>
      </c>
      <c r="B376" s="171" t="s">
        <v>588</v>
      </c>
      <c r="C376" s="180" t="s">
        <v>589</v>
      </c>
      <c r="D376" s="172" t="s">
        <v>332</v>
      </c>
      <c r="E376" s="173">
        <v>2</v>
      </c>
      <c r="F376" s="174">
        <v>48.54</v>
      </c>
      <c r="G376" s="175">
        <f>ROUND(E376*F376,2)</f>
        <v>97.08</v>
      </c>
      <c r="H376" s="174"/>
      <c r="I376" s="175">
        <f>ROUND(E376*H376,2)</f>
        <v>0</v>
      </c>
      <c r="J376" s="174"/>
      <c r="K376" s="175">
        <f>ROUND(E376*J376,2)</f>
        <v>0</v>
      </c>
      <c r="L376" s="175">
        <v>21</v>
      </c>
      <c r="M376" s="175">
        <f>G376*(1+L376/100)</f>
        <v>117.46679999999999</v>
      </c>
      <c r="N376" s="175">
        <v>1.4420000000000001E-2</v>
      </c>
      <c r="O376" s="175">
        <f>ROUND(E376*N376,2)</f>
        <v>0.03</v>
      </c>
      <c r="P376" s="175">
        <v>0</v>
      </c>
      <c r="Q376" s="175">
        <f>ROUND(E376*P376,2)</f>
        <v>0</v>
      </c>
      <c r="R376" s="175" t="s">
        <v>304</v>
      </c>
      <c r="S376" s="175" t="s">
        <v>217</v>
      </c>
      <c r="T376" s="176" t="s">
        <v>218</v>
      </c>
      <c r="U376" s="161">
        <v>0.08</v>
      </c>
      <c r="V376" s="161">
        <f>ROUND(E376*U376,2)</f>
        <v>0.16</v>
      </c>
      <c r="W376" s="161"/>
      <c r="X376" s="161" t="s">
        <v>241</v>
      </c>
      <c r="Y376" s="150"/>
      <c r="Z376" s="150"/>
      <c r="AA376" s="150"/>
      <c r="AB376" s="150"/>
      <c r="AC376" s="150"/>
      <c r="AD376" s="150"/>
      <c r="AE376" s="150"/>
      <c r="AF376" s="150"/>
      <c r="AG376" s="150" t="s">
        <v>590</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259" t="s">
        <v>591</v>
      </c>
      <c r="D377" s="260"/>
      <c r="E377" s="260"/>
      <c r="F377" s="260"/>
      <c r="G377" s="260"/>
      <c r="H377" s="161"/>
      <c r="I377" s="161"/>
      <c r="J377" s="161"/>
      <c r="K377" s="161"/>
      <c r="L377" s="161"/>
      <c r="M377" s="161"/>
      <c r="N377" s="161"/>
      <c r="O377" s="161"/>
      <c r="P377" s="161"/>
      <c r="Q377" s="161"/>
      <c r="R377" s="161"/>
      <c r="S377" s="161"/>
      <c r="T377" s="161"/>
      <c r="U377" s="161"/>
      <c r="V377" s="161"/>
      <c r="W377" s="161"/>
      <c r="X377" s="161"/>
      <c r="Y377" s="150"/>
      <c r="Z377" s="150"/>
      <c r="AA377" s="150"/>
      <c r="AB377" s="150"/>
      <c r="AC377" s="150"/>
      <c r="AD377" s="150"/>
      <c r="AE377" s="150"/>
      <c r="AF377" s="150"/>
      <c r="AG377" s="150" t="s">
        <v>244</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61"/>
      <c r="D378" s="262"/>
      <c r="E378" s="262"/>
      <c r="F378" s="262"/>
      <c r="G378" s="262"/>
      <c r="H378" s="161"/>
      <c r="I378" s="161"/>
      <c r="J378" s="161"/>
      <c r="K378" s="161"/>
      <c r="L378" s="161"/>
      <c r="M378" s="161"/>
      <c r="N378" s="161"/>
      <c r="O378" s="161"/>
      <c r="P378" s="161"/>
      <c r="Q378" s="161"/>
      <c r="R378" s="161"/>
      <c r="S378" s="161"/>
      <c r="T378" s="161"/>
      <c r="U378" s="161"/>
      <c r="V378" s="161"/>
      <c r="W378" s="161"/>
      <c r="X378" s="161"/>
      <c r="Y378" s="150"/>
      <c r="Z378" s="150"/>
      <c r="AA378" s="150"/>
      <c r="AB378" s="150"/>
      <c r="AC378" s="150"/>
      <c r="AD378" s="150"/>
      <c r="AE378" s="150"/>
      <c r="AF378" s="150"/>
      <c r="AG378" s="150" t="s">
        <v>221</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ht="22.5" outlineLevel="1" x14ac:dyDescent="0.2">
      <c r="A379" s="170">
        <v>82</v>
      </c>
      <c r="B379" s="171" t="s">
        <v>592</v>
      </c>
      <c r="C379" s="180" t="s">
        <v>593</v>
      </c>
      <c r="D379" s="172" t="s">
        <v>332</v>
      </c>
      <c r="E379" s="173">
        <v>2</v>
      </c>
      <c r="F379" s="174">
        <v>284.88</v>
      </c>
      <c r="G379" s="175">
        <f>ROUND(E379*F379,2)</f>
        <v>569.76</v>
      </c>
      <c r="H379" s="174"/>
      <c r="I379" s="175">
        <f>ROUND(E379*H379,2)</f>
        <v>0</v>
      </c>
      <c r="J379" s="174"/>
      <c r="K379" s="175">
        <f>ROUND(E379*J379,2)</f>
        <v>0</v>
      </c>
      <c r="L379" s="175">
        <v>21</v>
      </c>
      <c r="M379" s="175">
        <f>G379*(1+L379/100)</f>
        <v>689.40959999999995</v>
      </c>
      <c r="N379" s="175">
        <v>4.0000000000000002E-4</v>
      </c>
      <c r="O379" s="175">
        <f>ROUND(E379*N379,2)</f>
        <v>0</v>
      </c>
      <c r="P379" s="175">
        <v>0</v>
      </c>
      <c r="Q379" s="175">
        <f>ROUND(E379*P379,2)</f>
        <v>0</v>
      </c>
      <c r="R379" s="175" t="s">
        <v>295</v>
      </c>
      <c r="S379" s="175" t="s">
        <v>217</v>
      </c>
      <c r="T379" s="176" t="s">
        <v>218</v>
      </c>
      <c r="U379" s="161">
        <v>0</v>
      </c>
      <c r="V379" s="161">
        <f>ROUND(E379*U379,2)</f>
        <v>0</v>
      </c>
      <c r="W379" s="161"/>
      <c r="X379" s="161" t="s">
        <v>296</v>
      </c>
      <c r="Y379" s="150"/>
      <c r="Z379" s="150"/>
      <c r="AA379" s="150"/>
      <c r="AB379" s="150"/>
      <c r="AC379" s="150"/>
      <c r="AD379" s="150"/>
      <c r="AE379" s="150"/>
      <c r="AF379" s="150"/>
      <c r="AG379" s="150" t="s">
        <v>594</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c r="B380" s="158"/>
      <c r="C380" s="250"/>
      <c r="D380" s="251"/>
      <c r="E380" s="251"/>
      <c r="F380" s="251"/>
      <c r="G380" s="251"/>
      <c r="H380" s="161"/>
      <c r="I380" s="161"/>
      <c r="J380" s="161"/>
      <c r="K380" s="161"/>
      <c r="L380" s="161"/>
      <c r="M380" s="161"/>
      <c r="N380" s="161"/>
      <c r="O380" s="161"/>
      <c r="P380" s="161"/>
      <c r="Q380" s="161"/>
      <c r="R380" s="161"/>
      <c r="S380" s="161"/>
      <c r="T380" s="161"/>
      <c r="U380" s="161"/>
      <c r="V380" s="161"/>
      <c r="W380" s="161"/>
      <c r="X380" s="161"/>
      <c r="Y380" s="150"/>
      <c r="Z380" s="150"/>
      <c r="AA380" s="150"/>
      <c r="AB380" s="150"/>
      <c r="AC380" s="150"/>
      <c r="AD380" s="150"/>
      <c r="AE380" s="150"/>
      <c r="AF380" s="150"/>
      <c r="AG380" s="150" t="s">
        <v>221</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x14ac:dyDescent="0.2">
      <c r="A381" s="164" t="s">
        <v>212</v>
      </c>
      <c r="B381" s="165" t="s">
        <v>119</v>
      </c>
      <c r="C381" s="179" t="s">
        <v>120</v>
      </c>
      <c r="D381" s="166"/>
      <c r="E381" s="167"/>
      <c r="F381" s="168"/>
      <c r="G381" s="168">
        <f>SUMIF(AG382:AG405,"&lt;&gt;NOR",G382:G405)</f>
        <v>20363.57</v>
      </c>
      <c r="H381" s="168"/>
      <c r="I381" s="168">
        <f>SUM(I382:I405)</f>
        <v>0</v>
      </c>
      <c r="J381" s="168"/>
      <c r="K381" s="168">
        <f>SUM(K382:K405)</f>
        <v>0</v>
      </c>
      <c r="L381" s="168"/>
      <c r="M381" s="168">
        <f>SUM(M382:M405)</f>
        <v>24639.919699999995</v>
      </c>
      <c r="N381" s="168"/>
      <c r="O381" s="168">
        <f>SUM(O382:O405)</f>
        <v>0.01</v>
      </c>
      <c r="P381" s="168"/>
      <c r="Q381" s="168">
        <f>SUM(Q382:Q405)</f>
        <v>4.09</v>
      </c>
      <c r="R381" s="168"/>
      <c r="S381" s="168"/>
      <c r="T381" s="169"/>
      <c r="U381" s="163"/>
      <c r="V381" s="163">
        <f>SUM(V382:V405)</f>
        <v>39.35</v>
      </c>
      <c r="W381" s="163"/>
      <c r="X381" s="163"/>
      <c r="AG381" t="s">
        <v>213</v>
      </c>
    </row>
    <row r="382" spans="1:60" outlineLevel="1" x14ac:dyDescent="0.2">
      <c r="A382" s="170">
        <v>83</v>
      </c>
      <c r="B382" s="171" t="s">
        <v>595</v>
      </c>
      <c r="C382" s="180" t="s">
        <v>596</v>
      </c>
      <c r="D382" s="172" t="s">
        <v>249</v>
      </c>
      <c r="E382" s="173">
        <v>0.47520000000000001</v>
      </c>
      <c r="F382" s="174">
        <v>7632.17</v>
      </c>
      <c r="G382" s="175">
        <f>ROUND(E382*F382,2)</f>
        <v>3626.81</v>
      </c>
      <c r="H382" s="174"/>
      <c r="I382" s="175">
        <f>ROUND(E382*H382,2)</f>
        <v>0</v>
      </c>
      <c r="J382" s="174"/>
      <c r="K382" s="175">
        <f>ROUND(E382*J382,2)</f>
        <v>0</v>
      </c>
      <c r="L382" s="175">
        <v>21</v>
      </c>
      <c r="M382" s="175">
        <f>G382*(1+L382/100)</f>
        <v>4388.4400999999998</v>
      </c>
      <c r="N382" s="175">
        <v>2.33E-3</v>
      </c>
      <c r="O382" s="175">
        <f>ROUND(E382*N382,2)</f>
        <v>0</v>
      </c>
      <c r="P382" s="175">
        <v>2.4470000000000001</v>
      </c>
      <c r="Q382" s="175">
        <f>ROUND(E382*P382,2)</f>
        <v>1.1599999999999999</v>
      </c>
      <c r="R382" s="175" t="s">
        <v>597</v>
      </c>
      <c r="S382" s="175" t="s">
        <v>217</v>
      </c>
      <c r="T382" s="176" t="s">
        <v>218</v>
      </c>
      <c r="U382" s="161">
        <v>7.8559999999999999</v>
      </c>
      <c r="V382" s="161">
        <f>ROUND(E382*U382,2)</f>
        <v>3.73</v>
      </c>
      <c r="W382" s="161"/>
      <c r="X382" s="161" t="s">
        <v>241</v>
      </c>
      <c r="Y382" s="150"/>
      <c r="Z382" s="150"/>
      <c r="AA382" s="150"/>
      <c r="AB382" s="150"/>
      <c r="AC382" s="150"/>
      <c r="AD382" s="150"/>
      <c r="AE382" s="150"/>
      <c r="AF382" s="150"/>
      <c r="AG382" s="150" t="s">
        <v>242</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259" t="s">
        <v>598</v>
      </c>
      <c r="D383" s="260"/>
      <c r="E383" s="260"/>
      <c r="F383" s="260"/>
      <c r="G383" s="260"/>
      <c r="H383" s="161"/>
      <c r="I383" s="161"/>
      <c r="J383" s="161"/>
      <c r="K383" s="161"/>
      <c r="L383" s="161"/>
      <c r="M383" s="161"/>
      <c r="N383" s="161"/>
      <c r="O383" s="161"/>
      <c r="P383" s="161"/>
      <c r="Q383" s="161"/>
      <c r="R383" s="161"/>
      <c r="S383" s="161"/>
      <c r="T383" s="161"/>
      <c r="U383" s="161"/>
      <c r="V383" s="161"/>
      <c r="W383" s="161"/>
      <c r="X383" s="161"/>
      <c r="Y383" s="150"/>
      <c r="Z383" s="150"/>
      <c r="AA383" s="150"/>
      <c r="AB383" s="150"/>
      <c r="AC383" s="150"/>
      <c r="AD383" s="150"/>
      <c r="AE383" s="150"/>
      <c r="AF383" s="150"/>
      <c r="AG383" s="150" t="s">
        <v>244</v>
      </c>
      <c r="AH383" s="150"/>
      <c r="AI383" s="150"/>
      <c r="AJ383" s="150"/>
      <c r="AK383" s="150"/>
      <c r="AL383" s="150"/>
      <c r="AM383" s="150"/>
      <c r="AN383" s="150"/>
      <c r="AO383" s="150"/>
      <c r="AP383" s="150"/>
      <c r="AQ383" s="150"/>
      <c r="AR383" s="150"/>
      <c r="AS383" s="150"/>
      <c r="AT383" s="150"/>
      <c r="AU383" s="150"/>
      <c r="AV383" s="150"/>
      <c r="AW383" s="150"/>
      <c r="AX383" s="150"/>
      <c r="AY383" s="150"/>
      <c r="AZ383" s="150"/>
      <c r="BA383" s="188" t="str">
        <f>C383</f>
        <v>s naložením vybouraných hmot a suti na dopravní prostředek nebo s odklizením na hromady do vzdálenosti 20 m</v>
      </c>
      <c r="BB383" s="150"/>
      <c r="BC383" s="150"/>
      <c r="BD383" s="150"/>
      <c r="BE383" s="150"/>
      <c r="BF383" s="150"/>
      <c r="BG383" s="150"/>
      <c r="BH383" s="150"/>
    </row>
    <row r="384" spans="1:60" outlineLevel="1" x14ac:dyDescent="0.2">
      <c r="A384" s="157"/>
      <c r="B384" s="158"/>
      <c r="C384" s="189" t="s">
        <v>599</v>
      </c>
      <c r="D384" s="184"/>
      <c r="E384" s="185">
        <v>0.47520000000000001</v>
      </c>
      <c r="F384" s="161"/>
      <c r="G384" s="161"/>
      <c r="H384" s="161"/>
      <c r="I384" s="161"/>
      <c r="J384" s="161"/>
      <c r="K384" s="161"/>
      <c r="L384" s="161"/>
      <c r="M384" s="161"/>
      <c r="N384" s="161"/>
      <c r="O384" s="161"/>
      <c r="P384" s="161"/>
      <c r="Q384" s="161"/>
      <c r="R384" s="161"/>
      <c r="S384" s="161"/>
      <c r="T384" s="161"/>
      <c r="U384" s="161"/>
      <c r="V384" s="161"/>
      <c r="W384" s="161"/>
      <c r="X384" s="161"/>
      <c r="Y384" s="150"/>
      <c r="Z384" s="150"/>
      <c r="AA384" s="150"/>
      <c r="AB384" s="150"/>
      <c r="AC384" s="150"/>
      <c r="AD384" s="150"/>
      <c r="AE384" s="150"/>
      <c r="AF384" s="150"/>
      <c r="AG384" s="150" t="s">
        <v>246</v>
      </c>
      <c r="AH384" s="150">
        <v>0</v>
      </c>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61"/>
      <c r="D385" s="262"/>
      <c r="E385" s="262"/>
      <c r="F385" s="262"/>
      <c r="G385" s="262"/>
      <c r="H385" s="161"/>
      <c r="I385" s="161"/>
      <c r="J385" s="161"/>
      <c r="K385" s="161"/>
      <c r="L385" s="161"/>
      <c r="M385" s="161"/>
      <c r="N385" s="161"/>
      <c r="O385" s="161"/>
      <c r="P385" s="161"/>
      <c r="Q385" s="161"/>
      <c r="R385" s="161"/>
      <c r="S385" s="161"/>
      <c r="T385" s="161"/>
      <c r="U385" s="161"/>
      <c r="V385" s="161"/>
      <c r="W385" s="161"/>
      <c r="X385" s="161"/>
      <c r="Y385" s="150"/>
      <c r="Z385" s="150"/>
      <c r="AA385" s="150"/>
      <c r="AB385" s="150"/>
      <c r="AC385" s="150"/>
      <c r="AD385" s="150"/>
      <c r="AE385" s="150"/>
      <c r="AF385" s="150"/>
      <c r="AG385" s="150" t="s">
        <v>221</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ht="22.5" outlineLevel="1" x14ac:dyDescent="0.2">
      <c r="A386" s="170">
        <v>84</v>
      </c>
      <c r="B386" s="171" t="s">
        <v>600</v>
      </c>
      <c r="C386" s="180" t="s">
        <v>601</v>
      </c>
      <c r="D386" s="172" t="s">
        <v>249</v>
      </c>
      <c r="E386" s="173">
        <v>0.95399999999999996</v>
      </c>
      <c r="F386" s="174">
        <v>3632.08</v>
      </c>
      <c r="G386" s="175">
        <f>ROUND(E386*F386,2)</f>
        <v>3465</v>
      </c>
      <c r="H386" s="174"/>
      <c r="I386" s="175">
        <f>ROUND(E386*H386,2)</f>
        <v>0</v>
      </c>
      <c r="J386" s="174"/>
      <c r="K386" s="175">
        <f>ROUND(E386*J386,2)</f>
        <v>0</v>
      </c>
      <c r="L386" s="175">
        <v>21</v>
      </c>
      <c r="M386" s="175">
        <f>G386*(1+L386/100)</f>
        <v>4192.6499999999996</v>
      </c>
      <c r="N386" s="175">
        <v>0</v>
      </c>
      <c r="O386" s="175">
        <f>ROUND(E386*N386,2)</f>
        <v>0</v>
      </c>
      <c r="P386" s="175">
        <v>2.2000000000000002</v>
      </c>
      <c r="Q386" s="175">
        <f>ROUND(E386*P386,2)</f>
        <v>2.1</v>
      </c>
      <c r="R386" s="175" t="s">
        <v>602</v>
      </c>
      <c r="S386" s="175" t="s">
        <v>217</v>
      </c>
      <c r="T386" s="176" t="s">
        <v>218</v>
      </c>
      <c r="U386" s="161">
        <v>9.07</v>
      </c>
      <c r="V386" s="161">
        <f>ROUND(E386*U386,2)</f>
        <v>8.65</v>
      </c>
      <c r="W386" s="161"/>
      <c r="X386" s="161" t="s">
        <v>241</v>
      </c>
      <c r="Y386" s="150"/>
      <c r="Z386" s="150"/>
      <c r="AA386" s="150"/>
      <c r="AB386" s="150"/>
      <c r="AC386" s="150"/>
      <c r="AD386" s="150"/>
      <c r="AE386" s="150"/>
      <c r="AF386" s="150"/>
      <c r="AG386" s="150" t="s">
        <v>242</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189" t="s">
        <v>603</v>
      </c>
      <c r="D387" s="184"/>
      <c r="E387" s="185">
        <v>0.86399999999999999</v>
      </c>
      <c r="F387" s="161"/>
      <c r="G387" s="161"/>
      <c r="H387" s="161"/>
      <c r="I387" s="161"/>
      <c r="J387" s="161"/>
      <c r="K387" s="161"/>
      <c r="L387" s="161"/>
      <c r="M387" s="161"/>
      <c r="N387" s="161"/>
      <c r="O387" s="161"/>
      <c r="P387" s="161"/>
      <c r="Q387" s="161"/>
      <c r="R387" s="161"/>
      <c r="S387" s="161"/>
      <c r="T387" s="161"/>
      <c r="U387" s="161"/>
      <c r="V387" s="161"/>
      <c r="W387" s="161"/>
      <c r="X387" s="161"/>
      <c r="Y387" s="150"/>
      <c r="Z387" s="150"/>
      <c r="AA387" s="150"/>
      <c r="AB387" s="150"/>
      <c r="AC387" s="150"/>
      <c r="AD387" s="150"/>
      <c r="AE387" s="150"/>
      <c r="AF387" s="150"/>
      <c r="AG387" s="150" t="s">
        <v>246</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9" t="s">
        <v>604</v>
      </c>
      <c r="D388" s="184"/>
      <c r="E388" s="185">
        <v>0.09</v>
      </c>
      <c r="F388" s="161"/>
      <c r="G388" s="161"/>
      <c r="H388" s="161"/>
      <c r="I388" s="161"/>
      <c r="J388" s="161"/>
      <c r="K388" s="161"/>
      <c r="L388" s="161"/>
      <c r="M388" s="161"/>
      <c r="N388" s="161"/>
      <c r="O388" s="161"/>
      <c r="P388" s="161"/>
      <c r="Q388" s="161"/>
      <c r="R388" s="161"/>
      <c r="S388" s="161"/>
      <c r="T388" s="161"/>
      <c r="U388" s="161"/>
      <c r="V388" s="161"/>
      <c r="W388" s="161"/>
      <c r="X388" s="161"/>
      <c r="Y388" s="150"/>
      <c r="Z388" s="150"/>
      <c r="AA388" s="150"/>
      <c r="AB388" s="150"/>
      <c r="AC388" s="150"/>
      <c r="AD388" s="150"/>
      <c r="AE388" s="150"/>
      <c r="AF388" s="150"/>
      <c r="AG388" s="150" t="s">
        <v>246</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61"/>
      <c r="D389" s="262"/>
      <c r="E389" s="262"/>
      <c r="F389" s="262"/>
      <c r="G389" s="262"/>
      <c r="H389" s="161"/>
      <c r="I389" s="161"/>
      <c r="J389" s="161"/>
      <c r="K389" s="161"/>
      <c r="L389" s="161"/>
      <c r="M389" s="161"/>
      <c r="N389" s="161"/>
      <c r="O389" s="161"/>
      <c r="P389" s="161"/>
      <c r="Q389" s="161"/>
      <c r="R389" s="161"/>
      <c r="S389" s="161"/>
      <c r="T389" s="161"/>
      <c r="U389" s="161"/>
      <c r="V389" s="161"/>
      <c r="W389" s="161"/>
      <c r="X389" s="161"/>
      <c r="Y389" s="150"/>
      <c r="Z389" s="150"/>
      <c r="AA389" s="150"/>
      <c r="AB389" s="150"/>
      <c r="AC389" s="150"/>
      <c r="AD389" s="150"/>
      <c r="AE389" s="150"/>
      <c r="AF389" s="150"/>
      <c r="AG389" s="150" t="s">
        <v>221</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70">
        <v>85</v>
      </c>
      <c r="B390" s="171" t="s">
        <v>605</v>
      </c>
      <c r="C390" s="180" t="s">
        <v>606</v>
      </c>
      <c r="D390" s="172" t="s">
        <v>239</v>
      </c>
      <c r="E390" s="173">
        <v>1</v>
      </c>
      <c r="F390" s="174">
        <v>3697.38</v>
      </c>
      <c r="G390" s="175">
        <f>ROUND(E390*F390,2)</f>
        <v>3697.38</v>
      </c>
      <c r="H390" s="174"/>
      <c r="I390" s="175">
        <f>ROUND(E390*H390,2)</f>
        <v>0</v>
      </c>
      <c r="J390" s="174"/>
      <c r="K390" s="175">
        <f>ROUND(E390*J390,2)</f>
        <v>0</v>
      </c>
      <c r="L390" s="175">
        <v>21</v>
      </c>
      <c r="M390" s="175">
        <f>G390*(1+L390/100)</f>
        <v>4473.8298000000004</v>
      </c>
      <c r="N390" s="175">
        <v>0</v>
      </c>
      <c r="O390" s="175">
        <f>ROUND(E390*N390,2)</f>
        <v>0</v>
      </c>
      <c r="P390" s="175">
        <v>3.6170000000000001E-2</v>
      </c>
      <c r="Q390" s="175">
        <f>ROUND(E390*P390,2)</f>
        <v>0.04</v>
      </c>
      <c r="R390" s="175" t="s">
        <v>602</v>
      </c>
      <c r="S390" s="175" t="s">
        <v>217</v>
      </c>
      <c r="T390" s="176" t="s">
        <v>218</v>
      </c>
      <c r="U390" s="161">
        <v>4</v>
      </c>
      <c r="V390" s="161">
        <f>ROUND(E390*U390,2)</f>
        <v>4</v>
      </c>
      <c r="W390" s="161"/>
      <c r="X390" s="161" t="s">
        <v>241</v>
      </c>
      <c r="Y390" s="150"/>
      <c r="Z390" s="150"/>
      <c r="AA390" s="150"/>
      <c r="AB390" s="150"/>
      <c r="AC390" s="150"/>
      <c r="AD390" s="150"/>
      <c r="AE390" s="150"/>
      <c r="AF390" s="150"/>
      <c r="AG390" s="150" t="s">
        <v>242</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89" t="s">
        <v>607</v>
      </c>
      <c r="D391" s="184"/>
      <c r="E391" s="185">
        <v>1</v>
      </c>
      <c r="F391" s="161"/>
      <c r="G391" s="161"/>
      <c r="H391" s="161"/>
      <c r="I391" s="161"/>
      <c r="J391" s="161"/>
      <c r="K391" s="161"/>
      <c r="L391" s="161"/>
      <c r="M391" s="161"/>
      <c r="N391" s="161"/>
      <c r="O391" s="161"/>
      <c r="P391" s="161"/>
      <c r="Q391" s="161"/>
      <c r="R391" s="161"/>
      <c r="S391" s="161"/>
      <c r="T391" s="161"/>
      <c r="U391" s="161"/>
      <c r="V391" s="161"/>
      <c r="W391" s="161"/>
      <c r="X391" s="161"/>
      <c r="Y391" s="150"/>
      <c r="Z391" s="150"/>
      <c r="AA391" s="150"/>
      <c r="AB391" s="150"/>
      <c r="AC391" s="150"/>
      <c r="AD391" s="150"/>
      <c r="AE391" s="150"/>
      <c r="AF391" s="150"/>
      <c r="AG391" s="150" t="s">
        <v>246</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61"/>
      <c r="D392" s="262"/>
      <c r="E392" s="262"/>
      <c r="F392" s="262"/>
      <c r="G392" s="262"/>
      <c r="H392" s="161"/>
      <c r="I392" s="161"/>
      <c r="J392" s="161"/>
      <c r="K392" s="161"/>
      <c r="L392" s="161"/>
      <c r="M392" s="161"/>
      <c r="N392" s="161"/>
      <c r="O392" s="161"/>
      <c r="P392" s="161"/>
      <c r="Q392" s="161"/>
      <c r="R392" s="161"/>
      <c r="S392" s="161"/>
      <c r="T392" s="161"/>
      <c r="U392" s="161"/>
      <c r="V392" s="161"/>
      <c r="W392" s="161"/>
      <c r="X392" s="161"/>
      <c r="Y392" s="150"/>
      <c r="Z392" s="150"/>
      <c r="AA392" s="150"/>
      <c r="AB392" s="150"/>
      <c r="AC392" s="150"/>
      <c r="AD392" s="150"/>
      <c r="AE392" s="150"/>
      <c r="AF392" s="150"/>
      <c r="AG392" s="150" t="s">
        <v>221</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ht="22.5" outlineLevel="1" x14ac:dyDescent="0.2">
      <c r="A393" s="170">
        <v>86</v>
      </c>
      <c r="B393" s="171" t="s">
        <v>608</v>
      </c>
      <c r="C393" s="180" t="s">
        <v>609</v>
      </c>
      <c r="D393" s="172" t="s">
        <v>332</v>
      </c>
      <c r="E393" s="173">
        <v>16</v>
      </c>
      <c r="F393" s="174">
        <v>329.98</v>
      </c>
      <c r="G393" s="175">
        <f>ROUND(E393*F393,2)</f>
        <v>5279.68</v>
      </c>
      <c r="H393" s="174"/>
      <c r="I393" s="175">
        <f>ROUND(E393*H393,2)</f>
        <v>0</v>
      </c>
      <c r="J393" s="174"/>
      <c r="K393" s="175">
        <f>ROUND(E393*J393,2)</f>
        <v>0</v>
      </c>
      <c r="L393" s="175">
        <v>21</v>
      </c>
      <c r="M393" s="175">
        <f>G393*(1+L393/100)</f>
        <v>6388.4128000000001</v>
      </c>
      <c r="N393" s="175">
        <v>4.8999999999999998E-4</v>
      </c>
      <c r="O393" s="175">
        <f>ROUND(E393*N393,2)</f>
        <v>0.01</v>
      </c>
      <c r="P393" s="175">
        <v>3.1E-2</v>
      </c>
      <c r="Q393" s="175">
        <f>ROUND(E393*P393,2)</f>
        <v>0.5</v>
      </c>
      <c r="R393" s="175" t="s">
        <v>602</v>
      </c>
      <c r="S393" s="175" t="s">
        <v>217</v>
      </c>
      <c r="T393" s="176" t="s">
        <v>218</v>
      </c>
      <c r="U393" s="161">
        <v>0.77200000000000002</v>
      </c>
      <c r="V393" s="161">
        <f>ROUND(E393*U393,2)</f>
        <v>12.35</v>
      </c>
      <c r="W393" s="161"/>
      <c r="X393" s="161" t="s">
        <v>241</v>
      </c>
      <c r="Y393" s="150"/>
      <c r="Z393" s="150"/>
      <c r="AA393" s="150"/>
      <c r="AB393" s="150"/>
      <c r="AC393" s="150"/>
      <c r="AD393" s="150"/>
      <c r="AE393" s="150"/>
      <c r="AF393" s="150"/>
      <c r="AG393" s="150" t="s">
        <v>242</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89" t="s">
        <v>392</v>
      </c>
      <c r="D394" s="184"/>
      <c r="E394" s="185">
        <v>8</v>
      </c>
      <c r="F394" s="161"/>
      <c r="G394" s="161"/>
      <c r="H394" s="161"/>
      <c r="I394" s="161"/>
      <c r="J394" s="161"/>
      <c r="K394" s="161"/>
      <c r="L394" s="161"/>
      <c r="M394" s="161"/>
      <c r="N394" s="161"/>
      <c r="O394" s="161"/>
      <c r="P394" s="161"/>
      <c r="Q394" s="161"/>
      <c r="R394" s="161"/>
      <c r="S394" s="161"/>
      <c r="T394" s="161"/>
      <c r="U394" s="161"/>
      <c r="V394" s="161"/>
      <c r="W394" s="161"/>
      <c r="X394" s="161"/>
      <c r="Y394" s="150"/>
      <c r="Z394" s="150"/>
      <c r="AA394" s="150"/>
      <c r="AB394" s="150"/>
      <c r="AC394" s="150"/>
      <c r="AD394" s="150"/>
      <c r="AE394" s="150"/>
      <c r="AF394" s="150"/>
      <c r="AG394" s="150" t="s">
        <v>246</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89" t="s">
        <v>610</v>
      </c>
      <c r="D395" s="184"/>
      <c r="E395" s="185">
        <v>8</v>
      </c>
      <c r="F395" s="161"/>
      <c r="G395" s="161"/>
      <c r="H395" s="161"/>
      <c r="I395" s="161"/>
      <c r="J395" s="161"/>
      <c r="K395" s="161"/>
      <c r="L395" s="161"/>
      <c r="M395" s="161"/>
      <c r="N395" s="161"/>
      <c r="O395" s="161"/>
      <c r="P395" s="161"/>
      <c r="Q395" s="161"/>
      <c r="R395" s="161"/>
      <c r="S395" s="161"/>
      <c r="T395" s="161"/>
      <c r="U395" s="161"/>
      <c r="V395" s="161"/>
      <c r="W395" s="161"/>
      <c r="X395" s="161"/>
      <c r="Y395" s="150"/>
      <c r="Z395" s="150"/>
      <c r="AA395" s="150"/>
      <c r="AB395" s="150"/>
      <c r="AC395" s="150"/>
      <c r="AD395" s="150"/>
      <c r="AE395" s="150"/>
      <c r="AF395" s="150"/>
      <c r="AG395" s="150" t="s">
        <v>246</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261"/>
      <c r="D396" s="262"/>
      <c r="E396" s="262"/>
      <c r="F396" s="262"/>
      <c r="G396" s="262"/>
      <c r="H396" s="161"/>
      <c r="I396" s="161"/>
      <c r="J396" s="161"/>
      <c r="K396" s="161"/>
      <c r="L396" s="161"/>
      <c r="M396" s="161"/>
      <c r="N396" s="161"/>
      <c r="O396" s="161"/>
      <c r="P396" s="161"/>
      <c r="Q396" s="161"/>
      <c r="R396" s="161"/>
      <c r="S396" s="161"/>
      <c r="T396" s="161"/>
      <c r="U396" s="161"/>
      <c r="V396" s="161"/>
      <c r="W396" s="161"/>
      <c r="X396" s="161"/>
      <c r="Y396" s="150"/>
      <c r="Z396" s="150"/>
      <c r="AA396" s="150"/>
      <c r="AB396" s="150"/>
      <c r="AC396" s="150"/>
      <c r="AD396" s="150"/>
      <c r="AE396" s="150"/>
      <c r="AF396" s="150"/>
      <c r="AG396" s="150" t="s">
        <v>221</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ht="22.5" outlineLevel="1" x14ac:dyDescent="0.2">
      <c r="A397" s="170">
        <v>87</v>
      </c>
      <c r="B397" s="171" t="s">
        <v>611</v>
      </c>
      <c r="C397" s="180" t="s">
        <v>612</v>
      </c>
      <c r="D397" s="172" t="s">
        <v>239</v>
      </c>
      <c r="E397" s="173">
        <v>17.5</v>
      </c>
      <c r="F397" s="174">
        <v>103.38</v>
      </c>
      <c r="G397" s="175">
        <f>ROUND(E397*F397,2)</f>
        <v>1809.15</v>
      </c>
      <c r="H397" s="174"/>
      <c r="I397" s="175">
        <f>ROUND(E397*H397,2)</f>
        <v>0</v>
      </c>
      <c r="J397" s="174"/>
      <c r="K397" s="175">
        <f>ROUND(E397*J397,2)</f>
        <v>0</v>
      </c>
      <c r="L397" s="175">
        <v>21</v>
      </c>
      <c r="M397" s="175">
        <f>G397*(1+L397/100)</f>
        <v>2189.0715</v>
      </c>
      <c r="N397" s="175">
        <v>0</v>
      </c>
      <c r="O397" s="175">
        <f>ROUND(E397*N397,2)</f>
        <v>0</v>
      </c>
      <c r="P397" s="175">
        <v>7.0000000000000001E-3</v>
      </c>
      <c r="Q397" s="175">
        <f>ROUND(E397*P397,2)</f>
        <v>0.12</v>
      </c>
      <c r="R397" s="175" t="s">
        <v>602</v>
      </c>
      <c r="S397" s="175" t="s">
        <v>217</v>
      </c>
      <c r="T397" s="176" t="s">
        <v>218</v>
      </c>
      <c r="U397" s="161">
        <v>0.25800000000000001</v>
      </c>
      <c r="V397" s="161">
        <f>ROUND(E397*U397,2)</f>
        <v>4.5199999999999996</v>
      </c>
      <c r="W397" s="161"/>
      <c r="X397" s="161" t="s">
        <v>241</v>
      </c>
      <c r="Y397" s="150"/>
      <c r="Z397" s="150"/>
      <c r="AA397" s="150"/>
      <c r="AB397" s="150"/>
      <c r="AC397" s="150"/>
      <c r="AD397" s="150"/>
      <c r="AE397" s="150"/>
      <c r="AF397" s="150"/>
      <c r="AG397" s="150" t="s">
        <v>242</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57"/>
      <c r="B398" s="158"/>
      <c r="C398" s="189" t="s">
        <v>613</v>
      </c>
      <c r="D398" s="184"/>
      <c r="E398" s="185">
        <v>17.5</v>
      </c>
      <c r="F398" s="161"/>
      <c r="G398" s="161"/>
      <c r="H398" s="161"/>
      <c r="I398" s="161"/>
      <c r="J398" s="161"/>
      <c r="K398" s="161"/>
      <c r="L398" s="161"/>
      <c r="M398" s="161"/>
      <c r="N398" s="161"/>
      <c r="O398" s="161"/>
      <c r="P398" s="161"/>
      <c r="Q398" s="161"/>
      <c r="R398" s="161"/>
      <c r="S398" s="161"/>
      <c r="T398" s="161"/>
      <c r="U398" s="161"/>
      <c r="V398" s="161"/>
      <c r="W398" s="161"/>
      <c r="X398" s="161"/>
      <c r="Y398" s="150"/>
      <c r="Z398" s="150"/>
      <c r="AA398" s="150"/>
      <c r="AB398" s="150"/>
      <c r="AC398" s="150"/>
      <c r="AD398" s="150"/>
      <c r="AE398" s="150"/>
      <c r="AF398" s="150"/>
      <c r="AG398" s="150" t="s">
        <v>246</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261"/>
      <c r="D399" s="262"/>
      <c r="E399" s="262"/>
      <c r="F399" s="262"/>
      <c r="G399" s="262"/>
      <c r="H399" s="161"/>
      <c r="I399" s="161"/>
      <c r="J399" s="161"/>
      <c r="K399" s="161"/>
      <c r="L399" s="161"/>
      <c r="M399" s="161"/>
      <c r="N399" s="161"/>
      <c r="O399" s="161"/>
      <c r="P399" s="161"/>
      <c r="Q399" s="161"/>
      <c r="R399" s="161"/>
      <c r="S399" s="161"/>
      <c r="T399" s="161"/>
      <c r="U399" s="161"/>
      <c r="V399" s="161"/>
      <c r="W399" s="161"/>
      <c r="X399" s="161"/>
      <c r="Y399" s="150"/>
      <c r="Z399" s="150"/>
      <c r="AA399" s="150"/>
      <c r="AB399" s="150"/>
      <c r="AC399" s="150"/>
      <c r="AD399" s="150"/>
      <c r="AE399" s="150"/>
      <c r="AF399" s="150"/>
      <c r="AG399" s="150" t="s">
        <v>221</v>
      </c>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ht="22.5" outlineLevel="1" x14ac:dyDescent="0.2">
      <c r="A400" s="170">
        <v>88</v>
      </c>
      <c r="B400" s="171" t="s">
        <v>614</v>
      </c>
      <c r="C400" s="180" t="s">
        <v>615</v>
      </c>
      <c r="D400" s="172" t="s">
        <v>239</v>
      </c>
      <c r="E400" s="173">
        <v>6</v>
      </c>
      <c r="F400" s="174">
        <v>300.31</v>
      </c>
      <c r="G400" s="175">
        <f>ROUND(E400*F400,2)</f>
        <v>1801.86</v>
      </c>
      <c r="H400" s="174"/>
      <c r="I400" s="175">
        <f>ROUND(E400*H400,2)</f>
        <v>0</v>
      </c>
      <c r="J400" s="174"/>
      <c r="K400" s="175">
        <f>ROUND(E400*J400,2)</f>
        <v>0</v>
      </c>
      <c r="L400" s="175">
        <v>21</v>
      </c>
      <c r="M400" s="175">
        <f>G400*(1+L400/100)</f>
        <v>2180.2505999999998</v>
      </c>
      <c r="N400" s="175">
        <v>0</v>
      </c>
      <c r="O400" s="175">
        <f>ROUND(E400*N400,2)</f>
        <v>0</v>
      </c>
      <c r="P400" s="175">
        <v>1.2E-2</v>
      </c>
      <c r="Q400" s="175">
        <f>ROUND(E400*P400,2)</f>
        <v>7.0000000000000007E-2</v>
      </c>
      <c r="R400" s="175" t="s">
        <v>602</v>
      </c>
      <c r="S400" s="175" t="s">
        <v>217</v>
      </c>
      <c r="T400" s="176" t="s">
        <v>218</v>
      </c>
      <c r="U400" s="161">
        <v>0.75</v>
      </c>
      <c r="V400" s="161">
        <f>ROUND(E400*U400,2)</f>
        <v>4.5</v>
      </c>
      <c r="W400" s="161"/>
      <c r="X400" s="161" t="s">
        <v>241</v>
      </c>
      <c r="Y400" s="150"/>
      <c r="Z400" s="150"/>
      <c r="AA400" s="150"/>
      <c r="AB400" s="150"/>
      <c r="AC400" s="150"/>
      <c r="AD400" s="150"/>
      <c r="AE400" s="150"/>
      <c r="AF400" s="150"/>
      <c r="AG400" s="150" t="s">
        <v>242</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189" t="s">
        <v>616</v>
      </c>
      <c r="D401" s="184"/>
      <c r="E401" s="185">
        <v>6</v>
      </c>
      <c r="F401" s="161"/>
      <c r="G401" s="161"/>
      <c r="H401" s="161"/>
      <c r="I401" s="161"/>
      <c r="J401" s="161"/>
      <c r="K401" s="161"/>
      <c r="L401" s="161"/>
      <c r="M401" s="161"/>
      <c r="N401" s="161"/>
      <c r="O401" s="161"/>
      <c r="P401" s="161"/>
      <c r="Q401" s="161"/>
      <c r="R401" s="161"/>
      <c r="S401" s="161"/>
      <c r="T401" s="161"/>
      <c r="U401" s="161"/>
      <c r="V401" s="161"/>
      <c r="W401" s="161"/>
      <c r="X401" s="161"/>
      <c r="Y401" s="150"/>
      <c r="Z401" s="150"/>
      <c r="AA401" s="150"/>
      <c r="AB401" s="150"/>
      <c r="AC401" s="150"/>
      <c r="AD401" s="150"/>
      <c r="AE401" s="150"/>
      <c r="AF401" s="150"/>
      <c r="AG401" s="150" t="s">
        <v>246</v>
      </c>
      <c r="AH401" s="150">
        <v>0</v>
      </c>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61"/>
      <c r="D402" s="262"/>
      <c r="E402" s="262"/>
      <c r="F402" s="262"/>
      <c r="G402" s="262"/>
      <c r="H402" s="161"/>
      <c r="I402" s="161"/>
      <c r="J402" s="161"/>
      <c r="K402" s="161"/>
      <c r="L402" s="161"/>
      <c r="M402" s="161"/>
      <c r="N402" s="161"/>
      <c r="O402" s="161"/>
      <c r="P402" s="161"/>
      <c r="Q402" s="161"/>
      <c r="R402" s="161"/>
      <c r="S402" s="161"/>
      <c r="T402" s="161"/>
      <c r="U402" s="161"/>
      <c r="V402" s="161"/>
      <c r="W402" s="161"/>
      <c r="X402" s="161"/>
      <c r="Y402" s="150"/>
      <c r="Z402" s="150"/>
      <c r="AA402" s="150"/>
      <c r="AB402" s="150"/>
      <c r="AC402" s="150"/>
      <c r="AD402" s="150"/>
      <c r="AE402" s="150"/>
      <c r="AF402" s="150"/>
      <c r="AG402" s="150" t="s">
        <v>221</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ht="22.5" outlineLevel="1" x14ac:dyDescent="0.2">
      <c r="A403" s="170">
        <v>89</v>
      </c>
      <c r="B403" s="171" t="s">
        <v>617</v>
      </c>
      <c r="C403" s="180" t="s">
        <v>618</v>
      </c>
      <c r="D403" s="172" t="s">
        <v>239</v>
      </c>
      <c r="E403" s="173">
        <v>2.4</v>
      </c>
      <c r="F403" s="174">
        <v>284.87</v>
      </c>
      <c r="G403" s="175">
        <f>ROUND(E403*F403,2)</f>
        <v>683.69</v>
      </c>
      <c r="H403" s="174"/>
      <c r="I403" s="175">
        <f>ROUND(E403*H403,2)</f>
        <v>0</v>
      </c>
      <c r="J403" s="174"/>
      <c r="K403" s="175">
        <f>ROUND(E403*J403,2)</f>
        <v>0</v>
      </c>
      <c r="L403" s="175">
        <v>21</v>
      </c>
      <c r="M403" s="175">
        <f>G403*(1+L403/100)</f>
        <v>827.26490000000001</v>
      </c>
      <c r="N403" s="175">
        <v>4.8999999999999998E-4</v>
      </c>
      <c r="O403" s="175">
        <f>ROUND(E403*N403,2)</f>
        <v>0</v>
      </c>
      <c r="P403" s="175">
        <v>0.04</v>
      </c>
      <c r="Q403" s="175">
        <f>ROUND(E403*P403,2)</f>
        <v>0.1</v>
      </c>
      <c r="R403" s="175" t="s">
        <v>602</v>
      </c>
      <c r="S403" s="175" t="s">
        <v>217</v>
      </c>
      <c r="T403" s="176" t="s">
        <v>218</v>
      </c>
      <c r="U403" s="161">
        <v>0.66800000000000004</v>
      </c>
      <c r="V403" s="161">
        <f>ROUND(E403*U403,2)</f>
        <v>1.6</v>
      </c>
      <c r="W403" s="161"/>
      <c r="X403" s="161" t="s">
        <v>241</v>
      </c>
      <c r="Y403" s="150"/>
      <c r="Z403" s="150"/>
      <c r="AA403" s="150"/>
      <c r="AB403" s="150"/>
      <c r="AC403" s="150"/>
      <c r="AD403" s="150"/>
      <c r="AE403" s="150"/>
      <c r="AF403" s="150"/>
      <c r="AG403" s="150" t="s">
        <v>242</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9" t="s">
        <v>619</v>
      </c>
      <c r="D404" s="184"/>
      <c r="E404" s="185">
        <v>2.4</v>
      </c>
      <c r="F404" s="161"/>
      <c r="G404" s="161"/>
      <c r="H404" s="161"/>
      <c r="I404" s="161"/>
      <c r="J404" s="161"/>
      <c r="K404" s="161"/>
      <c r="L404" s="161"/>
      <c r="M404" s="161"/>
      <c r="N404" s="161"/>
      <c r="O404" s="161"/>
      <c r="P404" s="161"/>
      <c r="Q404" s="161"/>
      <c r="R404" s="161"/>
      <c r="S404" s="161"/>
      <c r="T404" s="161"/>
      <c r="U404" s="161"/>
      <c r="V404" s="161"/>
      <c r="W404" s="161"/>
      <c r="X404" s="161"/>
      <c r="Y404" s="150"/>
      <c r="Z404" s="150"/>
      <c r="AA404" s="150"/>
      <c r="AB404" s="150"/>
      <c r="AC404" s="150"/>
      <c r="AD404" s="150"/>
      <c r="AE404" s="150"/>
      <c r="AF404" s="150"/>
      <c r="AG404" s="150" t="s">
        <v>246</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261"/>
      <c r="D405" s="262"/>
      <c r="E405" s="262"/>
      <c r="F405" s="262"/>
      <c r="G405" s="262"/>
      <c r="H405" s="161"/>
      <c r="I405" s="161"/>
      <c r="J405" s="161"/>
      <c r="K405" s="161"/>
      <c r="L405" s="161"/>
      <c r="M405" s="161"/>
      <c r="N405" s="161"/>
      <c r="O405" s="161"/>
      <c r="P405" s="161"/>
      <c r="Q405" s="161"/>
      <c r="R405" s="161"/>
      <c r="S405" s="161"/>
      <c r="T405" s="161"/>
      <c r="U405" s="161"/>
      <c r="V405" s="161"/>
      <c r="W405" s="161"/>
      <c r="X405" s="161"/>
      <c r="Y405" s="150"/>
      <c r="Z405" s="150"/>
      <c r="AA405" s="150"/>
      <c r="AB405" s="150"/>
      <c r="AC405" s="150"/>
      <c r="AD405" s="150"/>
      <c r="AE405" s="150"/>
      <c r="AF405" s="150"/>
      <c r="AG405" s="150" t="s">
        <v>221</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x14ac:dyDescent="0.2">
      <c r="A406" s="164" t="s">
        <v>212</v>
      </c>
      <c r="B406" s="165" t="s">
        <v>123</v>
      </c>
      <c r="C406" s="179" t="s">
        <v>124</v>
      </c>
      <c r="D406" s="166"/>
      <c r="E406" s="167"/>
      <c r="F406" s="168"/>
      <c r="G406" s="168">
        <f>SUMIF(AG407:AG409,"&lt;&gt;NOR",G407:G409)</f>
        <v>77244.160000000003</v>
      </c>
      <c r="H406" s="168"/>
      <c r="I406" s="168">
        <f>SUM(I407:I409)</f>
        <v>0</v>
      </c>
      <c r="J406" s="168"/>
      <c r="K406" s="168">
        <f>SUM(K407:K409)</f>
        <v>0</v>
      </c>
      <c r="L406" s="168"/>
      <c r="M406" s="168">
        <f>SUM(M407:M409)</f>
        <v>93465.433600000004</v>
      </c>
      <c r="N406" s="168"/>
      <c r="O406" s="168">
        <f>SUM(O407:O409)</f>
        <v>0</v>
      </c>
      <c r="P406" s="168"/>
      <c r="Q406" s="168">
        <f>SUM(Q407:Q409)</f>
        <v>0</v>
      </c>
      <c r="R406" s="168"/>
      <c r="S406" s="168"/>
      <c r="T406" s="169"/>
      <c r="U406" s="163"/>
      <c r="V406" s="163">
        <f>SUM(V407:V409)</f>
        <v>68.8</v>
      </c>
      <c r="W406" s="163"/>
      <c r="X406" s="163"/>
      <c r="AG406" t="s">
        <v>213</v>
      </c>
    </row>
    <row r="407" spans="1:60" outlineLevel="1" x14ac:dyDescent="0.2">
      <c r="A407" s="170">
        <v>90</v>
      </c>
      <c r="B407" s="171" t="s">
        <v>620</v>
      </c>
      <c r="C407" s="180" t="s">
        <v>621</v>
      </c>
      <c r="D407" s="172" t="s">
        <v>300</v>
      </c>
      <c r="E407" s="173">
        <v>224.11698999999999</v>
      </c>
      <c r="F407" s="174">
        <v>344.66</v>
      </c>
      <c r="G407" s="175">
        <f>ROUND(E407*F407,2)</f>
        <v>77244.160000000003</v>
      </c>
      <c r="H407" s="174"/>
      <c r="I407" s="175">
        <f>ROUND(E407*H407,2)</f>
        <v>0</v>
      </c>
      <c r="J407" s="174"/>
      <c r="K407" s="175">
        <f>ROUND(E407*J407,2)</f>
        <v>0</v>
      </c>
      <c r="L407" s="175">
        <v>21</v>
      </c>
      <c r="M407" s="175">
        <f>G407*(1+L407/100)</f>
        <v>93465.433600000004</v>
      </c>
      <c r="N407" s="175">
        <v>0</v>
      </c>
      <c r="O407" s="175">
        <f>ROUND(E407*N407,2)</f>
        <v>0</v>
      </c>
      <c r="P407" s="175">
        <v>0</v>
      </c>
      <c r="Q407" s="175">
        <f>ROUND(E407*P407,2)</f>
        <v>0</v>
      </c>
      <c r="R407" s="175" t="s">
        <v>304</v>
      </c>
      <c r="S407" s="175" t="s">
        <v>217</v>
      </c>
      <c r="T407" s="176" t="s">
        <v>218</v>
      </c>
      <c r="U407" s="161">
        <v>0.307</v>
      </c>
      <c r="V407" s="161">
        <f>ROUND(E407*U407,2)</f>
        <v>68.8</v>
      </c>
      <c r="W407" s="161"/>
      <c r="X407" s="161" t="s">
        <v>622</v>
      </c>
      <c r="Y407" s="150"/>
      <c r="Z407" s="150"/>
      <c r="AA407" s="150"/>
      <c r="AB407" s="150"/>
      <c r="AC407" s="150"/>
      <c r="AD407" s="150"/>
      <c r="AE407" s="150"/>
      <c r="AF407" s="150"/>
      <c r="AG407" s="150" t="s">
        <v>623</v>
      </c>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ht="22.5" outlineLevel="1" x14ac:dyDescent="0.2">
      <c r="A408" s="157"/>
      <c r="B408" s="158"/>
      <c r="C408" s="259" t="s">
        <v>624</v>
      </c>
      <c r="D408" s="260"/>
      <c r="E408" s="260"/>
      <c r="F408" s="260"/>
      <c r="G408" s="260"/>
      <c r="H408" s="161"/>
      <c r="I408" s="161"/>
      <c r="J408" s="161"/>
      <c r="K408" s="161"/>
      <c r="L408" s="161"/>
      <c r="M408" s="161"/>
      <c r="N408" s="161"/>
      <c r="O408" s="161"/>
      <c r="P408" s="161"/>
      <c r="Q408" s="161"/>
      <c r="R408" s="161"/>
      <c r="S408" s="161"/>
      <c r="T408" s="161"/>
      <c r="U408" s="161"/>
      <c r="V408" s="161"/>
      <c r="W408" s="161"/>
      <c r="X408" s="161"/>
      <c r="Y408" s="150"/>
      <c r="Z408" s="150"/>
      <c r="AA408" s="150"/>
      <c r="AB408" s="150"/>
      <c r="AC408" s="150"/>
      <c r="AD408" s="150"/>
      <c r="AE408" s="150"/>
      <c r="AF408" s="150"/>
      <c r="AG408" s="150" t="s">
        <v>244</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88" t="str">
        <f>C408</f>
        <v>přesun hmot pro budovy občanské výstavby (JKSO 801), budovy pro bydlení (JKSO 803) budovy pro výrobu a služby (JKSO 812) s nosnou svislou konstrukcí zděnou z cihel nebo tvárnic nebo kovovou</v>
      </c>
      <c r="BB408" s="150"/>
      <c r="BC408" s="150"/>
      <c r="BD408" s="150"/>
      <c r="BE408" s="150"/>
      <c r="BF408" s="150"/>
      <c r="BG408" s="150"/>
      <c r="BH408" s="150"/>
    </row>
    <row r="409" spans="1:60" outlineLevel="1" x14ac:dyDescent="0.2">
      <c r="A409" s="157"/>
      <c r="B409" s="158"/>
      <c r="C409" s="261"/>
      <c r="D409" s="262"/>
      <c r="E409" s="262"/>
      <c r="F409" s="262"/>
      <c r="G409" s="262"/>
      <c r="H409" s="161"/>
      <c r="I409" s="161"/>
      <c r="J409" s="161"/>
      <c r="K409" s="161"/>
      <c r="L409" s="161"/>
      <c r="M409" s="161"/>
      <c r="N409" s="161"/>
      <c r="O409" s="161"/>
      <c r="P409" s="161"/>
      <c r="Q409" s="161"/>
      <c r="R409" s="161"/>
      <c r="S409" s="161"/>
      <c r="T409" s="161"/>
      <c r="U409" s="161"/>
      <c r="V409" s="161"/>
      <c r="W409" s="161"/>
      <c r="X409" s="161"/>
      <c r="Y409" s="150"/>
      <c r="Z409" s="150"/>
      <c r="AA409" s="150"/>
      <c r="AB409" s="150"/>
      <c r="AC409" s="150"/>
      <c r="AD409" s="150"/>
      <c r="AE409" s="150"/>
      <c r="AF409" s="150"/>
      <c r="AG409" s="150" t="s">
        <v>221</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x14ac:dyDescent="0.2">
      <c r="A410" s="164" t="s">
        <v>212</v>
      </c>
      <c r="B410" s="165" t="s">
        <v>125</v>
      </c>
      <c r="C410" s="179" t="s">
        <v>126</v>
      </c>
      <c r="D410" s="166"/>
      <c r="E410" s="167"/>
      <c r="F410" s="168"/>
      <c r="G410" s="168">
        <f>SUMIF(AG411:AG432,"&lt;&gt;NOR",G411:G432)</f>
        <v>135615.18</v>
      </c>
      <c r="H410" s="168"/>
      <c r="I410" s="168">
        <f>SUM(I411:I432)</f>
        <v>0</v>
      </c>
      <c r="J410" s="168"/>
      <c r="K410" s="168">
        <f>SUM(K411:K432)</f>
        <v>0</v>
      </c>
      <c r="L410" s="168"/>
      <c r="M410" s="168">
        <f>SUM(M411:M432)</f>
        <v>164094.36780000001</v>
      </c>
      <c r="N410" s="168"/>
      <c r="O410" s="168">
        <f>SUM(O411:O432)</f>
        <v>1.23</v>
      </c>
      <c r="P410" s="168"/>
      <c r="Q410" s="168">
        <f>SUM(Q411:Q432)</f>
        <v>0</v>
      </c>
      <c r="R410" s="168"/>
      <c r="S410" s="168"/>
      <c r="T410" s="169"/>
      <c r="U410" s="163"/>
      <c r="V410" s="163">
        <f>SUM(V411:V432)</f>
        <v>68.28</v>
      </c>
      <c r="W410" s="163"/>
      <c r="X410" s="163"/>
      <c r="AG410" t="s">
        <v>213</v>
      </c>
    </row>
    <row r="411" spans="1:60" ht="22.5" outlineLevel="1" x14ac:dyDescent="0.2">
      <c r="A411" s="170">
        <v>91</v>
      </c>
      <c r="B411" s="171" t="s">
        <v>625</v>
      </c>
      <c r="C411" s="180" t="s">
        <v>626</v>
      </c>
      <c r="D411" s="172" t="s">
        <v>276</v>
      </c>
      <c r="E411" s="173">
        <v>125.75</v>
      </c>
      <c r="F411" s="174">
        <v>36.68</v>
      </c>
      <c r="G411" s="175">
        <f>ROUND(E411*F411,2)</f>
        <v>4612.51</v>
      </c>
      <c r="H411" s="174"/>
      <c r="I411" s="175">
        <f>ROUND(E411*H411,2)</f>
        <v>0</v>
      </c>
      <c r="J411" s="174"/>
      <c r="K411" s="175">
        <f>ROUND(E411*J411,2)</f>
        <v>0</v>
      </c>
      <c r="L411" s="175">
        <v>21</v>
      </c>
      <c r="M411" s="175">
        <f>G411*(1+L411/100)</f>
        <v>5581.1370999999999</v>
      </c>
      <c r="N411" s="175">
        <v>3.3E-4</v>
      </c>
      <c r="O411" s="175">
        <f>ROUND(E411*N411,2)</f>
        <v>0.04</v>
      </c>
      <c r="P411" s="175">
        <v>0</v>
      </c>
      <c r="Q411" s="175">
        <f>ROUND(E411*P411,2)</f>
        <v>0</v>
      </c>
      <c r="R411" s="175" t="s">
        <v>627</v>
      </c>
      <c r="S411" s="175" t="s">
        <v>217</v>
      </c>
      <c r="T411" s="176" t="s">
        <v>218</v>
      </c>
      <c r="U411" s="161">
        <v>0.03</v>
      </c>
      <c r="V411" s="161">
        <f>ROUND(E411*U411,2)</f>
        <v>3.77</v>
      </c>
      <c r="W411" s="161"/>
      <c r="X411" s="161" t="s">
        <v>241</v>
      </c>
      <c r="Y411" s="150"/>
      <c r="Z411" s="150"/>
      <c r="AA411" s="150"/>
      <c r="AB411" s="150"/>
      <c r="AC411" s="150"/>
      <c r="AD411" s="150"/>
      <c r="AE411" s="150"/>
      <c r="AF411" s="150"/>
      <c r="AG411" s="150" t="s">
        <v>242</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189" t="s">
        <v>292</v>
      </c>
      <c r="D412" s="184"/>
      <c r="E412" s="185">
        <v>125.75</v>
      </c>
      <c r="F412" s="161"/>
      <c r="G412" s="161"/>
      <c r="H412" s="161"/>
      <c r="I412" s="161"/>
      <c r="J412" s="161"/>
      <c r="K412" s="161"/>
      <c r="L412" s="161"/>
      <c r="M412" s="161"/>
      <c r="N412" s="161"/>
      <c r="O412" s="161"/>
      <c r="P412" s="161"/>
      <c r="Q412" s="161"/>
      <c r="R412" s="161"/>
      <c r="S412" s="161"/>
      <c r="T412" s="161"/>
      <c r="U412" s="161"/>
      <c r="V412" s="161"/>
      <c r="W412" s="161"/>
      <c r="X412" s="161"/>
      <c r="Y412" s="150"/>
      <c r="Z412" s="150"/>
      <c r="AA412" s="150"/>
      <c r="AB412" s="150"/>
      <c r="AC412" s="150"/>
      <c r="AD412" s="150"/>
      <c r="AE412" s="150"/>
      <c r="AF412" s="150"/>
      <c r="AG412" s="150" t="s">
        <v>246</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61"/>
      <c r="D413" s="262"/>
      <c r="E413" s="262"/>
      <c r="F413" s="262"/>
      <c r="G413" s="262"/>
      <c r="H413" s="161"/>
      <c r="I413" s="161"/>
      <c r="J413" s="161"/>
      <c r="K413" s="161"/>
      <c r="L413" s="161"/>
      <c r="M413" s="161"/>
      <c r="N413" s="161"/>
      <c r="O413" s="161"/>
      <c r="P413" s="161"/>
      <c r="Q413" s="161"/>
      <c r="R413" s="161"/>
      <c r="S413" s="161"/>
      <c r="T413" s="161"/>
      <c r="U413" s="161"/>
      <c r="V413" s="161"/>
      <c r="W413" s="161"/>
      <c r="X413" s="161"/>
      <c r="Y413" s="150"/>
      <c r="Z413" s="150"/>
      <c r="AA413" s="150"/>
      <c r="AB413" s="150"/>
      <c r="AC413" s="150"/>
      <c r="AD413" s="150"/>
      <c r="AE413" s="150"/>
      <c r="AF413" s="150"/>
      <c r="AG413" s="150" t="s">
        <v>221</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ht="33.75" outlineLevel="1" x14ac:dyDescent="0.2">
      <c r="A414" s="170">
        <v>92</v>
      </c>
      <c r="B414" s="171" t="s">
        <v>628</v>
      </c>
      <c r="C414" s="180" t="s">
        <v>629</v>
      </c>
      <c r="D414" s="172" t="s">
        <v>276</v>
      </c>
      <c r="E414" s="173">
        <v>46.54</v>
      </c>
      <c r="F414" s="174">
        <v>53.65</v>
      </c>
      <c r="G414" s="175">
        <f>ROUND(E414*F414,2)</f>
        <v>2496.87</v>
      </c>
      <c r="H414" s="174"/>
      <c r="I414" s="175">
        <f>ROUND(E414*H414,2)</f>
        <v>0</v>
      </c>
      <c r="J414" s="174"/>
      <c r="K414" s="175">
        <f>ROUND(E414*J414,2)</f>
        <v>0</v>
      </c>
      <c r="L414" s="175">
        <v>21</v>
      </c>
      <c r="M414" s="175">
        <f>G414*(1+L414/100)</f>
        <v>3021.2126999999996</v>
      </c>
      <c r="N414" s="175">
        <v>5.1999999999999995E-4</v>
      </c>
      <c r="O414" s="175">
        <f>ROUND(E414*N414,2)</f>
        <v>0.02</v>
      </c>
      <c r="P414" s="175">
        <v>0</v>
      </c>
      <c r="Q414" s="175">
        <f>ROUND(E414*P414,2)</f>
        <v>0</v>
      </c>
      <c r="R414" s="175" t="s">
        <v>627</v>
      </c>
      <c r="S414" s="175" t="s">
        <v>217</v>
      </c>
      <c r="T414" s="176" t="s">
        <v>218</v>
      </c>
      <c r="U414" s="161">
        <v>4.9000000000000002E-2</v>
      </c>
      <c r="V414" s="161">
        <f>ROUND(E414*U414,2)</f>
        <v>2.2799999999999998</v>
      </c>
      <c r="W414" s="161"/>
      <c r="X414" s="161" t="s">
        <v>241</v>
      </c>
      <c r="Y414" s="150"/>
      <c r="Z414" s="150"/>
      <c r="AA414" s="150"/>
      <c r="AB414" s="150"/>
      <c r="AC414" s="150"/>
      <c r="AD414" s="150"/>
      <c r="AE414" s="150"/>
      <c r="AF414" s="150"/>
      <c r="AG414" s="150" t="s">
        <v>242</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189" t="s">
        <v>630</v>
      </c>
      <c r="D415" s="184"/>
      <c r="E415" s="185">
        <v>36.54</v>
      </c>
      <c r="F415" s="161"/>
      <c r="G415" s="161"/>
      <c r="H415" s="161"/>
      <c r="I415" s="161"/>
      <c r="J415" s="161"/>
      <c r="K415" s="161"/>
      <c r="L415" s="161"/>
      <c r="M415" s="161"/>
      <c r="N415" s="161"/>
      <c r="O415" s="161"/>
      <c r="P415" s="161"/>
      <c r="Q415" s="161"/>
      <c r="R415" s="161"/>
      <c r="S415" s="161"/>
      <c r="T415" s="161"/>
      <c r="U415" s="161"/>
      <c r="V415" s="161"/>
      <c r="W415" s="161"/>
      <c r="X415" s="161"/>
      <c r="Y415" s="150"/>
      <c r="Z415" s="150"/>
      <c r="AA415" s="150"/>
      <c r="AB415" s="150"/>
      <c r="AC415" s="150"/>
      <c r="AD415" s="150"/>
      <c r="AE415" s="150"/>
      <c r="AF415" s="150"/>
      <c r="AG415" s="150" t="s">
        <v>246</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189" t="s">
        <v>631</v>
      </c>
      <c r="D416" s="184"/>
      <c r="E416" s="185">
        <v>10</v>
      </c>
      <c r="F416" s="161"/>
      <c r="G416" s="161"/>
      <c r="H416" s="161"/>
      <c r="I416" s="161"/>
      <c r="J416" s="161"/>
      <c r="K416" s="161"/>
      <c r="L416" s="161"/>
      <c r="M416" s="161"/>
      <c r="N416" s="161"/>
      <c r="O416" s="161"/>
      <c r="P416" s="161"/>
      <c r="Q416" s="161"/>
      <c r="R416" s="161"/>
      <c r="S416" s="161"/>
      <c r="T416" s="161"/>
      <c r="U416" s="161"/>
      <c r="V416" s="161"/>
      <c r="W416" s="161"/>
      <c r="X416" s="161"/>
      <c r="Y416" s="150"/>
      <c r="Z416" s="150"/>
      <c r="AA416" s="150"/>
      <c r="AB416" s="150"/>
      <c r="AC416" s="150"/>
      <c r="AD416" s="150"/>
      <c r="AE416" s="150"/>
      <c r="AF416" s="150"/>
      <c r="AG416" s="150" t="s">
        <v>246</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61"/>
      <c r="D417" s="262"/>
      <c r="E417" s="262"/>
      <c r="F417" s="262"/>
      <c r="G417" s="262"/>
      <c r="H417" s="161"/>
      <c r="I417" s="161"/>
      <c r="J417" s="161"/>
      <c r="K417" s="161"/>
      <c r="L417" s="161"/>
      <c r="M417" s="161"/>
      <c r="N417" s="161"/>
      <c r="O417" s="161"/>
      <c r="P417" s="161"/>
      <c r="Q417" s="161"/>
      <c r="R417" s="161"/>
      <c r="S417" s="161"/>
      <c r="T417" s="161"/>
      <c r="U417" s="161"/>
      <c r="V417" s="161"/>
      <c r="W417" s="161"/>
      <c r="X417" s="161"/>
      <c r="Y417" s="150"/>
      <c r="Z417" s="150"/>
      <c r="AA417" s="150"/>
      <c r="AB417" s="150"/>
      <c r="AC417" s="150"/>
      <c r="AD417" s="150"/>
      <c r="AE417" s="150"/>
      <c r="AF417" s="150"/>
      <c r="AG417" s="150" t="s">
        <v>221</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ht="22.5" outlineLevel="1" x14ac:dyDescent="0.2">
      <c r="A418" s="170">
        <v>93</v>
      </c>
      <c r="B418" s="171" t="s">
        <v>632</v>
      </c>
      <c r="C418" s="180" t="s">
        <v>633</v>
      </c>
      <c r="D418" s="172" t="s">
        <v>276</v>
      </c>
      <c r="E418" s="173">
        <v>132.03749999999999</v>
      </c>
      <c r="F418" s="174">
        <v>363.22</v>
      </c>
      <c r="G418" s="175">
        <f>ROUND(E418*F418,2)</f>
        <v>47958.66</v>
      </c>
      <c r="H418" s="174"/>
      <c r="I418" s="175">
        <f>ROUND(E418*H418,2)</f>
        <v>0</v>
      </c>
      <c r="J418" s="174"/>
      <c r="K418" s="175">
        <f>ROUND(E418*J418,2)</f>
        <v>0</v>
      </c>
      <c r="L418" s="175">
        <v>21</v>
      </c>
      <c r="M418" s="175">
        <f>G418*(1+L418/100)</f>
        <v>58029.978600000002</v>
      </c>
      <c r="N418" s="175">
        <v>5.5900000000000004E-3</v>
      </c>
      <c r="O418" s="175">
        <f>ROUND(E418*N418,2)</f>
        <v>0.74</v>
      </c>
      <c r="P418" s="175">
        <v>0</v>
      </c>
      <c r="Q418" s="175">
        <f>ROUND(E418*P418,2)</f>
        <v>0</v>
      </c>
      <c r="R418" s="175" t="s">
        <v>627</v>
      </c>
      <c r="S418" s="175" t="s">
        <v>217</v>
      </c>
      <c r="T418" s="176" t="s">
        <v>218</v>
      </c>
      <c r="U418" s="161">
        <v>0.23</v>
      </c>
      <c r="V418" s="161">
        <f>ROUND(E418*U418,2)</f>
        <v>30.37</v>
      </c>
      <c r="W418" s="161"/>
      <c r="X418" s="161" t="s">
        <v>241</v>
      </c>
      <c r="Y418" s="150"/>
      <c r="Z418" s="150"/>
      <c r="AA418" s="150"/>
      <c r="AB418" s="150"/>
      <c r="AC418" s="150"/>
      <c r="AD418" s="150"/>
      <c r="AE418" s="150"/>
      <c r="AF418" s="150"/>
      <c r="AG418" s="150" t="s">
        <v>242</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189" t="s">
        <v>634</v>
      </c>
      <c r="D419" s="184"/>
      <c r="E419" s="185">
        <v>132.03749999999999</v>
      </c>
      <c r="F419" s="161"/>
      <c r="G419" s="161"/>
      <c r="H419" s="161"/>
      <c r="I419" s="161"/>
      <c r="J419" s="161"/>
      <c r="K419" s="161"/>
      <c r="L419" s="161"/>
      <c r="M419" s="161"/>
      <c r="N419" s="161"/>
      <c r="O419" s="161"/>
      <c r="P419" s="161"/>
      <c r="Q419" s="161"/>
      <c r="R419" s="161"/>
      <c r="S419" s="161"/>
      <c r="T419" s="161"/>
      <c r="U419" s="161"/>
      <c r="V419" s="161"/>
      <c r="W419" s="161"/>
      <c r="X419" s="161"/>
      <c r="Y419" s="150"/>
      <c r="Z419" s="150"/>
      <c r="AA419" s="150"/>
      <c r="AB419" s="150"/>
      <c r="AC419" s="150"/>
      <c r="AD419" s="150"/>
      <c r="AE419" s="150"/>
      <c r="AF419" s="150"/>
      <c r="AG419" s="150" t="s">
        <v>246</v>
      </c>
      <c r="AH419" s="150">
        <v>5</v>
      </c>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57"/>
      <c r="B420" s="158"/>
      <c r="C420" s="261"/>
      <c r="D420" s="262"/>
      <c r="E420" s="262"/>
      <c r="F420" s="262"/>
      <c r="G420" s="262"/>
      <c r="H420" s="161"/>
      <c r="I420" s="161"/>
      <c r="J420" s="161"/>
      <c r="K420" s="161"/>
      <c r="L420" s="161"/>
      <c r="M420" s="161"/>
      <c r="N420" s="161"/>
      <c r="O420" s="161"/>
      <c r="P420" s="161"/>
      <c r="Q420" s="161"/>
      <c r="R420" s="161"/>
      <c r="S420" s="161"/>
      <c r="T420" s="161"/>
      <c r="U420" s="161"/>
      <c r="V420" s="161"/>
      <c r="W420" s="161"/>
      <c r="X420" s="161"/>
      <c r="Y420" s="150"/>
      <c r="Z420" s="150"/>
      <c r="AA420" s="150"/>
      <c r="AB420" s="150"/>
      <c r="AC420" s="150"/>
      <c r="AD420" s="150"/>
      <c r="AE420" s="150"/>
      <c r="AF420" s="150"/>
      <c r="AG420" s="150" t="s">
        <v>221</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ht="22.5" outlineLevel="1" x14ac:dyDescent="0.2">
      <c r="A421" s="170">
        <v>94</v>
      </c>
      <c r="B421" s="171" t="s">
        <v>635</v>
      </c>
      <c r="C421" s="180" t="s">
        <v>636</v>
      </c>
      <c r="D421" s="172" t="s">
        <v>276</v>
      </c>
      <c r="E421" s="173">
        <v>48.866999999999997</v>
      </c>
      <c r="F421" s="174">
        <v>396.45</v>
      </c>
      <c r="G421" s="175">
        <f>ROUND(E421*F421,2)</f>
        <v>19373.32</v>
      </c>
      <c r="H421" s="174"/>
      <c r="I421" s="175">
        <f>ROUND(E421*H421,2)</f>
        <v>0</v>
      </c>
      <c r="J421" s="174"/>
      <c r="K421" s="175">
        <f>ROUND(E421*J421,2)</f>
        <v>0</v>
      </c>
      <c r="L421" s="175">
        <v>21</v>
      </c>
      <c r="M421" s="175">
        <f>G421*(1+L421/100)</f>
        <v>23441.717199999999</v>
      </c>
      <c r="N421" s="175">
        <v>5.9800000000000001E-3</v>
      </c>
      <c r="O421" s="175">
        <f>ROUND(E421*N421,2)</f>
        <v>0.28999999999999998</v>
      </c>
      <c r="P421" s="175">
        <v>0</v>
      </c>
      <c r="Q421" s="175">
        <f>ROUND(E421*P421,2)</f>
        <v>0</v>
      </c>
      <c r="R421" s="175" t="s">
        <v>627</v>
      </c>
      <c r="S421" s="175" t="s">
        <v>217</v>
      </c>
      <c r="T421" s="176" t="s">
        <v>218</v>
      </c>
      <c r="U421" s="161">
        <v>0.26600000000000001</v>
      </c>
      <c r="V421" s="161">
        <f>ROUND(E421*U421,2)</f>
        <v>13</v>
      </c>
      <c r="W421" s="161"/>
      <c r="X421" s="161" t="s">
        <v>241</v>
      </c>
      <c r="Y421" s="150"/>
      <c r="Z421" s="150"/>
      <c r="AA421" s="150"/>
      <c r="AB421" s="150"/>
      <c r="AC421" s="150"/>
      <c r="AD421" s="150"/>
      <c r="AE421" s="150"/>
      <c r="AF421" s="150"/>
      <c r="AG421" s="150" t="s">
        <v>242</v>
      </c>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189" t="s">
        <v>637</v>
      </c>
      <c r="D422" s="184"/>
      <c r="E422" s="185">
        <v>48.866999999999997</v>
      </c>
      <c r="F422" s="161"/>
      <c r="G422" s="161"/>
      <c r="H422" s="161"/>
      <c r="I422" s="161"/>
      <c r="J422" s="161"/>
      <c r="K422" s="161"/>
      <c r="L422" s="161"/>
      <c r="M422" s="161"/>
      <c r="N422" s="161"/>
      <c r="O422" s="161"/>
      <c r="P422" s="161"/>
      <c r="Q422" s="161"/>
      <c r="R422" s="161"/>
      <c r="S422" s="161"/>
      <c r="T422" s="161"/>
      <c r="U422" s="161"/>
      <c r="V422" s="161"/>
      <c r="W422" s="161"/>
      <c r="X422" s="161"/>
      <c r="Y422" s="150"/>
      <c r="Z422" s="150"/>
      <c r="AA422" s="150"/>
      <c r="AB422" s="150"/>
      <c r="AC422" s="150"/>
      <c r="AD422" s="150"/>
      <c r="AE422" s="150"/>
      <c r="AF422" s="150"/>
      <c r="AG422" s="150" t="s">
        <v>246</v>
      </c>
      <c r="AH422" s="150">
        <v>5</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261"/>
      <c r="D423" s="262"/>
      <c r="E423" s="262"/>
      <c r="F423" s="262"/>
      <c r="G423" s="262"/>
      <c r="H423" s="161"/>
      <c r="I423" s="161"/>
      <c r="J423" s="161"/>
      <c r="K423" s="161"/>
      <c r="L423" s="161"/>
      <c r="M423" s="161"/>
      <c r="N423" s="161"/>
      <c r="O423" s="161"/>
      <c r="P423" s="161"/>
      <c r="Q423" s="161"/>
      <c r="R423" s="161"/>
      <c r="S423" s="161"/>
      <c r="T423" s="161"/>
      <c r="U423" s="161"/>
      <c r="V423" s="161"/>
      <c r="W423" s="161"/>
      <c r="X423" s="161"/>
      <c r="Y423" s="150"/>
      <c r="Z423" s="150"/>
      <c r="AA423" s="150"/>
      <c r="AB423" s="150"/>
      <c r="AC423" s="150"/>
      <c r="AD423" s="150"/>
      <c r="AE423" s="150"/>
      <c r="AF423" s="150"/>
      <c r="AG423" s="150" t="s">
        <v>221</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70">
        <v>95</v>
      </c>
      <c r="B424" s="171" t="s">
        <v>638</v>
      </c>
      <c r="C424" s="180" t="s">
        <v>639</v>
      </c>
      <c r="D424" s="172" t="s">
        <v>276</v>
      </c>
      <c r="E424" s="173">
        <v>125.75</v>
      </c>
      <c r="F424" s="174">
        <v>136.26</v>
      </c>
      <c r="G424" s="175">
        <f>ROUND(E424*F424,2)</f>
        <v>17134.7</v>
      </c>
      <c r="H424" s="174"/>
      <c r="I424" s="175">
        <f>ROUND(E424*H424,2)</f>
        <v>0</v>
      </c>
      <c r="J424" s="174"/>
      <c r="K424" s="175">
        <f>ROUND(E424*J424,2)</f>
        <v>0</v>
      </c>
      <c r="L424" s="175">
        <v>21</v>
      </c>
      <c r="M424" s="175">
        <f>G424*(1+L424/100)</f>
        <v>20732.987000000001</v>
      </c>
      <c r="N424" s="175">
        <v>0</v>
      </c>
      <c r="O424" s="175">
        <f>ROUND(E424*N424,2)</f>
        <v>0</v>
      </c>
      <c r="P424" s="175">
        <v>0</v>
      </c>
      <c r="Q424" s="175">
        <f>ROUND(E424*P424,2)</f>
        <v>0</v>
      </c>
      <c r="R424" s="175" t="s">
        <v>627</v>
      </c>
      <c r="S424" s="175" t="s">
        <v>217</v>
      </c>
      <c r="T424" s="176" t="s">
        <v>218</v>
      </c>
      <c r="U424" s="161">
        <v>0.15</v>
      </c>
      <c r="V424" s="161">
        <f>ROUND(E424*U424,2)</f>
        <v>18.86</v>
      </c>
      <c r="W424" s="161"/>
      <c r="X424" s="161" t="s">
        <v>241</v>
      </c>
      <c r="Y424" s="150"/>
      <c r="Z424" s="150"/>
      <c r="AA424" s="150"/>
      <c r="AB424" s="150"/>
      <c r="AC424" s="150"/>
      <c r="AD424" s="150"/>
      <c r="AE424" s="150"/>
      <c r="AF424" s="150"/>
      <c r="AG424" s="150" t="s">
        <v>242</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89" t="s">
        <v>292</v>
      </c>
      <c r="D425" s="184"/>
      <c r="E425" s="185">
        <v>125.75</v>
      </c>
      <c r="F425" s="161"/>
      <c r="G425" s="161"/>
      <c r="H425" s="161"/>
      <c r="I425" s="161"/>
      <c r="J425" s="161"/>
      <c r="K425" s="161"/>
      <c r="L425" s="161"/>
      <c r="M425" s="161"/>
      <c r="N425" s="161"/>
      <c r="O425" s="161"/>
      <c r="P425" s="161"/>
      <c r="Q425" s="161"/>
      <c r="R425" s="161"/>
      <c r="S425" s="161"/>
      <c r="T425" s="161"/>
      <c r="U425" s="161"/>
      <c r="V425" s="161"/>
      <c r="W425" s="161"/>
      <c r="X425" s="161"/>
      <c r="Y425" s="150"/>
      <c r="Z425" s="150"/>
      <c r="AA425" s="150"/>
      <c r="AB425" s="150"/>
      <c r="AC425" s="150"/>
      <c r="AD425" s="150"/>
      <c r="AE425" s="150"/>
      <c r="AF425" s="150"/>
      <c r="AG425" s="150" t="s">
        <v>246</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261"/>
      <c r="D426" s="262"/>
      <c r="E426" s="262"/>
      <c r="F426" s="262"/>
      <c r="G426" s="262"/>
      <c r="H426" s="161"/>
      <c r="I426" s="161"/>
      <c r="J426" s="161"/>
      <c r="K426" s="161"/>
      <c r="L426" s="161"/>
      <c r="M426" s="161"/>
      <c r="N426" s="161"/>
      <c r="O426" s="161"/>
      <c r="P426" s="161"/>
      <c r="Q426" s="161"/>
      <c r="R426" s="161"/>
      <c r="S426" s="161"/>
      <c r="T426" s="161"/>
      <c r="U426" s="161"/>
      <c r="V426" s="161"/>
      <c r="W426" s="161"/>
      <c r="X426" s="161"/>
      <c r="Y426" s="150"/>
      <c r="Z426" s="150"/>
      <c r="AA426" s="150"/>
      <c r="AB426" s="150"/>
      <c r="AC426" s="150"/>
      <c r="AD426" s="150"/>
      <c r="AE426" s="150"/>
      <c r="AF426" s="150"/>
      <c r="AG426" s="150" t="s">
        <v>221</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ht="22.5" outlineLevel="1" x14ac:dyDescent="0.2">
      <c r="A427" s="170">
        <v>96</v>
      </c>
      <c r="B427" s="171" t="s">
        <v>640</v>
      </c>
      <c r="C427" s="180" t="s">
        <v>641</v>
      </c>
      <c r="D427" s="172" t="s">
        <v>276</v>
      </c>
      <c r="E427" s="173">
        <v>144.61250000000001</v>
      </c>
      <c r="F427" s="174">
        <v>268.02999999999997</v>
      </c>
      <c r="G427" s="175">
        <f>ROUND(E427*F427,2)</f>
        <v>38760.49</v>
      </c>
      <c r="H427" s="174"/>
      <c r="I427" s="175">
        <f>ROUND(E427*H427,2)</f>
        <v>0</v>
      </c>
      <c r="J427" s="174"/>
      <c r="K427" s="175">
        <f>ROUND(E427*J427,2)</f>
        <v>0</v>
      </c>
      <c r="L427" s="175">
        <v>21</v>
      </c>
      <c r="M427" s="175">
        <f>G427*(1+L427/100)</f>
        <v>46900.192899999995</v>
      </c>
      <c r="N427" s="175">
        <v>1E-3</v>
      </c>
      <c r="O427" s="175">
        <f>ROUND(E427*N427,2)</f>
        <v>0.14000000000000001</v>
      </c>
      <c r="P427" s="175">
        <v>0</v>
      </c>
      <c r="Q427" s="175">
        <f>ROUND(E427*P427,2)</f>
        <v>0</v>
      </c>
      <c r="R427" s="175" t="s">
        <v>295</v>
      </c>
      <c r="S427" s="175" t="s">
        <v>217</v>
      </c>
      <c r="T427" s="176" t="s">
        <v>218</v>
      </c>
      <c r="U427" s="161">
        <v>0</v>
      </c>
      <c r="V427" s="161">
        <f>ROUND(E427*U427,2)</f>
        <v>0</v>
      </c>
      <c r="W427" s="161"/>
      <c r="X427" s="161" t="s">
        <v>296</v>
      </c>
      <c r="Y427" s="150"/>
      <c r="Z427" s="150"/>
      <c r="AA427" s="150"/>
      <c r="AB427" s="150"/>
      <c r="AC427" s="150"/>
      <c r="AD427" s="150"/>
      <c r="AE427" s="150"/>
      <c r="AF427" s="150"/>
      <c r="AG427" s="150" t="s">
        <v>297</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189" t="s">
        <v>642</v>
      </c>
      <c r="D428" s="184"/>
      <c r="E428" s="185">
        <v>144.61250000000001</v>
      </c>
      <c r="F428" s="161"/>
      <c r="G428" s="161"/>
      <c r="H428" s="161"/>
      <c r="I428" s="161"/>
      <c r="J428" s="161"/>
      <c r="K428" s="161"/>
      <c r="L428" s="161"/>
      <c r="M428" s="161"/>
      <c r="N428" s="161"/>
      <c r="O428" s="161"/>
      <c r="P428" s="161"/>
      <c r="Q428" s="161"/>
      <c r="R428" s="161"/>
      <c r="S428" s="161"/>
      <c r="T428" s="161"/>
      <c r="U428" s="161"/>
      <c r="V428" s="161"/>
      <c r="W428" s="161"/>
      <c r="X428" s="161"/>
      <c r="Y428" s="150"/>
      <c r="Z428" s="150"/>
      <c r="AA428" s="150"/>
      <c r="AB428" s="150"/>
      <c r="AC428" s="150"/>
      <c r="AD428" s="150"/>
      <c r="AE428" s="150"/>
      <c r="AF428" s="150"/>
      <c r="AG428" s="150" t="s">
        <v>246</v>
      </c>
      <c r="AH428" s="150">
        <v>5</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261"/>
      <c r="D429" s="262"/>
      <c r="E429" s="262"/>
      <c r="F429" s="262"/>
      <c r="G429" s="262"/>
      <c r="H429" s="161"/>
      <c r="I429" s="161"/>
      <c r="J429" s="161"/>
      <c r="K429" s="161"/>
      <c r="L429" s="161"/>
      <c r="M429" s="161"/>
      <c r="N429" s="161"/>
      <c r="O429" s="161"/>
      <c r="P429" s="161"/>
      <c r="Q429" s="161"/>
      <c r="R429" s="161"/>
      <c r="S429" s="161"/>
      <c r="T429" s="161"/>
      <c r="U429" s="161"/>
      <c r="V429" s="161"/>
      <c r="W429" s="161"/>
      <c r="X429" s="161"/>
      <c r="Y429" s="150"/>
      <c r="Z429" s="150"/>
      <c r="AA429" s="150"/>
      <c r="AB429" s="150"/>
      <c r="AC429" s="150"/>
      <c r="AD429" s="150"/>
      <c r="AE429" s="150"/>
      <c r="AF429" s="150"/>
      <c r="AG429" s="150" t="s">
        <v>221</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v>97</v>
      </c>
      <c r="B430" s="158" t="s">
        <v>643</v>
      </c>
      <c r="C430" s="190" t="s">
        <v>644</v>
      </c>
      <c r="D430" s="159" t="s">
        <v>0</v>
      </c>
      <c r="E430" s="177">
        <v>1303.3655000000001</v>
      </c>
      <c r="F430" s="162">
        <v>4.05</v>
      </c>
      <c r="G430" s="161">
        <f>ROUND(E430*F430,2)</f>
        <v>5278.63</v>
      </c>
      <c r="H430" s="162"/>
      <c r="I430" s="161">
        <f>ROUND(E430*H430,2)</f>
        <v>0</v>
      </c>
      <c r="J430" s="162"/>
      <c r="K430" s="161">
        <f>ROUND(E430*J430,2)</f>
        <v>0</v>
      </c>
      <c r="L430" s="161">
        <v>21</v>
      </c>
      <c r="M430" s="161">
        <f>G430*(1+L430/100)</f>
        <v>6387.1422999999995</v>
      </c>
      <c r="N430" s="161">
        <v>0</v>
      </c>
      <c r="O430" s="161">
        <f>ROUND(E430*N430,2)</f>
        <v>0</v>
      </c>
      <c r="P430" s="161">
        <v>0</v>
      </c>
      <c r="Q430" s="161">
        <f>ROUND(E430*P430,2)</f>
        <v>0</v>
      </c>
      <c r="R430" s="161" t="s">
        <v>627</v>
      </c>
      <c r="S430" s="161" t="s">
        <v>217</v>
      </c>
      <c r="T430" s="161" t="s">
        <v>218</v>
      </c>
      <c r="U430" s="161">
        <v>0</v>
      </c>
      <c r="V430" s="161">
        <f>ROUND(E430*U430,2)</f>
        <v>0</v>
      </c>
      <c r="W430" s="161"/>
      <c r="X430" s="161" t="s">
        <v>622</v>
      </c>
      <c r="Y430" s="150"/>
      <c r="Z430" s="150"/>
      <c r="AA430" s="150"/>
      <c r="AB430" s="150"/>
      <c r="AC430" s="150"/>
      <c r="AD430" s="150"/>
      <c r="AE430" s="150"/>
      <c r="AF430" s="150"/>
      <c r="AG430" s="150" t="s">
        <v>623</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63" t="s">
        <v>645</v>
      </c>
      <c r="D431" s="264"/>
      <c r="E431" s="264"/>
      <c r="F431" s="264"/>
      <c r="G431" s="264"/>
      <c r="H431" s="161"/>
      <c r="I431" s="161"/>
      <c r="J431" s="161"/>
      <c r="K431" s="161"/>
      <c r="L431" s="161"/>
      <c r="M431" s="161"/>
      <c r="N431" s="161"/>
      <c r="O431" s="161"/>
      <c r="P431" s="161"/>
      <c r="Q431" s="161"/>
      <c r="R431" s="161"/>
      <c r="S431" s="161"/>
      <c r="T431" s="161"/>
      <c r="U431" s="161"/>
      <c r="V431" s="161"/>
      <c r="W431" s="161"/>
      <c r="X431" s="161"/>
      <c r="Y431" s="150"/>
      <c r="Z431" s="150"/>
      <c r="AA431" s="150"/>
      <c r="AB431" s="150"/>
      <c r="AC431" s="150"/>
      <c r="AD431" s="150"/>
      <c r="AE431" s="150"/>
      <c r="AF431" s="150"/>
      <c r="AG431" s="150" t="s">
        <v>244</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c r="B432" s="158"/>
      <c r="C432" s="261"/>
      <c r="D432" s="262"/>
      <c r="E432" s="262"/>
      <c r="F432" s="262"/>
      <c r="G432" s="262"/>
      <c r="H432" s="161"/>
      <c r="I432" s="161"/>
      <c r="J432" s="161"/>
      <c r="K432" s="161"/>
      <c r="L432" s="161"/>
      <c r="M432" s="161"/>
      <c r="N432" s="161"/>
      <c r="O432" s="161"/>
      <c r="P432" s="161"/>
      <c r="Q432" s="161"/>
      <c r="R432" s="161"/>
      <c r="S432" s="161"/>
      <c r="T432" s="161"/>
      <c r="U432" s="161"/>
      <c r="V432" s="161"/>
      <c r="W432" s="161"/>
      <c r="X432" s="161"/>
      <c r="Y432" s="150"/>
      <c r="Z432" s="150"/>
      <c r="AA432" s="150"/>
      <c r="AB432" s="150"/>
      <c r="AC432" s="150"/>
      <c r="AD432" s="150"/>
      <c r="AE432" s="150"/>
      <c r="AF432" s="150"/>
      <c r="AG432" s="150" t="s">
        <v>221</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x14ac:dyDescent="0.2">
      <c r="A433" s="164" t="s">
        <v>212</v>
      </c>
      <c r="B433" s="165" t="s">
        <v>127</v>
      </c>
      <c r="C433" s="179" t="s">
        <v>128</v>
      </c>
      <c r="D433" s="166"/>
      <c r="E433" s="167"/>
      <c r="F433" s="168"/>
      <c r="G433" s="168">
        <f>SUMIF(AG434:AG470,"&lt;&gt;NOR",G434:G470)</f>
        <v>178369.57</v>
      </c>
      <c r="H433" s="168"/>
      <c r="I433" s="168">
        <f>SUM(I434:I470)</f>
        <v>0</v>
      </c>
      <c r="J433" s="168"/>
      <c r="K433" s="168">
        <f>SUM(K434:K470)</f>
        <v>0</v>
      </c>
      <c r="L433" s="168"/>
      <c r="M433" s="168">
        <f>SUM(M434:M470)</f>
        <v>215827.17969999998</v>
      </c>
      <c r="N433" s="168"/>
      <c r="O433" s="168">
        <f>SUM(O434:O470)</f>
        <v>0.51</v>
      </c>
      <c r="P433" s="168"/>
      <c r="Q433" s="168">
        <f>SUM(Q434:Q470)</f>
        <v>0.1</v>
      </c>
      <c r="R433" s="168"/>
      <c r="S433" s="168"/>
      <c r="T433" s="169"/>
      <c r="U433" s="163"/>
      <c r="V433" s="163">
        <f>SUM(V434:V470)</f>
        <v>87.69</v>
      </c>
      <c r="W433" s="163"/>
      <c r="X433" s="163"/>
      <c r="AG433" t="s">
        <v>213</v>
      </c>
    </row>
    <row r="434" spans="1:60" outlineLevel="1" x14ac:dyDescent="0.2">
      <c r="A434" s="170">
        <v>98</v>
      </c>
      <c r="B434" s="171" t="s">
        <v>646</v>
      </c>
      <c r="C434" s="180" t="s">
        <v>647</v>
      </c>
      <c r="D434" s="172" t="s">
        <v>276</v>
      </c>
      <c r="E434" s="173">
        <v>172.29</v>
      </c>
      <c r="F434" s="174">
        <v>306.83</v>
      </c>
      <c r="G434" s="175">
        <f>ROUND(E434*F434,2)</f>
        <v>52863.74</v>
      </c>
      <c r="H434" s="174"/>
      <c r="I434" s="175">
        <f>ROUND(E434*H434,2)</f>
        <v>0</v>
      </c>
      <c r="J434" s="174"/>
      <c r="K434" s="175">
        <f>ROUND(E434*J434,2)</f>
        <v>0</v>
      </c>
      <c r="L434" s="175">
        <v>21</v>
      </c>
      <c r="M434" s="175">
        <f>G434*(1+L434/100)</f>
        <v>63965.125399999997</v>
      </c>
      <c r="N434" s="175">
        <v>3.0000000000000001E-5</v>
      </c>
      <c r="O434" s="175">
        <f>ROUND(E434*N434,2)</f>
        <v>0.01</v>
      </c>
      <c r="P434" s="175">
        <v>0</v>
      </c>
      <c r="Q434" s="175">
        <f>ROUND(E434*P434,2)</f>
        <v>0</v>
      </c>
      <c r="R434" s="175" t="s">
        <v>627</v>
      </c>
      <c r="S434" s="175" t="s">
        <v>217</v>
      </c>
      <c r="T434" s="176" t="s">
        <v>218</v>
      </c>
      <c r="U434" s="161">
        <v>0.317</v>
      </c>
      <c r="V434" s="161">
        <f>ROUND(E434*U434,2)</f>
        <v>54.62</v>
      </c>
      <c r="W434" s="161"/>
      <c r="X434" s="161" t="s">
        <v>241</v>
      </c>
      <c r="Y434" s="150"/>
      <c r="Z434" s="150"/>
      <c r="AA434" s="150"/>
      <c r="AB434" s="150"/>
      <c r="AC434" s="150"/>
      <c r="AD434" s="150"/>
      <c r="AE434" s="150"/>
      <c r="AF434" s="150"/>
      <c r="AG434" s="150" t="s">
        <v>242</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189" t="s">
        <v>648</v>
      </c>
      <c r="D435" s="184"/>
      <c r="E435" s="185"/>
      <c r="F435" s="161"/>
      <c r="G435" s="161"/>
      <c r="H435" s="161"/>
      <c r="I435" s="161"/>
      <c r="J435" s="161"/>
      <c r="K435" s="161"/>
      <c r="L435" s="161"/>
      <c r="M435" s="161"/>
      <c r="N435" s="161"/>
      <c r="O435" s="161"/>
      <c r="P435" s="161"/>
      <c r="Q435" s="161"/>
      <c r="R435" s="161"/>
      <c r="S435" s="161"/>
      <c r="T435" s="161"/>
      <c r="U435" s="161"/>
      <c r="V435" s="161"/>
      <c r="W435" s="161"/>
      <c r="X435" s="161"/>
      <c r="Y435" s="150"/>
      <c r="Z435" s="150"/>
      <c r="AA435" s="150"/>
      <c r="AB435" s="150"/>
      <c r="AC435" s="150"/>
      <c r="AD435" s="150"/>
      <c r="AE435" s="150"/>
      <c r="AF435" s="150"/>
      <c r="AG435" s="150" t="s">
        <v>246</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57"/>
      <c r="B436" s="158"/>
      <c r="C436" s="189" t="s">
        <v>649</v>
      </c>
      <c r="D436" s="184"/>
      <c r="E436" s="185">
        <v>125.75</v>
      </c>
      <c r="F436" s="161"/>
      <c r="G436" s="161"/>
      <c r="H436" s="161"/>
      <c r="I436" s="161"/>
      <c r="J436" s="161"/>
      <c r="K436" s="161"/>
      <c r="L436" s="161"/>
      <c r="M436" s="161"/>
      <c r="N436" s="161"/>
      <c r="O436" s="161"/>
      <c r="P436" s="161"/>
      <c r="Q436" s="161"/>
      <c r="R436" s="161"/>
      <c r="S436" s="161"/>
      <c r="T436" s="161"/>
      <c r="U436" s="161"/>
      <c r="V436" s="161"/>
      <c r="W436" s="161"/>
      <c r="X436" s="161"/>
      <c r="Y436" s="150"/>
      <c r="Z436" s="150"/>
      <c r="AA436" s="150"/>
      <c r="AB436" s="150"/>
      <c r="AC436" s="150"/>
      <c r="AD436" s="150"/>
      <c r="AE436" s="150"/>
      <c r="AF436" s="150"/>
      <c r="AG436" s="150" t="s">
        <v>246</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189" t="s">
        <v>650</v>
      </c>
      <c r="D437" s="184"/>
      <c r="E437" s="185">
        <v>36.54</v>
      </c>
      <c r="F437" s="161"/>
      <c r="G437" s="161"/>
      <c r="H437" s="161"/>
      <c r="I437" s="161"/>
      <c r="J437" s="161"/>
      <c r="K437" s="161"/>
      <c r="L437" s="161"/>
      <c r="M437" s="161"/>
      <c r="N437" s="161"/>
      <c r="O437" s="161"/>
      <c r="P437" s="161"/>
      <c r="Q437" s="161"/>
      <c r="R437" s="161"/>
      <c r="S437" s="161"/>
      <c r="T437" s="161"/>
      <c r="U437" s="161"/>
      <c r="V437" s="161"/>
      <c r="W437" s="161"/>
      <c r="X437" s="161"/>
      <c r="Y437" s="150"/>
      <c r="Z437" s="150"/>
      <c r="AA437" s="150"/>
      <c r="AB437" s="150"/>
      <c r="AC437" s="150"/>
      <c r="AD437" s="150"/>
      <c r="AE437" s="150"/>
      <c r="AF437" s="150"/>
      <c r="AG437" s="150" t="s">
        <v>246</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189" t="s">
        <v>631</v>
      </c>
      <c r="D438" s="184"/>
      <c r="E438" s="185">
        <v>10</v>
      </c>
      <c r="F438" s="161"/>
      <c r="G438" s="161"/>
      <c r="H438" s="161"/>
      <c r="I438" s="161"/>
      <c r="J438" s="161"/>
      <c r="K438" s="161"/>
      <c r="L438" s="161"/>
      <c r="M438" s="161"/>
      <c r="N438" s="161"/>
      <c r="O438" s="161"/>
      <c r="P438" s="161"/>
      <c r="Q438" s="161"/>
      <c r="R438" s="161"/>
      <c r="S438" s="161"/>
      <c r="T438" s="161"/>
      <c r="U438" s="161"/>
      <c r="V438" s="161"/>
      <c r="W438" s="161"/>
      <c r="X438" s="161"/>
      <c r="Y438" s="150"/>
      <c r="Z438" s="150"/>
      <c r="AA438" s="150"/>
      <c r="AB438" s="150"/>
      <c r="AC438" s="150"/>
      <c r="AD438" s="150"/>
      <c r="AE438" s="150"/>
      <c r="AF438" s="150"/>
      <c r="AG438" s="150" t="s">
        <v>246</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outlineLevel="1" x14ac:dyDescent="0.2">
      <c r="A439" s="157"/>
      <c r="B439" s="158"/>
      <c r="C439" s="261"/>
      <c r="D439" s="262"/>
      <c r="E439" s="262"/>
      <c r="F439" s="262"/>
      <c r="G439" s="262"/>
      <c r="H439" s="161"/>
      <c r="I439" s="161"/>
      <c r="J439" s="161"/>
      <c r="K439" s="161"/>
      <c r="L439" s="161"/>
      <c r="M439" s="161"/>
      <c r="N439" s="161"/>
      <c r="O439" s="161"/>
      <c r="P439" s="161"/>
      <c r="Q439" s="161"/>
      <c r="R439" s="161"/>
      <c r="S439" s="161"/>
      <c r="T439" s="161"/>
      <c r="U439" s="161"/>
      <c r="V439" s="161"/>
      <c r="W439" s="161"/>
      <c r="X439" s="161"/>
      <c r="Y439" s="150"/>
      <c r="Z439" s="150"/>
      <c r="AA439" s="150"/>
      <c r="AB439" s="150"/>
      <c r="AC439" s="150"/>
      <c r="AD439" s="150"/>
      <c r="AE439" s="150"/>
      <c r="AF439" s="150"/>
      <c r="AG439" s="150" t="s">
        <v>221</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ht="33.75" outlineLevel="1" x14ac:dyDescent="0.2">
      <c r="A440" s="170">
        <v>99</v>
      </c>
      <c r="B440" s="171" t="s">
        <v>651</v>
      </c>
      <c r="C440" s="180" t="s">
        <v>652</v>
      </c>
      <c r="D440" s="172" t="s">
        <v>239</v>
      </c>
      <c r="E440" s="173">
        <v>40.5</v>
      </c>
      <c r="F440" s="174">
        <v>238.57</v>
      </c>
      <c r="G440" s="175">
        <f>ROUND(E440*F440,2)</f>
        <v>9662.09</v>
      </c>
      <c r="H440" s="174"/>
      <c r="I440" s="175">
        <f>ROUND(E440*H440,2)</f>
        <v>0</v>
      </c>
      <c r="J440" s="174"/>
      <c r="K440" s="175">
        <f>ROUND(E440*J440,2)</f>
        <v>0</v>
      </c>
      <c r="L440" s="175">
        <v>21</v>
      </c>
      <c r="M440" s="175">
        <f>G440*(1+L440/100)</f>
        <v>11691.1289</v>
      </c>
      <c r="N440" s="175">
        <v>1.2099999999999999E-3</v>
      </c>
      <c r="O440" s="175">
        <f>ROUND(E440*N440,2)</f>
        <v>0.05</v>
      </c>
      <c r="P440" s="175">
        <v>0</v>
      </c>
      <c r="Q440" s="175">
        <f>ROUND(E440*P440,2)</f>
        <v>0</v>
      </c>
      <c r="R440" s="175" t="s">
        <v>627</v>
      </c>
      <c r="S440" s="175" t="s">
        <v>217</v>
      </c>
      <c r="T440" s="176" t="s">
        <v>218</v>
      </c>
      <c r="U440" s="161">
        <v>0.252</v>
      </c>
      <c r="V440" s="161">
        <f>ROUND(E440*U440,2)</f>
        <v>10.210000000000001</v>
      </c>
      <c r="W440" s="161"/>
      <c r="X440" s="161" t="s">
        <v>241</v>
      </c>
      <c r="Y440" s="150"/>
      <c r="Z440" s="150"/>
      <c r="AA440" s="150"/>
      <c r="AB440" s="150"/>
      <c r="AC440" s="150"/>
      <c r="AD440" s="150"/>
      <c r="AE440" s="150"/>
      <c r="AF440" s="150"/>
      <c r="AG440" s="150" t="s">
        <v>242</v>
      </c>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190" t="s">
        <v>653</v>
      </c>
      <c r="D441" s="159"/>
      <c r="E441" s="160"/>
      <c r="F441" s="161"/>
      <c r="G441" s="161"/>
      <c r="H441" s="161"/>
      <c r="I441" s="161"/>
      <c r="J441" s="161"/>
      <c r="K441" s="161"/>
      <c r="L441" s="161"/>
      <c r="M441" s="161"/>
      <c r="N441" s="161"/>
      <c r="O441" s="161"/>
      <c r="P441" s="161"/>
      <c r="Q441" s="161"/>
      <c r="R441" s="161"/>
      <c r="S441" s="161"/>
      <c r="T441" s="161"/>
      <c r="U441" s="161"/>
      <c r="V441" s="161"/>
      <c r="W441" s="161"/>
      <c r="X441" s="161"/>
      <c r="Y441" s="150"/>
      <c r="Z441" s="150"/>
      <c r="AA441" s="150"/>
      <c r="AB441" s="150"/>
      <c r="AC441" s="150"/>
      <c r="AD441" s="150"/>
      <c r="AE441" s="150"/>
      <c r="AF441" s="150"/>
      <c r="AG441" s="150" t="s">
        <v>244</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c r="B442" s="158"/>
      <c r="C442" s="263" t="s">
        <v>654</v>
      </c>
      <c r="D442" s="264"/>
      <c r="E442" s="264"/>
      <c r="F442" s="264"/>
      <c r="G442" s="264"/>
      <c r="H442" s="161"/>
      <c r="I442" s="161"/>
      <c r="J442" s="161"/>
      <c r="K442" s="161"/>
      <c r="L442" s="161"/>
      <c r="M442" s="161"/>
      <c r="N442" s="161"/>
      <c r="O442" s="161"/>
      <c r="P442" s="161"/>
      <c r="Q442" s="161"/>
      <c r="R442" s="161"/>
      <c r="S442" s="161"/>
      <c r="T442" s="161"/>
      <c r="U442" s="161"/>
      <c r="V442" s="161"/>
      <c r="W442" s="161"/>
      <c r="X442" s="161"/>
      <c r="Y442" s="150"/>
      <c r="Z442" s="150"/>
      <c r="AA442" s="150"/>
      <c r="AB442" s="150"/>
      <c r="AC442" s="150"/>
      <c r="AD442" s="150"/>
      <c r="AE442" s="150"/>
      <c r="AF442" s="150"/>
      <c r="AG442" s="150" t="s">
        <v>244</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189" t="s">
        <v>655</v>
      </c>
      <c r="D443" s="184"/>
      <c r="E443" s="185">
        <v>40.5</v>
      </c>
      <c r="F443" s="161"/>
      <c r="G443" s="161"/>
      <c r="H443" s="161"/>
      <c r="I443" s="161"/>
      <c r="J443" s="161"/>
      <c r="K443" s="161"/>
      <c r="L443" s="161"/>
      <c r="M443" s="161"/>
      <c r="N443" s="161"/>
      <c r="O443" s="161"/>
      <c r="P443" s="161"/>
      <c r="Q443" s="161"/>
      <c r="R443" s="161"/>
      <c r="S443" s="161"/>
      <c r="T443" s="161"/>
      <c r="U443" s="161"/>
      <c r="V443" s="161"/>
      <c r="W443" s="161"/>
      <c r="X443" s="161"/>
      <c r="Y443" s="150"/>
      <c r="Z443" s="150"/>
      <c r="AA443" s="150"/>
      <c r="AB443" s="150"/>
      <c r="AC443" s="150"/>
      <c r="AD443" s="150"/>
      <c r="AE443" s="150"/>
      <c r="AF443" s="150"/>
      <c r="AG443" s="150" t="s">
        <v>246</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61"/>
      <c r="D444" s="262"/>
      <c r="E444" s="262"/>
      <c r="F444" s="262"/>
      <c r="G444" s="262"/>
      <c r="H444" s="161"/>
      <c r="I444" s="161"/>
      <c r="J444" s="161"/>
      <c r="K444" s="161"/>
      <c r="L444" s="161"/>
      <c r="M444" s="161"/>
      <c r="N444" s="161"/>
      <c r="O444" s="161"/>
      <c r="P444" s="161"/>
      <c r="Q444" s="161"/>
      <c r="R444" s="161"/>
      <c r="S444" s="161"/>
      <c r="T444" s="161"/>
      <c r="U444" s="161"/>
      <c r="V444" s="161"/>
      <c r="W444" s="161"/>
      <c r="X444" s="161"/>
      <c r="Y444" s="150"/>
      <c r="Z444" s="150"/>
      <c r="AA444" s="150"/>
      <c r="AB444" s="150"/>
      <c r="AC444" s="150"/>
      <c r="AD444" s="150"/>
      <c r="AE444" s="150"/>
      <c r="AF444" s="150"/>
      <c r="AG444" s="150" t="s">
        <v>221</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ht="33.75" outlineLevel="1" x14ac:dyDescent="0.2">
      <c r="A445" s="170">
        <v>100</v>
      </c>
      <c r="B445" s="171" t="s">
        <v>656</v>
      </c>
      <c r="C445" s="180" t="s">
        <v>657</v>
      </c>
      <c r="D445" s="172" t="s">
        <v>239</v>
      </c>
      <c r="E445" s="173">
        <v>32.4</v>
      </c>
      <c r="F445" s="174">
        <v>174.49</v>
      </c>
      <c r="G445" s="175">
        <f>ROUND(E445*F445,2)</f>
        <v>5653.48</v>
      </c>
      <c r="H445" s="174"/>
      <c r="I445" s="175">
        <f>ROUND(E445*H445,2)</f>
        <v>0</v>
      </c>
      <c r="J445" s="174"/>
      <c r="K445" s="175">
        <f>ROUND(E445*J445,2)</f>
        <v>0</v>
      </c>
      <c r="L445" s="175">
        <v>21</v>
      </c>
      <c r="M445" s="175">
        <f>G445*(1+L445/100)</f>
        <v>6840.7107999999989</v>
      </c>
      <c r="N445" s="175">
        <v>5.8E-4</v>
      </c>
      <c r="O445" s="175">
        <f>ROUND(E445*N445,2)</f>
        <v>0.02</v>
      </c>
      <c r="P445" s="175">
        <v>0</v>
      </c>
      <c r="Q445" s="175">
        <f>ROUND(E445*P445,2)</f>
        <v>0</v>
      </c>
      <c r="R445" s="175" t="s">
        <v>627</v>
      </c>
      <c r="S445" s="175" t="s">
        <v>217</v>
      </c>
      <c r="T445" s="176" t="s">
        <v>218</v>
      </c>
      <c r="U445" s="161">
        <v>0.189</v>
      </c>
      <c r="V445" s="161">
        <f>ROUND(E445*U445,2)</f>
        <v>6.12</v>
      </c>
      <c r="W445" s="161"/>
      <c r="X445" s="161" t="s">
        <v>241</v>
      </c>
      <c r="Y445" s="150"/>
      <c r="Z445" s="150"/>
      <c r="AA445" s="150"/>
      <c r="AB445" s="150"/>
      <c r="AC445" s="150"/>
      <c r="AD445" s="150"/>
      <c r="AE445" s="150"/>
      <c r="AF445" s="150"/>
      <c r="AG445" s="150" t="s">
        <v>242</v>
      </c>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
      <c r="A446" s="157"/>
      <c r="B446" s="158"/>
      <c r="C446" s="190" t="s">
        <v>653</v>
      </c>
      <c r="D446" s="159"/>
      <c r="E446" s="160"/>
      <c r="F446" s="161"/>
      <c r="G446" s="161"/>
      <c r="H446" s="161"/>
      <c r="I446" s="161"/>
      <c r="J446" s="161"/>
      <c r="K446" s="161"/>
      <c r="L446" s="161"/>
      <c r="M446" s="161"/>
      <c r="N446" s="161"/>
      <c r="O446" s="161"/>
      <c r="P446" s="161"/>
      <c r="Q446" s="161"/>
      <c r="R446" s="161"/>
      <c r="S446" s="161"/>
      <c r="T446" s="161"/>
      <c r="U446" s="161"/>
      <c r="V446" s="161"/>
      <c r="W446" s="161"/>
      <c r="X446" s="161"/>
      <c r="Y446" s="150"/>
      <c r="Z446" s="150"/>
      <c r="AA446" s="150"/>
      <c r="AB446" s="150"/>
      <c r="AC446" s="150"/>
      <c r="AD446" s="150"/>
      <c r="AE446" s="150"/>
      <c r="AF446" s="150"/>
      <c r="AG446" s="150" t="s">
        <v>244</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263" t="s">
        <v>654</v>
      </c>
      <c r="D447" s="264"/>
      <c r="E447" s="264"/>
      <c r="F447" s="264"/>
      <c r="G447" s="264"/>
      <c r="H447" s="161"/>
      <c r="I447" s="161"/>
      <c r="J447" s="161"/>
      <c r="K447" s="161"/>
      <c r="L447" s="161"/>
      <c r="M447" s="161"/>
      <c r="N447" s="161"/>
      <c r="O447" s="161"/>
      <c r="P447" s="161"/>
      <c r="Q447" s="161"/>
      <c r="R447" s="161"/>
      <c r="S447" s="161"/>
      <c r="T447" s="161"/>
      <c r="U447" s="161"/>
      <c r="V447" s="161"/>
      <c r="W447" s="161"/>
      <c r="X447" s="161"/>
      <c r="Y447" s="150"/>
      <c r="Z447" s="150"/>
      <c r="AA447" s="150"/>
      <c r="AB447" s="150"/>
      <c r="AC447" s="150"/>
      <c r="AD447" s="150"/>
      <c r="AE447" s="150"/>
      <c r="AF447" s="150"/>
      <c r="AG447" s="150" t="s">
        <v>244</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189" t="s">
        <v>658</v>
      </c>
      <c r="D448" s="184"/>
      <c r="E448" s="185">
        <v>20</v>
      </c>
      <c r="F448" s="161"/>
      <c r="G448" s="161"/>
      <c r="H448" s="161"/>
      <c r="I448" s="161"/>
      <c r="J448" s="161"/>
      <c r="K448" s="161"/>
      <c r="L448" s="161"/>
      <c r="M448" s="161"/>
      <c r="N448" s="161"/>
      <c r="O448" s="161"/>
      <c r="P448" s="161"/>
      <c r="Q448" s="161"/>
      <c r="R448" s="161"/>
      <c r="S448" s="161"/>
      <c r="T448" s="161"/>
      <c r="U448" s="161"/>
      <c r="V448" s="161"/>
      <c r="W448" s="161"/>
      <c r="X448" s="161"/>
      <c r="Y448" s="150"/>
      <c r="Z448" s="150"/>
      <c r="AA448" s="150"/>
      <c r="AB448" s="150"/>
      <c r="AC448" s="150"/>
      <c r="AD448" s="150"/>
      <c r="AE448" s="150"/>
      <c r="AF448" s="150"/>
      <c r="AG448" s="150" t="s">
        <v>246</v>
      </c>
      <c r="AH448" s="150">
        <v>0</v>
      </c>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189" t="s">
        <v>659</v>
      </c>
      <c r="D449" s="184"/>
      <c r="E449" s="185">
        <v>12.4</v>
      </c>
      <c r="F449" s="161"/>
      <c r="G449" s="161"/>
      <c r="H449" s="161"/>
      <c r="I449" s="161"/>
      <c r="J449" s="161"/>
      <c r="K449" s="161"/>
      <c r="L449" s="161"/>
      <c r="M449" s="161"/>
      <c r="N449" s="161"/>
      <c r="O449" s="161"/>
      <c r="P449" s="161"/>
      <c r="Q449" s="161"/>
      <c r="R449" s="161"/>
      <c r="S449" s="161"/>
      <c r="T449" s="161"/>
      <c r="U449" s="161"/>
      <c r="V449" s="161"/>
      <c r="W449" s="161"/>
      <c r="X449" s="161"/>
      <c r="Y449" s="150"/>
      <c r="Z449" s="150"/>
      <c r="AA449" s="150"/>
      <c r="AB449" s="150"/>
      <c r="AC449" s="150"/>
      <c r="AD449" s="150"/>
      <c r="AE449" s="150"/>
      <c r="AF449" s="150"/>
      <c r="AG449" s="150" t="s">
        <v>246</v>
      </c>
      <c r="AH449" s="150">
        <v>0</v>
      </c>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261"/>
      <c r="D450" s="262"/>
      <c r="E450" s="262"/>
      <c r="F450" s="262"/>
      <c r="G450" s="262"/>
      <c r="H450" s="161"/>
      <c r="I450" s="161"/>
      <c r="J450" s="161"/>
      <c r="K450" s="161"/>
      <c r="L450" s="161"/>
      <c r="M450" s="161"/>
      <c r="N450" s="161"/>
      <c r="O450" s="161"/>
      <c r="P450" s="161"/>
      <c r="Q450" s="161"/>
      <c r="R450" s="161"/>
      <c r="S450" s="161"/>
      <c r="T450" s="161"/>
      <c r="U450" s="161"/>
      <c r="V450" s="161"/>
      <c r="W450" s="161"/>
      <c r="X450" s="161"/>
      <c r="Y450" s="150"/>
      <c r="Z450" s="150"/>
      <c r="AA450" s="150"/>
      <c r="AB450" s="150"/>
      <c r="AC450" s="150"/>
      <c r="AD450" s="150"/>
      <c r="AE450" s="150"/>
      <c r="AF450" s="150"/>
      <c r="AG450" s="150" t="s">
        <v>221</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ht="33.75" outlineLevel="1" x14ac:dyDescent="0.2">
      <c r="A451" s="170">
        <v>101</v>
      </c>
      <c r="B451" s="171" t="s">
        <v>660</v>
      </c>
      <c r="C451" s="180" t="s">
        <v>661</v>
      </c>
      <c r="D451" s="172" t="s">
        <v>239</v>
      </c>
      <c r="E451" s="173">
        <v>10.7</v>
      </c>
      <c r="F451" s="174">
        <v>169.15</v>
      </c>
      <c r="G451" s="175">
        <f>ROUND(E451*F451,2)</f>
        <v>1809.91</v>
      </c>
      <c r="H451" s="174"/>
      <c r="I451" s="175">
        <f>ROUND(E451*H451,2)</f>
        <v>0</v>
      </c>
      <c r="J451" s="174"/>
      <c r="K451" s="175">
        <f>ROUND(E451*J451,2)</f>
        <v>0</v>
      </c>
      <c r="L451" s="175">
        <v>21</v>
      </c>
      <c r="M451" s="175">
        <f>G451*(1+L451/100)</f>
        <v>2189.9911000000002</v>
      </c>
      <c r="N451" s="175">
        <v>7.6000000000000004E-4</v>
      </c>
      <c r="O451" s="175">
        <f>ROUND(E451*N451,2)</f>
        <v>0.01</v>
      </c>
      <c r="P451" s="175">
        <v>0</v>
      </c>
      <c r="Q451" s="175">
        <f>ROUND(E451*P451,2)</f>
        <v>0</v>
      </c>
      <c r="R451" s="175" t="s">
        <v>627</v>
      </c>
      <c r="S451" s="175" t="s">
        <v>217</v>
      </c>
      <c r="T451" s="176" t="s">
        <v>218</v>
      </c>
      <c r="U451" s="161">
        <v>0.189</v>
      </c>
      <c r="V451" s="161">
        <f>ROUND(E451*U451,2)</f>
        <v>2.02</v>
      </c>
      <c r="W451" s="161"/>
      <c r="X451" s="161" t="s">
        <v>241</v>
      </c>
      <c r="Y451" s="150"/>
      <c r="Z451" s="150"/>
      <c r="AA451" s="150"/>
      <c r="AB451" s="150"/>
      <c r="AC451" s="150"/>
      <c r="AD451" s="150"/>
      <c r="AE451" s="150"/>
      <c r="AF451" s="150"/>
      <c r="AG451" s="150" t="s">
        <v>242</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190" t="s">
        <v>653</v>
      </c>
      <c r="D452" s="159"/>
      <c r="E452" s="160"/>
      <c r="F452" s="161"/>
      <c r="G452" s="161"/>
      <c r="H452" s="161"/>
      <c r="I452" s="161"/>
      <c r="J452" s="161"/>
      <c r="K452" s="161"/>
      <c r="L452" s="161"/>
      <c r="M452" s="161"/>
      <c r="N452" s="161"/>
      <c r="O452" s="161"/>
      <c r="P452" s="161"/>
      <c r="Q452" s="161"/>
      <c r="R452" s="161"/>
      <c r="S452" s="161"/>
      <c r="T452" s="161"/>
      <c r="U452" s="161"/>
      <c r="V452" s="161"/>
      <c r="W452" s="161"/>
      <c r="X452" s="161"/>
      <c r="Y452" s="150"/>
      <c r="Z452" s="150"/>
      <c r="AA452" s="150"/>
      <c r="AB452" s="150"/>
      <c r="AC452" s="150"/>
      <c r="AD452" s="150"/>
      <c r="AE452" s="150"/>
      <c r="AF452" s="150"/>
      <c r="AG452" s="150" t="s">
        <v>244</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263" t="s">
        <v>654</v>
      </c>
      <c r="D453" s="264"/>
      <c r="E453" s="264"/>
      <c r="F453" s="264"/>
      <c r="G453" s="264"/>
      <c r="H453" s="161"/>
      <c r="I453" s="161"/>
      <c r="J453" s="161"/>
      <c r="K453" s="161"/>
      <c r="L453" s="161"/>
      <c r="M453" s="161"/>
      <c r="N453" s="161"/>
      <c r="O453" s="161"/>
      <c r="P453" s="161"/>
      <c r="Q453" s="161"/>
      <c r="R453" s="161"/>
      <c r="S453" s="161"/>
      <c r="T453" s="161"/>
      <c r="U453" s="161"/>
      <c r="V453" s="161"/>
      <c r="W453" s="161"/>
      <c r="X453" s="161"/>
      <c r="Y453" s="150"/>
      <c r="Z453" s="150"/>
      <c r="AA453" s="150"/>
      <c r="AB453" s="150"/>
      <c r="AC453" s="150"/>
      <c r="AD453" s="150"/>
      <c r="AE453" s="150"/>
      <c r="AF453" s="150"/>
      <c r="AG453" s="150" t="s">
        <v>244</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189" t="s">
        <v>662</v>
      </c>
      <c r="D454" s="184"/>
      <c r="E454" s="185">
        <v>10.7</v>
      </c>
      <c r="F454" s="161"/>
      <c r="G454" s="161"/>
      <c r="H454" s="161"/>
      <c r="I454" s="161"/>
      <c r="J454" s="161"/>
      <c r="K454" s="161"/>
      <c r="L454" s="161"/>
      <c r="M454" s="161"/>
      <c r="N454" s="161"/>
      <c r="O454" s="161"/>
      <c r="P454" s="161"/>
      <c r="Q454" s="161"/>
      <c r="R454" s="161"/>
      <c r="S454" s="161"/>
      <c r="T454" s="161"/>
      <c r="U454" s="161"/>
      <c r="V454" s="161"/>
      <c r="W454" s="161"/>
      <c r="X454" s="161"/>
      <c r="Y454" s="150"/>
      <c r="Z454" s="150"/>
      <c r="AA454" s="150"/>
      <c r="AB454" s="150"/>
      <c r="AC454" s="150"/>
      <c r="AD454" s="150"/>
      <c r="AE454" s="150"/>
      <c r="AF454" s="150"/>
      <c r="AG454" s="150" t="s">
        <v>246</v>
      </c>
      <c r="AH454" s="150">
        <v>0</v>
      </c>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261"/>
      <c r="D455" s="262"/>
      <c r="E455" s="262"/>
      <c r="F455" s="262"/>
      <c r="G455" s="262"/>
      <c r="H455" s="161"/>
      <c r="I455" s="161"/>
      <c r="J455" s="161"/>
      <c r="K455" s="161"/>
      <c r="L455" s="161"/>
      <c r="M455" s="161"/>
      <c r="N455" s="161"/>
      <c r="O455" s="161"/>
      <c r="P455" s="161"/>
      <c r="Q455" s="161"/>
      <c r="R455" s="161"/>
      <c r="S455" s="161"/>
      <c r="T455" s="161"/>
      <c r="U455" s="161"/>
      <c r="V455" s="161"/>
      <c r="W455" s="161"/>
      <c r="X455" s="161"/>
      <c r="Y455" s="150"/>
      <c r="Z455" s="150"/>
      <c r="AA455" s="150"/>
      <c r="AB455" s="150"/>
      <c r="AC455" s="150"/>
      <c r="AD455" s="150"/>
      <c r="AE455" s="150"/>
      <c r="AF455" s="150"/>
      <c r="AG455" s="150" t="s">
        <v>221</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ht="33.75" outlineLevel="1" x14ac:dyDescent="0.2">
      <c r="A456" s="170">
        <v>102</v>
      </c>
      <c r="B456" s="171" t="s">
        <v>663</v>
      </c>
      <c r="C456" s="180" t="s">
        <v>664</v>
      </c>
      <c r="D456" s="172" t="s">
        <v>239</v>
      </c>
      <c r="E456" s="173">
        <v>72.599999999999994</v>
      </c>
      <c r="F456" s="174">
        <v>169.15</v>
      </c>
      <c r="G456" s="175">
        <f>ROUND(E456*F456,2)</f>
        <v>12280.29</v>
      </c>
      <c r="H456" s="174"/>
      <c r="I456" s="175">
        <f>ROUND(E456*H456,2)</f>
        <v>0</v>
      </c>
      <c r="J456" s="174"/>
      <c r="K456" s="175">
        <f>ROUND(E456*J456,2)</f>
        <v>0</v>
      </c>
      <c r="L456" s="175">
        <v>21</v>
      </c>
      <c r="M456" s="175">
        <f>G456*(1+L456/100)</f>
        <v>14859.150900000001</v>
      </c>
      <c r="N456" s="175">
        <v>7.6000000000000004E-4</v>
      </c>
      <c r="O456" s="175">
        <f>ROUND(E456*N456,2)</f>
        <v>0.06</v>
      </c>
      <c r="P456" s="175">
        <v>0</v>
      </c>
      <c r="Q456" s="175">
        <f>ROUND(E456*P456,2)</f>
        <v>0</v>
      </c>
      <c r="R456" s="175" t="s">
        <v>627</v>
      </c>
      <c r="S456" s="175" t="s">
        <v>217</v>
      </c>
      <c r="T456" s="176" t="s">
        <v>218</v>
      </c>
      <c r="U456" s="161">
        <v>0.189</v>
      </c>
      <c r="V456" s="161">
        <f>ROUND(E456*U456,2)</f>
        <v>13.72</v>
      </c>
      <c r="W456" s="161"/>
      <c r="X456" s="161" t="s">
        <v>241</v>
      </c>
      <c r="Y456" s="150"/>
      <c r="Z456" s="150"/>
      <c r="AA456" s="150"/>
      <c r="AB456" s="150"/>
      <c r="AC456" s="150"/>
      <c r="AD456" s="150"/>
      <c r="AE456" s="150"/>
      <c r="AF456" s="150"/>
      <c r="AG456" s="150" t="s">
        <v>242</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90" t="s">
        <v>653</v>
      </c>
      <c r="D457" s="159"/>
      <c r="E457" s="160"/>
      <c r="F457" s="161"/>
      <c r="G457" s="161"/>
      <c r="H457" s="161"/>
      <c r="I457" s="161"/>
      <c r="J457" s="161"/>
      <c r="K457" s="161"/>
      <c r="L457" s="161"/>
      <c r="M457" s="161"/>
      <c r="N457" s="161"/>
      <c r="O457" s="161"/>
      <c r="P457" s="161"/>
      <c r="Q457" s="161"/>
      <c r="R457" s="161"/>
      <c r="S457" s="161"/>
      <c r="T457" s="161"/>
      <c r="U457" s="161"/>
      <c r="V457" s="161"/>
      <c r="W457" s="161"/>
      <c r="X457" s="161"/>
      <c r="Y457" s="150"/>
      <c r="Z457" s="150"/>
      <c r="AA457" s="150"/>
      <c r="AB457" s="150"/>
      <c r="AC457" s="150"/>
      <c r="AD457" s="150"/>
      <c r="AE457" s="150"/>
      <c r="AF457" s="150"/>
      <c r="AG457" s="150" t="s">
        <v>244</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63" t="s">
        <v>654</v>
      </c>
      <c r="D458" s="264"/>
      <c r="E458" s="264"/>
      <c r="F458" s="264"/>
      <c r="G458" s="264"/>
      <c r="H458" s="161"/>
      <c r="I458" s="161"/>
      <c r="J458" s="161"/>
      <c r="K458" s="161"/>
      <c r="L458" s="161"/>
      <c r="M458" s="161"/>
      <c r="N458" s="161"/>
      <c r="O458" s="161"/>
      <c r="P458" s="161"/>
      <c r="Q458" s="161"/>
      <c r="R458" s="161"/>
      <c r="S458" s="161"/>
      <c r="T458" s="161"/>
      <c r="U458" s="161"/>
      <c r="V458" s="161"/>
      <c r="W458" s="161"/>
      <c r="X458" s="161"/>
      <c r="Y458" s="150"/>
      <c r="Z458" s="150"/>
      <c r="AA458" s="150"/>
      <c r="AB458" s="150"/>
      <c r="AC458" s="150"/>
      <c r="AD458" s="150"/>
      <c r="AE458" s="150"/>
      <c r="AF458" s="150"/>
      <c r="AG458" s="150" t="s">
        <v>244</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189" t="s">
        <v>665</v>
      </c>
      <c r="D459" s="184"/>
      <c r="E459" s="185">
        <v>52.6</v>
      </c>
      <c r="F459" s="161"/>
      <c r="G459" s="161"/>
      <c r="H459" s="161"/>
      <c r="I459" s="161"/>
      <c r="J459" s="161"/>
      <c r="K459" s="161"/>
      <c r="L459" s="161"/>
      <c r="M459" s="161"/>
      <c r="N459" s="161"/>
      <c r="O459" s="161"/>
      <c r="P459" s="161"/>
      <c r="Q459" s="161"/>
      <c r="R459" s="161"/>
      <c r="S459" s="161"/>
      <c r="T459" s="161"/>
      <c r="U459" s="161"/>
      <c r="V459" s="161"/>
      <c r="W459" s="161"/>
      <c r="X459" s="161"/>
      <c r="Y459" s="150"/>
      <c r="Z459" s="150"/>
      <c r="AA459" s="150"/>
      <c r="AB459" s="150"/>
      <c r="AC459" s="150"/>
      <c r="AD459" s="150"/>
      <c r="AE459" s="150"/>
      <c r="AF459" s="150"/>
      <c r="AG459" s="150" t="s">
        <v>246</v>
      </c>
      <c r="AH459" s="150">
        <v>0</v>
      </c>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9" t="s">
        <v>666</v>
      </c>
      <c r="D460" s="184"/>
      <c r="E460" s="185">
        <v>20</v>
      </c>
      <c r="F460" s="161"/>
      <c r="G460" s="161"/>
      <c r="H460" s="161"/>
      <c r="I460" s="161"/>
      <c r="J460" s="161"/>
      <c r="K460" s="161"/>
      <c r="L460" s="161"/>
      <c r="M460" s="161"/>
      <c r="N460" s="161"/>
      <c r="O460" s="161"/>
      <c r="P460" s="161"/>
      <c r="Q460" s="161"/>
      <c r="R460" s="161"/>
      <c r="S460" s="161"/>
      <c r="T460" s="161"/>
      <c r="U460" s="161"/>
      <c r="V460" s="161"/>
      <c r="W460" s="161"/>
      <c r="X460" s="161"/>
      <c r="Y460" s="150"/>
      <c r="Z460" s="150"/>
      <c r="AA460" s="150"/>
      <c r="AB460" s="150"/>
      <c r="AC460" s="150"/>
      <c r="AD460" s="150"/>
      <c r="AE460" s="150"/>
      <c r="AF460" s="150"/>
      <c r="AG460" s="150" t="s">
        <v>246</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61"/>
      <c r="D461" s="262"/>
      <c r="E461" s="262"/>
      <c r="F461" s="262"/>
      <c r="G461" s="262"/>
      <c r="H461" s="161"/>
      <c r="I461" s="161"/>
      <c r="J461" s="161"/>
      <c r="K461" s="161"/>
      <c r="L461" s="161"/>
      <c r="M461" s="161"/>
      <c r="N461" s="161"/>
      <c r="O461" s="161"/>
      <c r="P461" s="161"/>
      <c r="Q461" s="161"/>
      <c r="R461" s="161"/>
      <c r="S461" s="161"/>
      <c r="T461" s="161"/>
      <c r="U461" s="161"/>
      <c r="V461" s="161"/>
      <c r="W461" s="161"/>
      <c r="X461" s="161"/>
      <c r="Y461" s="150"/>
      <c r="Z461" s="150"/>
      <c r="AA461" s="150"/>
      <c r="AB461" s="150"/>
      <c r="AC461" s="150"/>
      <c r="AD461" s="150"/>
      <c r="AE461" s="150"/>
      <c r="AF461" s="150"/>
      <c r="AG461" s="150" t="s">
        <v>221</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ht="22.5" outlineLevel="1" x14ac:dyDescent="0.2">
      <c r="A462" s="170">
        <v>103</v>
      </c>
      <c r="B462" s="171" t="s">
        <v>667</v>
      </c>
      <c r="C462" s="180" t="s">
        <v>668</v>
      </c>
      <c r="D462" s="172" t="s">
        <v>276</v>
      </c>
      <c r="E462" s="173">
        <v>16.649999999999999</v>
      </c>
      <c r="F462" s="174">
        <v>27.07</v>
      </c>
      <c r="G462" s="175">
        <f>ROUND(E462*F462,2)</f>
        <v>450.72</v>
      </c>
      <c r="H462" s="174"/>
      <c r="I462" s="175">
        <f>ROUND(E462*H462,2)</f>
        <v>0</v>
      </c>
      <c r="J462" s="174"/>
      <c r="K462" s="175">
        <f>ROUND(E462*J462,2)</f>
        <v>0</v>
      </c>
      <c r="L462" s="175">
        <v>21</v>
      </c>
      <c r="M462" s="175">
        <f>G462*(1+L462/100)</f>
        <v>545.37120000000004</v>
      </c>
      <c r="N462" s="175">
        <v>0</v>
      </c>
      <c r="O462" s="175">
        <f>ROUND(E462*N462,2)</f>
        <v>0</v>
      </c>
      <c r="P462" s="175">
        <v>6.0000000000000001E-3</v>
      </c>
      <c r="Q462" s="175">
        <f>ROUND(E462*P462,2)</f>
        <v>0.1</v>
      </c>
      <c r="R462" s="175" t="s">
        <v>627</v>
      </c>
      <c r="S462" s="175" t="s">
        <v>217</v>
      </c>
      <c r="T462" s="176" t="s">
        <v>218</v>
      </c>
      <c r="U462" s="161">
        <v>0.06</v>
      </c>
      <c r="V462" s="161">
        <f>ROUND(E462*U462,2)</f>
        <v>1</v>
      </c>
      <c r="W462" s="161"/>
      <c r="X462" s="161" t="s">
        <v>241</v>
      </c>
      <c r="Y462" s="150"/>
      <c r="Z462" s="150"/>
      <c r="AA462" s="150"/>
      <c r="AB462" s="150"/>
      <c r="AC462" s="150"/>
      <c r="AD462" s="150"/>
      <c r="AE462" s="150"/>
      <c r="AF462" s="150"/>
      <c r="AG462" s="150" t="s">
        <v>242</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89" t="s">
        <v>669</v>
      </c>
      <c r="D463" s="184"/>
      <c r="E463" s="185">
        <v>16.649999999999999</v>
      </c>
      <c r="F463" s="161"/>
      <c r="G463" s="161"/>
      <c r="H463" s="161"/>
      <c r="I463" s="161"/>
      <c r="J463" s="161"/>
      <c r="K463" s="161"/>
      <c r="L463" s="161"/>
      <c r="M463" s="161"/>
      <c r="N463" s="161"/>
      <c r="O463" s="161"/>
      <c r="P463" s="161"/>
      <c r="Q463" s="161"/>
      <c r="R463" s="161"/>
      <c r="S463" s="161"/>
      <c r="T463" s="161"/>
      <c r="U463" s="161"/>
      <c r="V463" s="161"/>
      <c r="W463" s="161"/>
      <c r="X463" s="161"/>
      <c r="Y463" s="150"/>
      <c r="Z463" s="150"/>
      <c r="AA463" s="150"/>
      <c r="AB463" s="150"/>
      <c r="AC463" s="150"/>
      <c r="AD463" s="150"/>
      <c r="AE463" s="150"/>
      <c r="AF463" s="150"/>
      <c r="AG463" s="150" t="s">
        <v>246</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261"/>
      <c r="D464" s="262"/>
      <c r="E464" s="262"/>
      <c r="F464" s="262"/>
      <c r="G464" s="262"/>
      <c r="H464" s="161"/>
      <c r="I464" s="161"/>
      <c r="J464" s="161"/>
      <c r="K464" s="161"/>
      <c r="L464" s="161"/>
      <c r="M464" s="161"/>
      <c r="N464" s="161"/>
      <c r="O464" s="161"/>
      <c r="P464" s="161"/>
      <c r="Q464" s="161"/>
      <c r="R464" s="161"/>
      <c r="S464" s="161"/>
      <c r="T464" s="161"/>
      <c r="U464" s="161"/>
      <c r="V464" s="161"/>
      <c r="W464" s="161"/>
      <c r="X464" s="161"/>
      <c r="Y464" s="150"/>
      <c r="Z464" s="150"/>
      <c r="AA464" s="150"/>
      <c r="AB464" s="150"/>
      <c r="AC464" s="150"/>
      <c r="AD464" s="150"/>
      <c r="AE464" s="150"/>
      <c r="AF464" s="150"/>
      <c r="AG464" s="150" t="s">
        <v>221</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ht="22.5" outlineLevel="1" x14ac:dyDescent="0.2">
      <c r="A465" s="170">
        <v>104</v>
      </c>
      <c r="B465" s="171" t="s">
        <v>670</v>
      </c>
      <c r="C465" s="180" t="s">
        <v>671</v>
      </c>
      <c r="D465" s="172" t="s">
        <v>276</v>
      </c>
      <c r="E465" s="173">
        <v>198.1335</v>
      </c>
      <c r="F465" s="174">
        <v>451.05</v>
      </c>
      <c r="G465" s="175">
        <f>ROUND(E465*F465,2)</f>
        <v>89368.12</v>
      </c>
      <c r="H465" s="174"/>
      <c r="I465" s="175">
        <f>ROUND(E465*H465,2)</f>
        <v>0</v>
      </c>
      <c r="J465" s="174"/>
      <c r="K465" s="175">
        <f>ROUND(E465*J465,2)</f>
        <v>0</v>
      </c>
      <c r="L465" s="175">
        <v>21</v>
      </c>
      <c r="M465" s="175">
        <f>G465*(1+L465/100)</f>
        <v>108135.4252</v>
      </c>
      <c r="N465" s="175">
        <v>1.8E-3</v>
      </c>
      <c r="O465" s="175">
        <f>ROUND(E465*N465,2)</f>
        <v>0.36</v>
      </c>
      <c r="P465" s="175">
        <v>0</v>
      </c>
      <c r="Q465" s="175">
        <f>ROUND(E465*P465,2)</f>
        <v>0</v>
      </c>
      <c r="R465" s="175" t="s">
        <v>295</v>
      </c>
      <c r="S465" s="175" t="s">
        <v>217</v>
      </c>
      <c r="T465" s="176" t="s">
        <v>218</v>
      </c>
      <c r="U465" s="161">
        <v>0</v>
      </c>
      <c r="V465" s="161">
        <f>ROUND(E465*U465,2)</f>
        <v>0</v>
      </c>
      <c r="W465" s="161"/>
      <c r="X465" s="161" t="s">
        <v>296</v>
      </c>
      <c r="Y465" s="150"/>
      <c r="Z465" s="150"/>
      <c r="AA465" s="150"/>
      <c r="AB465" s="150"/>
      <c r="AC465" s="150"/>
      <c r="AD465" s="150"/>
      <c r="AE465" s="150"/>
      <c r="AF465" s="150"/>
      <c r="AG465" s="150" t="s">
        <v>297</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189" t="s">
        <v>672</v>
      </c>
      <c r="D466" s="184"/>
      <c r="E466" s="185">
        <v>198.1335</v>
      </c>
      <c r="F466" s="161"/>
      <c r="G466" s="161"/>
      <c r="H466" s="161"/>
      <c r="I466" s="161"/>
      <c r="J466" s="161"/>
      <c r="K466" s="161"/>
      <c r="L466" s="161"/>
      <c r="M466" s="161"/>
      <c r="N466" s="161"/>
      <c r="O466" s="161"/>
      <c r="P466" s="161"/>
      <c r="Q466" s="161"/>
      <c r="R466" s="161"/>
      <c r="S466" s="161"/>
      <c r="T466" s="161"/>
      <c r="U466" s="161"/>
      <c r="V466" s="161"/>
      <c r="W466" s="161"/>
      <c r="X466" s="161"/>
      <c r="Y466" s="150"/>
      <c r="Z466" s="150"/>
      <c r="AA466" s="150"/>
      <c r="AB466" s="150"/>
      <c r="AC466" s="150"/>
      <c r="AD466" s="150"/>
      <c r="AE466" s="150"/>
      <c r="AF466" s="150"/>
      <c r="AG466" s="150" t="s">
        <v>246</v>
      </c>
      <c r="AH466" s="150">
        <v>5</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61"/>
      <c r="D467" s="262"/>
      <c r="E467" s="262"/>
      <c r="F467" s="262"/>
      <c r="G467" s="262"/>
      <c r="H467" s="161"/>
      <c r="I467" s="161"/>
      <c r="J467" s="161"/>
      <c r="K467" s="161"/>
      <c r="L467" s="161"/>
      <c r="M467" s="161"/>
      <c r="N467" s="161"/>
      <c r="O467" s="161"/>
      <c r="P467" s="161"/>
      <c r="Q467" s="161"/>
      <c r="R467" s="161"/>
      <c r="S467" s="161"/>
      <c r="T467" s="161"/>
      <c r="U467" s="161"/>
      <c r="V467" s="161"/>
      <c r="W467" s="161"/>
      <c r="X467" s="161"/>
      <c r="Y467" s="150"/>
      <c r="Z467" s="150"/>
      <c r="AA467" s="150"/>
      <c r="AB467" s="150"/>
      <c r="AC467" s="150"/>
      <c r="AD467" s="150"/>
      <c r="AE467" s="150"/>
      <c r="AF467" s="150"/>
      <c r="AG467" s="150" t="s">
        <v>221</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v>105</v>
      </c>
      <c r="B468" s="158" t="s">
        <v>673</v>
      </c>
      <c r="C468" s="190" t="s">
        <v>674</v>
      </c>
      <c r="D468" s="159" t="s">
        <v>0</v>
      </c>
      <c r="E468" s="177">
        <v>1720.8834999999999</v>
      </c>
      <c r="F468" s="162">
        <v>3.65</v>
      </c>
      <c r="G468" s="161">
        <f>ROUND(E468*F468,2)</f>
        <v>6281.22</v>
      </c>
      <c r="H468" s="162"/>
      <c r="I468" s="161">
        <f>ROUND(E468*H468,2)</f>
        <v>0</v>
      </c>
      <c r="J468" s="162"/>
      <c r="K468" s="161">
        <f>ROUND(E468*J468,2)</f>
        <v>0</v>
      </c>
      <c r="L468" s="161">
        <v>21</v>
      </c>
      <c r="M468" s="161">
        <f>G468*(1+L468/100)</f>
        <v>7600.2762000000002</v>
      </c>
      <c r="N468" s="161">
        <v>0</v>
      </c>
      <c r="O468" s="161">
        <f>ROUND(E468*N468,2)</f>
        <v>0</v>
      </c>
      <c r="P468" s="161">
        <v>0</v>
      </c>
      <c r="Q468" s="161">
        <f>ROUND(E468*P468,2)</f>
        <v>0</v>
      </c>
      <c r="R468" s="161" t="s">
        <v>627</v>
      </c>
      <c r="S468" s="161" t="s">
        <v>217</v>
      </c>
      <c r="T468" s="161" t="s">
        <v>218</v>
      </c>
      <c r="U468" s="161">
        <v>0</v>
      </c>
      <c r="V468" s="161">
        <f>ROUND(E468*U468,2)</f>
        <v>0</v>
      </c>
      <c r="W468" s="161"/>
      <c r="X468" s="161" t="s">
        <v>622</v>
      </c>
      <c r="Y468" s="150"/>
      <c r="Z468" s="150"/>
      <c r="AA468" s="150"/>
      <c r="AB468" s="150"/>
      <c r="AC468" s="150"/>
      <c r="AD468" s="150"/>
      <c r="AE468" s="150"/>
      <c r="AF468" s="150"/>
      <c r="AG468" s="150" t="s">
        <v>623</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63" t="s">
        <v>675</v>
      </c>
      <c r="D469" s="264"/>
      <c r="E469" s="264"/>
      <c r="F469" s="264"/>
      <c r="G469" s="264"/>
      <c r="H469" s="161"/>
      <c r="I469" s="161"/>
      <c r="J469" s="161"/>
      <c r="K469" s="161"/>
      <c r="L469" s="161"/>
      <c r="M469" s="161"/>
      <c r="N469" s="161"/>
      <c r="O469" s="161"/>
      <c r="P469" s="161"/>
      <c r="Q469" s="161"/>
      <c r="R469" s="161"/>
      <c r="S469" s="161"/>
      <c r="T469" s="161"/>
      <c r="U469" s="161"/>
      <c r="V469" s="161"/>
      <c r="W469" s="161"/>
      <c r="X469" s="161"/>
      <c r="Y469" s="150"/>
      <c r="Z469" s="150"/>
      <c r="AA469" s="150"/>
      <c r="AB469" s="150"/>
      <c r="AC469" s="150"/>
      <c r="AD469" s="150"/>
      <c r="AE469" s="150"/>
      <c r="AF469" s="150"/>
      <c r="AG469" s="150" t="s">
        <v>244</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261"/>
      <c r="D470" s="262"/>
      <c r="E470" s="262"/>
      <c r="F470" s="262"/>
      <c r="G470" s="262"/>
      <c r="H470" s="161"/>
      <c r="I470" s="161"/>
      <c r="J470" s="161"/>
      <c r="K470" s="161"/>
      <c r="L470" s="161"/>
      <c r="M470" s="161"/>
      <c r="N470" s="161"/>
      <c r="O470" s="161"/>
      <c r="P470" s="161"/>
      <c r="Q470" s="161"/>
      <c r="R470" s="161"/>
      <c r="S470" s="161"/>
      <c r="T470" s="161"/>
      <c r="U470" s="161"/>
      <c r="V470" s="161"/>
      <c r="W470" s="161"/>
      <c r="X470" s="161"/>
      <c r="Y470" s="150"/>
      <c r="Z470" s="150"/>
      <c r="AA470" s="150"/>
      <c r="AB470" s="150"/>
      <c r="AC470" s="150"/>
      <c r="AD470" s="150"/>
      <c r="AE470" s="150"/>
      <c r="AF470" s="150"/>
      <c r="AG470" s="150" t="s">
        <v>221</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x14ac:dyDescent="0.2">
      <c r="A471" s="164" t="s">
        <v>212</v>
      </c>
      <c r="B471" s="165" t="s">
        <v>129</v>
      </c>
      <c r="C471" s="179" t="s">
        <v>130</v>
      </c>
      <c r="D471" s="166"/>
      <c r="E471" s="167"/>
      <c r="F471" s="168"/>
      <c r="G471" s="168">
        <f>SUMIF(AG472:AG499,"&lt;&gt;NOR",G472:G499)</f>
        <v>141531.27999999997</v>
      </c>
      <c r="H471" s="168"/>
      <c r="I471" s="168">
        <f>SUM(I472:I499)</f>
        <v>0</v>
      </c>
      <c r="J471" s="168"/>
      <c r="K471" s="168">
        <f>SUM(K472:K499)</f>
        <v>0</v>
      </c>
      <c r="L471" s="168"/>
      <c r="M471" s="168">
        <f>SUM(M472:M499)</f>
        <v>171252.84879999998</v>
      </c>
      <c r="N471" s="168"/>
      <c r="O471" s="168">
        <f>SUM(O472:O499)</f>
        <v>0.88</v>
      </c>
      <c r="P471" s="168"/>
      <c r="Q471" s="168">
        <f>SUM(Q472:Q499)</f>
        <v>0</v>
      </c>
      <c r="R471" s="168"/>
      <c r="S471" s="168"/>
      <c r="T471" s="169"/>
      <c r="U471" s="163"/>
      <c r="V471" s="163">
        <f>SUM(V472:V499)</f>
        <v>44.739999999999995</v>
      </c>
      <c r="W471" s="163"/>
      <c r="X471" s="163"/>
      <c r="AG471" t="s">
        <v>213</v>
      </c>
    </row>
    <row r="472" spans="1:60" outlineLevel="1" x14ac:dyDescent="0.2">
      <c r="A472" s="170">
        <v>106</v>
      </c>
      <c r="B472" s="171" t="s">
        <v>676</v>
      </c>
      <c r="C472" s="180" t="s">
        <v>677</v>
      </c>
      <c r="D472" s="172" t="s">
        <v>276</v>
      </c>
      <c r="E472" s="173">
        <v>119</v>
      </c>
      <c r="F472" s="174">
        <v>46.64</v>
      </c>
      <c r="G472" s="175">
        <f>ROUND(E472*F472,2)</f>
        <v>5550.16</v>
      </c>
      <c r="H472" s="174"/>
      <c r="I472" s="175">
        <f>ROUND(E472*H472,2)</f>
        <v>0</v>
      </c>
      <c r="J472" s="174"/>
      <c r="K472" s="175">
        <f>ROUND(E472*J472,2)</f>
        <v>0</v>
      </c>
      <c r="L472" s="175">
        <v>21</v>
      </c>
      <c r="M472" s="175">
        <f>G472*(1+L472/100)</f>
        <v>6715.6935999999996</v>
      </c>
      <c r="N472" s="175">
        <v>0</v>
      </c>
      <c r="O472" s="175">
        <f>ROUND(E472*N472,2)</f>
        <v>0</v>
      </c>
      <c r="P472" s="175">
        <v>0</v>
      </c>
      <c r="Q472" s="175">
        <f>ROUND(E472*P472,2)</f>
        <v>0</v>
      </c>
      <c r="R472" s="175" t="s">
        <v>678</v>
      </c>
      <c r="S472" s="175" t="s">
        <v>217</v>
      </c>
      <c r="T472" s="176" t="s">
        <v>218</v>
      </c>
      <c r="U472" s="161">
        <v>0.08</v>
      </c>
      <c r="V472" s="161">
        <f>ROUND(E472*U472,2)</f>
        <v>9.52</v>
      </c>
      <c r="W472" s="161"/>
      <c r="X472" s="161" t="s">
        <v>241</v>
      </c>
      <c r="Y472" s="150"/>
      <c r="Z472" s="150"/>
      <c r="AA472" s="150"/>
      <c r="AB472" s="150"/>
      <c r="AC472" s="150"/>
      <c r="AD472" s="150"/>
      <c r="AE472" s="150"/>
      <c r="AF472" s="150"/>
      <c r="AG472" s="150" t="s">
        <v>242</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189" t="s">
        <v>679</v>
      </c>
      <c r="D473" s="184"/>
      <c r="E473" s="185"/>
      <c r="F473" s="161"/>
      <c r="G473" s="161"/>
      <c r="H473" s="161"/>
      <c r="I473" s="161"/>
      <c r="J473" s="161"/>
      <c r="K473" s="161"/>
      <c r="L473" s="161"/>
      <c r="M473" s="161"/>
      <c r="N473" s="161"/>
      <c r="O473" s="161"/>
      <c r="P473" s="161"/>
      <c r="Q473" s="161"/>
      <c r="R473" s="161"/>
      <c r="S473" s="161"/>
      <c r="T473" s="161"/>
      <c r="U473" s="161"/>
      <c r="V473" s="161"/>
      <c r="W473" s="161"/>
      <c r="X473" s="161"/>
      <c r="Y473" s="150"/>
      <c r="Z473" s="150"/>
      <c r="AA473" s="150"/>
      <c r="AB473" s="150"/>
      <c r="AC473" s="150"/>
      <c r="AD473" s="150"/>
      <c r="AE473" s="150"/>
      <c r="AF473" s="150"/>
      <c r="AG473" s="150" t="s">
        <v>246</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
      <c r="A474" s="157"/>
      <c r="B474" s="158"/>
      <c r="C474" s="189" t="s">
        <v>411</v>
      </c>
      <c r="D474" s="184"/>
      <c r="E474" s="185">
        <v>119</v>
      </c>
      <c r="F474" s="161"/>
      <c r="G474" s="161"/>
      <c r="H474" s="161"/>
      <c r="I474" s="161"/>
      <c r="J474" s="161"/>
      <c r="K474" s="161"/>
      <c r="L474" s="161"/>
      <c r="M474" s="161"/>
      <c r="N474" s="161"/>
      <c r="O474" s="161"/>
      <c r="P474" s="161"/>
      <c r="Q474" s="161"/>
      <c r="R474" s="161"/>
      <c r="S474" s="161"/>
      <c r="T474" s="161"/>
      <c r="U474" s="161"/>
      <c r="V474" s="161"/>
      <c r="W474" s="161"/>
      <c r="X474" s="161"/>
      <c r="Y474" s="150"/>
      <c r="Z474" s="150"/>
      <c r="AA474" s="150"/>
      <c r="AB474" s="150"/>
      <c r="AC474" s="150"/>
      <c r="AD474" s="150"/>
      <c r="AE474" s="150"/>
      <c r="AF474" s="150"/>
      <c r="AG474" s="150" t="s">
        <v>246</v>
      </c>
      <c r="AH474" s="150">
        <v>0</v>
      </c>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261"/>
      <c r="D475" s="262"/>
      <c r="E475" s="262"/>
      <c r="F475" s="262"/>
      <c r="G475" s="262"/>
      <c r="H475" s="161"/>
      <c r="I475" s="161"/>
      <c r="J475" s="161"/>
      <c r="K475" s="161"/>
      <c r="L475" s="161"/>
      <c r="M475" s="161"/>
      <c r="N475" s="161"/>
      <c r="O475" s="161"/>
      <c r="P475" s="161"/>
      <c r="Q475" s="161"/>
      <c r="R475" s="161"/>
      <c r="S475" s="161"/>
      <c r="T475" s="161"/>
      <c r="U475" s="161"/>
      <c r="V475" s="161"/>
      <c r="W475" s="161"/>
      <c r="X475" s="161"/>
      <c r="Y475" s="150"/>
      <c r="Z475" s="150"/>
      <c r="AA475" s="150"/>
      <c r="AB475" s="150"/>
      <c r="AC475" s="150"/>
      <c r="AD475" s="150"/>
      <c r="AE475" s="150"/>
      <c r="AF475" s="150"/>
      <c r="AG475" s="150" t="s">
        <v>221</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70">
        <v>107</v>
      </c>
      <c r="B476" s="171" t="s">
        <v>680</v>
      </c>
      <c r="C476" s="180" t="s">
        <v>681</v>
      </c>
      <c r="D476" s="172" t="s">
        <v>276</v>
      </c>
      <c r="E476" s="173">
        <v>251.5</v>
      </c>
      <c r="F476" s="174">
        <v>40.83</v>
      </c>
      <c r="G476" s="175">
        <f>ROUND(E476*F476,2)</f>
        <v>10268.75</v>
      </c>
      <c r="H476" s="174"/>
      <c r="I476" s="175">
        <f>ROUND(E476*H476,2)</f>
        <v>0</v>
      </c>
      <c r="J476" s="174"/>
      <c r="K476" s="175">
        <f>ROUND(E476*J476,2)</f>
        <v>0</v>
      </c>
      <c r="L476" s="175">
        <v>21</v>
      </c>
      <c r="M476" s="175">
        <f>G476*(1+L476/100)</f>
        <v>12425.1875</v>
      </c>
      <c r="N476" s="175">
        <v>0</v>
      </c>
      <c r="O476" s="175">
        <f>ROUND(E476*N476,2)</f>
        <v>0</v>
      </c>
      <c r="P476" s="175">
        <v>0</v>
      </c>
      <c r="Q476" s="175">
        <f>ROUND(E476*P476,2)</f>
        <v>0</v>
      </c>
      <c r="R476" s="175" t="s">
        <v>678</v>
      </c>
      <c r="S476" s="175" t="s">
        <v>217</v>
      </c>
      <c r="T476" s="176" t="s">
        <v>218</v>
      </c>
      <c r="U476" s="161">
        <v>7.0000000000000007E-2</v>
      </c>
      <c r="V476" s="161">
        <f>ROUND(E476*U476,2)</f>
        <v>17.61</v>
      </c>
      <c r="W476" s="161"/>
      <c r="X476" s="161" t="s">
        <v>241</v>
      </c>
      <c r="Y476" s="150"/>
      <c r="Z476" s="150"/>
      <c r="AA476" s="150"/>
      <c r="AB476" s="150"/>
      <c r="AC476" s="150"/>
      <c r="AD476" s="150"/>
      <c r="AE476" s="150"/>
      <c r="AF476" s="150"/>
      <c r="AG476" s="150" t="s">
        <v>242</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189" t="s">
        <v>682</v>
      </c>
      <c r="D477" s="184"/>
      <c r="E477" s="185">
        <v>251.5</v>
      </c>
      <c r="F477" s="161"/>
      <c r="G477" s="161"/>
      <c r="H477" s="161"/>
      <c r="I477" s="161"/>
      <c r="J477" s="161"/>
      <c r="K477" s="161"/>
      <c r="L477" s="161"/>
      <c r="M477" s="161"/>
      <c r="N477" s="161"/>
      <c r="O477" s="161"/>
      <c r="P477" s="161"/>
      <c r="Q477" s="161"/>
      <c r="R477" s="161"/>
      <c r="S477" s="161"/>
      <c r="T477" s="161"/>
      <c r="U477" s="161"/>
      <c r="V477" s="161"/>
      <c r="W477" s="161"/>
      <c r="X477" s="161"/>
      <c r="Y477" s="150"/>
      <c r="Z477" s="150"/>
      <c r="AA477" s="150"/>
      <c r="AB477" s="150"/>
      <c r="AC477" s="150"/>
      <c r="AD477" s="150"/>
      <c r="AE477" s="150"/>
      <c r="AF477" s="150"/>
      <c r="AG477" s="150" t="s">
        <v>246</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261"/>
      <c r="D478" s="262"/>
      <c r="E478" s="262"/>
      <c r="F478" s="262"/>
      <c r="G478" s="262"/>
      <c r="H478" s="161"/>
      <c r="I478" s="161"/>
      <c r="J478" s="161"/>
      <c r="K478" s="161"/>
      <c r="L478" s="161"/>
      <c r="M478" s="161"/>
      <c r="N478" s="161"/>
      <c r="O478" s="161"/>
      <c r="P478" s="161"/>
      <c r="Q478" s="161"/>
      <c r="R478" s="161"/>
      <c r="S478" s="161"/>
      <c r="T478" s="161"/>
      <c r="U478" s="161"/>
      <c r="V478" s="161"/>
      <c r="W478" s="161"/>
      <c r="X478" s="161"/>
      <c r="Y478" s="150"/>
      <c r="Z478" s="150"/>
      <c r="AA478" s="150"/>
      <c r="AB478" s="150"/>
      <c r="AC478" s="150"/>
      <c r="AD478" s="150"/>
      <c r="AE478" s="150"/>
      <c r="AF478" s="150"/>
      <c r="AG478" s="150" t="s">
        <v>221</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ht="22.5" outlineLevel="1" x14ac:dyDescent="0.2">
      <c r="A479" s="170">
        <v>108</v>
      </c>
      <c r="B479" s="171" t="s">
        <v>683</v>
      </c>
      <c r="C479" s="180" t="s">
        <v>684</v>
      </c>
      <c r="D479" s="172" t="s">
        <v>276</v>
      </c>
      <c r="E479" s="173">
        <v>251.5</v>
      </c>
      <c r="F479" s="174">
        <v>40.83</v>
      </c>
      <c r="G479" s="175">
        <f>ROUND(E479*F479,2)</f>
        <v>10268.75</v>
      </c>
      <c r="H479" s="174"/>
      <c r="I479" s="175">
        <f>ROUND(E479*H479,2)</f>
        <v>0</v>
      </c>
      <c r="J479" s="174"/>
      <c r="K479" s="175">
        <f>ROUND(E479*J479,2)</f>
        <v>0</v>
      </c>
      <c r="L479" s="175">
        <v>21</v>
      </c>
      <c r="M479" s="175">
        <f>G479*(1+L479/100)</f>
        <v>12425.1875</v>
      </c>
      <c r="N479" s="175">
        <v>0</v>
      </c>
      <c r="O479" s="175">
        <f>ROUND(E479*N479,2)</f>
        <v>0</v>
      </c>
      <c r="P479" s="175">
        <v>0</v>
      </c>
      <c r="Q479" s="175">
        <f>ROUND(E479*P479,2)</f>
        <v>0</v>
      </c>
      <c r="R479" s="175" t="s">
        <v>678</v>
      </c>
      <c r="S479" s="175" t="s">
        <v>217</v>
      </c>
      <c r="T479" s="176" t="s">
        <v>218</v>
      </c>
      <c r="U479" s="161">
        <v>7.0000000000000007E-2</v>
      </c>
      <c r="V479" s="161">
        <f>ROUND(E479*U479,2)</f>
        <v>17.61</v>
      </c>
      <c r="W479" s="161"/>
      <c r="X479" s="161" t="s">
        <v>241</v>
      </c>
      <c r="Y479" s="150"/>
      <c r="Z479" s="150"/>
      <c r="AA479" s="150"/>
      <c r="AB479" s="150"/>
      <c r="AC479" s="150"/>
      <c r="AD479" s="150"/>
      <c r="AE479" s="150"/>
      <c r="AF479" s="150"/>
      <c r="AG479" s="150" t="s">
        <v>242</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189" t="s">
        <v>685</v>
      </c>
      <c r="D480" s="184"/>
      <c r="E480" s="185">
        <v>251.5</v>
      </c>
      <c r="F480" s="161"/>
      <c r="G480" s="161"/>
      <c r="H480" s="161"/>
      <c r="I480" s="161"/>
      <c r="J480" s="161"/>
      <c r="K480" s="161"/>
      <c r="L480" s="161"/>
      <c r="M480" s="161"/>
      <c r="N480" s="161"/>
      <c r="O480" s="161"/>
      <c r="P480" s="161"/>
      <c r="Q480" s="161"/>
      <c r="R480" s="161"/>
      <c r="S480" s="161"/>
      <c r="T480" s="161"/>
      <c r="U480" s="161"/>
      <c r="V480" s="161"/>
      <c r="W480" s="161"/>
      <c r="X480" s="161"/>
      <c r="Y480" s="150"/>
      <c r="Z480" s="150"/>
      <c r="AA480" s="150"/>
      <c r="AB480" s="150"/>
      <c r="AC480" s="150"/>
      <c r="AD480" s="150"/>
      <c r="AE480" s="150"/>
      <c r="AF480" s="150"/>
      <c r="AG480" s="150" t="s">
        <v>246</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61"/>
      <c r="D481" s="262"/>
      <c r="E481" s="262"/>
      <c r="F481" s="262"/>
      <c r="G481" s="262"/>
      <c r="H481" s="161"/>
      <c r="I481" s="161"/>
      <c r="J481" s="161"/>
      <c r="K481" s="161"/>
      <c r="L481" s="161"/>
      <c r="M481" s="161"/>
      <c r="N481" s="161"/>
      <c r="O481" s="161"/>
      <c r="P481" s="161"/>
      <c r="Q481" s="161"/>
      <c r="R481" s="161"/>
      <c r="S481" s="161"/>
      <c r="T481" s="161"/>
      <c r="U481" s="161"/>
      <c r="V481" s="161"/>
      <c r="W481" s="161"/>
      <c r="X481" s="161"/>
      <c r="Y481" s="150"/>
      <c r="Z481" s="150"/>
      <c r="AA481" s="150"/>
      <c r="AB481" s="150"/>
      <c r="AC481" s="150"/>
      <c r="AD481" s="150"/>
      <c r="AE481" s="150"/>
      <c r="AF481" s="150"/>
      <c r="AG481" s="150" t="s">
        <v>221</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ht="22.5" outlineLevel="1" x14ac:dyDescent="0.2">
      <c r="A482" s="170">
        <v>109</v>
      </c>
      <c r="B482" s="171" t="s">
        <v>686</v>
      </c>
      <c r="C482" s="180" t="s">
        <v>687</v>
      </c>
      <c r="D482" s="172" t="s">
        <v>249</v>
      </c>
      <c r="E482" s="173">
        <v>7.92225</v>
      </c>
      <c r="F482" s="174">
        <v>2854.64</v>
      </c>
      <c r="G482" s="175">
        <f>ROUND(E482*F482,2)</f>
        <v>22615.17</v>
      </c>
      <c r="H482" s="174"/>
      <c r="I482" s="175">
        <f>ROUND(E482*H482,2)</f>
        <v>0</v>
      </c>
      <c r="J482" s="174"/>
      <c r="K482" s="175">
        <f>ROUND(E482*J482,2)</f>
        <v>0</v>
      </c>
      <c r="L482" s="175">
        <v>21</v>
      </c>
      <c r="M482" s="175">
        <f>G482*(1+L482/100)</f>
        <v>27364.355699999996</v>
      </c>
      <c r="N482" s="175">
        <v>0.02</v>
      </c>
      <c r="O482" s="175">
        <f>ROUND(E482*N482,2)</f>
        <v>0.16</v>
      </c>
      <c r="P482" s="175">
        <v>0</v>
      </c>
      <c r="Q482" s="175">
        <f>ROUND(E482*P482,2)</f>
        <v>0</v>
      </c>
      <c r="R482" s="175" t="s">
        <v>295</v>
      </c>
      <c r="S482" s="175" t="s">
        <v>217</v>
      </c>
      <c r="T482" s="176" t="s">
        <v>218</v>
      </c>
      <c r="U482" s="161">
        <v>0</v>
      </c>
      <c r="V482" s="161">
        <f>ROUND(E482*U482,2)</f>
        <v>0</v>
      </c>
      <c r="W482" s="161"/>
      <c r="X482" s="161" t="s">
        <v>296</v>
      </c>
      <c r="Y482" s="150"/>
      <c r="Z482" s="150"/>
      <c r="AA482" s="150"/>
      <c r="AB482" s="150"/>
      <c r="AC482" s="150"/>
      <c r="AD482" s="150"/>
      <c r="AE482" s="150"/>
      <c r="AF482" s="150"/>
      <c r="AG482" s="150" t="s">
        <v>297</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189" t="s">
        <v>688</v>
      </c>
      <c r="D483" s="184"/>
      <c r="E483" s="185">
        <v>7.92225</v>
      </c>
      <c r="F483" s="161"/>
      <c r="G483" s="161"/>
      <c r="H483" s="161"/>
      <c r="I483" s="161"/>
      <c r="J483" s="161"/>
      <c r="K483" s="161"/>
      <c r="L483" s="161"/>
      <c r="M483" s="161"/>
      <c r="N483" s="161"/>
      <c r="O483" s="161"/>
      <c r="P483" s="161"/>
      <c r="Q483" s="161"/>
      <c r="R483" s="161"/>
      <c r="S483" s="161"/>
      <c r="T483" s="161"/>
      <c r="U483" s="161"/>
      <c r="V483" s="161"/>
      <c r="W483" s="161"/>
      <c r="X483" s="161"/>
      <c r="Y483" s="150"/>
      <c r="Z483" s="150"/>
      <c r="AA483" s="150"/>
      <c r="AB483" s="150"/>
      <c r="AC483" s="150"/>
      <c r="AD483" s="150"/>
      <c r="AE483" s="150"/>
      <c r="AF483" s="150"/>
      <c r="AG483" s="150" t="s">
        <v>246</v>
      </c>
      <c r="AH483" s="150">
        <v>0</v>
      </c>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57"/>
      <c r="B484" s="158"/>
      <c r="C484" s="261"/>
      <c r="D484" s="262"/>
      <c r="E484" s="262"/>
      <c r="F484" s="262"/>
      <c r="G484" s="262"/>
      <c r="H484" s="161"/>
      <c r="I484" s="161"/>
      <c r="J484" s="161"/>
      <c r="K484" s="161"/>
      <c r="L484" s="161"/>
      <c r="M484" s="161"/>
      <c r="N484" s="161"/>
      <c r="O484" s="161"/>
      <c r="P484" s="161"/>
      <c r="Q484" s="161"/>
      <c r="R484" s="161"/>
      <c r="S484" s="161"/>
      <c r="T484" s="161"/>
      <c r="U484" s="161"/>
      <c r="V484" s="161"/>
      <c r="W484" s="161"/>
      <c r="X484" s="161"/>
      <c r="Y484" s="150"/>
      <c r="Z484" s="150"/>
      <c r="AA484" s="150"/>
      <c r="AB484" s="150"/>
      <c r="AC484" s="150"/>
      <c r="AD484" s="150"/>
      <c r="AE484" s="150"/>
      <c r="AF484" s="150"/>
      <c r="AG484" s="150" t="s">
        <v>221</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ht="22.5" outlineLevel="1" x14ac:dyDescent="0.2">
      <c r="A485" s="170">
        <v>110</v>
      </c>
      <c r="B485" s="171" t="s">
        <v>689</v>
      </c>
      <c r="C485" s="180" t="s">
        <v>690</v>
      </c>
      <c r="D485" s="172" t="s">
        <v>276</v>
      </c>
      <c r="E485" s="173">
        <v>132.03749999999999</v>
      </c>
      <c r="F485" s="174">
        <v>382.21</v>
      </c>
      <c r="G485" s="175">
        <f>ROUND(E485*F485,2)</f>
        <v>50466.05</v>
      </c>
      <c r="H485" s="174"/>
      <c r="I485" s="175">
        <f>ROUND(E485*H485,2)</f>
        <v>0</v>
      </c>
      <c r="J485" s="174"/>
      <c r="K485" s="175">
        <f>ROUND(E485*J485,2)</f>
        <v>0</v>
      </c>
      <c r="L485" s="175">
        <v>21</v>
      </c>
      <c r="M485" s="175">
        <f>G485*(1+L485/100)</f>
        <v>61063.9205</v>
      </c>
      <c r="N485" s="175">
        <v>2.64E-3</v>
      </c>
      <c r="O485" s="175">
        <f>ROUND(E485*N485,2)</f>
        <v>0.35</v>
      </c>
      <c r="P485" s="175">
        <v>0</v>
      </c>
      <c r="Q485" s="175">
        <f>ROUND(E485*P485,2)</f>
        <v>0</v>
      </c>
      <c r="R485" s="175" t="s">
        <v>295</v>
      </c>
      <c r="S485" s="175" t="s">
        <v>217</v>
      </c>
      <c r="T485" s="176" t="s">
        <v>218</v>
      </c>
      <c r="U485" s="161">
        <v>0</v>
      </c>
      <c r="V485" s="161">
        <f>ROUND(E485*U485,2)</f>
        <v>0</v>
      </c>
      <c r="W485" s="161"/>
      <c r="X485" s="161" t="s">
        <v>296</v>
      </c>
      <c r="Y485" s="150"/>
      <c r="Z485" s="150"/>
      <c r="AA485" s="150"/>
      <c r="AB485" s="150"/>
      <c r="AC485" s="150"/>
      <c r="AD485" s="150"/>
      <c r="AE485" s="150"/>
      <c r="AF485" s="150"/>
      <c r="AG485" s="150" t="s">
        <v>297</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89" t="s">
        <v>691</v>
      </c>
      <c r="D486" s="184"/>
      <c r="E486" s="185">
        <v>132.03749999999999</v>
      </c>
      <c r="F486" s="161"/>
      <c r="G486" s="161"/>
      <c r="H486" s="161"/>
      <c r="I486" s="161"/>
      <c r="J486" s="161"/>
      <c r="K486" s="161"/>
      <c r="L486" s="161"/>
      <c r="M486" s="161"/>
      <c r="N486" s="161"/>
      <c r="O486" s="161"/>
      <c r="P486" s="161"/>
      <c r="Q486" s="161"/>
      <c r="R486" s="161"/>
      <c r="S486" s="161"/>
      <c r="T486" s="161"/>
      <c r="U486" s="161"/>
      <c r="V486" s="161"/>
      <c r="W486" s="161"/>
      <c r="X486" s="161"/>
      <c r="Y486" s="150"/>
      <c r="Z486" s="150"/>
      <c r="AA486" s="150"/>
      <c r="AB486" s="150"/>
      <c r="AC486" s="150"/>
      <c r="AD486" s="150"/>
      <c r="AE486" s="150"/>
      <c r="AF486" s="150"/>
      <c r="AG486" s="150" t="s">
        <v>246</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61"/>
      <c r="D487" s="262"/>
      <c r="E487" s="262"/>
      <c r="F487" s="262"/>
      <c r="G487" s="262"/>
      <c r="H487" s="161"/>
      <c r="I487" s="161"/>
      <c r="J487" s="161"/>
      <c r="K487" s="161"/>
      <c r="L487" s="161"/>
      <c r="M487" s="161"/>
      <c r="N487" s="161"/>
      <c r="O487" s="161"/>
      <c r="P487" s="161"/>
      <c r="Q487" s="161"/>
      <c r="R487" s="161"/>
      <c r="S487" s="161"/>
      <c r="T487" s="161"/>
      <c r="U487" s="161"/>
      <c r="V487" s="161"/>
      <c r="W487" s="161"/>
      <c r="X487" s="161"/>
      <c r="Y487" s="150"/>
      <c r="Z487" s="150"/>
      <c r="AA487" s="150"/>
      <c r="AB487" s="150"/>
      <c r="AC487" s="150"/>
      <c r="AD487" s="150"/>
      <c r="AE487" s="150"/>
      <c r="AF487" s="150"/>
      <c r="AG487" s="150" t="s">
        <v>221</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ht="22.5" outlineLevel="1" x14ac:dyDescent="0.2">
      <c r="A488" s="170">
        <v>111</v>
      </c>
      <c r="B488" s="171" t="s">
        <v>692</v>
      </c>
      <c r="C488" s="180" t="s">
        <v>693</v>
      </c>
      <c r="D488" s="172" t="s">
        <v>276</v>
      </c>
      <c r="E488" s="173">
        <v>124.95</v>
      </c>
      <c r="F488" s="174">
        <v>172.71</v>
      </c>
      <c r="G488" s="175">
        <f>ROUND(E488*F488,2)</f>
        <v>21580.11</v>
      </c>
      <c r="H488" s="174"/>
      <c r="I488" s="175">
        <f>ROUND(E488*H488,2)</f>
        <v>0</v>
      </c>
      <c r="J488" s="174"/>
      <c r="K488" s="175">
        <f>ROUND(E488*J488,2)</f>
        <v>0</v>
      </c>
      <c r="L488" s="175">
        <v>21</v>
      </c>
      <c r="M488" s="175">
        <f>G488*(1+L488/100)</f>
        <v>26111.933099999998</v>
      </c>
      <c r="N488" s="175">
        <v>2E-3</v>
      </c>
      <c r="O488" s="175">
        <f>ROUND(E488*N488,2)</f>
        <v>0.25</v>
      </c>
      <c r="P488" s="175">
        <v>0</v>
      </c>
      <c r="Q488" s="175">
        <f>ROUND(E488*P488,2)</f>
        <v>0</v>
      </c>
      <c r="R488" s="175" t="s">
        <v>295</v>
      </c>
      <c r="S488" s="175" t="s">
        <v>217</v>
      </c>
      <c r="T488" s="176" t="s">
        <v>218</v>
      </c>
      <c r="U488" s="161">
        <v>0</v>
      </c>
      <c r="V488" s="161">
        <f>ROUND(E488*U488,2)</f>
        <v>0</v>
      </c>
      <c r="W488" s="161"/>
      <c r="X488" s="161" t="s">
        <v>296</v>
      </c>
      <c r="Y488" s="150"/>
      <c r="Z488" s="150"/>
      <c r="AA488" s="150"/>
      <c r="AB488" s="150"/>
      <c r="AC488" s="150"/>
      <c r="AD488" s="150"/>
      <c r="AE488" s="150"/>
      <c r="AF488" s="150"/>
      <c r="AG488" s="150" t="s">
        <v>297</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189" t="s">
        <v>694</v>
      </c>
      <c r="D489" s="184"/>
      <c r="E489" s="185">
        <v>124.95</v>
      </c>
      <c r="F489" s="161"/>
      <c r="G489" s="161"/>
      <c r="H489" s="161"/>
      <c r="I489" s="161"/>
      <c r="J489" s="161"/>
      <c r="K489" s="161"/>
      <c r="L489" s="161"/>
      <c r="M489" s="161"/>
      <c r="N489" s="161"/>
      <c r="O489" s="161"/>
      <c r="P489" s="161"/>
      <c r="Q489" s="161"/>
      <c r="R489" s="161"/>
      <c r="S489" s="161"/>
      <c r="T489" s="161"/>
      <c r="U489" s="161"/>
      <c r="V489" s="161"/>
      <c r="W489" s="161"/>
      <c r="X489" s="161"/>
      <c r="Y489" s="150"/>
      <c r="Z489" s="150"/>
      <c r="AA489" s="150"/>
      <c r="AB489" s="150"/>
      <c r="AC489" s="150"/>
      <c r="AD489" s="150"/>
      <c r="AE489" s="150"/>
      <c r="AF489" s="150"/>
      <c r="AG489" s="150" t="s">
        <v>246</v>
      </c>
      <c r="AH489" s="150">
        <v>5</v>
      </c>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57"/>
      <c r="B490" s="158"/>
      <c r="C490" s="261"/>
      <c r="D490" s="262"/>
      <c r="E490" s="262"/>
      <c r="F490" s="262"/>
      <c r="G490" s="262"/>
      <c r="H490" s="161"/>
      <c r="I490" s="161"/>
      <c r="J490" s="161"/>
      <c r="K490" s="161"/>
      <c r="L490" s="161"/>
      <c r="M490" s="161"/>
      <c r="N490" s="161"/>
      <c r="O490" s="161"/>
      <c r="P490" s="161"/>
      <c r="Q490" s="161"/>
      <c r="R490" s="161"/>
      <c r="S490" s="161"/>
      <c r="T490" s="161"/>
      <c r="U490" s="161"/>
      <c r="V490" s="161"/>
      <c r="W490" s="161"/>
      <c r="X490" s="161"/>
      <c r="Y490" s="150"/>
      <c r="Z490" s="150"/>
      <c r="AA490" s="150"/>
      <c r="AB490" s="150"/>
      <c r="AC490" s="150"/>
      <c r="AD490" s="150"/>
      <c r="AE490" s="150"/>
      <c r="AF490" s="150"/>
      <c r="AG490" s="150" t="s">
        <v>221</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ht="22.5" outlineLevel="1" x14ac:dyDescent="0.2">
      <c r="A491" s="170">
        <v>112</v>
      </c>
      <c r="B491" s="171" t="s">
        <v>695</v>
      </c>
      <c r="C491" s="180" t="s">
        <v>696</v>
      </c>
      <c r="D491" s="172" t="s">
        <v>276</v>
      </c>
      <c r="E491" s="173">
        <v>144.61250000000001</v>
      </c>
      <c r="F491" s="174">
        <v>30.99</v>
      </c>
      <c r="G491" s="175">
        <f>ROUND(E491*F491,2)</f>
        <v>4481.54</v>
      </c>
      <c r="H491" s="174"/>
      <c r="I491" s="175">
        <f>ROUND(E491*H491,2)</f>
        <v>0</v>
      </c>
      <c r="J491" s="174"/>
      <c r="K491" s="175">
        <f>ROUND(E491*J491,2)</f>
        <v>0</v>
      </c>
      <c r="L491" s="175">
        <v>21</v>
      </c>
      <c r="M491" s="175">
        <f>G491*(1+L491/100)</f>
        <v>5422.6633999999995</v>
      </c>
      <c r="N491" s="175">
        <v>2.0000000000000001E-4</v>
      </c>
      <c r="O491" s="175">
        <f>ROUND(E491*N491,2)</f>
        <v>0.03</v>
      </c>
      <c r="P491" s="175">
        <v>0</v>
      </c>
      <c r="Q491" s="175">
        <f>ROUND(E491*P491,2)</f>
        <v>0</v>
      </c>
      <c r="R491" s="175" t="s">
        <v>295</v>
      </c>
      <c r="S491" s="175" t="s">
        <v>217</v>
      </c>
      <c r="T491" s="176" t="s">
        <v>218</v>
      </c>
      <c r="U491" s="161">
        <v>0</v>
      </c>
      <c r="V491" s="161">
        <f>ROUND(E491*U491,2)</f>
        <v>0</v>
      </c>
      <c r="W491" s="161"/>
      <c r="X491" s="161" t="s">
        <v>296</v>
      </c>
      <c r="Y491" s="150"/>
      <c r="Z491" s="150"/>
      <c r="AA491" s="150"/>
      <c r="AB491" s="150"/>
      <c r="AC491" s="150"/>
      <c r="AD491" s="150"/>
      <c r="AE491" s="150"/>
      <c r="AF491" s="150"/>
      <c r="AG491" s="150" t="s">
        <v>297</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189" t="s">
        <v>697</v>
      </c>
      <c r="D492" s="184"/>
      <c r="E492" s="185">
        <v>144.61250000000001</v>
      </c>
      <c r="F492" s="161"/>
      <c r="G492" s="161"/>
      <c r="H492" s="161"/>
      <c r="I492" s="161"/>
      <c r="J492" s="161"/>
      <c r="K492" s="161"/>
      <c r="L492" s="161"/>
      <c r="M492" s="161"/>
      <c r="N492" s="161"/>
      <c r="O492" s="161"/>
      <c r="P492" s="161"/>
      <c r="Q492" s="161"/>
      <c r="R492" s="161"/>
      <c r="S492" s="161"/>
      <c r="T492" s="161"/>
      <c r="U492" s="161"/>
      <c r="V492" s="161"/>
      <c r="W492" s="161"/>
      <c r="X492" s="161"/>
      <c r="Y492" s="150"/>
      <c r="Z492" s="150"/>
      <c r="AA492" s="150"/>
      <c r="AB492" s="150"/>
      <c r="AC492" s="150"/>
      <c r="AD492" s="150"/>
      <c r="AE492" s="150"/>
      <c r="AF492" s="150"/>
      <c r="AG492" s="150" t="s">
        <v>246</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
      <c r="A493" s="157"/>
      <c r="B493" s="158"/>
      <c r="C493" s="261"/>
      <c r="D493" s="262"/>
      <c r="E493" s="262"/>
      <c r="F493" s="262"/>
      <c r="G493" s="262"/>
      <c r="H493" s="161"/>
      <c r="I493" s="161"/>
      <c r="J493" s="161"/>
      <c r="K493" s="161"/>
      <c r="L493" s="161"/>
      <c r="M493" s="161"/>
      <c r="N493" s="161"/>
      <c r="O493" s="161"/>
      <c r="P493" s="161"/>
      <c r="Q493" s="161"/>
      <c r="R493" s="161"/>
      <c r="S493" s="161"/>
      <c r="T493" s="161"/>
      <c r="U493" s="161"/>
      <c r="V493" s="161"/>
      <c r="W493" s="161"/>
      <c r="X493" s="161"/>
      <c r="Y493" s="150"/>
      <c r="Z493" s="150"/>
      <c r="AA493" s="150"/>
      <c r="AB493" s="150"/>
      <c r="AC493" s="150"/>
      <c r="AD493" s="150"/>
      <c r="AE493" s="150"/>
      <c r="AF493" s="150"/>
      <c r="AG493" s="150" t="s">
        <v>221</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ht="22.5" outlineLevel="1" x14ac:dyDescent="0.2">
      <c r="A494" s="170">
        <v>113</v>
      </c>
      <c r="B494" s="171" t="s">
        <v>698</v>
      </c>
      <c r="C494" s="180" t="s">
        <v>699</v>
      </c>
      <c r="D494" s="172" t="s">
        <v>276</v>
      </c>
      <c r="E494" s="173">
        <v>289.22500000000002</v>
      </c>
      <c r="F494" s="174">
        <v>46.53</v>
      </c>
      <c r="G494" s="175">
        <f>ROUND(E494*F494,2)</f>
        <v>13457.64</v>
      </c>
      <c r="H494" s="174"/>
      <c r="I494" s="175">
        <f>ROUND(E494*H494,2)</f>
        <v>0</v>
      </c>
      <c r="J494" s="174"/>
      <c r="K494" s="175">
        <f>ROUND(E494*J494,2)</f>
        <v>0</v>
      </c>
      <c r="L494" s="175">
        <v>21</v>
      </c>
      <c r="M494" s="175">
        <f>G494*(1+L494/100)</f>
        <v>16283.7444</v>
      </c>
      <c r="N494" s="175">
        <v>2.9999999999999997E-4</v>
      </c>
      <c r="O494" s="175">
        <f>ROUND(E494*N494,2)</f>
        <v>0.09</v>
      </c>
      <c r="P494" s="175">
        <v>0</v>
      </c>
      <c r="Q494" s="175">
        <f>ROUND(E494*P494,2)</f>
        <v>0</v>
      </c>
      <c r="R494" s="175" t="s">
        <v>295</v>
      </c>
      <c r="S494" s="175" t="s">
        <v>217</v>
      </c>
      <c r="T494" s="176" t="s">
        <v>218</v>
      </c>
      <c r="U494" s="161">
        <v>0</v>
      </c>
      <c r="V494" s="161">
        <f>ROUND(E494*U494,2)</f>
        <v>0</v>
      </c>
      <c r="W494" s="161"/>
      <c r="X494" s="161" t="s">
        <v>296</v>
      </c>
      <c r="Y494" s="150"/>
      <c r="Z494" s="150"/>
      <c r="AA494" s="150"/>
      <c r="AB494" s="150"/>
      <c r="AC494" s="150"/>
      <c r="AD494" s="150"/>
      <c r="AE494" s="150"/>
      <c r="AF494" s="150"/>
      <c r="AG494" s="150" t="s">
        <v>297</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
      <c r="A495" s="157"/>
      <c r="B495" s="158"/>
      <c r="C495" s="189" t="s">
        <v>700</v>
      </c>
      <c r="D495" s="184"/>
      <c r="E495" s="185">
        <v>289.22500000000002</v>
      </c>
      <c r="F495" s="161"/>
      <c r="G495" s="161"/>
      <c r="H495" s="161"/>
      <c r="I495" s="161"/>
      <c r="J495" s="161"/>
      <c r="K495" s="161"/>
      <c r="L495" s="161"/>
      <c r="M495" s="161"/>
      <c r="N495" s="161"/>
      <c r="O495" s="161"/>
      <c r="P495" s="161"/>
      <c r="Q495" s="161"/>
      <c r="R495" s="161"/>
      <c r="S495" s="161"/>
      <c r="T495" s="161"/>
      <c r="U495" s="161"/>
      <c r="V495" s="161"/>
      <c r="W495" s="161"/>
      <c r="X495" s="161"/>
      <c r="Y495" s="150"/>
      <c r="Z495" s="150"/>
      <c r="AA495" s="150"/>
      <c r="AB495" s="150"/>
      <c r="AC495" s="150"/>
      <c r="AD495" s="150"/>
      <c r="AE495" s="150"/>
      <c r="AF495" s="150"/>
      <c r="AG495" s="150" t="s">
        <v>246</v>
      </c>
      <c r="AH495" s="150">
        <v>5</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261"/>
      <c r="D496" s="262"/>
      <c r="E496" s="262"/>
      <c r="F496" s="262"/>
      <c r="G496" s="262"/>
      <c r="H496" s="161"/>
      <c r="I496" s="161"/>
      <c r="J496" s="161"/>
      <c r="K496" s="161"/>
      <c r="L496" s="161"/>
      <c r="M496" s="161"/>
      <c r="N496" s="161"/>
      <c r="O496" s="161"/>
      <c r="P496" s="161"/>
      <c r="Q496" s="161"/>
      <c r="R496" s="161"/>
      <c r="S496" s="161"/>
      <c r="T496" s="161"/>
      <c r="U496" s="161"/>
      <c r="V496" s="161"/>
      <c r="W496" s="161"/>
      <c r="X496" s="161"/>
      <c r="Y496" s="150"/>
      <c r="Z496" s="150"/>
      <c r="AA496" s="150"/>
      <c r="AB496" s="150"/>
      <c r="AC496" s="150"/>
      <c r="AD496" s="150"/>
      <c r="AE496" s="150"/>
      <c r="AF496" s="150"/>
      <c r="AG496" s="150" t="s">
        <v>221</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v>114</v>
      </c>
      <c r="B497" s="158" t="s">
        <v>701</v>
      </c>
      <c r="C497" s="190" t="s">
        <v>702</v>
      </c>
      <c r="D497" s="159" t="s">
        <v>0</v>
      </c>
      <c r="E497" s="177">
        <v>1386.8816999999999</v>
      </c>
      <c r="F497" s="162">
        <v>2.0499999999999998</v>
      </c>
      <c r="G497" s="161">
        <f>ROUND(E497*F497,2)</f>
        <v>2843.11</v>
      </c>
      <c r="H497" s="162"/>
      <c r="I497" s="161">
        <f>ROUND(E497*H497,2)</f>
        <v>0</v>
      </c>
      <c r="J497" s="162"/>
      <c r="K497" s="161">
        <f>ROUND(E497*J497,2)</f>
        <v>0</v>
      </c>
      <c r="L497" s="161">
        <v>21</v>
      </c>
      <c r="M497" s="161">
        <f>G497*(1+L497/100)</f>
        <v>3440.1631000000002</v>
      </c>
      <c r="N497" s="161">
        <v>0</v>
      </c>
      <c r="O497" s="161">
        <f>ROUND(E497*N497,2)</f>
        <v>0</v>
      </c>
      <c r="P497" s="161">
        <v>0</v>
      </c>
      <c r="Q497" s="161">
        <f>ROUND(E497*P497,2)</f>
        <v>0</v>
      </c>
      <c r="R497" s="161" t="s">
        <v>678</v>
      </c>
      <c r="S497" s="161" t="s">
        <v>217</v>
      </c>
      <c r="T497" s="161" t="s">
        <v>218</v>
      </c>
      <c r="U497" s="161">
        <v>0</v>
      </c>
      <c r="V497" s="161">
        <f>ROUND(E497*U497,2)</f>
        <v>0</v>
      </c>
      <c r="W497" s="161"/>
      <c r="X497" s="161" t="s">
        <v>622</v>
      </c>
      <c r="Y497" s="150"/>
      <c r="Z497" s="150"/>
      <c r="AA497" s="150"/>
      <c r="AB497" s="150"/>
      <c r="AC497" s="150"/>
      <c r="AD497" s="150"/>
      <c r="AE497" s="150"/>
      <c r="AF497" s="150"/>
      <c r="AG497" s="150" t="s">
        <v>623</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263" t="s">
        <v>675</v>
      </c>
      <c r="D498" s="264"/>
      <c r="E498" s="264"/>
      <c r="F498" s="264"/>
      <c r="G498" s="264"/>
      <c r="H498" s="161"/>
      <c r="I498" s="161"/>
      <c r="J498" s="161"/>
      <c r="K498" s="161"/>
      <c r="L498" s="161"/>
      <c r="M498" s="161"/>
      <c r="N498" s="161"/>
      <c r="O498" s="161"/>
      <c r="P498" s="161"/>
      <c r="Q498" s="161"/>
      <c r="R498" s="161"/>
      <c r="S498" s="161"/>
      <c r="T498" s="161"/>
      <c r="U498" s="161"/>
      <c r="V498" s="161"/>
      <c r="W498" s="161"/>
      <c r="X498" s="161"/>
      <c r="Y498" s="150"/>
      <c r="Z498" s="150"/>
      <c r="AA498" s="150"/>
      <c r="AB498" s="150"/>
      <c r="AC498" s="150"/>
      <c r="AD498" s="150"/>
      <c r="AE498" s="150"/>
      <c r="AF498" s="150"/>
      <c r="AG498" s="150" t="s">
        <v>244</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61"/>
      <c r="D499" s="262"/>
      <c r="E499" s="262"/>
      <c r="F499" s="262"/>
      <c r="G499" s="262"/>
      <c r="H499" s="161"/>
      <c r="I499" s="161"/>
      <c r="J499" s="161"/>
      <c r="K499" s="161"/>
      <c r="L499" s="161"/>
      <c r="M499" s="161"/>
      <c r="N499" s="161"/>
      <c r="O499" s="161"/>
      <c r="P499" s="161"/>
      <c r="Q499" s="161"/>
      <c r="R499" s="161"/>
      <c r="S499" s="161"/>
      <c r="T499" s="161"/>
      <c r="U499" s="161"/>
      <c r="V499" s="161"/>
      <c r="W499" s="161"/>
      <c r="X499" s="161"/>
      <c r="Y499" s="150"/>
      <c r="Z499" s="150"/>
      <c r="AA499" s="150"/>
      <c r="AB499" s="150"/>
      <c r="AC499" s="150"/>
      <c r="AD499" s="150"/>
      <c r="AE499" s="150"/>
      <c r="AF499" s="150"/>
      <c r="AG499" s="150" t="s">
        <v>221</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x14ac:dyDescent="0.2">
      <c r="A500" s="164" t="s">
        <v>212</v>
      </c>
      <c r="B500" s="165" t="s">
        <v>131</v>
      </c>
      <c r="C500" s="179" t="s">
        <v>132</v>
      </c>
      <c r="D500" s="166"/>
      <c r="E500" s="167"/>
      <c r="F500" s="168"/>
      <c r="G500" s="168">
        <f>SUMIF(AG501:AG555,"&lt;&gt;NOR",G501:G555)</f>
        <v>40854.569999999992</v>
      </c>
      <c r="H500" s="168"/>
      <c r="I500" s="168">
        <f>SUM(I501:I555)</f>
        <v>0</v>
      </c>
      <c r="J500" s="168"/>
      <c r="K500" s="168">
        <f>SUM(K501:K555)</f>
        <v>0</v>
      </c>
      <c r="L500" s="168"/>
      <c r="M500" s="168">
        <f>SUM(M501:M555)</f>
        <v>49434.029700000006</v>
      </c>
      <c r="N500" s="168"/>
      <c r="O500" s="168">
        <f>SUM(O501:O555)</f>
        <v>9.9999999999999992E-2</v>
      </c>
      <c r="P500" s="168"/>
      <c r="Q500" s="168">
        <f>SUM(Q501:Q555)</f>
        <v>0</v>
      </c>
      <c r="R500" s="168"/>
      <c r="S500" s="168"/>
      <c r="T500" s="169"/>
      <c r="U500" s="163"/>
      <c r="V500" s="163">
        <f>SUM(V501:V555)</f>
        <v>50.77</v>
      </c>
      <c r="W500" s="163"/>
      <c r="X500" s="163"/>
      <c r="AG500" t="s">
        <v>213</v>
      </c>
    </row>
    <row r="501" spans="1:60" outlineLevel="1" x14ac:dyDescent="0.2">
      <c r="A501" s="170">
        <v>115</v>
      </c>
      <c r="B501" s="171" t="s">
        <v>703</v>
      </c>
      <c r="C501" s="180" t="s">
        <v>704</v>
      </c>
      <c r="D501" s="172" t="s">
        <v>332</v>
      </c>
      <c r="E501" s="173">
        <v>1</v>
      </c>
      <c r="F501" s="174">
        <v>1560.86</v>
      </c>
      <c r="G501" s="175">
        <f>ROUND(E501*F501,2)</f>
        <v>1560.86</v>
      </c>
      <c r="H501" s="174"/>
      <c r="I501" s="175">
        <f>ROUND(E501*H501,2)</f>
        <v>0</v>
      </c>
      <c r="J501" s="174"/>
      <c r="K501" s="175">
        <f>ROUND(E501*J501,2)</f>
        <v>0</v>
      </c>
      <c r="L501" s="175">
        <v>21</v>
      </c>
      <c r="M501" s="175">
        <f>G501*(1+L501/100)</f>
        <v>1888.6405999999997</v>
      </c>
      <c r="N501" s="175">
        <v>7.2700000000000001E-2</v>
      </c>
      <c r="O501" s="175">
        <f>ROUND(E501*N501,2)</f>
        <v>7.0000000000000007E-2</v>
      </c>
      <c r="P501" s="175">
        <v>0</v>
      </c>
      <c r="Q501" s="175">
        <f>ROUND(E501*P501,2)</f>
        <v>0</v>
      </c>
      <c r="R501" s="175" t="s">
        <v>705</v>
      </c>
      <c r="S501" s="175" t="s">
        <v>217</v>
      </c>
      <c r="T501" s="176" t="s">
        <v>218</v>
      </c>
      <c r="U501" s="161">
        <v>2.63</v>
      </c>
      <c r="V501" s="161">
        <f>ROUND(E501*U501,2)</f>
        <v>2.63</v>
      </c>
      <c r="W501" s="161"/>
      <c r="X501" s="161" t="s">
        <v>241</v>
      </c>
      <c r="Y501" s="150"/>
      <c r="Z501" s="150"/>
      <c r="AA501" s="150"/>
      <c r="AB501" s="150"/>
      <c r="AC501" s="150"/>
      <c r="AD501" s="150"/>
      <c r="AE501" s="150"/>
      <c r="AF501" s="150"/>
      <c r="AG501" s="150" t="s">
        <v>242</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57"/>
      <c r="B502" s="158"/>
      <c r="C502" s="189" t="s">
        <v>706</v>
      </c>
      <c r="D502" s="184"/>
      <c r="E502" s="185">
        <v>1</v>
      </c>
      <c r="F502" s="161"/>
      <c r="G502" s="161"/>
      <c r="H502" s="161"/>
      <c r="I502" s="161"/>
      <c r="J502" s="161"/>
      <c r="K502" s="161"/>
      <c r="L502" s="161"/>
      <c r="M502" s="161"/>
      <c r="N502" s="161"/>
      <c r="O502" s="161"/>
      <c r="P502" s="161"/>
      <c r="Q502" s="161"/>
      <c r="R502" s="161"/>
      <c r="S502" s="161"/>
      <c r="T502" s="161"/>
      <c r="U502" s="161"/>
      <c r="V502" s="161"/>
      <c r="W502" s="161"/>
      <c r="X502" s="161"/>
      <c r="Y502" s="150"/>
      <c r="Z502" s="150"/>
      <c r="AA502" s="150"/>
      <c r="AB502" s="150"/>
      <c r="AC502" s="150"/>
      <c r="AD502" s="150"/>
      <c r="AE502" s="150"/>
      <c r="AF502" s="150"/>
      <c r="AG502" s="150" t="s">
        <v>246</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61"/>
      <c r="D503" s="262"/>
      <c r="E503" s="262"/>
      <c r="F503" s="262"/>
      <c r="G503" s="262"/>
      <c r="H503" s="161"/>
      <c r="I503" s="161"/>
      <c r="J503" s="161"/>
      <c r="K503" s="161"/>
      <c r="L503" s="161"/>
      <c r="M503" s="161"/>
      <c r="N503" s="161"/>
      <c r="O503" s="161"/>
      <c r="P503" s="161"/>
      <c r="Q503" s="161"/>
      <c r="R503" s="161"/>
      <c r="S503" s="161"/>
      <c r="T503" s="161"/>
      <c r="U503" s="161"/>
      <c r="V503" s="161"/>
      <c r="W503" s="161"/>
      <c r="X503" s="161"/>
      <c r="Y503" s="150"/>
      <c r="Z503" s="150"/>
      <c r="AA503" s="150"/>
      <c r="AB503" s="150"/>
      <c r="AC503" s="150"/>
      <c r="AD503" s="150"/>
      <c r="AE503" s="150"/>
      <c r="AF503" s="150"/>
      <c r="AG503" s="150" t="s">
        <v>221</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70">
        <v>116</v>
      </c>
      <c r="B504" s="171" t="s">
        <v>707</v>
      </c>
      <c r="C504" s="180" t="s">
        <v>708</v>
      </c>
      <c r="D504" s="172" t="s">
        <v>332</v>
      </c>
      <c r="E504" s="173">
        <v>2</v>
      </c>
      <c r="F504" s="174">
        <v>570.92999999999995</v>
      </c>
      <c r="G504" s="175">
        <f>ROUND(E504*F504,2)</f>
        <v>1141.8599999999999</v>
      </c>
      <c r="H504" s="174"/>
      <c r="I504" s="175">
        <f>ROUND(E504*H504,2)</f>
        <v>0</v>
      </c>
      <c r="J504" s="174"/>
      <c r="K504" s="175">
        <f>ROUND(E504*J504,2)</f>
        <v>0</v>
      </c>
      <c r="L504" s="175">
        <v>21</v>
      </c>
      <c r="M504" s="175">
        <f>G504*(1+L504/100)</f>
        <v>1381.6505999999999</v>
      </c>
      <c r="N504" s="175">
        <v>2.1000000000000001E-4</v>
      </c>
      <c r="O504" s="175">
        <f>ROUND(E504*N504,2)</f>
        <v>0</v>
      </c>
      <c r="P504" s="175">
        <v>0</v>
      </c>
      <c r="Q504" s="175">
        <f>ROUND(E504*P504,2)</f>
        <v>0</v>
      </c>
      <c r="R504" s="175" t="s">
        <v>705</v>
      </c>
      <c r="S504" s="175" t="s">
        <v>217</v>
      </c>
      <c r="T504" s="176" t="s">
        <v>218</v>
      </c>
      <c r="U504" s="161">
        <v>0.221</v>
      </c>
      <c r="V504" s="161">
        <f>ROUND(E504*U504,2)</f>
        <v>0.44</v>
      </c>
      <c r="W504" s="161"/>
      <c r="X504" s="161" t="s">
        <v>241</v>
      </c>
      <c r="Y504" s="150"/>
      <c r="Z504" s="150"/>
      <c r="AA504" s="150"/>
      <c r="AB504" s="150"/>
      <c r="AC504" s="150"/>
      <c r="AD504" s="150"/>
      <c r="AE504" s="150"/>
      <c r="AF504" s="150"/>
      <c r="AG504" s="150" t="s">
        <v>242</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59" t="s">
        <v>709</v>
      </c>
      <c r="D505" s="260"/>
      <c r="E505" s="260"/>
      <c r="F505" s="260"/>
      <c r="G505" s="260"/>
      <c r="H505" s="161"/>
      <c r="I505" s="161"/>
      <c r="J505" s="161"/>
      <c r="K505" s="161"/>
      <c r="L505" s="161"/>
      <c r="M505" s="161"/>
      <c r="N505" s="161"/>
      <c r="O505" s="161"/>
      <c r="P505" s="161"/>
      <c r="Q505" s="161"/>
      <c r="R505" s="161"/>
      <c r="S505" s="161"/>
      <c r="T505" s="161"/>
      <c r="U505" s="161"/>
      <c r="V505" s="161"/>
      <c r="W505" s="161"/>
      <c r="X505" s="161"/>
      <c r="Y505" s="150"/>
      <c r="Z505" s="150"/>
      <c r="AA505" s="150"/>
      <c r="AB505" s="150"/>
      <c r="AC505" s="150"/>
      <c r="AD505" s="150"/>
      <c r="AE505" s="150"/>
      <c r="AF505" s="150"/>
      <c r="AG505" s="150" t="s">
        <v>244</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57"/>
      <c r="B506" s="158"/>
      <c r="C506" s="189" t="s">
        <v>91</v>
      </c>
      <c r="D506" s="184"/>
      <c r="E506" s="185">
        <v>2</v>
      </c>
      <c r="F506" s="161"/>
      <c r="G506" s="161"/>
      <c r="H506" s="161"/>
      <c r="I506" s="161"/>
      <c r="J506" s="161"/>
      <c r="K506" s="161"/>
      <c r="L506" s="161"/>
      <c r="M506" s="161"/>
      <c r="N506" s="161"/>
      <c r="O506" s="161"/>
      <c r="P506" s="161"/>
      <c r="Q506" s="161"/>
      <c r="R506" s="161"/>
      <c r="S506" s="161"/>
      <c r="T506" s="161"/>
      <c r="U506" s="161"/>
      <c r="V506" s="161"/>
      <c r="W506" s="161"/>
      <c r="X506" s="161"/>
      <c r="Y506" s="150"/>
      <c r="Z506" s="150"/>
      <c r="AA506" s="150"/>
      <c r="AB506" s="150"/>
      <c r="AC506" s="150"/>
      <c r="AD506" s="150"/>
      <c r="AE506" s="150"/>
      <c r="AF506" s="150"/>
      <c r="AG506" s="150" t="s">
        <v>246</v>
      </c>
      <c r="AH506" s="150">
        <v>0</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261"/>
      <c r="D507" s="262"/>
      <c r="E507" s="262"/>
      <c r="F507" s="262"/>
      <c r="G507" s="262"/>
      <c r="H507" s="161"/>
      <c r="I507" s="161"/>
      <c r="J507" s="161"/>
      <c r="K507" s="161"/>
      <c r="L507" s="161"/>
      <c r="M507" s="161"/>
      <c r="N507" s="161"/>
      <c r="O507" s="161"/>
      <c r="P507" s="161"/>
      <c r="Q507" s="161"/>
      <c r="R507" s="161"/>
      <c r="S507" s="161"/>
      <c r="T507" s="161"/>
      <c r="U507" s="161"/>
      <c r="V507" s="161"/>
      <c r="W507" s="161"/>
      <c r="X507" s="161"/>
      <c r="Y507" s="150"/>
      <c r="Z507" s="150"/>
      <c r="AA507" s="150"/>
      <c r="AB507" s="150"/>
      <c r="AC507" s="150"/>
      <c r="AD507" s="150"/>
      <c r="AE507" s="150"/>
      <c r="AF507" s="150"/>
      <c r="AG507" s="150" t="s">
        <v>221</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70">
        <v>117</v>
      </c>
      <c r="B508" s="171" t="s">
        <v>710</v>
      </c>
      <c r="C508" s="180" t="s">
        <v>711</v>
      </c>
      <c r="D508" s="172" t="s">
        <v>239</v>
      </c>
      <c r="E508" s="173">
        <v>6</v>
      </c>
      <c r="F508" s="174">
        <v>267.07</v>
      </c>
      <c r="G508" s="175">
        <f>ROUND(E508*F508,2)</f>
        <v>1602.42</v>
      </c>
      <c r="H508" s="174"/>
      <c r="I508" s="175">
        <f>ROUND(E508*H508,2)</f>
        <v>0</v>
      </c>
      <c r="J508" s="174"/>
      <c r="K508" s="175">
        <f>ROUND(E508*J508,2)</f>
        <v>0</v>
      </c>
      <c r="L508" s="175">
        <v>21</v>
      </c>
      <c r="M508" s="175">
        <f>G508*(1+L508/100)</f>
        <v>1938.9282000000001</v>
      </c>
      <c r="N508" s="175">
        <v>4.6999999999999999E-4</v>
      </c>
      <c r="O508" s="175">
        <f>ROUND(E508*N508,2)</f>
        <v>0</v>
      </c>
      <c r="P508" s="175">
        <v>0</v>
      </c>
      <c r="Q508" s="175">
        <f>ROUND(E508*P508,2)</f>
        <v>0</v>
      </c>
      <c r="R508" s="175" t="s">
        <v>705</v>
      </c>
      <c r="S508" s="175" t="s">
        <v>217</v>
      </c>
      <c r="T508" s="176" t="s">
        <v>218</v>
      </c>
      <c r="U508" s="161">
        <v>0.35899999999999999</v>
      </c>
      <c r="V508" s="161">
        <f>ROUND(E508*U508,2)</f>
        <v>2.15</v>
      </c>
      <c r="W508" s="161"/>
      <c r="X508" s="161" t="s">
        <v>241</v>
      </c>
      <c r="Y508" s="150"/>
      <c r="Z508" s="150"/>
      <c r="AA508" s="150"/>
      <c r="AB508" s="150"/>
      <c r="AC508" s="150"/>
      <c r="AD508" s="150"/>
      <c r="AE508" s="150"/>
      <c r="AF508" s="150"/>
      <c r="AG508" s="150" t="s">
        <v>242</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
      <c r="A509" s="157"/>
      <c r="B509" s="158"/>
      <c r="C509" s="259" t="s">
        <v>712</v>
      </c>
      <c r="D509" s="260"/>
      <c r="E509" s="260"/>
      <c r="F509" s="260"/>
      <c r="G509" s="260"/>
      <c r="H509" s="161"/>
      <c r="I509" s="161"/>
      <c r="J509" s="161"/>
      <c r="K509" s="161"/>
      <c r="L509" s="161"/>
      <c r="M509" s="161"/>
      <c r="N509" s="161"/>
      <c r="O509" s="161"/>
      <c r="P509" s="161"/>
      <c r="Q509" s="161"/>
      <c r="R509" s="161"/>
      <c r="S509" s="161"/>
      <c r="T509" s="161"/>
      <c r="U509" s="161"/>
      <c r="V509" s="161"/>
      <c r="W509" s="161"/>
      <c r="X509" s="161"/>
      <c r="Y509" s="150"/>
      <c r="Z509" s="150"/>
      <c r="AA509" s="150"/>
      <c r="AB509" s="150"/>
      <c r="AC509" s="150"/>
      <c r="AD509" s="150"/>
      <c r="AE509" s="150"/>
      <c r="AF509" s="150"/>
      <c r="AG509" s="150" t="s">
        <v>244</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189" t="s">
        <v>713</v>
      </c>
      <c r="D510" s="184"/>
      <c r="E510" s="185">
        <v>6</v>
      </c>
      <c r="F510" s="161"/>
      <c r="G510" s="161"/>
      <c r="H510" s="161"/>
      <c r="I510" s="161"/>
      <c r="J510" s="161"/>
      <c r="K510" s="161"/>
      <c r="L510" s="161"/>
      <c r="M510" s="161"/>
      <c r="N510" s="161"/>
      <c r="O510" s="161"/>
      <c r="P510" s="161"/>
      <c r="Q510" s="161"/>
      <c r="R510" s="161"/>
      <c r="S510" s="161"/>
      <c r="T510" s="161"/>
      <c r="U510" s="161"/>
      <c r="V510" s="161"/>
      <c r="W510" s="161"/>
      <c r="X510" s="161"/>
      <c r="Y510" s="150"/>
      <c r="Z510" s="150"/>
      <c r="AA510" s="150"/>
      <c r="AB510" s="150"/>
      <c r="AC510" s="150"/>
      <c r="AD510" s="150"/>
      <c r="AE510" s="150"/>
      <c r="AF510" s="150"/>
      <c r="AG510" s="150" t="s">
        <v>246</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57"/>
      <c r="B511" s="158"/>
      <c r="C511" s="261"/>
      <c r="D511" s="262"/>
      <c r="E511" s="262"/>
      <c r="F511" s="262"/>
      <c r="G511" s="262"/>
      <c r="H511" s="161"/>
      <c r="I511" s="161"/>
      <c r="J511" s="161"/>
      <c r="K511" s="161"/>
      <c r="L511" s="161"/>
      <c r="M511" s="161"/>
      <c r="N511" s="161"/>
      <c r="O511" s="161"/>
      <c r="P511" s="161"/>
      <c r="Q511" s="161"/>
      <c r="R511" s="161"/>
      <c r="S511" s="161"/>
      <c r="T511" s="161"/>
      <c r="U511" s="161"/>
      <c r="V511" s="161"/>
      <c r="W511" s="161"/>
      <c r="X511" s="161"/>
      <c r="Y511" s="150"/>
      <c r="Z511" s="150"/>
      <c r="AA511" s="150"/>
      <c r="AB511" s="150"/>
      <c r="AC511" s="150"/>
      <c r="AD511" s="150"/>
      <c r="AE511" s="150"/>
      <c r="AF511" s="150"/>
      <c r="AG511" s="150" t="s">
        <v>221</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70">
        <v>118</v>
      </c>
      <c r="B512" s="171" t="s">
        <v>714</v>
      </c>
      <c r="C512" s="180" t="s">
        <v>715</v>
      </c>
      <c r="D512" s="172" t="s">
        <v>239</v>
      </c>
      <c r="E512" s="173">
        <v>3</v>
      </c>
      <c r="F512" s="174">
        <v>509.21</v>
      </c>
      <c r="G512" s="175">
        <f>ROUND(E512*F512,2)</f>
        <v>1527.63</v>
      </c>
      <c r="H512" s="174"/>
      <c r="I512" s="175">
        <f>ROUND(E512*H512,2)</f>
        <v>0</v>
      </c>
      <c r="J512" s="174"/>
      <c r="K512" s="175">
        <f>ROUND(E512*J512,2)</f>
        <v>0</v>
      </c>
      <c r="L512" s="175">
        <v>21</v>
      </c>
      <c r="M512" s="175">
        <f>G512*(1+L512/100)</f>
        <v>1848.4323000000002</v>
      </c>
      <c r="N512" s="175">
        <v>1.5200000000000001E-3</v>
      </c>
      <c r="O512" s="175">
        <f>ROUND(E512*N512,2)</f>
        <v>0</v>
      </c>
      <c r="P512" s="175">
        <v>0</v>
      </c>
      <c r="Q512" s="175">
        <f>ROUND(E512*P512,2)</f>
        <v>0</v>
      </c>
      <c r="R512" s="175" t="s">
        <v>705</v>
      </c>
      <c r="S512" s="175" t="s">
        <v>217</v>
      </c>
      <c r="T512" s="176" t="s">
        <v>218</v>
      </c>
      <c r="U512" s="161">
        <v>1.173</v>
      </c>
      <c r="V512" s="161">
        <f>ROUND(E512*U512,2)</f>
        <v>3.52</v>
      </c>
      <c r="W512" s="161"/>
      <c r="X512" s="161" t="s">
        <v>241</v>
      </c>
      <c r="Y512" s="150"/>
      <c r="Z512" s="150"/>
      <c r="AA512" s="150"/>
      <c r="AB512" s="150"/>
      <c r="AC512" s="150"/>
      <c r="AD512" s="150"/>
      <c r="AE512" s="150"/>
      <c r="AF512" s="150"/>
      <c r="AG512" s="150" t="s">
        <v>242</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59" t="s">
        <v>712</v>
      </c>
      <c r="D513" s="260"/>
      <c r="E513" s="260"/>
      <c r="F513" s="260"/>
      <c r="G513" s="260"/>
      <c r="H513" s="161"/>
      <c r="I513" s="161"/>
      <c r="J513" s="161"/>
      <c r="K513" s="161"/>
      <c r="L513" s="161"/>
      <c r="M513" s="161"/>
      <c r="N513" s="161"/>
      <c r="O513" s="161"/>
      <c r="P513" s="161"/>
      <c r="Q513" s="161"/>
      <c r="R513" s="161"/>
      <c r="S513" s="161"/>
      <c r="T513" s="161"/>
      <c r="U513" s="161"/>
      <c r="V513" s="161"/>
      <c r="W513" s="161"/>
      <c r="X513" s="161"/>
      <c r="Y513" s="150"/>
      <c r="Z513" s="150"/>
      <c r="AA513" s="150"/>
      <c r="AB513" s="150"/>
      <c r="AC513" s="150"/>
      <c r="AD513" s="150"/>
      <c r="AE513" s="150"/>
      <c r="AF513" s="150"/>
      <c r="AG513" s="150" t="s">
        <v>244</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c r="B514" s="158"/>
      <c r="C514" s="189" t="s">
        <v>716</v>
      </c>
      <c r="D514" s="184"/>
      <c r="E514" s="185">
        <v>3</v>
      </c>
      <c r="F514" s="161"/>
      <c r="G514" s="161"/>
      <c r="H514" s="161"/>
      <c r="I514" s="161"/>
      <c r="J514" s="161"/>
      <c r="K514" s="161"/>
      <c r="L514" s="161"/>
      <c r="M514" s="161"/>
      <c r="N514" s="161"/>
      <c r="O514" s="161"/>
      <c r="P514" s="161"/>
      <c r="Q514" s="161"/>
      <c r="R514" s="161"/>
      <c r="S514" s="161"/>
      <c r="T514" s="161"/>
      <c r="U514" s="161"/>
      <c r="V514" s="161"/>
      <c r="W514" s="161"/>
      <c r="X514" s="161"/>
      <c r="Y514" s="150"/>
      <c r="Z514" s="150"/>
      <c r="AA514" s="150"/>
      <c r="AB514" s="150"/>
      <c r="AC514" s="150"/>
      <c r="AD514" s="150"/>
      <c r="AE514" s="150"/>
      <c r="AF514" s="150"/>
      <c r="AG514" s="150" t="s">
        <v>246</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61"/>
      <c r="D515" s="262"/>
      <c r="E515" s="262"/>
      <c r="F515" s="262"/>
      <c r="G515" s="262"/>
      <c r="H515" s="161"/>
      <c r="I515" s="161"/>
      <c r="J515" s="161"/>
      <c r="K515" s="161"/>
      <c r="L515" s="161"/>
      <c r="M515" s="161"/>
      <c r="N515" s="161"/>
      <c r="O515" s="161"/>
      <c r="P515" s="161"/>
      <c r="Q515" s="161"/>
      <c r="R515" s="161"/>
      <c r="S515" s="161"/>
      <c r="T515" s="161"/>
      <c r="U515" s="161"/>
      <c r="V515" s="161"/>
      <c r="W515" s="161"/>
      <c r="X515" s="161"/>
      <c r="Y515" s="150"/>
      <c r="Z515" s="150"/>
      <c r="AA515" s="150"/>
      <c r="AB515" s="150"/>
      <c r="AC515" s="150"/>
      <c r="AD515" s="150"/>
      <c r="AE515" s="150"/>
      <c r="AF515" s="150"/>
      <c r="AG515" s="150" t="s">
        <v>221</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
      <c r="A516" s="170">
        <v>119</v>
      </c>
      <c r="B516" s="171" t="s">
        <v>717</v>
      </c>
      <c r="C516" s="180" t="s">
        <v>718</v>
      </c>
      <c r="D516" s="172" t="s">
        <v>239</v>
      </c>
      <c r="E516" s="173">
        <v>5.5</v>
      </c>
      <c r="F516" s="174">
        <v>472.42</v>
      </c>
      <c r="G516" s="175">
        <f>ROUND(E516*F516,2)</f>
        <v>2598.31</v>
      </c>
      <c r="H516" s="174"/>
      <c r="I516" s="175">
        <f>ROUND(E516*H516,2)</f>
        <v>0</v>
      </c>
      <c r="J516" s="174"/>
      <c r="K516" s="175">
        <f>ROUND(E516*J516,2)</f>
        <v>0</v>
      </c>
      <c r="L516" s="175">
        <v>21</v>
      </c>
      <c r="M516" s="175">
        <f>G516*(1+L516/100)</f>
        <v>3143.9550999999997</v>
      </c>
      <c r="N516" s="175">
        <v>7.3999999999999999E-4</v>
      </c>
      <c r="O516" s="175">
        <f>ROUND(E516*N516,2)</f>
        <v>0</v>
      </c>
      <c r="P516" s="175">
        <v>0</v>
      </c>
      <c r="Q516" s="175">
        <f>ROUND(E516*P516,2)</f>
        <v>0</v>
      </c>
      <c r="R516" s="175" t="s">
        <v>705</v>
      </c>
      <c r="S516" s="175" t="s">
        <v>217</v>
      </c>
      <c r="T516" s="176" t="s">
        <v>218</v>
      </c>
      <c r="U516" s="161">
        <v>0.66820000000000002</v>
      </c>
      <c r="V516" s="161">
        <f>ROUND(E516*U516,2)</f>
        <v>3.68</v>
      </c>
      <c r="W516" s="161"/>
      <c r="X516" s="161" t="s">
        <v>241</v>
      </c>
      <c r="Y516" s="150"/>
      <c r="Z516" s="150"/>
      <c r="AA516" s="150"/>
      <c r="AB516" s="150"/>
      <c r="AC516" s="150"/>
      <c r="AD516" s="150"/>
      <c r="AE516" s="150"/>
      <c r="AF516" s="150"/>
      <c r="AG516" s="150" t="s">
        <v>242</v>
      </c>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
      <c r="A517" s="157"/>
      <c r="B517" s="158"/>
      <c r="C517" s="259" t="s">
        <v>712</v>
      </c>
      <c r="D517" s="260"/>
      <c r="E517" s="260"/>
      <c r="F517" s="260"/>
      <c r="G517" s="260"/>
      <c r="H517" s="161"/>
      <c r="I517" s="161"/>
      <c r="J517" s="161"/>
      <c r="K517" s="161"/>
      <c r="L517" s="161"/>
      <c r="M517" s="161"/>
      <c r="N517" s="161"/>
      <c r="O517" s="161"/>
      <c r="P517" s="161"/>
      <c r="Q517" s="161"/>
      <c r="R517" s="161"/>
      <c r="S517" s="161"/>
      <c r="T517" s="161"/>
      <c r="U517" s="161"/>
      <c r="V517" s="161"/>
      <c r="W517" s="161"/>
      <c r="X517" s="161"/>
      <c r="Y517" s="150"/>
      <c r="Z517" s="150"/>
      <c r="AA517" s="150"/>
      <c r="AB517" s="150"/>
      <c r="AC517" s="150"/>
      <c r="AD517" s="150"/>
      <c r="AE517" s="150"/>
      <c r="AF517" s="150"/>
      <c r="AG517" s="150" t="s">
        <v>244</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189" t="s">
        <v>719</v>
      </c>
      <c r="D518" s="184"/>
      <c r="E518" s="185">
        <v>5.5</v>
      </c>
      <c r="F518" s="161"/>
      <c r="G518" s="161"/>
      <c r="H518" s="161"/>
      <c r="I518" s="161"/>
      <c r="J518" s="161"/>
      <c r="K518" s="161"/>
      <c r="L518" s="161"/>
      <c r="M518" s="161"/>
      <c r="N518" s="161"/>
      <c r="O518" s="161"/>
      <c r="P518" s="161"/>
      <c r="Q518" s="161"/>
      <c r="R518" s="161"/>
      <c r="S518" s="161"/>
      <c r="T518" s="161"/>
      <c r="U518" s="161"/>
      <c r="V518" s="161"/>
      <c r="W518" s="161"/>
      <c r="X518" s="161"/>
      <c r="Y518" s="150"/>
      <c r="Z518" s="150"/>
      <c r="AA518" s="150"/>
      <c r="AB518" s="150"/>
      <c r="AC518" s="150"/>
      <c r="AD518" s="150"/>
      <c r="AE518" s="150"/>
      <c r="AF518" s="150"/>
      <c r="AG518" s="150" t="s">
        <v>246</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261"/>
      <c r="D519" s="262"/>
      <c r="E519" s="262"/>
      <c r="F519" s="262"/>
      <c r="G519" s="262"/>
      <c r="H519" s="161"/>
      <c r="I519" s="161"/>
      <c r="J519" s="161"/>
      <c r="K519" s="161"/>
      <c r="L519" s="161"/>
      <c r="M519" s="161"/>
      <c r="N519" s="161"/>
      <c r="O519" s="161"/>
      <c r="P519" s="161"/>
      <c r="Q519" s="161"/>
      <c r="R519" s="161"/>
      <c r="S519" s="161"/>
      <c r="T519" s="161"/>
      <c r="U519" s="161"/>
      <c r="V519" s="161"/>
      <c r="W519" s="161"/>
      <c r="X519" s="161"/>
      <c r="Y519" s="150"/>
      <c r="Z519" s="150"/>
      <c r="AA519" s="150"/>
      <c r="AB519" s="150"/>
      <c r="AC519" s="150"/>
      <c r="AD519" s="150"/>
      <c r="AE519" s="150"/>
      <c r="AF519" s="150"/>
      <c r="AG519" s="150" t="s">
        <v>221</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
      <c r="A520" s="170">
        <v>120</v>
      </c>
      <c r="B520" s="171" t="s">
        <v>720</v>
      </c>
      <c r="C520" s="180" t="s">
        <v>721</v>
      </c>
      <c r="D520" s="172" t="s">
        <v>239</v>
      </c>
      <c r="E520" s="173">
        <v>4</v>
      </c>
      <c r="F520" s="174">
        <v>623.16</v>
      </c>
      <c r="G520" s="175">
        <f>ROUND(E520*F520,2)</f>
        <v>2492.64</v>
      </c>
      <c r="H520" s="174"/>
      <c r="I520" s="175">
        <f>ROUND(E520*H520,2)</f>
        <v>0</v>
      </c>
      <c r="J520" s="174"/>
      <c r="K520" s="175">
        <f>ROUND(E520*J520,2)</f>
        <v>0</v>
      </c>
      <c r="L520" s="175">
        <v>21</v>
      </c>
      <c r="M520" s="175">
        <f>G520*(1+L520/100)</f>
        <v>3016.0944</v>
      </c>
      <c r="N520" s="175">
        <v>1.98E-3</v>
      </c>
      <c r="O520" s="175">
        <f>ROUND(E520*N520,2)</f>
        <v>0.01</v>
      </c>
      <c r="P520" s="175">
        <v>0</v>
      </c>
      <c r="Q520" s="175">
        <f>ROUND(E520*P520,2)</f>
        <v>0</v>
      </c>
      <c r="R520" s="175" t="s">
        <v>705</v>
      </c>
      <c r="S520" s="175" t="s">
        <v>217</v>
      </c>
      <c r="T520" s="176" t="s">
        <v>218</v>
      </c>
      <c r="U520" s="161">
        <v>0.73899999999999999</v>
      </c>
      <c r="V520" s="161">
        <f>ROUND(E520*U520,2)</f>
        <v>2.96</v>
      </c>
      <c r="W520" s="161"/>
      <c r="X520" s="161" t="s">
        <v>241</v>
      </c>
      <c r="Y520" s="150"/>
      <c r="Z520" s="150"/>
      <c r="AA520" s="150"/>
      <c r="AB520" s="150"/>
      <c r="AC520" s="150"/>
      <c r="AD520" s="150"/>
      <c r="AE520" s="150"/>
      <c r="AF520" s="150"/>
      <c r="AG520" s="150" t="s">
        <v>242</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259" t="s">
        <v>712</v>
      </c>
      <c r="D521" s="260"/>
      <c r="E521" s="260"/>
      <c r="F521" s="260"/>
      <c r="G521" s="260"/>
      <c r="H521" s="161"/>
      <c r="I521" s="161"/>
      <c r="J521" s="161"/>
      <c r="K521" s="161"/>
      <c r="L521" s="161"/>
      <c r="M521" s="161"/>
      <c r="N521" s="161"/>
      <c r="O521" s="161"/>
      <c r="P521" s="161"/>
      <c r="Q521" s="161"/>
      <c r="R521" s="161"/>
      <c r="S521" s="161"/>
      <c r="T521" s="161"/>
      <c r="U521" s="161"/>
      <c r="V521" s="161"/>
      <c r="W521" s="161"/>
      <c r="X521" s="161"/>
      <c r="Y521" s="150"/>
      <c r="Z521" s="150"/>
      <c r="AA521" s="150"/>
      <c r="AB521" s="150"/>
      <c r="AC521" s="150"/>
      <c r="AD521" s="150"/>
      <c r="AE521" s="150"/>
      <c r="AF521" s="150"/>
      <c r="AG521" s="150" t="s">
        <v>244</v>
      </c>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61"/>
      <c r="D522" s="262"/>
      <c r="E522" s="262"/>
      <c r="F522" s="262"/>
      <c r="G522" s="262"/>
      <c r="H522" s="161"/>
      <c r="I522" s="161"/>
      <c r="J522" s="161"/>
      <c r="K522" s="161"/>
      <c r="L522" s="161"/>
      <c r="M522" s="161"/>
      <c r="N522" s="161"/>
      <c r="O522" s="161"/>
      <c r="P522" s="161"/>
      <c r="Q522" s="161"/>
      <c r="R522" s="161"/>
      <c r="S522" s="161"/>
      <c r="T522" s="161"/>
      <c r="U522" s="161"/>
      <c r="V522" s="161"/>
      <c r="W522" s="161"/>
      <c r="X522" s="161"/>
      <c r="Y522" s="150"/>
      <c r="Z522" s="150"/>
      <c r="AA522" s="150"/>
      <c r="AB522" s="150"/>
      <c r="AC522" s="150"/>
      <c r="AD522" s="150"/>
      <c r="AE522" s="150"/>
      <c r="AF522" s="150"/>
      <c r="AG522" s="150" t="s">
        <v>221</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ht="22.5" outlineLevel="1" x14ac:dyDescent="0.2">
      <c r="A523" s="170">
        <v>121</v>
      </c>
      <c r="B523" s="171" t="s">
        <v>722</v>
      </c>
      <c r="C523" s="180" t="s">
        <v>723</v>
      </c>
      <c r="D523" s="172" t="s">
        <v>239</v>
      </c>
      <c r="E523" s="173">
        <v>6</v>
      </c>
      <c r="F523" s="174">
        <v>642.15</v>
      </c>
      <c r="G523" s="175">
        <f>ROUND(E523*F523,2)</f>
        <v>3852.9</v>
      </c>
      <c r="H523" s="174"/>
      <c r="I523" s="175">
        <f>ROUND(E523*H523,2)</f>
        <v>0</v>
      </c>
      <c r="J523" s="174"/>
      <c r="K523" s="175">
        <f>ROUND(E523*J523,2)</f>
        <v>0</v>
      </c>
      <c r="L523" s="175">
        <v>21</v>
      </c>
      <c r="M523" s="175">
        <f>G523*(1+L523/100)</f>
        <v>4662.009</v>
      </c>
      <c r="N523" s="175">
        <v>1.8500000000000001E-3</v>
      </c>
      <c r="O523" s="175">
        <f>ROUND(E523*N523,2)</f>
        <v>0.01</v>
      </c>
      <c r="P523" s="175">
        <v>0</v>
      </c>
      <c r="Q523" s="175">
        <f>ROUND(E523*P523,2)</f>
        <v>0</v>
      </c>
      <c r="R523" s="175" t="s">
        <v>705</v>
      </c>
      <c r="S523" s="175" t="s">
        <v>217</v>
      </c>
      <c r="T523" s="176" t="s">
        <v>218</v>
      </c>
      <c r="U523" s="161">
        <v>0.79669999999999996</v>
      </c>
      <c r="V523" s="161">
        <f>ROUND(E523*U523,2)</f>
        <v>4.78</v>
      </c>
      <c r="W523" s="161"/>
      <c r="X523" s="161" t="s">
        <v>241</v>
      </c>
      <c r="Y523" s="150"/>
      <c r="Z523" s="150"/>
      <c r="AA523" s="150"/>
      <c r="AB523" s="150"/>
      <c r="AC523" s="150"/>
      <c r="AD523" s="150"/>
      <c r="AE523" s="150"/>
      <c r="AF523" s="150"/>
      <c r="AG523" s="150" t="s">
        <v>242</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259" t="s">
        <v>712</v>
      </c>
      <c r="D524" s="260"/>
      <c r="E524" s="260"/>
      <c r="F524" s="260"/>
      <c r="G524" s="260"/>
      <c r="H524" s="161"/>
      <c r="I524" s="161"/>
      <c r="J524" s="161"/>
      <c r="K524" s="161"/>
      <c r="L524" s="161"/>
      <c r="M524" s="161"/>
      <c r="N524" s="161"/>
      <c r="O524" s="161"/>
      <c r="P524" s="161"/>
      <c r="Q524" s="161"/>
      <c r="R524" s="161"/>
      <c r="S524" s="161"/>
      <c r="T524" s="161"/>
      <c r="U524" s="161"/>
      <c r="V524" s="161"/>
      <c r="W524" s="161"/>
      <c r="X524" s="161"/>
      <c r="Y524" s="150"/>
      <c r="Z524" s="150"/>
      <c r="AA524" s="150"/>
      <c r="AB524" s="150"/>
      <c r="AC524" s="150"/>
      <c r="AD524" s="150"/>
      <c r="AE524" s="150"/>
      <c r="AF524" s="150"/>
      <c r="AG524" s="150" t="s">
        <v>244</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189" t="s">
        <v>724</v>
      </c>
      <c r="D525" s="184"/>
      <c r="E525" s="185">
        <v>6</v>
      </c>
      <c r="F525" s="161"/>
      <c r="G525" s="161"/>
      <c r="H525" s="161"/>
      <c r="I525" s="161"/>
      <c r="J525" s="161"/>
      <c r="K525" s="161"/>
      <c r="L525" s="161"/>
      <c r="M525" s="161"/>
      <c r="N525" s="161"/>
      <c r="O525" s="161"/>
      <c r="P525" s="161"/>
      <c r="Q525" s="161"/>
      <c r="R525" s="161"/>
      <c r="S525" s="161"/>
      <c r="T525" s="161"/>
      <c r="U525" s="161"/>
      <c r="V525" s="161"/>
      <c r="W525" s="161"/>
      <c r="X525" s="161"/>
      <c r="Y525" s="150"/>
      <c r="Z525" s="150"/>
      <c r="AA525" s="150"/>
      <c r="AB525" s="150"/>
      <c r="AC525" s="150"/>
      <c r="AD525" s="150"/>
      <c r="AE525" s="150"/>
      <c r="AF525" s="150"/>
      <c r="AG525" s="150" t="s">
        <v>246</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57"/>
      <c r="B526" s="158"/>
      <c r="C526" s="261"/>
      <c r="D526" s="262"/>
      <c r="E526" s="262"/>
      <c r="F526" s="262"/>
      <c r="G526" s="262"/>
      <c r="H526" s="161"/>
      <c r="I526" s="161"/>
      <c r="J526" s="161"/>
      <c r="K526" s="161"/>
      <c r="L526" s="161"/>
      <c r="M526" s="161"/>
      <c r="N526" s="161"/>
      <c r="O526" s="161"/>
      <c r="P526" s="161"/>
      <c r="Q526" s="161"/>
      <c r="R526" s="161"/>
      <c r="S526" s="161"/>
      <c r="T526" s="161"/>
      <c r="U526" s="161"/>
      <c r="V526" s="161"/>
      <c r="W526" s="161"/>
      <c r="X526" s="161"/>
      <c r="Y526" s="150"/>
      <c r="Z526" s="150"/>
      <c r="AA526" s="150"/>
      <c r="AB526" s="150"/>
      <c r="AC526" s="150"/>
      <c r="AD526" s="150"/>
      <c r="AE526" s="150"/>
      <c r="AF526" s="150"/>
      <c r="AG526" s="150" t="s">
        <v>221</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ht="22.5" outlineLevel="1" x14ac:dyDescent="0.2">
      <c r="A527" s="170">
        <v>122</v>
      </c>
      <c r="B527" s="171" t="s">
        <v>725</v>
      </c>
      <c r="C527" s="180" t="s">
        <v>726</v>
      </c>
      <c r="D527" s="172" t="s">
        <v>239</v>
      </c>
      <c r="E527" s="173">
        <v>7</v>
      </c>
      <c r="F527" s="174">
        <v>658.78</v>
      </c>
      <c r="G527" s="175">
        <f>ROUND(E527*F527,2)</f>
        <v>4611.46</v>
      </c>
      <c r="H527" s="174"/>
      <c r="I527" s="175">
        <f>ROUND(E527*H527,2)</f>
        <v>0</v>
      </c>
      <c r="J527" s="174"/>
      <c r="K527" s="175">
        <f>ROUND(E527*J527,2)</f>
        <v>0</v>
      </c>
      <c r="L527" s="175">
        <v>21</v>
      </c>
      <c r="M527" s="175">
        <f>G527*(1+L527/100)</f>
        <v>5579.8666000000003</v>
      </c>
      <c r="N527" s="175">
        <v>2.0600000000000002E-3</v>
      </c>
      <c r="O527" s="175">
        <f>ROUND(E527*N527,2)</f>
        <v>0.01</v>
      </c>
      <c r="P527" s="175">
        <v>0</v>
      </c>
      <c r="Q527" s="175">
        <f>ROUND(E527*P527,2)</f>
        <v>0</v>
      </c>
      <c r="R527" s="175" t="s">
        <v>705</v>
      </c>
      <c r="S527" s="175" t="s">
        <v>217</v>
      </c>
      <c r="T527" s="176" t="s">
        <v>218</v>
      </c>
      <c r="U527" s="161">
        <v>0.82899999999999996</v>
      </c>
      <c r="V527" s="161">
        <f>ROUND(E527*U527,2)</f>
        <v>5.8</v>
      </c>
      <c r="W527" s="161"/>
      <c r="X527" s="161" t="s">
        <v>241</v>
      </c>
      <c r="Y527" s="150"/>
      <c r="Z527" s="150"/>
      <c r="AA527" s="150"/>
      <c r="AB527" s="150"/>
      <c r="AC527" s="150"/>
      <c r="AD527" s="150"/>
      <c r="AE527" s="150"/>
      <c r="AF527" s="150"/>
      <c r="AG527" s="150" t="s">
        <v>242</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59" t="s">
        <v>712</v>
      </c>
      <c r="D528" s="260"/>
      <c r="E528" s="260"/>
      <c r="F528" s="260"/>
      <c r="G528" s="260"/>
      <c r="H528" s="161"/>
      <c r="I528" s="161"/>
      <c r="J528" s="161"/>
      <c r="K528" s="161"/>
      <c r="L528" s="161"/>
      <c r="M528" s="161"/>
      <c r="N528" s="161"/>
      <c r="O528" s="161"/>
      <c r="P528" s="161"/>
      <c r="Q528" s="161"/>
      <c r="R528" s="161"/>
      <c r="S528" s="161"/>
      <c r="T528" s="161"/>
      <c r="U528" s="161"/>
      <c r="V528" s="161"/>
      <c r="W528" s="161"/>
      <c r="X528" s="161"/>
      <c r="Y528" s="150"/>
      <c r="Z528" s="150"/>
      <c r="AA528" s="150"/>
      <c r="AB528" s="150"/>
      <c r="AC528" s="150"/>
      <c r="AD528" s="150"/>
      <c r="AE528" s="150"/>
      <c r="AF528" s="150"/>
      <c r="AG528" s="150" t="s">
        <v>244</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
      <c r="A529" s="157"/>
      <c r="B529" s="158"/>
      <c r="C529" s="189" t="s">
        <v>727</v>
      </c>
      <c r="D529" s="184"/>
      <c r="E529" s="185">
        <v>7</v>
      </c>
      <c r="F529" s="161"/>
      <c r="G529" s="161"/>
      <c r="H529" s="161"/>
      <c r="I529" s="161"/>
      <c r="J529" s="161"/>
      <c r="K529" s="161"/>
      <c r="L529" s="161"/>
      <c r="M529" s="161"/>
      <c r="N529" s="161"/>
      <c r="O529" s="161"/>
      <c r="P529" s="161"/>
      <c r="Q529" s="161"/>
      <c r="R529" s="161"/>
      <c r="S529" s="161"/>
      <c r="T529" s="161"/>
      <c r="U529" s="161"/>
      <c r="V529" s="161"/>
      <c r="W529" s="161"/>
      <c r="X529" s="161"/>
      <c r="Y529" s="150"/>
      <c r="Z529" s="150"/>
      <c r="AA529" s="150"/>
      <c r="AB529" s="150"/>
      <c r="AC529" s="150"/>
      <c r="AD529" s="150"/>
      <c r="AE529" s="150"/>
      <c r="AF529" s="150"/>
      <c r="AG529" s="150" t="s">
        <v>246</v>
      </c>
      <c r="AH529" s="150">
        <v>0</v>
      </c>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261"/>
      <c r="D530" s="262"/>
      <c r="E530" s="262"/>
      <c r="F530" s="262"/>
      <c r="G530" s="262"/>
      <c r="H530" s="161"/>
      <c r="I530" s="161"/>
      <c r="J530" s="161"/>
      <c r="K530" s="161"/>
      <c r="L530" s="161"/>
      <c r="M530" s="161"/>
      <c r="N530" s="161"/>
      <c r="O530" s="161"/>
      <c r="P530" s="161"/>
      <c r="Q530" s="161"/>
      <c r="R530" s="161"/>
      <c r="S530" s="161"/>
      <c r="T530" s="161"/>
      <c r="U530" s="161"/>
      <c r="V530" s="161"/>
      <c r="W530" s="161"/>
      <c r="X530" s="161"/>
      <c r="Y530" s="150"/>
      <c r="Z530" s="150"/>
      <c r="AA530" s="150"/>
      <c r="AB530" s="150"/>
      <c r="AC530" s="150"/>
      <c r="AD530" s="150"/>
      <c r="AE530" s="150"/>
      <c r="AF530" s="150"/>
      <c r="AG530" s="150" t="s">
        <v>221</v>
      </c>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70">
        <v>123</v>
      </c>
      <c r="B531" s="171" t="s">
        <v>728</v>
      </c>
      <c r="C531" s="180" t="s">
        <v>729</v>
      </c>
      <c r="D531" s="172" t="s">
        <v>332</v>
      </c>
      <c r="E531" s="173">
        <v>4</v>
      </c>
      <c r="F531" s="174">
        <v>100.9</v>
      </c>
      <c r="G531" s="175">
        <f>ROUND(E531*F531,2)</f>
        <v>403.6</v>
      </c>
      <c r="H531" s="174"/>
      <c r="I531" s="175">
        <f>ROUND(E531*H531,2)</f>
        <v>0</v>
      </c>
      <c r="J531" s="174"/>
      <c r="K531" s="175">
        <f>ROUND(E531*J531,2)</f>
        <v>0</v>
      </c>
      <c r="L531" s="175">
        <v>21</v>
      </c>
      <c r="M531" s="175">
        <f>G531*(1+L531/100)</f>
        <v>488.35599999999999</v>
      </c>
      <c r="N531" s="175">
        <v>0</v>
      </c>
      <c r="O531" s="175">
        <f>ROUND(E531*N531,2)</f>
        <v>0</v>
      </c>
      <c r="P531" s="175">
        <v>0</v>
      </c>
      <c r="Q531" s="175">
        <f>ROUND(E531*P531,2)</f>
        <v>0</v>
      </c>
      <c r="R531" s="175" t="s">
        <v>705</v>
      </c>
      <c r="S531" s="175" t="s">
        <v>217</v>
      </c>
      <c r="T531" s="176" t="s">
        <v>218</v>
      </c>
      <c r="U531" s="161">
        <v>0.17399999999999999</v>
      </c>
      <c r="V531" s="161">
        <f>ROUND(E531*U531,2)</f>
        <v>0.7</v>
      </c>
      <c r="W531" s="161"/>
      <c r="X531" s="161" t="s">
        <v>241</v>
      </c>
      <c r="Y531" s="150"/>
      <c r="Z531" s="150"/>
      <c r="AA531" s="150"/>
      <c r="AB531" s="150"/>
      <c r="AC531" s="150"/>
      <c r="AD531" s="150"/>
      <c r="AE531" s="150"/>
      <c r="AF531" s="150"/>
      <c r="AG531" s="150" t="s">
        <v>242</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
      <c r="A532" s="157"/>
      <c r="B532" s="158"/>
      <c r="C532" s="259" t="s">
        <v>730</v>
      </c>
      <c r="D532" s="260"/>
      <c r="E532" s="260"/>
      <c r="F532" s="260"/>
      <c r="G532" s="260"/>
      <c r="H532" s="161"/>
      <c r="I532" s="161"/>
      <c r="J532" s="161"/>
      <c r="K532" s="161"/>
      <c r="L532" s="161"/>
      <c r="M532" s="161"/>
      <c r="N532" s="161"/>
      <c r="O532" s="161"/>
      <c r="P532" s="161"/>
      <c r="Q532" s="161"/>
      <c r="R532" s="161"/>
      <c r="S532" s="161"/>
      <c r="T532" s="161"/>
      <c r="U532" s="161"/>
      <c r="V532" s="161"/>
      <c r="W532" s="161"/>
      <c r="X532" s="161"/>
      <c r="Y532" s="150"/>
      <c r="Z532" s="150"/>
      <c r="AA532" s="150"/>
      <c r="AB532" s="150"/>
      <c r="AC532" s="150"/>
      <c r="AD532" s="150"/>
      <c r="AE532" s="150"/>
      <c r="AF532" s="150"/>
      <c r="AG532" s="150" t="s">
        <v>244</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189" t="s">
        <v>342</v>
      </c>
      <c r="D533" s="184"/>
      <c r="E533" s="185">
        <v>4</v>
      </c>
      <c r="F533" s="161"/>
      <c r="G533" s="161"/>
      <c r="H533" s="161"/>
      <c r="I533" s="161"/>
      <c r="J533" s="161"/>
      <c r="K533" s="161"/>
      <c r="L533" s="161"/>
      <c r="M533" s="161"/>
      <c r="N533" s="161"/>
      <c r="O533" s="161"/>
      <c r="P533" s="161"/>
      <c r="Q533" s="161"/>
      <c r="R533" s="161"/>
      <c r="S533" s="161"/>
      <c r="T533" s="161"/>
      <c r="U533" s="161"/>
      <c r="V533" s="161"/>
      <c r="W533" s="161"/>
      <c r="X533" s="161"/>
      <c r="Y533" s="150"/>
      <c r="Z533" s="150"/>
      <c r="AA533" s="150"/>
      <c r="AB533" s="150"/>
      <c r="AC533" s="150"/>
      <c r="AD533" s="150"/>
      <c r="AE533" s="150"/>
      <c r="AF533" s="150"/>
      <c r="AG533" s="150" t="s">
        <v>246</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61"/>
      <c r="D534" s="262"/>
      <c r="E534" s="262"/>
      <c r="F534" s="262"/>
      <c r="G534" s="262"/>
      <c r="H534" s="161"/>
      <c r="I534" s="161"/>
      <c r="J534" s="161"/>
      <c r="K534" s="161"/>
      <c r="L534" s="161"/>
      <c r="M534" s="161"/>
      <c r="N534" s="161"/>
      <c r="O534" s="161"/>
      <c r="P534" s="161"/>
      <c r="Q534" s="161"/>
      <c r="R534" s="161"/>
      <c r="S534" s="161"/>
      <c r="T534" s="161"/>
      <c r="U534" s="161"/>
      <c r="V534" s="161"/>
      <c r="W534" s="161"/>
      <c r="X534" s="161"/>
      <c r="Y534" s="150"/>
      <c r="Z534" s="150"/>
      <c r="AA534" s="150"/>
      <c r="AB534" s="150"/>
      <c r="AC534" s="150"/>
      <c r="AD534" s="150"/>
      <c r="AE534" s="150"/>
      <c r="AF534" s="150"/>
      <c r="AG534" s="150" t="s">
        <v>221</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
      <c r="A535" s="170">
        <v>124</v>
      </c>
      <c r="B535" s="171" t="s">
        <v>731</v>
      </c>
      <c r="C535" s="180" t="s">
        <v>732</v>
      </c>
      <c r="D535" s="172" t="s">
        <v>332</v>
      </c>
      <c r="E535" s="173">
        <v>3</v>
      </c>
      <c r="F535" s="174">
        <v>154.30000000000001</v>
      </c>
      <c r="G535" s="175">
        <f>ROUND(E535*F535,2)</f>
        <v>462.9</v>
      </c>
      <c r="H535" s="174"/>
      <c r="I535" s="175">
        <f>ROUND(E535*H535,2)</f>
        <v>0</v>
      </c>
      <c r="J535" s="174"/>
      <c r="K535" s="175">
        <f>ROUND(E535*J535,2)</f>
        <v>0</v>
      </c>
      <c r="L535" s="175">
        <v>21</v>
      </c>
      <c r="M535" s="175">
        <f>G535*(1+L535/100)</f>
        <v>560.10899999999992</v>
      </c>
      <c r="N535" s="175">
        <v>0</v>
      </c>
      <c r="O535" s="175">
        <f>ROUND(E535*N535,2)</f>
        <v>0</v>
      </c>
      <c r="P535" s="175">
        <v>0</v>
      </c>
      <c r="Q535" s="175">
        <f>ROUND(E535*P535,2)</f>
        <v>0</v>
      </c>
      <c r="R535" s="175" t="s">
        <v>705</v>
      </c>
      <c r="S535" s="175" t="s">
        <v>217</v>
      </c>
      <c r="T535" s="176" t="s">
        <v>218</v>
      </c>
      <c r="U535" s="161">
        <v>0.25900000000000001</v>
      </c>
      <c r="V535" s="161">
        <f>ROUND(E535*U535,2)</f>
        <v>0.78</v>
      </c>
      <c r="W535" s="161"/>
      <c r="X535" s="161" t="s">
        <v>241</v>
      </c>
      <c r="Y535" s="150"/>
      <c r="Z535" s="150"/>
      <c r="AA535" s="150"/>
      <c r="AB535" s="150"/>
      <c r="AC535" s="150"/>
      <c r="AD535" s="150"/>
      <c r="AE535" s="150"/>
      <c r="AF535" s="150"/>
      <c r="AG535" s="150" t="s">
        <v>242</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259" t="s">
        <v>730</v>
      </c>
      <c r="D536" s="260"/>
      <c r="E536" s="260"/>
      <c r="F536" s="260"/>
      <c r="G536" s="260"/>
      <c r="H536" s="161"/>
      <c r="I536" s="161"/>
      <c r="J536" s="161"/>
      <c r="K536" s="161"/>
      <c r="L536" s="161"/>
      <c r="M536" s="161"/>
      <c r="N536" s="161"/>
      <c r="O536" s="161"/>
      <c r="P536" s="161"/>
      <c r="Q536" s="161"/>
      <c r="R536" s="161"/>
      <c r="S536" s="161"/>
      <c r="T536" s="161"/>
      <c r="U536" s="161"/>
      <c r="V536" s="161"/>
      <c r="W536" s="161"/>
      <c r="X536" s="161"/>
      <c r="Y536" s="150"/>
      <c r="Z536" s="150"/>
      <c r="AA536" s="150"/>
      <c r="AB536" s="150"/>
      <c r="AC536" s="150"/>
      <c r="AD536" s="150"/>
      <c r="AE536" s="150"/>
      <c r="AF536" s="150"/>
      <c r="AG536" s="150" t="s">
        <v>244</v>
      </c>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189" t="s">
        <v>733</v>
      </c>
      <c r="D537" s="184"/>
      <c r="E537" s="185">
        <v>3</v>
      </c>
      <c r="F537" s="161"/>
      <c r="G537" s="161"/>
      <c r="H537" s="161"/>
      <c r="I537" s="161"/>
      <c r="J537" s="161"/>
      <c r="K537" s="161"/>
      <c r="L537" s="161"/>
      <c r="M537" s="161"/>
      <c r="N537" s="161"/>
      <c r="O537" s="161"/>
      <c r="P537" s="161"/>
      <c r="Q537" s="161"/>
      <c r="R537" s="161"/>
      <c r="S537" s="161"/>
      <c r="T537" s="161"/>
      <c r="U537" s="161"/>
      <c r="V537" s="161"/>
      <c r="W537" s="161"/>
      <c r="X537" s="161"/>
      <c r="Y537" s="150"/>
      <c r="Z537" s="150"/>
      <c r="AA537" s="150"/>
      <c r="AB537" s="150"/>
      <c r="AC537" s="150"/>
      <c r="AD537" s="150"/>
      <c r="AE537" s="150"/>
      <c r="AF537" s="150"/>
      <c r="AG537" s="150" t="s">
        <v>246</v>
      </c>
      <c r="AH537" s="150">
        <v>0</v>
      </c>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c r="B538" s="158"/>
      <c r="C538" s="261"/>
      <c r="D538" s="262"/>
      <c r="E538" s="262"/>
      <c r="F538" s="262"/>
      <c r="G538" s="262"/>
      <c r="H538" s="161"/>
      <c r="I538" s="161"/>
      <c r="J538" s="161"/>
      <c r="K538" s="161"/>
      <c r="L538" s="161"/>
      <c r="M538" s="161"/>
      <c r="N538" s="161"/>
      <c r="O538" s="161"/>
      <c r="P538" s="161"/>
      <c r="Q538" s="161"/>
      <c r="R538" s="161"/>
      <c r="S538" s="161"/>
      <c r="T538" s="161"/>
      <c r="U538" s="161"/>
      <c r="V538" s="161"/>
      <c r="W538" s="161"/>
      <c r="X538" s="161"/>
      <c r="Y538" s="150"/>
      <c r="Z538" s="150"/>
      <c r="AA538" s="150"/>
      <c r="AB538" s="150"/>
      <c r="AC538" s="150"/>
      <c r="AD538" s="150"/>
      <c r="AE538" s="150"/>
      <c r="AF538" s="150"/>
      <c r="AG538" s="150" t="s">
        <v>221</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ht="22.5" outlineLevel="1" x14ac:dyDescent="0.2">
      <c r="A539" s="170">
        <v>125</v>
      </c>
      <c r="B539" s="171" t="s">
        <v>734</v>
      </c>
      <c r="C539" s="180" t="s">
        <v>735</v>
      </c>
      <c r="D539" s="172" t="s">
        <v>332</v>
      </c>
      <c r="E539" s="173">
        <v>2</v>
      </c>
      <c r="F539" s="174">
        <v>2160.2600000000002</v>
      </c>
      <c r="G539" s="175">
        <f>ROUND(E539*F539,2)</f>
        <v>4320.5200000000004</v>
      </c>
      <c r="H539" s="174"/>
      <c r="I539" s="175">
        <f>ROUND(E539*H539,2)</f>
        <v>0</v>
      </c>
      <c r="J539" s="174"/>
      <c r="K539" s="175">
        <f>ROUND(E539*J539,2)</f>
        <v>0</v>
      </c>
      <c r="L539" s="175">
        <v>21</v>
      </c>
      <c r="M539" s="175">
        <f>G539*(1+L539/100)</f>
        <v>5227.8292000000001</v>
      </c>
      <c r="N539" s="175">
        <v>1.08E-3</v>
      </c>
      <c r="O539" s="175">
        <f>ROUND(E539*N539,2)</f>
        <v>0</v>
      </c>
      <c r="P539" s="175">
        <v>0</v>
      </c>
      <c r="Q539" s="175">
        <f>ROUND(E539*P539,2)</f>
        <v>0</v>
      </c>
      <c r="R539" s="175" t="s">
        <v>705</v>
      </c>
      <c r="S539" s="175" t="s">
        <v>217</v>
      </c>
      <c r="T539" s="176" t="s">
        <v>218</v>
      </c>
      <c r="U539" s="161">
        <v>0.66</v>
      </c>
      <c r="V539" s="161">
        <f>ROUND(E539*U539,2)</f>
        <v>1.32</v>
      </c>
      <c r="W539" s="161"/>
      <c r="X539" s="161" t="s">
        <v>241</v>
      </c>
      <c r="Y539" s="150"/>
      <c r="Z539" s="150"/>
      <c r="AA539" s="150"/>
      <c r="AB539" s="150"/>
      <c r="AC539" s="150"/>
      <c r="AD539" s="150"/>
      <c r="AE539" s="150"/>
      <c r="AF539" s="150"/>
      <c r="AG539" s="150" t="s">
        <v>242</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189" t="s">
        <v>736</v>
      </c>
      <c r="D540" s="184"/>
      <c r="E540" s="185">
        <v>2</v>
      </c>
      <c r="F540" s="161"/>
      <c r="G540" s="161"/>
      <c r="H540" s="161"/>
      <c r="I540" s="161"/>
      <c r="J540" s="161"/>
      <c r="K540" s="161"/>
      <c r="L540" s="161"/>
      <c r="M540" s="161"/>
      <c r="N540" s="161"/>
      <c r="O540" s="161"/>
      <c r="P540" s="161"/>
      <c r="Q540" s="161"/>
      <c r="R540" s="161"/>
      <c r="S540" s="161"/>
      <c r="T540" s="161"/>
      <c r="U540" s="161"/>
      <c r="V540" s="161"/>
      <c r="W540" s="161"/>
      <c r="X540" s="161"/>
      <c r="Y540" s="150"/>
      <c r="Z540" s="150"/>
      <c r="AA540" s="150"/>
      <c r="AB540" s="150"/>
      <c r="AC540" s="150"/>
      <c r="AD540" s="150"/>
      <c r="AE540" s="150"/>
      <c r="AF540" s="150"/>
      <c r="AG540" s="150" t="s">
        <v>246</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outlineLevel="1" x14ac:dyDescent="0.2">
      <c r="A541" s="157"/>
      <c r="B541" s="158"/>
      <c r="C541" s="261"/>
      <c r="D541" s="262"/>
      <c r="E541" s="262"/>
      <c r="F541" s="262"/>
      <c r="G541" s="262"/>
      <c r="H541" s="161"/>
      <c r="I541" s="161"/>
      <c r="J541" s="161"/>
      <c r="K541" s="161"/>
      <c r="L541" s="161"/>
      <c r="M541" s="161"/>
      <c r="N541" s="161"/>
      <c r="O541" s="161"/>
      <c r="P541" s="161"/>
      <c r="Q541" s="161"/>
      <c r="R541" s="161"/>
      <c r="S541" s="161"/>
      <c r="T541" s="161"/>
      <c r="U541" s="161"/>
      <c r="V541" s="161"/>
      <c r="W541" s="161"/>
      <c r="X541" s="161"/>
      <c r="Y541" s="150"/>
      <c r="Z541" s="150"/>
      <c r="AA541" s="150"/>
      <c r="AB541" s="150"/>
      <c r="AC541" s="150"/>
      <c r="AD541" s="150"/>
      <c r="AE541" s="150"/>
      <c r="AF541" s="150"/>
      <c r="AG541" s="150" t="s">
        <v>221</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ht="22.5" outlineLevel="1" x14ac:dyDescent="0.2">
      <c r="A542" s="170">
        <v>126</v>
      </c>
      <c r="B542" s="171" t="s">
        <v>737</v>
      </c>
      <c r="C542" s="180" t="s">
        <v>738</v>
      </c>
      <c r="D542" s="172" t="s">
        <v>332</v>
      </c>
      <c r="E542" s="173">
        <v>2</v>
      </c>
      <c r="F542" s="174">
        <v>2635.05</v>
      </c>
      <c r="G542" s="175">
        <f>ROUND(E542*F542,2)</f>
        <v>5270.1</v>
      </c>
      <c r="H542" s="174"/>
      <c r="I542" s="175">
        <f>ROUND(E542*H542,2)</f>
        <v>0</v>
      </c>
      <c r="J542" s="174"/>
      <c r="K542" s="175">
        <f>ROUND(E542*J542,2)</f>
        <v>0</v>
      </c>
      <c r="L542" s="175">
        <v>21</v>
      </c>
      <c r="M542" s="175">
        <f>G542*(1+L542/100)</f>
        <v>6376.8209999999999</v>
      </c>
      <c r="N542" s="175">
        <v>1.32E-3</v>
      </c>
      <c r="O542" s="175">
        <f>ROUND(E542*N542,2)</f>
        <v>0</v>
      </c>
      <c r="P542" s="175">
        <v>0</v>
      </c>
      <c r="Q542" s="175">
        <f>ROUND(E542*P542,2)</f>
        <v>0</v>
      </c>
      <c r="R542" s="175" t="s">
        <v>705</v>
      </c>
      <c r="S542" s="175" t="s">
        <v>217</v>
      </c>
      <c r="T542" s="176" t="s">
        <v>218</v>
      </c>
      <c r="U542" s="161">
        <v>0.66</v>
      </c>
      <c r="V542" s="161">
        <f>ROUND(E542*U542,2)</f>
        <v>1.32</v>
      </c>
      <c r="W542" s="161"/>
      <c r="X542" s="161" t="s">
        <v>241</v>
      </c>
      <c r="Y542" s="150"/>
      <c r="Z542" s="150"/>
      <c r="AA542" s="150"/>
      <c r="AB542" s="150"/>
      <c r="AC542" s="150"/>
      <c r="AD542" s="150"/>
      <c r="AE542" s="150"/>
      <c r="AF542" s="150"/>
      <c r="AG542" s="150" t="s">
        <v>242</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189" t="s">
        <v>739</v>
      </c>
      <c r="D543" s="184"/>
      <c r="E543" s="185">
        <v>2</v>
      </c>
      <c r="F543" s="161"/>
      <c r="G543" s="161"/>
      <c r="H543" s="161"/>
      <c r="I543" s="161"/>
      <c r="J543" s="161"/>
      <c r="K543" s="161"/>
      <c r="L543" s="161"/>
      <c r="M543" s="161"/>
      <c r="N543" s="161"/>
      <c r="O543" s="161"/>
      <c r="P543" s="161"/>
      <c r="Q543" s="161"/>
      <c r="R543" s="161"/>
      <c r="S543" s="161"/>
      <c r="T543" s="161"/>
      <c r="U543" s="161"/>
      <c r="V543" s="161"/>
      <c r="W543" s="161"/>
      <c r="X543" s="161"/>
      <c r="Y543" s="150"/>
      <c r="Z543" s="150"/>
      <c r="AA543" s="150"/>
      <c r="AB543" s="150"/>
      <c r="AC543" s="150"/>
      <c r="AD543" s="150"/>
      <c r="AE543" s="150"/>
      <c r="AF543" s="150"/>
      <c r="AG543" s="150" t="s">
        <v>246</v>
      </c>
      <c r="AH543" s="150">
        <v>0</v>
      </c>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261"/>
      <c r="D544" s="262"/>
      <c r="E544" s="262"/>
      <c r="F544" s="262"/>
      <c r="G544" s="262"/>
      <c r="H544" s="161"/>
      <c r="I544" s="161"/>
      <c r="J544" s="161"/>
      <c r="K544" s="161"/>
      <c r="L544" s="161"/>
      <c r="M544" s="161"/>
      <c r="N544" s="161"/>
      <c r="O544" s="161"/>
      <c r="P544" s="161"/>
      <c r="Q544" s="161"/>
      <c r="R544" s="161"/>
      <c r="S544" s="161"/>
      <c r="T544" s="161"/>
      <c r="U544" s="161"/>
      <c r="V544" s="161"/>
      <c r="W544" s="161"/>
      <c r="X544" s="161"/>
      <c r="Y544" s="150"/>
      <c r="Z544" s="150"/>
      <c r="AA544" s="150"/>
      <c r="AB544" s="150"/>
      <c r="AC544" s="150"/>
      <c r="AD544" s="150"/>
      <c r="AE544" s="150"/>
      <c r="AF544" s="150"/>
      <c r="AG544" s="150" t="s">
        <v>221</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outlineLevel="1" x14ac:dyDescent="0.2">
      <c r="A545" s="170">
        <v>127</v>
      </c>
      <c r="B545" s="171" t="s">
        <v>740</v>
      </c>
      <c r="C545" s="180" t="s">
        <v>741</v>
      </c>
      <c r="D545" s="172" t="s">
        <v>239</v>
      </c>
      <c r="E545" s="173">
        <v>4</v>
      </c>
      <c r="F545" s="174">
        <v>29.67</v>
      </c>
      <c r="G545" s="175">
        <f>ROUND(E545*F545,2)</f>
        <v>118.68</v>
      </c>
      <c r="H545" s="174"/>
      <c r="I545" s="175">
        <f>ROUND(E545*H545,2)</f>
        <v>0</v>
      </c>
      <c r="J545" s="174"/>
      <c r="K545" s="175">
        <f>ROUND(E545*J545,2)</f>
        <v>0</v>
      </c>
      <c r="L545" s="175">
        <v>21</v>
      </c>
      <c r="M545" s="175">
        <f>G545*(1+L545/100)</f>
        <v>143.6028</v>
      </c>
      <c r="N545" s="175">
        <v>0</v>
      </c>
      <c r="O545" s="175">
        <f>ROUND(E545*N545,2)</f>
        <v>0</v>
      </c>
      <c r="P545" s="175">
        <v>0</v>
      </c>
      <c r="Q545" s="175">
        <f>ROUND(E545*P545,2)</f>
        <v>0</v>
      </c>
      <c r="R545" s="175" t="s">
        <v>705</v>
      </c>
      <c r="S545" s="175" t="s">
        <v>217</v>
      </c>
      <c r="T545" s="176" t="s">
        <v>218</v>
      </c>
      <c r="U545" s="161">
        <v>4.8000000000000001E-2</v>
      </c>
      <c r="V545" s="161">
        <f>ROUND(E545*U545,2)</f>
        <v>0.19</v>
      </c>
      <c r="W545" s="161"/>
      <c r="X545" s="161" t="s">
        <v>241</v>
      </c>
      <c r="Y545" s="150"/>
      <c r="Z545" s="150"/>
      <c r="AA545" s="150"/>
      <c r="AB545" s="150"/>
      <c r="AC545" s="150"/>
      <c r="AD545" s="150"/>
      <c r="AE545" s="150"/>
      <c r="AF545" s="150"/>
      <c r="AG545" s="150" t="s">
        <v>242</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189" t="s">
        <v>95</v>
      </c>
      <c r="D546" s="184"/>
      <c r="E546" s="185">
        <v>4</v>
      </c>
      <c r="F546" s="161"/>
      <c r="G546" s="161"/>
      <c r="H546" s="161"/>
      <c r="I546" s="161"/>
      <c r="J546" s="161"/>
      <c r="K546" s="161"/>
      <c r="L546" s="161"/>
      <c r="M546" s="161"/>
      <c r="N546" s="161"/>
      <c r="O546" s="161"/>
      <c r="P546" s="161"/>
      <c r="Q546" s="161"/>
      <c r="R546" s="161"/>
      <c r="S546" s="161"/>
      <c r="T546" s="161"/>
      <c r="U546" s="161"/>
      <c r="V546" s="161"/>
      <c r="W546" s="161"/>
      <c r="X546" s="161"/>
      <c r="Y546" s="150"/>
      <c r="Z546" s="150"/>
      <c r="AA546" s="150"/>
      <c r="AB546" s="150"/>
      <c r="AC546" s="150"/>
      <c r="AD546" s="150"/>
      <c r="AE546" s="150"/>
      <c r="AF546" s="150"/>
      <c r="AG546" s="150" t="s">
        <v>246</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261"/>
      <c r="D547" s="262"/>
      <c r="E547" s="262"/>
      <c r="F547" s="262"/>
      <c r="G547" s="262"/>
      <c r="H547" s="161"/>
      <c r="I547" s="161"/>
      <c r="J547" s="161"/>
      <c r="K547" s="161"/>
      <c r="L547" s="161"/>
      <c r="M547" s="161"/>
      <c r="N547" s="161"/>
      <c r="O547" s="161"/>
      <c r="P547" s="161"/>
      <c r="Q547" s="161"/>
      <c r="R547" s="161"/>
      <c r="S547" s="161"/>
      <c r="T547" s="161"/>
      <c r="U547" s="161"/>
      <c r="V547" s="161"/>
      <c r="W547" s="161"/>
      <c r="X547" s="161"/>
      <c r="Y547" s="150"/>
      <c r="Z547" s="150"/>
      <c r="AA547" s="150"/>
      <c r="AB547" s="150"/>
      <c r="AC547" s="150"/>
      <c r="AD547" s="150"/>
      <c r="AE547" s="150"/>
      <c r="AF547" s="150"/>
      <c r="AG547" s="150" t="s">
        <v>221</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ht="22.5" outlineLevel="1" x14ac:dyDescent="0.2">
      <c r="A548" s="170">
        <v>128</v>
      </c>
      <c r="B548" s="171" t="s">
        <v>742</v>
      </c>
      <c r="C548" s="180" t="s">
        <v>743</v>
      </c>
      <c r="D548" s="172" t="s">
        <v>332</v>
      </c>
      <c r="E548" s="173">
        <v>1</v>
      </c>
      <c r="F548" s="174">
        <v>712.17</v>
      </c>
      <c r="G548" s="175">
        <f>ROUND(E548*F548,2)</f>
        <v>712.17</v>
      </c>
      <c r="H548" s="174"/>
      <c r="I548" s="175">
        <f>ROUND(E548*H548,2)</f>
        <v>0</v>
      </c>
      <c r="J548" s="174"/>
      <c r="K548" s="175">
        <f>ROUND(E548*J548,2)</f>
        <v>0</v>
      </c>
      <c r="L548" s="175">
        <v>21</v>
      </c>
      <c r="M548" s="175">
        <f>G548*(1+L548/100)</f>
        <v>861.72569999999996</v>
      </c>
      <c r="N548" s="175">
        <v>6.0000000000000002E-5</v>
      </c>
      <c r="O548" s="175">
        <f>ROUND(E548*N548,2)</f>
        <v>0</v>
      </c>
      <c r="P548" s="175">
        <v>0</v>
      </c>
      <c r="Q548" s="175">
        <f>ROUND(E548*P548,2)</f>
        <v>0</v>
      </c>
      <c r="R548" s="175" t="s">
        <v>705</v>
      </c>
      <c r="S548" s="175" t="s">
        <v>217</v>
      </c>
      <c r="T548" s="176" t="s">
        <v>218</v>
      </c>
      <c r="U548" s="161">
        <v>0.5</v>
      </c>
      <c r="V548" s="161">
        <f>ROUND(E548*U548,2)</f>
        <v>0.5</v>
      </c>
      <c r="W548" s="161"/>
      <c r="X548" s="161" t="s">
        <v>241</v>
      </c>
      <c r="Y548" s="150"/>
      <c r="Z548" s="150"/>
      <c r="AA548" s="150"/>
      <c r="AB548" s="150"/>
      <c r="AC548" s="150"/>
      <c r="AD548" s="150"/>
      <c r="AE548" s="150"/>
      <c r="AF548" s="150"/>
      <c r="AG548" s="150" t="s">
        <v>744</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250"/>
      <c r="D549" s="251"/>
      <c r="E549" s="251"/>
      <c r="F549" s="251"/>
      <c r="G549" s="251"/>
      <c r="H549" s="161"/>
      <c r="I549" s="161"/>
      <c r="J549" s="161"/>
      <c r="K549" s="161"/>
      <c r="L549" s="161"/>
      <c r="M549" s="161"/>
      <c r="N549" s="161"/>
      <c r="O549" s="161"/>
      <c r="P549" s="161"/>
      <c r="Q549" s="161"/>
      <c r="R549" s="161"/>
      <c r="S549" s="161"/>
      <c r="T549" s="161"/>
      <c r="U549" s="161"/>
      <c r="V549" s="161"/>
      <c r="W549" s="161"/>
      <c r="X549" s="161"/>
      <c r="Y549" s="150"/>
      <c r="Z549" s="150"/>
      <c r="AA549" s="150"/>
      <c r="AB549" s="150"/>
      <c r="AC549" s="150"/>
      <c r="AD549" s="150"/>
      <c r="AE549" s="150"/>
      <c r="AF549" s="150"/>
      <c r="AG549" s="150" t="s">
        <v>221</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70">
        <v>129</v>
      </c>
      <c r="B550" s="171" t="s">
        <v>745</v>
      </c>
      <c r="C550" s="180" t="s">
        <v>746</v>
      </c>
      <c r="D550" s="172" t="s">
        <v>747</v>
      </c>
      <c r="E550" s="173">
        <v>20</v>
      </c>
      <c r="F550" s="174">
        <v>474.78</v>
      </c>
      <c r="G550" s="175">
        <f>ROUND(E550*F550,2)</f>
        <v>9495.6</v>
      </c>
      <c r="H550" s="174"/>
      <c r="I550" s="175">
        <f>ROUND(E550*H550,2)</f>
        <v>0</v>
      </c>
      <c r="J550" s="174"/>
      <c r="K550" s="175">
        <f>ROUND(E550*J550,2)</f>
        <v>0</v>
      </c>
      <c r="L550" s="175">
        <v>21</v>
      </c>
      <c r="M550" s="175">
        <f>G550*(1+L550/100)</f>
        <v>11489.675999999999</v>
      </c>
      <c r="N550" s="175">
        <v>0</v>
      </c>
      <c r="O550" s="175">
        <f>ROUND(E550*N550,2)</f>
        <v>0</v>
      </c>
      <c r="P550" s="175">
        <v>0</v>
      </c>
      <c r="Q550" s="175">
        <f>ROUND(E550*P550,2)</f>
        <v>0</v>
      </c>
      <c r="R550" s="175" t="s">
        <v>748</v>
      </c>
      <c r="S550" s="175" t="s">
        <v>217</v>
      </c>
      <c r="T550" s="176" t="s">
        <v>218</v>
      </c>
      <c r="U550" s="161">
        <v>1</v>
      </c>
      <c r="V550" s="161">
        <f>ROUND(E550*U550,2)</f>
        <v>20</v>
      </c>
      <c r="W550" s="161"/>
      <c r="X550" s="161" t="s">
        <v>749</v>
      </c>
      <c r="Y550" s="150"/>
      <c r="Z550" s="150"/>
      <c r="AA550" s="150"/>
      <c r="AB550" s="150"/>
      <c r="AC550" s="150"/>
      <c r="AD550" s="150"/>
      <c r="AE550" s="150"/>
      <c r="AF550" s="150"/>
      <c r="AG550" s="150" t="s">
        <v>750</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c r="B551" s="158"/>
      <c r="C551" s="189" t="s">
        <v>751</v>
      </c>
      <c r="D551" s="184"/>
      <c r="E551" s="185">
        <v>20</v>
      </c>
      <c r="F551" s="161"/>
      <c r="G551" s="161"/>
      <c r="H551" s="161"/>
      <c r="I551" s="161"/>
      <c r="J551" s="161"/>
      <c r="K551" s="161"/>
      <c r="L551" s="161"/>
      <c r="M551" s="161"/>
      <c r="N551" s="161"/>
      <c r="O551" s="161"/>
      <c r="P551" s="161"/>
      <c r="Q551" s="161"/>
      <c r="R551" s="161"/>
      <c r="S551" s="161"/>
      <c r="T551" s="161"/>
      <c r="U551" s="161"/>
      <c r="V551" s="161"/>
      <c r="W551" s="161"/>
      <c r="X551" s="161"/>
      <c r="Y551" s="150"/>
      <c r="Z551" s="150"/>
      <c r="AA551" s="150"/>
      <c r="AB551" s="150"/>
      <c r="AC551" s="150"/>
      <c r="AD551" s="150"/>
      <c r="AE551" s="150"/>
      <c r="AF551" s="150"/>
      <c r="AG551" s="150" t="s">
        <v>246</v>
      </c>
      <c r="AH551" s="150">
        <v>0</v>
      </c>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61"/>
      <c r="D552" s="262"/>
      <c r="E552" s="262"/>
      <c r="F552" s="262"/>
      <c r="G552" s="262"/>
      <c r="H552" s="161"/>
      <c r="I552" s="161"/>
      <c r="J552" s="161"/>
      <c r="K552" s="161"/>
      <c r="L552" s="161"/>
      <c r="M552" s="161"/>
      <c r="N552" s="161"/>
      <c r="O552" s="161"/>
      <c r="P552" s="161"/>
      <c r="Q552" s="161"/>
      <c r="R552" s="161"/>
      <c r="S552" s="161"/>
      <c r="T552" s="161"/>
      <c r="U552" s="161"/>
      <c r="V552" s="161"/>
      <c r="W552" s="161"/>
      <c r="X552" s="161"/>
      <c r="Y552" s="150"/>
      <c r="Z552" s="150"/>
      <c r="AA552" s="150"/>
      <c r="AB552" s="150"/>
      <c r="AC552" s="150"/>
      <c r="AD552" s="150"/>
      <c r="AE552" s="150"/>
      <c r="AF552" s="150"/>
      <c r="AG552" s="150" t="s">
        <v>221</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v>130</v>
      </c>
      <c r="B553" s="158" t="s">
        <v>752</v>
      </c>
      <c r="C553" s="190" t="s">
        <v>753</v>
      </c>
      <c r="D553" s="159" t="s">
        <v>0</v>
      </c>
      <c r="E553" s="177">
        <v>401.7165</v>
      </c>
      <c r="F553" s="162">
        <v>1.7</v>
      </c>
      <c r="G553" s="161">
        <f>ROUND(E553*F553,2)</f>
        <v>682.92</v>
      </c>
      <c r="H553" s="162"/>
      <c r="I553" s="161">
        <f>ROUND(E553*H553,2)</f>
        <v>0</v>
      </c>
      <c r="J553" s="162"/>
      <c r="K553" s="161">
        <f>ROUND(E553*J553,2)</f>
        <v>0</v>
      </c>
      <c r="L553" s="161">
        <v>21</v>
      </c>
      <c r="M553" s="161">
        <f>G553*(1+L553/100)</f>
        <v>826.33319999999992</v>
      </c>
      <c r="N553" s="161">
        <v>0</v>
      </c>
      <c r="O553" s="161">
        <f>ROUND(E553*N553,2)</f>
        <v>0</v>
      </c>
      <c r="P553" s="161">
        <v>0</v>
      </c>
      <c r="Q553" s="161">
        <f>ROUND(E553*P553,2)</f>
        <v>0</v>
      </c>
      <c r="R553" s="161" t="s">
        <v>705</v>
      </c>
      <c r="S553" s="161" t="s">
        <v>217</v>
      </c>
      <c r="T553" s="161" t="s">
        <v>218</v>
      </c>
      <c r="U553" s="161">
        <v>0</v>
      </c>
      <c r="V553" s="161">
        <f>ROUND(E553*U553,2)</f>
        <v>0</v>
      </c>
      <c r="W553" s="161"/>
      <c r="X553" s="161" t="s">
        <v>622</v>
      </c>
      <c r="Y553" s="150"/>
      <c r="Z553" s="150"/>
      <c r="AA553" s="150"/>
      <c r="AB553" s="150"/>
      <c r="AC553" s="150"/>
      <c r="AD553" s="150"/>
      <c r="AE553" s="150"/>
      <c r="AF553" s="150"/>
      <c r="AG553" s="150" t="s">
        <v>623</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outlineLevel="1" x14ac:dyDescent="0.2">
      <c r="A554" s="157"/>
      <c r="B554" s="158"/>
      <c r="C554" s="263" t="s">
        <v>754</v>
      </c>
      <c r="D554" s="264"/>
      <c r="E554" s="264"/>
      <c r="F554" s="264"/>
      <c r="G554" s="264"/>
      <c r="H554" s="161"/>
      <c r="I554" s="161"/>
      <c r="J554" s="161"/>
      <c r="K554" s="161"/>
      <c r="L554" s="161"/>
      <c r="M554" s="161"/>
      <c r="N554" s="161"/>
      <c r="O554" s="161"/>
      <c r="P554" s="161"/>
      <c r="Q554" s="161"/>
      <c r="R554" s="161"/>
      <c r="S554" s="161"/>
      <c r="T554" s="161"/>
      <c r="U554" s="161"/>
      <c r="V554" s="161"/>
      <c r="W554" s="161"/>
      <c r="X554" s="161"/>
      <c r="Y554" s="150"/>
      <c r="Z554" s="150"/>
      <c r="AA554" s="150"/>
      <c r="AB554" s="150"/>
      <c r="AC554" s="150"/>
      <c r="AD554" s="150"/>
      <c r="AE554" s="150"/>
      <c r="AF554" s="150"/>
      <c r="AG554" s="150" t="s">
        <v>244</v>
      </c>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
      <c r="A555" s="157"/>
      <c r="B555" s="158"/>
      <c r="C555" s="261"/>
      <c r="D555" s="262"/>
      <c r="E555" s="262"/>
      <c r="F555" s="262"/>
      <c r="G555" s="262"/>
      <c r="H555" s="161"/>
      <c r="I555" s="161"/>
      <c r="J555" s="161"/>
      <c r="K555" s="161"/>
      <c r="L555" s="161"/>
      <c r="M555" s="161"/>
      <c r="N555" s="161"/>
      <c r="O555" s="161"/>
      <c r="P555" s="161"/>
      <c r="Q555" s="161"/>
      <c r="R555" s="161"/>
      <c r="S555" s="161"/>
      <c r="T555" s="161"/>
      <c r="U555" s="161"/>
      <c r="V555" s="161"/>
      <c r="W555" s="161"/>
      <c r="X555" s="161"/>
      <c r="Y555" s="150"/>
      <c r="Z555" s="150"/>
      <c r="AA555" s="150"/>
      <c r="AB555" s="150"/>
      <c r="AC555" s="150"/>
      <c r="AD555" s="150"/>
      <c r="AE555" s="150"/>
      <c r="AF555" s="150"/>
      <c r="AG555" s="150" t="s">
        <v>221</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x14ac:dyDescent="0.2">
      <c r="A556" s="164" t="s">
        <v>212</v>
      </c>
      <c r="B556" s="165" t="s">
        <v>133</v>
      </c>
      <c r="C556" s="179" t="s">
        <v>134</v>
      </c>
      <c r="D556" s="166"/>
      <c r="E556" s="167"/>
      <c r="F556" s="168"/>
      <c r="G556" s="168">
        <f>SUMIF(AG557:AG612,"&lt;&gt;NOR",G557:G612)</f>
        <v>57052.970000000008</v>
      </c>
      <c r="H556" s="168"/>
      <c r="I556" s="168">
        <f>SUM(I557:I612)</f>
        <v>0</v>
      </c>
      <c r="J556" s="168"/>
      <c r="K556" s="168">
        <f>SUM(K557:K612)</f>
        <v>0</v>
      </c>
      <c r="L556" s="168"/>
      <c r="M556" s="168">
        <f>SUM(M557:M612)</f>
        <v>69034.093699999998</v>
      </c>
      <c r="N556" s="168"/>
      <c r="O556" s="168">
        <f>SUM(O557:O612)</f>
        <v>0.37000000000000005</v>
      </c>
      <c r="P556" s="168"/>
      <c r="Q556" s="168">
        <f>SUM(Q557:Q612)</f>
        <v>0</v>
      </c>
      <c r="R556" s="168"/>
      <c r="S556" s="168"/>
      <c r="T556" s="169"/>
      <c r="U556" s="163"/>
      <c r="V556" s="163">
        <f>SUM(V557:V612)</f>
        <v>86.27000000000001</v>
      </c>
      <c r="W556" s="163"/>
      <c r="X556" s="163"/>
      <c r="AG556" t="s">
        <v>213</v>
      </c>
    </row>
    <row r="557" spans="1:60" outlineLevel="1" x14ac:dyDescent="0.2">
      <c r="A557" s="170">
        <v>131</v>
      </c>
      <c r="B557" s="171" t="s">
        <v>755</v>
      </c>
      <c r="C557" s="180" t="s">
        <v>756</v>
      </c>
      <c r="D557" s="172" t="s">
        <v>332</v>
      </c>
      <c r="E557" s="173">
        <v>2</v>
      </c>
      <c r="F557" s="174">
        <v>35.61</v>
      </c>
      <c r="G557" s="175">
        <f>ROUND(E557*F557,2)</f>
        <v>71.22</v>
      </c>
      <c r="H557" s="174"/>
      <c r="I557" s="175">
        <f>ROUND(E557*H557,2)</f>
        <v>0</v>
      </c>
      <c r="J557" s="174"/>
      <c r="K557" s="175">
        <f>ROUND(E557*J557,2)</f>
        <v>0</v>
      </c>
      <c r="L557" s="175">
        <v>21</v>
      </c>
      <c r="M557" s="175">
        <f>G557*(1+L557/100)</f>
        <v>86.176199999999994</v>
      </c>
      <c r="N557" s="175">
        <v>0</v>
      </c>
      <c r="O557" s="175">
        <f>ROUND(E557*N557,2)</f>
        <v>0</v>
      </c>
      <c r="P557" s="175">
        <v>0</v>
      </c>
      <c r="Q557" s="175">
        <f>ROUND(E557*P557,2)</f>
        <v>0</v>
      </c>
      <c r="R557" s="175" t="s">
        <v>705</v>
      </c>
      <c r="S557" s="175" t="s">
        <v>217</v>
      </c>
      <c r="T557" s="176" t="s">
        <v>218</v>
      </c>
      <c r="U557" s="161">
        <v>5.8000000000000003E-2</v>
      </c>
      <c r="V557" s="161">
        <f>ROUND(E557*U557,2)</f>
        <v>0.12</v>
      </c>
      <c r="W557" s="161"/>
      <c r="X557" s="161" t="s">
        <v>241</v>
      </c>
      <c r="Y557" s="150"/>
      <c r="Z557" s="150"/>
      <c r="AA557" s="150"/>
      <c r="AB557" s="150"/>
      <c r="AC557" s="150"/>
      <c r="AD557" s="150"/>
      <c r="AE557" s="150"/>
      <c r="AF557" s="150"/>
      <c r="AG557" s="150" t="s">
        <v>242</v>
      </c>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50"/>
      <c r="D558" s="251"/>
      <c r="E558" s="251"/>
      <c r="F558" s="251"/>
      <c r="G558" s="251"/>
      <c r="H558" s="161"/>
      <c r="I558" s="161"/>
      <c r="J558" s="161"/>
      <c r="K558" s="161"/>
      <c r="L558" s="161"/>
      <c r="M558" s="161"/>
      <c r="N558" s="161"/>
      <c r="O558" s="161"/>
      <c r="P558" s="161"/>
      <c r="Q558" s="161"/>
      <c r="R558" s="161"/>
      <c r="S558" s="161"/>
      <c r="T558" s="161"/>
      <c r="U558" s="161"/>
      <c r="V558" s="161"/>
      <c r="W558" s="161"/>
      <c r="X558" s="161"/>
      <c r="Y558" s="150"/>
      <c r="Z558" s="150"/>
      <c r="AA558" s="150"/>
      <c r="AB558" s="150"/>
      <c r="AC558" s="150"/>
      <c r="AD558" s="150"/>
      <c r="AE558" s="150"/>
      <c r="AF558" s="150"/>
      <c r="AG558" s="150" t="s">
        <v>221</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ht="22.5" outlineLevel="1" x14ac:dyDescent="0.2">
      <c r="A559" s="170">
        <v>132</v>
      </c>
      <c r="B559" s="171" t="s">
        <v>757</v>
      </c>
      <c r="C559" s="180" t="s">
        <v>758</v>
      </c>
      <c r="D559" s="172" t="s">
        <v>759</v>
      </c>
      <c r="E559" s="173">
        <v>2</v>
      </c>
      <c r="F559" s="174">
        <v>160.24</v>
      </c>
      <c r="G559" s="175">
        <f>ROUND(E559*F559,2)</f>
        <v>320.48</v>
      </c>
      <c r="H559" s="174"/>
      <c r="I559" s="175">
        <f>ROUND(E559*H559,2)</f>
        <v>0</v>
      </c>
      <c r="J559" s="174"/>
      <c r="K559" s="175">
        <f>ROUND(E559*J559,2)</f>
        <v>0</v>
      </c>
      <c r="L559" s="175">
        <v>21</v>
      </c>
      <c r="M559" s="175">
        <f>G559*(1+L559/100)</f>
        <v>387.7808</v>
      </c>
      <c r="N559" s="175">
        <v>8.7000000000000001E-4</v>
      </c>
      <c r="O559" s="175">
        <f>ROUND(E559*N559,2)</f>
        <v>0</v>
      </c>
      <c r="P559" s="175">
        <v>0</v>
      </c>
      <c r="Q559" s="175">
        <f>ROUND(E559*P559,2)</f>
        <v>0</v>
      </c>
      <c r="R559" s="175" t="s">
        <v>705</v>
      </c>
      <c r="S559" s="175" t="s">
        <v>217</v>
      </c>
      <c r="T559" s="176" t="s">
        <v>218</v>
      </c>
      <c r="U559" s="161">
        <v>0.26800000000000002</v>
      </c>
      <c r="V559" s="161">
        <f>ROUND(E559*U559,2)</f>
        <v>0.54</v>
      </c>
      <c r="W559" s="161"/>
      <c r="X559" s="161" t="s">
        <v>241</v>
      </c>
      <c r="Y559" s="150"/>
      <c r="Z559" s="150"/>
      <c r="AA559" s="150"/>
      <c r="AB559" s="150"/>
      <c r="AC559" s="150"/>
      <c r="AD559" s="150"/>
      <c r="AE559" s="150"/>
      <c r="AF559" s="150"/>
      <c r="AG559" s="150" t="s">
        <v>242</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
      <c r="A560" s="157"/>
      <c r="B560" s="158"/>
      <c r="C560" s="250"/>
      <c r="D560" s="251"/>
      <c r="E560" s="251"/>
      <c r="F560" s="251"/>
      <c r="G560" s="251"/>
      <c r="H560" s="161"/>
      <c r="I560" s="161"/>
      <c r="J560" s="161"/>
      <c r="K560" s="161"/>
      <c r="L560" s="161"/>
      <c r="M560" s="161"/>
      <c r="N560" s="161"/>
      <c r="O560" s="161"/>
      <c r="P560" s="161"/>
      <c r="Q560" s="161"/>
      <c r="R560" s="161"/>
      <c r="S560" s="161"/>
      <c r="T560" s="161"/>
      <c r="U560" s="161"/>
      <c r="V560" s="161"/>
      <c r="W560" s="161"/>
      <c r="X560" s="161"/>
      <c r="Y560" s="150"/>
      <c r="Z560" s="150"/>
      <c r="AA560" s="150"/>
      <c r="AB560" s="150"/>
      <c r="AC560" s="150"/>
      <c r="AD560" s="150"/>
      <c r="AE560" s="150"/>
      <c r="AF560" s="150"/>
      <c r="AG560" s="150" t="s">
        <v>221</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
      <c r="A561" s="170">
        <v>133</v>
      </c>
      <c r="B561" s="171" t="s">
        <v>760</v>
      </c>
      <c r="C561" s="180" t="s">
        <v>761</v>
      </c>
      <c r="D561" s="172" t="s">
        <v>759</v>
      </c>
      <c r="E561" s="173">
        <v>2</v>
      </c>
      <c r="F561" s="174">
        <v>670.63</v>
      </c>
      <c r="G561" s="175">
        <f>ROUND(E561*F561,2)</f>
        <v>1341.26</v>
      </c>
      <c r="H561" s="174"/>
      <c r="I561" s="175">
        <f>ROUND(E561*H561,2)</f>
        <v>0</v>
      </c>
      <c r="J561" s="174"/>
      <c r="K561" s="175">
        <f>ROUND(E561*J561,2)</f>
        <v>0</v>
      </c>
      <c r="L561" s="175">
        <v>21</v>
      </c>
      <c r="M561" s="175">
        <f>G561*(1+L561/100)</f>
        <v>1622.9246000000001</v>
      </c>
      <c r="N561" s="175">
        <v>1.0319999999999999E-2</v>
      </c>
      <c r="O561" s="175">
        <f>ROUND(E561*N561,2)</f>
        <v>0.02</v>
      </c>
      <c r="P561" s="175">
        <v>0</v>
      </c>
      <c r="Q561" s="175">
        <f>ROUND(E561*P561,2)</f>
        <v>0</v>
      </c>
      <c r="R561" s="175" t="s">
        <v>705</v>
      </c>
      <c r="S561" s="175" t="s">
        <v>217</v>
      </c>
      <c r="T561" s="176" t="s">
        <v>218</v>
      </c>
      <c r="U561" s="161">
        <v>1.1259999999999999</v>
      </c>
      <c r="V561" s="161">
        <f>ROUND(E561*U561,2)</f>
        <v>2.25</v>
      </c>
      <c r="W561" s="161"/>
      <c r="X561" s="161" t="s">
        <v>241</v>
      </c>
      <c r="Y561" s="150"/>
      <c r="Z561" s="150"/>
      <c r="AA561" s="150"/>
      <c r="AB561" s="150"/>
      <c r="AC561" s="150"/>
      <c r="AD561" s="150"/>
      <c r="AE561" s="150"/>
      <c r="AF561" s="150"/>
      <c r="AG561" s="150" t="s">
        <v>242</v>
      </c>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250"/>
      <c r="D562" s="251"/>
      <c r="E562" s="251"/>
      <c r="F562" s="251"/>
      <c r="G562" s="251"/>
      <c r="H562" s="161"/>
      <c r="I562" s="161"/>
      <c r="J562" s="161"/>
      <c r="K562" s="161"/>
      <c r="L562" s="161"/>
      <c r="M562" s="161"/>
      <c r="N562" s="161"/>
      <c r="O562" s="161"/>
      <c r="P562" s="161"/>
      <c r="Q562" s="161"/>
      <c r="R562" s="161"/>
      <c r="S562" s="161"/>
      <c r="T562" s="161"/>
      <c r="U562" s="161"/>
      <c r="V562" s="161"/>
      <c r="W562" s="161"/>
      <c r="X562" s="161"/>
      <c r="Y562" s="150"/>
      <c r="Z562" s="150"/>
      <c r="AA562" s="150"/>
      <c r="AB562" s="150"/>
      <c r="AC562" s="150"/>
      <c r="AD562" s="150"/>
      <c r="AE562" s="150"/>
      <c r="AF562" s="150"/>
      <c r="AG562" s="150" t="s">
        <v>221</v>
      </c>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ht="22.5" outlineLevel="1" x14ac:dyDescent="0.2">
      <c r="A563" s="170">
        <v>134</v>
      </c>
      <c r="B563" s="171" t="s">
        <v>762</v>
      </c>
      <c r="C563" s="180" t="s">
        <v>763</v>
      </c>
      <c r="D563" s="172" t="s">
        <v>239</v>
      </c>
      <c r="E563" s="173">
        <v>23.2</v>
      </c>
      <c r="F563" s="174">
        <v>352.54</v>
      </c>
      <c r="G563" s="175">
        <f>ROUND(E563*F563,2)</f>
        <v>8178.93</v>
      </c>
      <c r="H563" s="174"/>
      <c r="I563" s="175">
        <f>ROUND(E563*H563,2)</f>
        <v>0</v>
      </c>
      <c r="J563" s="174"/>
      <c r="K563" s="175">
        <f>ROUND(E563*J563,2)</f>
        <v>0</v>
      </c>
      <c r="L563" s="175">
        <v>21</v>
      </c>
      <c r="M563" s="175">
        <f>G563*(1+L563/100)</f>
        <v>9896.5053000000007</v>
      </c>
      <c r="N563" s="175">
        <v>3.9899999999999996E-3</v>
      </c>
      <c r="O563" s="175">
        <f>ROUND(E563*N563,2)</f>
        <v>0.09</v>
      </c>
      <c r="P563" s="175">
        <v>0</v>
      </c>
      <c r="Q563" s="175">
        <f>ROUND(E563*P563,2)</f>
        <v>0</v>
      </c>
      <c r="R563" s="175" t="s">
        <v>705</v>
      </c>
      <c r="S563" s="175" t="s">
        <v>217</v>
      </c>
      <c r="T563" s="176" t="s">
        <v>218</v>
      </c>
      <c r="U563" s="161">
        <v>0.54290000000000005</v>
      </c>
      <c r="V563" s="161">
        <f>ROUND(E563*U563,2)</f>
        <v>12.6</v>
      </c>
      <c r="W563" s="161"/>
      <c r="X563" s="161" t="s">
        <v>241</v>
      </c>
      <c r="Y563" s="150"/>
      <c r="Z563" s="150"/>
      <c r="AA563" s="150"/>
      <c r="AB563" s="150"/>
      <c r="AC563" s="150"/>
      <c r="AD563" s="150"/>
      <c r="AE563" s="150"/>
      <c r="AF563" s="150"/>
      <c r="AG563" s="150" t="s">
        <v>242</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outlineLevel="1" x14ac:dyDescent="0.2">
      <c r="A564" s="157"/>
      <c r="B564" s="158"/>
      <c r="C564" s="259" t="s">
        <v>764</v>
      </c>
      <c r="D564" s="260"/>
      <c r="E564" s="260"/>
      <c r="F564" s="260"/>
      <c r="G564" s="260"/>
      <c r="H564" s="161"/>
      <c r="I564" s="161"/>
      <c r="J564" s="161"/>
      <c r="K564" s="161"/>
      <c r="L564" s="161"/>
      <c r="M564" s="161"/>
      <c r="N564" s="161"/>
      <c r="O564" s="161"/>
      <c r="P564" s="161"/>
      <c r="Q564" s="161"/>
      <c r="R564" s="161"/>
      <c r="S564" s="161"/>
      <c r="T564" s="161"/>
      <c r="U564" s="161"/>
      <c r="V564" s="161"/>
      <c r="W564" s="161"/>
      <c r="X564" s="161"/>
      <c r="Y564" s="150"/>
      <c r="Z564" s="150"/>
      <c r="AA564" s="150"/>
      <c r="AB564" s="150"/>
      <c r="AC564" s="150"/>
      <c r="AD564" s="150"/>
      <c r="AE564" s="150"/>
      <c r="AF564" s="150"/>
      <c r="AG564" s="150" t="s">
        <v>244</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
      <c r="A565" s="157"/>
      <c r="B565" s="158"/>
      <c r="C565" s="189" t="s">
        <v>765</v>
      </c>
      <c r="D565" s="184"/>
      <c r="E565" s="185">
        <v>23.2</v>
      </c>
      <c r="F565" s="161"/>
      <c r="G565" s="161"/>
      <c r="H565" s="161"/>
      <c r="I565" s="161"/>
      <c r="J565" s="161"/>
      <c r="K565" s="161"/>
      <c r="L565" s="161"/>
      <c r="M565" s="161"/>
      <c r="N565" s="161"/>
      <c r="O565" s="161"/>
      <c r="P565" s="161"/>
      <c r="Q565" s="161"/>
      <c r="R565" s="161"/>
      <c r="S565" s="161"/>
      <c r="T565" s="161"/>
      <c r="U565" s="161"/>
      <c r="V565" s="161"/>
      <c r="W565" s="161"/>
      <c r="X565" s="161"/>
      <c r="Y565" s="150"/>
      <c r="Z565" s="150"/>
      <c r="AA565" s="150"/>
      <c r="AB565" s="150"/>
      <c r="AC565" s="150"/>
      <c r="AD565" s="150"/>
      <c r="AE565" s="150"/>
      <c r="AF565" s="150"/>
      <c r="AG565" s="150" t="s">
        <v>246</v>
      </c>
      <c r="AH565" s="150">
        <v>0</v>
      </c>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261"/>
      <c r="D566" s="262"/>
      <c r="E566" s="262"/>
      <c r="F566" s="262"/>
      <c r="G566" s="262"/>
      <c r="H566" s="161"/>
      <c r="I566" s="161"/>
      <c r="J566" s="161"/>
      <c r="K566" s="161"/>
      <c r="L566" s="161"/>
      <c r="M566" s="161"/>
      <c r="N566" s="161"/>
      <c r="O566" s="161"/>
      <c r="P566" s="161"/>
      <c r="Q566" s="161"/>
      <c r="R566" s="161"/>
      <c r="S566" s="161"/>
      <c r="T566" s="161"/>
      <c r="U566" s="161"/>
      <c r="V566" s="161"/>
      <c r="W566" s="161"/>
      <c r="X566" s="161"/>
      <c r="Y566" s="150"/>
      <c r="Z566" s="150"/>
      <c r="AA566" s="150"/>
      <c r="AB566" s="150"/>
      <c r="AC566" s="150"/>
      <c r="AD566" s="150"/>
      <c r="AE566" s="150"/>
      <c r="AF566" s="150"/>
      <c r="AG566" s="150" t="s">
        <v>221</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ht="22.5" outlineLevel="1" x14ac:dyDescent="0.2">
      <c r="A567" s="170">
        <v>135</v>
      </c>
      <c r="B567" s="171" t="s">
        <v>766</v>
      </c>
      <c r="C567" s="180" t="s">
        <v>767</v>
      </c>
      <c r="D567" s="172" t="s">
        <v>239</v>
      </c>
      <c r="E567" s="173">
        <v>18.5</v>
      </c>
      <c r="F567" s="174">
        <v>423.75</v>
      </c>
      <c r="G567" s="175">
        <f>ROUND(E567*F567,2)</f>
        <v>7839.38</v>
      </c>
      <c r="H567" s="174"/>
      <c r="I567" s="175">
        <f>ROUND(E567*H567,2)</f>
        <v>0</v>
      </c>
      <c r="J567" s="174"/>
      <c r="K567" s="175">
        <f>ROUND(E567*J567,2)</f>
        <v>0</v>
      </c>
      <c r="L567" s="175">
        <v>21</v>
      </c>
      <c r="M567" s="175">
        <f>G567*(1+L567/100)</f>
        <v>9485.6497999999992</v>
      </c>
      <c r="N567" s="175">
        <v>5.1799999999999997E-3</v>
      </c>
      <c r="O567" s="175">
        <f>ROUND(E567*N567,2)</f>
        <v>0.1</v>
      </c>
      <c r="P567" s="175">
        <v>0</v>
      </c>
      <c r="Q567" s="175">
        <f>ROUND(E567*P567,2)</f>
        <v>0</v>
      </c>
      <c r="R567" s="175" t="s">
        <v>705</v>
      </c>
      <c r="S567" s="175" t="s">
        <v>217</v>
      </c>
      <c r="T567" s="176" t="s">
        <v>218</v>
      </c>
      <c r="U567" s="161">
        <v>0.63429999999999997</v>
      </c>
      <c r="V567" s="161">
        <f>ROUND(E567*U567,2)</f>
        <v>11.73</v>
      </c>
      <c r="W567" s="161"/>
      <c r="X567" s="161" t="s">
        <v>241</v>
      </c>
      <c r="Y567" s="150"/>
      <c r="Z567" s="150"/>
      <c r="AA567" s="150"/>
      <c r="AB567" s="150"/>
      <c r="AC567" s="150"/>
      <c r="AD567" s="150"/>
      <c r="AE567" s="150"/>
      <c r="AF567" s="150"/>
      <c r="AG567" s="150" t="s">
        <v>242</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outlineLevel="1" x14ac:dyDescent="0.2">
      <c r="A568" s="157"/>
      <c r="B568" s="158"/>
      <c r="C568" s="259" t="s">
        <v>764</v>
      </c>
      <c r="D568" s="260"/>
      <c r="E568" s="260"/>
      <c r="F568" s="260"/>
      <c r="G568" s="260"/>
      <c r="H568" s="161"/>
      <c r="I568" s="161"/>
      <c r="J568" s="161"/>
      <c r="K568" s="161"/>
      <c r="L568" s="161"/>
      <c r="M568" s="161"/>
      <c r="N568" s="161"/>
      <c r="O568" s="161"/>
      <c r="P568" s="161"/>
      <c r="Q568" s="161"/>
      <c r="R568" s="161"/>
      <c r="S568" s="161"/>
      <c r="T568" s="161"/>
      <c r="U568" s="161"/>
      <c r="V568" s="161"/>
      <c r="W568" s="161"/>
      <c r="X568" s="161"/>
      <c r="Y568" s="150"/>
      <c r="Z568" s="150"/>
      <c r="AA568" s="150"/>
      <c r="AB568" s="150"/>
      <c r="AC568" s="150"/>
      <c r="AD568" s="150"/>
      <c r="AE568" s="150"/>
      <c r="AF568" s="150"/>
      <c r="AG568" s="150" t="s">
        <v>244</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189" t="s">
        <v>768</v>
      </c>
      <c r="D569" s="184"/>
      <c r="E569" s="185">
        <v>18.5</v>
      </c>
      <c r="F569" s="161"/>
      <c r="G569" s="161"/>
      <c r="H569" s="161"/>
      <c r="I569" s="161"/>
      <c r="J569" s="161"/>
      <c r="K569" s="161"/>
      <c r="L569" s="161"/>
      <c r="M569" s="161"/>
      <c r="N569" s="161"/>
      <c r="O569" s="161"/>
      <c r="P569" s="161"/>
      <c r="Q569" s="161"/>
      <c r="R569" s="161"/>
      <c r="S569" s="161"/>
      <c r="T569" s="161"/>
      <c r="U569" s="161"/>
      <c r="V569" s="161"/>
      <c r="W569" s="161"/>
      <c r="X569" s="161"/>
      <c r="Y569" s="150"/>
      <c r="Z569" s="150"/>
      <c r="AA569" s="150"/>
      <c r="AB569" s="150"/>
      <c r="AC569" s="150"/>
      <c r="AD569" s="150"/>
      <c r="AE569" s="150"/>
      <c r="AF569" s="150"/>
      <c r="AG569" s="150" t="s">
        <v>246</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61"/>
      <c r="D570" s="262"/>
      <c r="E570" s="262"/>
      <c r="F570" s="262"/>
      <c r="G570" s="262"/>
      <c r="H570" s="161"/>
      <c r="I570" s="161"/>
      <c r="J570" s="161"/>
      <c r="K570" s="161"/>
      <c r="L570" s="161"/>
      <c r="M570" s="161"/>
      <c r="N570" s="161"/>
      <c r="O570" s="161"/>
      <c r="P570" s="161"/>
      <c r="Q570" s="161"/>
      <c r="R570" s="161"/>
      <c r="S570" s="161"/>
      <c r="T570" s="161"/>
      <c r="U570" s="161"/>
      <c r="V570" s="161"/>
      <c r="W570" s="161"/>
      <c r="X570" s="161"/>
      <c r="Y570" s="150"/>
      <c r="Z570" s="150"/>
      <c r="AA570" s="150"/>
      <c r="AB570" s="150"/>
      <c r="AC570" s="150"/>
      <c r="AD570" s="150"/>
      <c r="AE570" s="150"/>
      <c r="AF570" s="150"/>
      <c r="AG570" s="150" t="s">
        <v>221</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ht="22.5" outlineLevel="1" x14ac:dyDescent="0.2">
      <c r="A571" s="170">
        <v>136</v>
      </c>
      <c r="B571" s="171" t="s">
        <v>769</v>
      </c>
      <c r="C571" s="180" t="s">
        <v>770</v>
      </c>
      <c r="D571" s="172" t="s">
        <v>239</v>
      </c>
      <c r="E571" s="173">
        <v>23.2</v>
      </c>
      <c r="F571" s="174">
        <v>358.47</v>
      </c>
      <c r="G571" s="175">
        <f>ROUND(E571*F571,2)</f>
        <v>8316.5</v>
      </c>
      <c r="H571" s="174"/>
      <c r="I571" s="175">
        <f>ROUND(E571*H571,2)</f>
        <v>0</v>
      </c>
      <c r="J571" s="174"/>
      <c r="K571" s="175">
        <f>ROUND(E571*J571,2)</f>
        <v>0</v>
      </c>
      <c r="L571" s="175">
        <v>21</v>
      </c>
      <c r="M571" s="175">
        <f>G571*(1+L571/100)</f>
        <v>10062.965</v>
      </c>
      <c r="N571" s="175">
        <v>4.0099999999999997E-3</v>
      </c>
      <c r="O571" s="175">
        <f>ROUND(E571*N571,2)</f>
        <v>0.09</v>
      </c>
      <c r="P571" s="175">
        <v>0</v>
      </c>
      <c r="Q571" s="175">
        <f>ROUND(E571*P571,2)</f>
        <v>0</v>
      </c>
      <c r="R571" s="175" t="s">
        <v>705</v>
      </c>
      <c r="S571" s="175" t="s">
        <v>217</v>
      </c>
      <c r="T571" s="176" t="s">
        <v>218</v>
      </c>
      <c r="U571" s="161">
        <v>0.54290000000000005</v>
      </c>
      <c r="V571" s="161">
        <f>ROUND(E571*U571,2)</f>
        <v>12.6</v>
      </c>
      <c r="W571" s="161"/>
      <c r="X571" s="161" t="s">
        <v>241</v>
      </c>
      <c r="Y571" s="150"/>
      <c r="Z571" s="150"/>
      <c r="AA571" s="150"/>
      <c r="AB571" s="150"/>
      <c r="AC571" s="150"/>
      <c r="AD571" s="150"/>
      <c r="AE571" s="150"/>
      <c r="AF571" s="150"/>
      <c r="AG571" s="150" t="s">
        <v>242</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259" t="s">
        <v>764</v>
      </c>
      <c r="D572" s="260"/>
      <c r="E572" s="260"/>
      <c r="F572" s="260"/>
      <c r="G572" s="260"/>
      <c r="H572" s="161"/>
      <c r="I572" s="161"/>
      <c r="J572" s="161"/>
      <c r="K572" s="161"/>
      <c r="L572" s="161"/>
      <c r="M572" s="161"/>
      <c r="N572" s="161"/>
      <c r="O572" s="161"/>
      <c r="P572" s="161"/>
      <c r="Q572" s="161"/>
      <c r="R572" s="161"/>
      <c r="S572" s="161"/>
      <c r="T572" s="161"/>
      <c r="U572" s="161"/>
      <c r="V572" s="161"/>
      <c r="W572" s="161"/>
      <c r="X572" s="161"/>
      <c r="Y572" s="150"/>
      <c r="Z572" s="150"/>
      <c r="AA572" s="150"/>
      <c r="AB572" s="150"/>
      <c r="AC572" s="150"/>
      <c r="AD572" s="150"/>
      <c r="AE572" s="150"/>
      <c r="AF572" s="150"/>
      <c r="AG572" s="150" t="s">
        <v>244</v>
      </c>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189" t="s">
        <v>771</v>
      </c>
      <c r="D573" s="184"/>
      <c r="E573" s="185">
        <v>23.2</v>
      </c>
      <c r="F573" s="161"/>
      <c r="G573" s="161"/>
      <c r="H573" s="161"/>
      <c r="I573" s="161"/>
      <c r="J573" s="161"/>
      <c r="K573" s="161"/>
      <c r="L573" s="161"/>
      <c r="M573" s="161"/>
      <c r="N573" s="161"/>
      <c r="O573" s="161"/>
      <c r="P573" s="161"/>
      <c r="Q573" s="161"/>
      <c r="R573" s="161"/>
      <c r="S573" s="161"/>
      <c r="T573" s="161"/>
      <c r="U573" s="161"/>
      <c r="V573" s="161"/>
      <c r="W573" s="161"/>
      <c r="X573" s="161"/>
      <c r="Y573" s="150"/>
      <c r="Z573" s="150"/>
      <c r="AA573" s="150"/>
      <c r="AB573" s="150"/>
      <c r="AC573" s="150"/>
      <c r="AD573" s="150"/>
      <c r="AE573" s="150"/>
      <c r="AF573" s="150"/>
      <c r="AG573" s="150" t="s">
        <v>246</v>
      </c>
      <c r="AH573" s="150">
        <v>5</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261"/>
      <c r="D574" s="262"/>
      <c r="E574" s="262"/>
      <c r="F574" s="262"/>
      <c r="G574" s="262"/>
      <c r="H574" s="161"/>
      <c r="I574" s="161"/>
      <c r="J574" s="161"/>
      <c r="K574" s="161"/>
      <c r="L574" s="161"/>
      <c r="M574" s="161"/>
      <c r="N574" s="161"/>
      <c r="O574" s="161"/>
      <c r="P574" s="161"/>
      <c r="Q574" s="161"/>
      <c r="R574" s="161"/>
      <c r="S574" s="161"/>
      <c r="T574" s="161"/>
      <c r="U574" s="161"/>
      <c r="V574" s="161"/>
      <c r="W574" s="161"/>
      <c r="X574" s="161"/>
      <c r="Y574" s="150"/>
      <c r="Z574" s="150"/>
      <c r="AA574" s="150"/>
      <c r="AB574" s="150"/>
      <c r="AC574" s="150"/>
      <c r="AD574" s="150"/>
      <c r="AE574" s="150"/>
      <c r="AF574" s="150"/>
      <c r="AG574" s="150" t="s">
        <v>221</v>
      </c>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ht="22.5" outlineLevel="1" x14ac:dyDescent="0.2">
      <c r="A575" s="170">
        <v>137</v>
      </c>
      <c r="B575" s="171" t="s">
        <v>772</v>
      </c>
      <c r="C575" s="180" t="s">
        <v>773</v>
      </c>
      <c r="D575" s="172" t="s">
        <v>239</v>
      </c>
      <c r="E575" s="173">
        <v>10.5</v>
      </c>
      <c r="F575" s="174">
        <v>433.25</v>
      </c>
      <c r="G575" s="175">
        <f>ROUND(E575*F575,2)</f>
        <v>4549.13</v>
      </c>
      <c r="H575" s="174"/>
      <c r="I575" s="175">
        <f>ROUND(E575*H575,2)</f>
        <v>0</v>
      </c>
      <c r="J575" s="174"/>
      <c r="K575" s="175">
        <f>ROUND(E575*J575,2)</f>
        <v>0</v>
      </c>
      <c r="L575" s="175">
        <v>21</v>
      </c>
      <c r="M575" s="175">
        <f>G575*(1+L575/100)</f>
        <v>5504.4472999999998</v>
      </c>
      <c r="N575" s="175">
        <v>5.2199999999999998E-3</v>
      </c>
      <c r="O575" s="175">
        <f>ROUND(E575*N575,2)</f>
        <v>0.05</v>
      </c>
      <c r="P575" s="175">
        <v>0</v>
      </c>
      <c r="Q575" s="175">
        <f>ROUND(E575*P575,2)</f>
        <v>0</v>
      </c>
      <c r="R575" s="175" t="s">
        <v>705</v>
      </c>
      <c r="S575" s="175" t="s">
        <v>217</v>
      </c>
      <c r="T575" s="176" t="s">
        <v>218</v>
      </c>
      <c r="U575" s="161">
        <v>0.63429999999999997</v>
      </c>
      <c r="V575" s="161">
        <f>ROUND(E575*U575,2)</f>
        <v>6.66</v>
      </c>
      <c r="W575" s="161"/>
      <c r="X575" s="161" t="s">
        <v>241</v>
      </c>
      <c r="Y575" s="150"/>
      <c r="Z575" s="150"/>
      <c r="AA575" s="150"/>
      <c r="AB575" s="150"/>
      <c r="AC575" s="150"/>
      <c r="AD575" s="150"/>
      <c r="AE575" s="150"/>
      <c r="AF575" s="150"/>
      <c r="AG575" s="150" t="s">
        <v>242</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259" t="s">
        <v>764</v>
      </c>
      <c r="D576" s="260"/>
      <c r="E576" s="260"/>
      <c r="F576" s="260"/>
      <c r="G576" s="260"/>
      <c r="H576" s="161"/>
      <c r="I576" s="161"/>
      <c r="J576" s="161"/>
      <c r="K576" s="161"/>
      <c r="L576" s="161"/>
      <c r="M576" s="161"/>
      <c r="N576" s="161"/>
      <c r="O576" s="161"/>
      <c r="P576" s="161"/>
      <c r="Q576" s="161"/>
      <c r="R576" s="161"/>
      <c r="S576" s="161"/>
      <c r="T576" s="161"/>
      <c r="U576" s="161"/>
      <c r="V576" s="161"/>
      <c r="W576" s="161"/>
      <c r="X576" s="161"/>
      <c r="Y576" s="150"/>
      <c r="Z576" s="150"/>
      <c r="AA576" s="150"/>
      <c r="AB576" s="150"/>
      <c r="AC576" s="150"/>
      <c r="AD576" s="150"/>
      <c r="AE576" s="150"/>
      <c r="AF576" s="150"/>
      <c r="AG576" s="150" t="s">
        <v>244</v>
      </c>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189" t="s">
        <v>774</v>
      </c>
      <c r="D577" s="184"/>
      <c r="E577" s="185">
        <v>10.5</v>
      </c>
      <c r="F577" s="161"/>
      <c r="G577" s="161"/>
      <c r="H577" s="161"/>
      <c r="I577" s="161"/>
      <c r="J577" s="161"/>
      <c r="K577" s="161"/>
      <c r="L577" s="161"/>
      <c r="M577" s="161"/>
      <c r="N577" s="161"/>
      <c r="O577" s="161"/>
      <c r="P577" s="161"/>
      <c r="Q577" s="161"/>
      <c r="R577" s="161"/>
      <c r="S577" s="161"/>
      <c r="T577" s="161"/>
      <c r="U577" s="161"/>
      <c r="V577" s="161"/>
      <c r="W577" s="161"/>
      <c r="X577" s="161"/>
      <c r="Y577" s="150"/>
      <c r="Z577" s="150"/>
      <c r="AA577" s="150"/>
      <c r="AB577" s="150"/>
      <c r="AC577" s="150"/>
      <c r="AD577" s="150"/>
      <c r="AE577" s="150"/>
      <c r="AF577" s="150"/>
      <c r="AG577" s="150" t="s">
        <v>246</v>
      </c>
      <c r="AH577" s="150">
        <v>0</v>
      </c>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261"/>
      <c r="D578" s="262"/>
      <c r="E578" s="262"/>
      <c r="F578" s="262"/>
      <c r="G578" s="262"/>
      <c r="H578" s="161"/>
      <c r="I578" s="161"/>
      <c r="J578" s="161"/>
      <c r="K578" s="161"/>
      <c r="L578" s="161"/>
      <c r="M578" s="161"/>
      <c r="N578" s="161"/>
      <c r="O578" s="161"/>
      <c r="P578" s="161"/>
      <c r="Q578" s="161"/>
      <c r="R578" s="161"/>
      <c r="S578" s="161"/>
      <c r="T578" s="161"/>
      <c r="U578" s="161"/>
      <c r="V578" s="161"/>
      <c r="W578" s="161"/>
      <c r="X578" s="161"/>
      <c r="Y578" s="150"/>
      <c r="Z578" s="150"/>
      <c r="AA578" s="150"/>
      <c r="AB578" s="150"/>
      <c r="AC578" s="150"/>
      <c r="AD578" s="150"/>
      <c r="AE578" s="150"/>
      <c r="AF578" s="150"/>
      <c r="AG578" s="150" t="s">
        <v>221</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ht="22.5" outlineLevel="1" x14ac:dyDescent="0.2">
      <c r="A579" s="170">
        <v>138</v>
      </c>
      <c r="B579" s="171" t="s">
        <v>775</v>
      </c>
      <c r="C579" s="180" t="s">
        <v>776</v>
      </c>
      <c r="D579" s="172" t="s">
        <v>332</v>
      </c>
      <c r="E579" s="173">
        <v>4</v>
      </c>
      <c r="F579" s="174">
        <v>195.85</v>
      </c>
      <c r="G579" s="175">
        <f>ROUND(E579*F579,2)</f>
        <v>783.4</v>
      </c>
      <c r="H579" s="174"/>
      <c r="I579" s="175">
        <f>ROUND(E579*H579,2)</f>
        <v>0</v>
      </c>
      <c r="J579" s="174"/>
      <c r="K579" s="175">
        <f>ROUND(E579*J579,2)</f>
        <v>0</v>
      </c>
      <c r="L579" s="175">
        <v>21</v>
      </c>
      <c r="M579" s="175">
        <f>G579*(1+L579/100)</f>
        <v>947.91399999999999</v>
      </c>
      <c r="N579" s="175">
        <v>2.7999999999999998E-4</v>
      </c>
      <c r="O579" s="175">
        <f>ROUND(E579*N579,2)</f>
        <v>0</v>
      </c>
      <c r="P579" s="175">
        <v>0</v>
      </c>
      <c r="Q579" s="175">
        <f>ROUND(E579*P579,2)</f>
        <v>0</v>
      </c>
      <c r="R579" s="175" t="s">
        <v>705</v>
      </c>
      <c r="S579" s="175" t="s">
        <v>217</v>
      </c>
      <c r="T579" s="176" t="s">
        <v>218</v>
      </c>
      <c r="U579" s="161">
        <v>0.33</v>
      </c>
      <c r="V579" s="161">
        <f>ROUND(E579*U579,2)</f>
        <v>1.32</v>
      </c>
      <c r="W579" s="161"/>
      <c r="X579" s="161" t="s">
        <v>241</v>
      </c>
      <c r="Y579" s="150"/>
      <c r="Z579" s="150"/>
      <c r="AA579" s="150"/>
      <c r="AB579" s="150"/>
      <c r="AC579" s="150"/>
      <c r="AD579" s="150"/>
      <c r="AE579" s="150"/>
      <c r="AF579" s="150"/>
      <c r="AG579" s="150" t="s">
        <v>242</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259" t="s">
        <v>764</v>
      </c>
      <c r="D580" s="260"/>
      <c r="E580" s="260"/>
      <c r="F580" s="260"/>
      <c r="G580" s="260"/>
      <c r="H580" s="161"/>
      <c r="I580" s="161"/>
      <c r="J580" s="161"/>
      <c r="K580" s="161"/>
      <c r="L580" s="161"/>
      <c r="M580" s="161"/>
      <c r="N580" s="161"/>
      <c r="O580" s="161"/>
      <c r="P580" s="161"/>
      <c r="Q580" s="161"/>
      <c r="R580" s="161"/>
      <c r="S580" s="161"/>
      <c r="T580" s="161"/>
      <c r="U580" s="161"/>
      <c r="V580" s="161"/>
      <c r="W580" s="161"/>
      <c r="X580" s="161"/>
      <c r="Y580" s="150"/>
      <c r="Z580" s="150"/>
      <c r="AA580" s="150"/>
      <c r="AB580" s="150"/>
      <c r="AC580" s="150"/>
      <c r="AD580" s="150"/>
      <c r="AE580" s="150"/>
      <c r="AF580" s="150"/>
      <c r="AG580" s="150" t="s">
        <v>244</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261"/>
      <c r="D581" s="262"/>
      <c r="E581" s="262"/>
      <c r="F581" s="262"/>
      <c r="G581" s="262"/>
      <c r="H581" s="161"/>
      <c r="I581" s="161"/>
      <c r="J581" s="161"/>
      <c r="K581" s="161"/>
      <c r="L581" s="161"/>
      <c r="M581" s="161"/>
      <c r="N581" s="161"/>
      <c r="O581" s="161"/>
      <c r="P581" s="161"/>
      <c r="Q581" s="161"/>
      <c r="R581" s="161"/>
      <c r="S581" s="161"/>
      <c r="T581" s="161"/>
      <c r="U581" s="161"/>
      <c r="V581" s="161"/>
      <c r="W581" s="161"/>
      <c r="X581" s="161"/>
      <c r="Y581" s="150"/>
      <c r="Z581" s="150"/>
      <c r="AA581" s="150"/>
      <c r="AB581" s="150"/>
      <c r="AC581" s="150"/>
      <c r="AD581" s="150"/>
      <c r="AE581" s="150"/>
      <c r="AF581" s="150"/>
      <c r="AG581" s="150" t="s">
        <v>221</v>
      </c>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ht="22.5" outlineLevel="1" x14ac:dyDescent="0.2">
      <c r="A582" s="170">
        <v>139</v>
      </c>
      <c r="B582" s="171" t="s">
        <v>777</v>
      </c>
      <c r="C582" s="180" t="s">
        <v>778</v>
      </c>
      <c r="D582" s="172" t="s">
        <v>239</v>
      </c>
      <c r="E582" s="173">
        <v>46.4</v>
      </c>
      <c r="F582" s="174">
        <v>83.09</v>
      </c>
      <c r="G582" s="175">
        <f>ROUND(E582*F582,2)</f>
        <v>3855.38</v>
      </c>
      <c r="H582" s="174"/>
      <c r="I582" s="175">
        <f>ROUND(E582*H582,2)</f>
        <v>0</v>
      </c>
      <c r="J582" s="174"/>
      <c r="K582" s="175">
        <f>ROUND(E582*J582,2)</f>
        <v>0</v>
      </c>
      <c r="L582" s="175">
        <v>21</v>
      </c>
      <c r="M582" s="175">
        <f>G582*(1+L582/100)</f>
        <v>4665.0097999999998</v>
      </c>
      <c r="N582" s="175">
        <v>2.0000000000000002E-5</v>
      </c>
      <c r="O582" s="175">
        <f>ROUND(E582*N582,2)</f>
        <v>0</v>
      </c>
      <c r="P582" s="175">
        <v>0</v>
      </c>
      <c r="Q582" s="175">
        <f>ROUND(E582*P582,2)</f>
        <v>0</v>
      </c>
      <c r="R582" s="175" t="s">
        <v>705</v>
      </c>
      <c r="S582" s="175" t="s">
        <v>217</v>
      </c>
      <c r="T582" s="176" t="s">
        <v>218</v>
      </c>
      <c r="U582" s="161">
        <v>0.13</v>
      </c>
      <c r="V582" s="161">
        <f>ROUND(E582*U582,2)</f>
        <v>6.03</v>
      </c>
      <c r="W582" s="161"/>
      <c r="X582" s="161" t="s">
        <v>241</v>
      </c>
      <c r="Y582" s="150"/>
      <c r="Z582" s="150"/>
      <c r="AA582" s="150"/>
      <c r="AB582" s="150"/>
      <c r="AC582" s="150"/>
      <c r="AD582" s="150"/>
      <c r="AE582" s="150"/>
      <c r="AF582" s="150"/>
      <c r="AG582" s="150" t="s">
        <v>744</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189" t="s">
        <v>771</v>
      </c>
      <c r="D583" s="184"/>
      <c r="E583" s="185">
        <v>23.2</v>
      </c>
      <c r="F583" s="161"/>
      <c r="G583" s="161"/>
      <c r="H583" s="161"/>
      <c r="I583" s="161"/>
      <c r="J583" s="161"/>
      <c r="K583" s="161"/>
      <c r="L583" s="161"/>
      <c r="M583" s="161"/>
      <c r="N583" s="161"/>
      <c r="O583" s="161"/>
      <c r="P583" s="161"/>
      <c r="Q583" s="161"/>
      <c r="R583" s="161"/>
      <c r="S583" s="161"/>
      <c r="T583" s="161"/>
      <c r="U583" s="161"/>
      <c r="V583" s="161"/>
      <c r="W583" s="161"/>
      <c r="X583" s="161"/>
      <c r="Y583" s="150"/>
      <c r="Z583" s="150"/>
      <c r="AA583" s="150"/>
      <c r="AB583" s="150"/>
      <c r="AC583" s="150"/>
      <c r="AD583" s="150"/>
      <c r="AE583" s="150"/>
      <c r="AF583" s="150"/>
      <c r="AG583" s="150" t="s">
        <v>246</v>
      </c>
      <c r="AH583" s="150">
        <v>5</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189" t="s">
        <v>779</v>
      </c>
      <c r="D584" s="184"/>
      <c r="E584" s="185">
        <v>23.2</v>
      </c>
      <c r="F584" s="161"/>
      <c r="G584" s="161"/>
      <c r="H584" s="161"/>
      <c r="I584" s="161"/>
      <c r="J584" s="161"/>
      <c r="K584" s="161"/>
      <c r="L584" s="161"/>
      <c r="M584" s="161"/>
      <c r="N584" s="161"/>
      <c r="O584" s="161"/>
      <c r="P584" s="161"/>
      <c r="Q584" s="161"/>
      <c r="R584" s="161"/>
      <c r="S584" s="161"/>
      <c r="T584" s="161"/>
      <c r="U584" s="161"/>
      <c r="V584" s="161"/>
      <c r="W584" s="161"/>
      <c r="X584" s="161"/>
      <c r="Y584" s="150"/>
      <c r="Z584" s="150"/>
      <c r="AA584" s="150"/>
      <c r="AB584" s="150"/>
      <c r="AC584" s="150"/>
      <c r="AD584" s="150"/>
      <c r="AE584" s="150"/>
      <c r="AF584" s="150"/>
      <c r="AG584" s="150" t="s">
        <v>246</v>
      </c>
      <c r="AH584" s="150">
        <v>5</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261"/>
      <c r="D585" s="262"/>
      <c r="E585" s="262"/>
      <c r="F585" s="262"/>
      <c r="G585" s="262"/>
      <c r="H585" s="161"/>
      <c r="I585" s="161"/>
      <c r="J585" s="161"/>
      <c r="K585" s="161"/>
      <c r="L585" s="161"/>
      <c r="M585" s="161"/>
      <c r="N585" s="161"/>
      <c r="O585" s="161"/>
      <c r="P585" s="161"/>
      <c r="Q585" s="161"/>
      <c r="R585" s="161"/>
      <c r="S585" s="161"/>
      <c r="T585" s="161"/>
      <c r="U585" s="161"/>
      <c r="V585" s="161"/>
      <c r="W585" s="161"/>
      <c r="X585" s="161"/>
      <c r="Y585" s="150"/>
      <c r="Z585" s="150"/>
      <c r="AA585" s="150"/>
      <c r="AB585" s="150"/>
      <c r="AC585" s="150"/>
      <c r="AD585" s="150"/>
      <c r="AE585" s="150"/>
      <c r="AF585" s="150"/>
      <c r="AG585" s="150" t="s">
        <v>221</v>
      </c>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ht="22.5" outlineLevel="1" x14ac:dyDescent="0.2">
      <c r="A586" s="170">
        <v>140</v>
      </c>
      <c r="B586" s="171" t="s">
        <v>780</v>
      </c>
      <c r="C586" s="180" t="s">
        <v>781</v>
      </c>
      <c r="D586" s="172" t="s">
        <v>239</v>
      </c>
      <c r="E586" s="173">
        <v>29</v>
      </c>
      <c r="F586" s="174">
        <v>85.46</v>
      </c>
      <c r="G586" s="175">
        <f>ROUND(E586*F586,2)</f>
        <v>2478.34</v>
      </c>
      <c r="H586" s="174"/>
      <c r="I586" s="175">
        <f>ROUND(E586*H586,2)</f>
        <v>0</v>
      </c>
      <c r="J586" s="174"/>
      <c r="K586" s="175">
        <f>ROUND(E586*J586,2)</f>
        <v>0</v>
      </c>
      <c r="L586" s="175">
        <v>21</v>
      </c>
      <c r="M586" s="175">
        <f>G586*(1+L586/100)</f>
        <v>2998.7914000000001</v>
      </c>
      <c r="N586" s="175">
        <v>6.0000000000000002E-5</v>
      </c>
      <c r="O586" s="175">
        <f>ROUND(E586*N586,2)</f>
        <v>0</v>
      </c>
      <c r="P586" s="175">
        <v>0</v>
      </c>
      <c r="Q586" s="175">
        <f>ROUND(E586*P586,2)</f>
        <v>0</v>
      </c>
      <c r="R586" s="175" t="s">
        <v>705</v>
      </c>
      <c r="S586" s="175" t="s">
        <v>217</v>
      </c>
      <c r="T586" s="176" t="s">
        <v>218</v>
      </c>
      <c r="U586" s="161">
        <v>0.13</v>
      </c>
      <c r="V586" s="161">
        <f>ROUND(E586*U586,2)</f>
        <v>3.77</v>
      </c>
      <c r="W586" s="161"/>
      <c r="X586" s="161" t="s">
        <v>241</v>
      </c>
      <c r="Y586" s="150"/>
      <c r="Z586" s="150"/>
      <c r="AA586" s="150"/>
      <c r="AB586" s="150"/>
      <c r="AC586" s="150"/>
      <c r="AD586" s="150"/>
      <c r="AE586" s="150"/>
      <c r="AF586" s="150"/>
      <c r="AG586" s="150" t="s">
        <v>242</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57"/>
      <c r="B587" s="158"/>
      <c r="C587" s="189" t="s">
        <v>782</v>
      </c>
      <c r="D587" s="184"/>
      <c r="E587" s="185">
        <v>10.5</v>
      </c>
      <c r="F587" s="161"/>
      <c r="G587" s="161"/>
      <c r="H587" s="161"/>
      <c r="I587" s="161"/>
      <c r="J587" s="161"/>
      <c r="K587" s="161"/>
      <c r="L587" s="161"/>
      <c r="M587" s="161"/>
      <c r="N587" s="161"/>
      <c r="O587" s="161"/>
      <c r="P587" s="161"/>
      <c r="Q587" s="161"/>
      <c r="R587" s="161"/>
      <c r="S587" s="161"/>
      <c r="T587" s="161"/>
      <c r="U587" s="161"/>
      <c r="V587" s="161"/>
      <c r="W587" s="161"/>
      <c r="X587" s="161"/>
      <c r="Y587" s="150"/>
      <c r="Z587" s="150"/>
      <c r="AA587" s="150"/>
      <c r="AB587" s="150"/>
      <c r="AC587" s="150"/>
      <c r="AD587" s="150"/>
      <c r="AE587" s="150"/>
      <c r="AF587" s="150"/>
      <c r="AG587" s="150" t="s">
        <v>246</v>
      </c>
      <c r="AH587" s="150">
        <v>5</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189" t="s">
        <v>783</v>
      </c>
      <c r="D588" s="184"/>
      <c r="E588" s="185">
        <v>18.5</v>
      </c>
      <c r="F588" s="161"/>
      <c r="G588" s="161"/>
      <c r="H588" s="161"/>
      <c r="I588" s="161"/>
      <c r="J588" s="161"/>
      <c r="K588" s="161"/>
      <c r="L588" s="161"/>
      <c r="M588" s="161"/>
      <c r="N588" s="161"/>
      <c r="O588" s="161"/>
      <c r="P588" s="161"/>
      <c r="Q588" s="161"/>
      <c r="R588" s="161"/>
      <c r="S588" s="161"/>
      <c r="T588" s="161"/>
      <c r="U588" s="161"/>
      <c r="V588" s="161"/>
      <c r="W588" s="161"/>
      <c r="X588" s="161"/>
      <c r="Y588" s="150"/>
      <c r="Z588" s="150"/>
      <c r="AA588" s="150"/>
      <c r="AB588" s="150"/>
      <c r="AC588" s="150"/>
      <c r="AD588" s="150"/>
      <c r="AE588" s="150"/>
      <c r="AF588" s="150"/>
      <c r="AG588" s="150" t="s">
        <v>246</v>
      </c>
      <c r="AH588" s="150">
        <v>5</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261"/>
      <c r="D589" s="262"/>
      <c r="E589" s="262"/>
      <c r="F589" s="262"/>
      <c r="G589" s="262"/>
      <c r="H589" s="161"/>
      <c r="I589" s="161"/>
      <c r="J589" s="161"/>
      <c r="K589" s="161"/>
      <c r="L589" s="161"/>
      <c r="M589" s="161"/>
      <c r="N589" s="161"/>
      <c r="O589" s="161"/>
      <c r="P589" s="161"/>
      <c r="Q589" s="161"/>
      <c r="R589" s="161"/>
      <c r="S589" s="161"/>
      <c r="T589" s="161"/>
      <c r="U589" s="161"/>
      <c r="V589" s="161"/>
      <c r="W589" s="161"/>
      <c r="X589" s="161"/>
      <c r="Y589" s="150"/>
      <c r="Z589" s="150"/>
      <c r="AA589" s="150"/>
      <c r="AB589" s="150"/>
      <c r="AC589" s="150"/>
      <c r="AD589" s="150"/>
      <c r="AE589" s="150"/>
      <c r="AF589" s="150"/>
      <c r="AG589" s="150" t="s">
        <v>221</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70">
        <v>141</v>
      </c>
      <c r="B590" s="171" t="s">
        <v>784</v>
      </c>
      <c r="C590" s="180" t="s">
        <v>785</v>
      </c>
      <c r="D590" s="172" t="s">
        <v>332</v>
      </c>
      <c r="E590" s="173">
        <v>11</v>
      </c>
      <c r="F590" s="174">
        <v>255.2</v>
      </c>
      <c r="G590" s="175">
        <f>ROUND(E590*F590,2)</f>
        <v>2807.2</v>
      </c>
      <c r="H590" s="174"/>
      <c r="I590" s="175">
        <f>ROUND(E590*H590,2)</f>
        <v>0</v>
      </c>
      <c r="J590" s="174"/>
      <c r="K590" s="175">
        <f>ROUND(E590*J590,2)</f>
        <v>0</v>
      </c>
      <c r="L590" s="175">
        <v>21</v>
      </c>
      <c r="M590" s="175">
        <f>G590*(1+L590/100)</f>
        <v>3396.7119999999995</v>
      </c>
      <c r="N590" s="175">
        <v>0</v>
      </c>
      <c r="O590" s="175">
        <f>ROUND(E590*N590,2)</f>
        <v>0</v>
      </c>
      <c r="P590" s="175">
        <v>0</v>
      </c>
      <c r="Q590" s="175">
        <f>ROUND(E590*P590,2)</f>
        <v>0</v>
      </c>
      <c r="R590" s="175" t="s">
        <v>705</v>
      </c>
      <c r="S590" s="175" t="s">
        <v>217</v>
      </c>
      <c r="T590" s="176" t="s">
        <v>218</v>
      </c>
      <c r="U590" s="161">
        <v>0.42499999999999999</v>
      </c>
      <c r="V590" s="161">
        <f>ROUND(E590*U590,2)</f>
        <v>4.68</v>
      </c>
      <c r="W590" s="161"/>
      <c r="X590" s="161" t="s">
        <v>241</v>
      </c>
      <c r="Y590" s="150"/>
      <c r="Z590" s="150"/>
      <c r="AA590" s="150"/>
      <c r="AB590" s="150"/>
      <c r="AC590" s="150"/>
      <c r="AD590" s="150"/>
      <c r="AE590" s="150"/>
      <c r="AF590" s="150"/>
      <c r="AG590" s="150" t="s">
        <v>242</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189" t="s">
        <v>786</v>
      </c>
      <c r="D591" s="184"/>
      <c r="E591" s="185">
        <v>11</v>
      </c>
      <c r="F591" s="161"/>
      <c r="G591" s="161"/>
      <c r="H591" s="161"/>
      <c r="I591" s="161"/>
      <c r="J591" s="161"/>
      <c r="K591" s="161"/>
      <c r="L591" s="161"/>
      <c r="M591" s="161"/>
      <c r="N591" s="161"/>
      <c r="O591" s="161"/>
      <c r="P591" s="161"/>
      <c r="Q591" s="161"/>
      <c r="R591" s="161"/>
      <c r="S591" s="161"/>
      <c r="T591" s="161"/>
      <c r="U591" s="161"/>
      <c r="V591" s="161"/>
      <c r="W591" s="161"/>
      <c r="X591" s="161"/>
      <c r="Y591" s="150"/>
      <c r="Z591" s="150"/>
      <c r="AA591" s="150"/>
      <c r="AB591" s="150"/>
      <c r="AC591" s="150"/>
      <c r="AD591" s="150"/>
      <c r="AE591" s="150"/>
      <c r="AF591" s="150"/>
      <c r="AG591" s="150" t="s">
        <v>246</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
      <c r="A592" s="157"/>
      <c r="B592" s="158"/>
      <c r="C592" s="261"/>
      <c r="D592" s="262"/>
      <c r="E592" s="262"/>
      <c r="F592" s="262"/>
      <c r="G592" s="262"/>
      <c r="H592" s="161"/>
      <c r="I592" s="161"/>
      <c r="J592" s="161"/>
      <c r="K592" s="161"/>
      <c r="L592" s="161"/>
      <c r="M592" s="161"/>
      <c r="N592" s="161"/>
      <c r="O592" s="161"/>
      <c r="P592" s="161"/>
      <c r="Q592" s="161"/>
      <c r="R592" s="161"/>
      <c r="S592" s="161"/>
      <c r="T592" s="161"/>
      <c r="U592" s="161"/>
      <c r="V592" s="161"/>
      <c r="W592" s="161"/>
      <c r="X592" s="161"/>
      <c r="Y592" s="150"/>
      <c r="Z592" s="150"/>
      <c r="AA592" s="150"/>
      <c r="AB592" s="150"/>
      <c r="AC592" s="150"/>
      <c r="AD592" s="150"/>
      <c r="AE592" s="150"/>
      <c r="AF592" s="150"/>
      <c r="AG592" s="150" t="s">
        <v>221</v>
      </c>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
      <c r="A593" s="170">
        <v>142</v>
      </c>
      <c r="B593" s="171" t="s">
        <v>787</v>
      </c>
      <c r="C593" s="180" t="s">
        <v>788</v>
      </c>
      <c r="D593" s="172" t="s">
        <v>332</v>
      </c>
      <c r="E593" s="173">
        <v>2</v>
      </c>
      <c r="F593" s="174">
        <v>255.2</v>
      </c>
      <c r="G593" s="175">
        <f>ROUND(E593*F593,2)</f>
        <v>510.4</v>
      </c>
      <c r="H593" s="174"/>
      <c r="I593" s="175">
        <f>ROUND(E593*H593,2)</f>
        <v>0</v>
      </c>
      <c r="J593" s="174"/>
      <c r="K593" s="175">
        <f>ROUND(E593*J593,2)</f>
        <v>0</v>
      </c>
      <c r="L593" s="175">
        <v>21</v>
      </c>
      <c r="M593" s="175">
        <f>G593*(1+L593/100)</f>
        <v>617.58399999999995</v>
      </c>
      <c r="N593" s="175">
        <v>0</v>
      </c>
      <c r="O593" s="175">
        <f>ROUND(E593*N593,2)</f>
        <v>0</v>
      </c>
      <c r="P593" s="175">
        <v>0</v>
      </c>
      <c r="Q593" s="175">
        <f>ROUND(E593*P593,2)</f>
        <v>0</v>
      </c>
      <c r="R593" s="175" t="s">
        <v>705</v>
      </c>
      <c r="S593" s="175" t="s">
        <v>217</v>
      </c>
      <c r="T593" s="176" t="s">
        <v>218</v>
      </c>
      <c r="U593" s="161">
        <v>0.42499999999999999</v>
      </c>
      <c r="V593" s="161">
        <f>ROUND(E593*U593,2)</f>
        <v>0.85</v>
      </c>
      <c r="W593" s="161"/>
      <c r="X593" s="161" t="s">
        <v>241</v>
      </c>
      <c r="Y593" s="150"/>
      <c r="Z593" s="150"/>
      <c r="AA593" s="150"/>
      <c r="AB593" s="150"/>
      <c r="AC593" s="150"/>
      <c r="AD593" s="150"/>
      <c r="AE593" s="150"/>
      <c r="AF593" s="150"/>
      <c r="AG593" s="150" t="s">
        <v>242</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189" t="s">
        <v>789</v>
      </c>
      <c r="D594" s="184"/>
      <c r="E594" s="185">
        <v>2</v>
      </c>
      <c r="F594" s="161"/>
      <c r="G594" s="161"/>
      <c r="H594" s="161"/>
      <c r="I594" s="161"/>
      <c r="J594" s="161"/>
      <c r="K594" s="161"/>
      <c r="L594" s="161"/>
      <c r="M594" s="161"/>
      <c r="N594" s="161"/>
      <c r="O594" s="161"/>
      <c r="P594" s="161"/>
      <c r="Q594" s="161"/>
      <c r="R594" s="161"/>
      <c r="S594" s="161"/>
      <c r="T594" s="161"/>
      <c r="U594" s="161"/>
      <c r="V594" s="161"/>
      <c r="W594" s="161"/>
      <c r="X594" s="161"/>
      <c r="Y594" s="150"/>
      <c r="Z594" s="150"/>
      <c r="AA594" s="150"/>
      <c r="AB594" s="150"/>
      <c r="AC594" s="150"/>
      <c r="AD594" s="150"/>
      <c r="AE594" s="150"/>
      <c r="AF594" s="150"/>
      <c r="AG594" s="150" t="s">
        <v>246</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261"/>
      <c r="D595" s="262"/>
      <c r="E595" s="262"/>
      <c r="F595" s="262"/>
      <c r="G595" s="262"/>
      <c r="H595" s="161"/>
      <c r="I595" s="161"/>
      <c r="J595" s="161"/>
      <c r="K595" s="161"/>
      <c r="L595" s="161"/>
      <c r="M595" s="161"/>
      <c r="N595" s="161"/>
      <c r="O595" s="161"/>
      <c r="P595" s="161"/>
      <c r="Q595" s="161"/>
      <c r="R595" s="161"/>
      <c r="S595" s="161"/>
      <c r="T595" s="161"/>
      <c r="U595" s="161"/>
      <c r="V595" s="161"/>
      <c r="W595" s="161"/>
      <c r="X595" s="161"/>
      <c r="Y595" s="150"/>
      <c r="Z595" s="150"/>
      <c r="AA595" s="150"/>
      <c r="AB595" s="150"/>
      <c r="AC595" s="150"/>
      <c r="AD595" s="150"/>
      <c r="AE595" s="150"/>
      <c r="AF595" s="150"/>
      <c r="AG595" s="150" t="s">
        <v>221</v>
      </c>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70">
        <v>143</v>
      </c>
      <c r="B596" s="171" t="s">
        <v>790</v>
      </c>
      <c r="C596" s="180" t="s">
        <v>791</v>
      </c>
      <c r="D596" s="172" t="s">
        <v>759</v>
      </c>
      <c r="E596" s="173">
        <v>8</v>
      </c>
      <c r="F596" s="174">
        <v>59.35</v>
      </c>
      <c r="G596" s="175">
        <f>ROUND(E596*F596,2)</f>
        <v>474.8</v>
      </c>
      <c r="H596" s="174"/>
      <c r="I596" s="175">
        <f>ROUND(E596*H596,2)</f>
        <v>0</v>
      </c>
      <c r="J596" s="174"/>
      <c r="K596" s="175">
        <f>ROUND(E596*J596,2)</f>
        <v>0</v>
      </c>
      <c r="L596" s="175">
        <v>21</v>
      </c>
      <c r="M596" s="175">
        <f>G596*(1+L596/100)</f>
        <v>574.50800000000004</v>
      </c>
      <c r="N596" s="175">
        <v>0</v>
      </c>
      <c r="O596" s="175">
        <f>ROUND(E596*N596,2)</f>
        <v>0</v>
      </c>
      <c r="P596" s="175">
        <v>0</v>
      </c>
      <c r="Q596" s="175">
        <f>ROUND(E596*P596,2)</f>
        <v>0</v>
      </c>
      <c r="R596" s="175" t="s">
        <v>705</v>
      </c>
      <c r="S596" s="175" t="s">
        <v>217</v>
      </c>
      <c r="T596" s="176" t="s">
        <v>218</v>
      </c>
      <c r="U596" s="161">
        <v>0.105</v>
      </c>
      <c r="V596" s="161">
        <f>ROUND(E596*U596,2)</f>
        <v>0.84</v>
      </c>
      <c r="W596" s="161"/>
      <c r="X596" s="161" t="s">
        <v>241</v>
      </c>
      <c r="Y596" s="150"/>
      <c r="Z596" s="150"/>
      <c r="AA596" s="150"/>
      <c r="AB596" s="150"/>
      <c r="AC596" s="150"/>
      <c r="AD596" s="150"/>
      <c r="AE596" s="150"/>
      <c r="AF596" s="150"/>
      <c r="AG596" s="150" t="s">
        <v>242</v>
      </c>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89" t="s">
        <v>792</v>
      </c>
      <c r="D597" s="184"/>
      <c r="E597" s="185">
        <v>8</v>
      </c>
      <c r="F597" s="161"/>
      <c r="G597" s="161"/>
      <c r="H597" s="161"/>
      <c r="I597" s="161"/>
      <c r="J597" s="161"/>
      <c r="K597" s="161"/>
      <c r="L597" s="161"/>
      <c r="M597" s="161"/>
      <c r="N597" s="161"/>
      <c r="O597" s="161"/>
      <c r="P597" s="161"/>
      <c r="Q597" s="161"/>
      <c r="R597" s="161"/>
      <c r="S597" s="161"/>
      <c r="T597" s="161"/>
      <c r="U597" s="161"/>
      <c r="V597" s="161"/>
      <c r="W597" s="161"/>
      <c r="X597" s="161"/>
      <c r="Y597" s="150"/>
      <c r="Z597" s="150"/>
      <c r="AA597" s="150"/>
      <c r="AB597" s="150"/>
      <c r="AC597" s="150"/>
      <c r="AD597" s="150"/>
      <c r="AE597" s="150"/>
      <c r="AF597" s="150"/>
      <c r="AG597" s="150" t="s">
        <v>246</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261"/>
      <c r="D598" s="262"/>
      <c r="E598" s="262"/>
      <c r="F598" s="262"/>
      <c r="G598" s="262"/>
      <c r="H598" s="161"/>
      <c r="I598" s="161"/>
      <c r="J598" s="161"/>
      <c r="K598" s="161"/>
      <c r="L598" s="161"/>
      <c r="M598" s="161"/>
      <c r="N598" s="161"/>
      <c r="O598" s="161"/>
      <c r="P598" s="161"/>
      <c r="Q598" s="161"/>
      <c r="R598" s="161"/>
      <c r="S598" s="161"/>
      <c r="T598" s="161"/>
      <c r="U598" s="161"/>
      <c r="V598" s="161"/>
      <c r="W598" s="161"/>
      <c r="X598" s="161"/>
      <c r="Y598" s="150"/>
      <c r="Z598" s="150"/>
      <c r="AA598" s="150"/>
      <c r="AB598" s="150"/>
      <c r="AC598" s="150"/>
      <c r="AD598" s="150"/>
      <c r="AE598" s="150"/>
      <c r="AF598" s="150"/>
      <c r="AG598" s="150" t="s">
        <v>221</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70">
        <v>144</v>
      </c>
      <c r="B599" s="171" t="s">
        <v>793</v>
      </c>
      <c r="C599" s="180" t="s">
        <v>794</v>
      </c>
      <c r="D599" s="172" t="s">
        <v>332</v>
      </c>
      <c r="E599" s="173">
        <v>2</v>
      </c>
      <c r="F599" s="174">
        <v>635.04</v>
      </c>
      <c r="G599" s="175">
        <f>ROUND(E599*F599,2)</f>
        <v>1270.08</v>
      </c>
      <c r="H599" s="174"/>
      <c r="I599" s="175">
        <f>ROUND(E599*H599,2)</f>
        <v>0</v>
      </c>
      <c r="J599" s="174"/>
      <c r="K599" s="175">
        <f>ROUND(E599*J599,2)</f>
        <v>0</v>
      </c>
      <c r="L599" s="175">
        <v>21</v>
      </c>
      <c r="M599" s="175">
        <f>G599*(1+L599/100)</f>
        <v>1536.7967999999998</v>
      </c>
      <c r="N599" s="175">
        <v>6.7000000000000002E-4</v>
      </c>
      <c r="O599" s="175">
        <f>ROUND(E599*N599,2)</f>
        <v>0</v>
      </c>
      <c r="P599" s="175">
        <v>0</v>
      </c>
      <c r="Q599" s="175">
        <f>ROUND(E599*P599,2)</f>
        <v>0</v>
      </c>
      <c r="R599" s="175" t="s">
        <v>705</v>
      </c>
      <c r="S599" s="175" t="s">
        <v>217</v>
      </c>
      <c r="T599" s="176" t="s">
        <v>218</v>
      </c>
      <c r="U599" s="161">
        <v>0.22700000000000001</v>
      </c>
      <c r="V599" s="161">
        <f>ROUND(E599*U599,2)</f>
        <v>0.45</v>
      </c>
      <c r="W599" s="161"/>
      <c r="X599" s="161" t="s">
        <v>241</v>
      </c>
      <c r="Y599" s="150"/>
      <c r="Z599" s="150"/>
      <c r="AA599" s="150"/>
      <c r="AB599" s="150"/>
      <c r="AC599" s="150"/>
      <c r="AD599" s="150"/>
      <c r="AE599" s="150"/>
      <c r="AF599" s="150"/>
      <c r="AG599" s="150" t="s">
        <v>242</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
      <c r="A600" s="157"/>
      <c r="B600" s="158"/>
      <c r="C600" s="250"/>
      <c r="D600" s="251"/>
      <c r="E600" s="251"/>
      <c r="F600" s="251"/>
      <c r="G600" s="251"/>
      <c r="H600" s="161"/>
      <c r="I600" s="161"/>
      <c r="J600" s="161"/>
      <c r="K600" s="161"/>
      <c r="L600" s="161"/>
      <c r="M600" s="161"/>
      <c r="N600" s="161"/>
      <c r="O600" s="161"/>
      <c r="P600" s="161"/>
      <c r="Q600" s="161"/>
      <c r="R600" s="161"/>
      <c r="S600" s="161"/>
      <c r="T600" s="161"/>
      <c r="U600" s="161"/>
      <c r="V600" s="161"/>
      <c r="W600" s="161"/>
      <c r="X600" s="161"/>
      <c r="Y600" s="150"/>
      <c r="Z600" s="150"/>
      <c r="AA600" s="150"/>
      <c r="AB600" s="150"/>
      <c r="AC600" s="150"/>
      <c r="AD600" s="150"/>
      <c r="AE600" s="150"/>
      <c r="AF600" s="150"/>
      <c r="AG600" s="150" t="s">
        <v>221</v>
      </c>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outlineLevel="1" x14ac:dyDescent="0.2">
      <c r="A601" s="170">
        <v>145</v>
      </c>
      <c r="B601" s="171" t="s">
        <v>795</v>
      </c>
      <c r="C601" s="180" t="s">
        <v>796</v>
      </c>
      <c r="D601" s="172" t="s">
        <v>332</v>
      </c>
      <c r="E601" s="173">
        <v>1</v>
      </c>
      <c r="F601" s="174">
        <v>438.58</v>
      </c>
      <c r="G601" s="175">
        <f>ROUND(E601*F601,2)</f>
        <v>438.58</v>
      </c>
      <c r="H601" s="174"/>
      <c r="I601" s="175">
        <f>ROUND(E601*H601,2)</f>
        <v>0</v>
      </c>
      <c r="J601" s="174"/>
      <c r="K601" s="175">
        <f>ROUND(E601*J601,2)</f>
        <v>0</v>
      </c>
      <c r="L601" s="175">
        <v>21</v>
      </c>
      <c r="M601" s="175">
        <f>G601*(1+L601/100)</f>
        <v>530.68179999999995</v>
      </c>
      <c r="N601" s="175">
        <v>3.6000000000000002E-4</v>
      </c>
      <c r="O601" s="175">
        <f>ROUND(E601*N601,2)</f>
        <v>0</v>
      </c>
      <c r="P601" s="175">
        <v>0</v>
      </c>
      <c r="Q601" s="175">
        <f>ROUND(E601*P601,2)</f>
        <v>0</v>
      </c>
      <c r="R601" s="175" t="s">
        <v>705</v>
      </c>
      <c r="S601" s="175" t="s">
        <v>217</v>
      </c>
      <c r="T601" s="176" t="s">
        <v>218</v>
      </c>
      <c r="U601" s="161">
        <v>0.19</v>
      </c>
      <c r="V601" s="161">
        <f>ROUND(E601*U601,2)</f>
        <v>0.19</v>
      </c>
      <c r="W601" s="161"/>
      <c r="X601" s="161" t="s">
        <v>241</v>
      </c>
      <c r="Y601" s="150"/>
      <c r="Z601" s="150"/>
      <c r="AA601" s="150"/>
      <c r="AB601" s="150"/>
      <c r="AC601" s="150"/>
      <c r="AD601" s="150"/>
      <c r="AE601" s="150"/>
      <c r="AF601" s="150"/>
      <c r="AG601" s="150" t="s">
        <v>242</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189" t="s">
        <v>336</v>
      </c>
      <c r="D602" s="184"/>
      <c r="E602" s="185">
        <v>1</v>
      </c>
      <c r="F602" s="161"/>
      <c r="G602" s="161"/>
      <c r="H602" s="161"/>
      <c r="I602" s="161"/>
      <c r="J602" s="161"/>
      <c r="K602" s="161"/>
      <c r="L602" s="161"/>
      <c r="M602" s="161"/>
      <c r="N602" s="161"/>
      <c r="O602" s="161"/>
      <c r="P602" s="161"/>
      <c r="Q602" s="161"/>
      <c r="R602" s="161"/>
      <c r="S602" s="161"/>
      <c r="T602" s="161"/>
      <c r="U602" s="161"/>
      <c r="V602" s="161"/>
      <c r="W602" s="161"/>
      <c r="X602" s="161"/>
      <c r="Y602" s="150"/>
      <c r="Z602" s="150"/>
      <c r="AA602" s="150"/>
      <c r="AB602" s="150"/>
      <c r="AC602" s="150"/>
      <c r="AD602" s="150"/>
      <c r="AE602" s="150"/>
      <c r="AF602" s="150"/>
      <c r="AG602" s="150" t="s">
        <v>246</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261"/>
      <c r="D603" s="262"/>
      <c r="E603" s="262"/>
      <c r="F603" s="262"/>
      <c r="G603" s="262"/>
      <c r="H603" s="161"/>
      <c r="I603" s="161"/>
      <c r="J603" s="161"/>
      <c r="K603" s="161"/>
      <c r="L603" s="161"/>
      <c r="M603" s="161"/>
      <c r="N603" s="161"/>
      <c r="O603" s="161"/>
      <c r="P603" s="161"/>
      <c r="Q603" s="161"/>
      <c r="R603" s="161"/>
      <c r="S603" s="161"/>
      <c r="T603" s="161"/>
      <c r="U603" s="161"/>
      <c r="V603" s="161"/>
      <c r="W603" s="161"/>
      <c r="X603" s="161"/>
      <c r="Y603" s="150"/>
      <c r="Z603" s="150"/>
      <c r="AA603" s="150"/>
      <c r="AB603" s="150"/>
      <c r="AC603" s="150"/>
      <c r="AD603" s="150"/>
      <c r="AE603" s="150"/>
      <c r="AF603" s="150"/>
      <c r="AG603" s="150" t="s">
        <v>221</v>
      </c>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70">
        <v>146</v>
      </c>
      <c r="B604" s="171" t="s">
        <v>797</v>
      </c>
      <c r="C604" s="180" t="s">
        <v>798</v>
      </c>
      <c r="D604" s="172" t="s">
        <v>759</v>
      </c>
      <c r="E604" s="173">
        <v>1</v>
      </c>
      <c r="F604" s="174">
        <v>3673.64</v>
      </c>
      <c r="G604" s="175">
        <f>ROUND(E604*F604,2)</f>
        <v>3673.64</v>
      </c>
      <c r="H604" s="174"/>
      <c r="I604" s="175">
        <f>ROUND(E604*H604,2)</f>
        <v>0</v>
      </c>
      <c r="J604" s="174"/>
      <c r="K604" s="175">
        <f>ROUND(E604*J604,2)</f>
        <v>0</v>
      </c>
      <c r="L604" s="175">
        <v>21</v>
      </c>
      <c r="M604" s="175">
        <f>G604*(1+L604/100)</f>
        <v>4445.1044000000002</v>
      </c>
      <c r="N604" s="175">
        <v>2.4719999999999999E-2</v>
      </c>
      <c r="O604" s="175">
        <f>ROUND(E604*N604,2)</f>
        <v>0.02</v>
      </c>
      <c r="P604" s="175">
        <v>0</v>
      </c>
      <c r="Q604" s="175">
        <f>ROUND(E604*P604,2)</f>
        <v>0</v>
      </c>
      <c r="R604" s="175" t="s">
        <v>705</v>
      </c>
      <c r="S604" s="175" t="s">
        <v>217</v>
      </c>
      <c r="T604" s="176" t="s">
        <v>218</v>
      </c>
      <c r="U604" s="161">
        <v>1.64</v>
      </c>
      <c r="V604" s="161">
        <f>ROUND(E604*U604,2)</f>
        <v>1.64</v>
      </c>
      <c r="W604" s="161"/>
      <c r="X604" s="161" t="s">
        <v>241</v>
      </c>
      <c r="Y604" s="150"/>
      <c r="Z604" s="150"/>
      <c r="AA604" s="150"/>
      <c r="AB604" s="150"/>
      <c r="AC604" s="150"/>
      <c r="AD604" s="150"/>
      <c r="AE604" s="150"/>
      <c r="AF604" s="150"/>
      <c r="AG604" s="150" t="s">
        <v>242</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189" t="s">
        <v>799</v>
      </c>
      <c r="D605" s="184"/>
      <c r="E605" s="185">
        <v>1</v>
      </c>
      <c r="F605" s="161"/>
      <c r="G605" s="161"/>
      <c r="H605" s="161"/>
      <c r="I605" s="161"/>
      <c r="J605" s="161"/>
      <c r="K605" s="161"/>
      <c r="L605" s="161"/>
      <c r="M605" s="161"/>
      <c r="N605" s="161"/>
      <c r="O605" s="161"/>
      <c r="P605" s="161"/>
      <c r="Q605" s="161"/>
      <c r="R605" s="161"/>
      <c r="S605" s="161"/>
      <c r="T605" s="161"/>
      <c r="U605" s="161"/>
      <c r="V605" s="161"/>
      <c r="W605" s="161"/>
      <c r="X605" s="161"/>
      <c r="Y605" s="150"/>
      <c r="Z605" s="150"/>
      <c r="AA605" s="150"/>
      <c r="AB605" s="150"/>
      <c r="AC605" s="150"/>
      <c r="AD605" s="150"/>
      <c r="AE605" s="150"/>
      <c r="AF605" s="150"/>
      <c r="AG605" s="150" t="s">
        <v>246</v>
      </c>
      <c r="AH605" s="150">
        <v>5</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261"/>
      <c r="D606" s="262"/>
      <c r="E606" s="262"/>
      <c r="F606" s="262"/>
      <c r="G606" s="262"/>
      <c r="H606" s="161"/>
      <c r="I606" s="161"/>
      <c r="J606" s="161"/>
      <c r="K606" s="161"/>
      <c r="L606" s="161"/>
      <c r="M606" s="161"/>
      <c r="N606" s="161"/>
      <c r="O606" s="161"/>
      <c r="P606" s="161"/>
      <c r="Q606" s="161"/>
      <c r="R606" s="161"/>
      <c r="S606" s="161"/>
      <c r="T606" s="161"/>
      <c r="U606" s="161"/>
      <c r="V606" s="161"/>
      <c r="W606" s="161"/>
      <c r="X606" s="161"/>
      <c r="Y606" s="150"/>
      <c r="Z606" s="150"/>
      <c r="AA606" s="150"/>
      <c r="AB606" s="150"/>
      <c r="AC606" s="150"/>
      <c r="AD606" s="150"/>
      <c r="AE606" s="150"/>
      <c r="AF606" s="150"/>
      <c r="AG606" s="150" t="s">
        <v>221</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70">
        <v>147</v>
      </c>
      <c r="B607" s="171" t="s">
        <v>745</v>
      </c>
      <c r="C607" s="180" t="s">
        <v>746</v>
      </c>
      <c r="D607" s="172" t="s">
        <v>747</v>
      </c>
      <c r="E607" s="173">
        <v>20</v>
      </c>
      <c r="F607" s="174">
        <v>474.78</v>
      </c>
      <c r="G607" s="175">
        <f>ROUND(E607*F607,2)</f>
        <v>9495.6</v>
      </c>
      <c r="H607" s="174"/>
      <c r="I607" s="175">
        <f>ROUND(E607*H607,2)</f>
        <v>0</v>
      </c>
      <c r="J607" s="174"/>
      <c r="K607" s="175">
        <f>ROUND(E607*J607,2)</f>
        <v>0</v>
      </c>
      <c r="L607" s="175">
        <v>21</v>
      </c>
      <c r="M607" s="175">
        <f>G607*(1+L607/100)</f>
        <v>11489.675999999999</v>
      </c>
      <c r="N607" s="175">
        <v>0</v>
      </c>
      <c r="O607" s="175">
        <f>ROUND(E607*N607,2)</f>
        <v>0</v>
      </c>
      <c r="P607" s="175">
        <v>0</v>
      </c>
      <c r="Q607" s="175">
        <f>ROUND(E607*P607,2)</f>
        <v>0</v>
      </c>
      <c r="R607" s="175" t="s">
        <v>748</v>
      </c>
      <c r="S607" s="175" t="s">
        <v>217</v>
      </c>
      <c r="T607" s="176" t="s">
        <v>218</v>
      </c>
      <c r="U607" s="161">
        <v>1</v>
      </c>
      <c r="V607" s="161">
        <f>ROUND(E607*U607,2)</f>
        <v>20</v>
      </c>
      <c r="W607" s="161"/>
      <c r="X607" s="161" t="s">
        <v>749</v>
      </c>
      <c r="Y607" s="150"/>
      <c r="Z607" s="150"/>
      <c r="AA607" s="150"/>
      <c r="AB607" s="150"/>
      <c r="AC607" s="150"/>
      <c r="AD607" s="150"/>
      <c r="AE607" s="150"/>
      <c r="AF607" s="150"/>
      <c r="AG607" s="150" t="s">
        <v>750</v>
      </c>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57"/>
      <c r="B608" s="158"/>
      <c r="C608" s="189" t="s">
        <v>800</v>
      </c>
      <c r="D608" s="184"/>
      <c r="E608" s="185">
        <v>20</v>
      </c>
      <c r="F608" s="161"/>
      <c r="G608" s="161"/>
      <c r="H608" s="161"/>
      <c r="I608" s="161"/>
      <c r="J608" s="161"/>
      <c r="K608" s="161"/>
      <c r="L608" s="161"/>
      <c r="M608" s="161"/>
      <c r="N608" s="161"/>
      <c r="O608" s="161"/>
      <c r="P608" s="161"/>
      <c r="Q608" s="161"/>
      <c r="R608" s="161"/>
      <c r="S608" s="161"/>
      <c r="T608" s="161"/>
      <c r="U608" s="161"/>
      <c r="V608" s="161"/>
      <c r="W608" s="161"/>
      <c r="X608" s="161"/>
      <c r="Y608" s="150"/>
      <c r="Z608" s="150"/>
      <c r="AA608" s="150"/>
      <c r="AB608" s="150"/>
      <c r="AC608" s="150"/>
      <c r="AD608" s="150"/>
      <c r="AE608" s="150"/>
      <c r="AF608" s="150"/>
      <c r="AG608" s="150" t="s">
        <v>246</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261"/>
      <c r="D609" s="262"/>
      <c r="E609" s="262"/>
      <c r="F609" s="262"/>
      <c r="G609" s="262"/>
      <c r="H609" s="161"/>
      <c r="I609" s="161"/>
      <c r="J609" s="161"/>
      <c r="K609" s="161"/>
      <c r="L609" s="161"/>
      <c r="M609" s="161"/>
      <c r="N609" s="161"/>
      <c r="O609" s="161"/>
      <c r="P609" s="161"/>
      <c r="Q609" s="161"/>
      <c r="R609" s="161"/>
      <c r="S609" s="161"/>
      <c r="T609" s="161"/>
      <c r="U609" s="161"/>
      <c r="V609" s="161"/>
      <c r="W609" s="161"/>
      <c r="X609" s="161"/>
      <c r="Y609" s="150"/>
      <c r="Z609" s="150"/>
      <c r="AA609" s="150"/>
      <c r="AB609" s="150"/>
      <c r="AC609" s="150"/>
      <c r="AD609" s="150"/>
      <c r="AE609" s="150"/>
      <c r="AF609" s="150"/>
      <c r="AG609" s="150" t="s">
        <v>221</v>
      </c>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v>148</v>
      </c>
      <c r="B610" s="158" t="s">
        <v>801</v>
      </c>
      <c r="C610" s="190" t="s">
        <v>802</v>
      </c>
      <c r="D610" s="159" t="s">
        <v>0</v>
      </c>
      <c r="E610" s="177">
        <v>564.04319999999996</v>
      </c>
      <c r="F610" s="162">
        <v>1.1499999999999999</v>
      </c>
      <c r="G610" s="161">
        <f>ROUND(E610*F610,2)</f>
        <v>648.65</v>
      </c>
      <c r="H610" s="162"/>
      <c r="I610" s="161">
        <f>ROUND(E610*H610,2)</f>
        <v>0</v>
      </c>
      <c r="J610" s="162"/>
      <c r="K610" s="161">
        <f>ROUND(E610*J610,2)</f>
        <v>0</v>
      </c>
      <c r="L610" s="161">
        <v>21</v>
      </c>
      <c r="M610" s="161">
        <f>G610*(1+L610/100)</f>
        <v>784.86649999999997</v>
      </c>
      <c r="N610" s="161">
        <v>0</v>
      </c>
      <c r="O610" s="161">
        <f>ROUND(E610*N610,2)</f>
        <v>0</v>
      </c>
      <c r="P610" s="161">
        <v>0</v>
      </c>
      <c r="Q610" s="161">
        <f>ROUND(E610*P610,2)</f>
        <v>0</v>
      </c>
      <c r="R610" s="161" t="s">
        <v>705</v>
      </c>
      <c r="S610" s="161" t="s">
        <v>217</v>
      </c>
      <c r="T610" s="161" t="s">
        <v>218</v>
      </c>
      <c r="U610" s="161">
        <v>0</v>
      </c>
      <c r="V610" s="161">
        <f>ROUND(E610*U610,2)</f>
        <v>0</v>
      </c>
      <c r="W610" s="161"/>
      <c r="X610" s="161" t="s">
        <v>622</v>
      </c>
      <c r="Y610" s="150"/>
      <c r="Z610" s="150"/>
      <c r="AA610" s="150"/>
      <c r="AB610" s="150"/>
      <c r="AC610" s="150"/>
      <c r="AD610" s="150"/>
      <c r="AE610" s="150"/>
      <c r="AF610" s="150"/>
      <c r="AG610" s="150" t="s">
        <v>623</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263" t="s">
        <v>803</v>
      </c>
      <c r="D611" s="264"/>
      <c r="E611" s="264"/>
      <c r="F611" s="264"/>
      <c r="G611" s="264"/>
      <c r="H611" s="161"/>
      <c r="I611" s="161"/>
      <c r="J611" s="161"/>
      <c r="K611" s="161"/>
      <c r="L611" s="161"/>
      <c r="M611" s="161"/>
      <c r="N611" s="161"/>
      <c r="O611" s="161"/>
      <c r="P611" s="161"/>
      <c r="Q611" s="161"/>
      <c r="R611" s="161"/>
      <c r="S611" s="161"/>
      <c r="T611" s="161"/>
      <c r="U611" s="161"/>
      <c r="V611" s="161"/>
      <c r="W611" s="161"/>
      <c r="X611" s="161"/>
      <c r="Y611" s="150"/>
      <c r="Z611" s="150"/>
      <c r="AA611" s="150"/>
      <c r="AB611" s="150"/>
      <c r="AC611" s="150"/>
      <c r="AD611" s="150"/>
      <c r="AE611" s="150"/>
      <c r="AF611" s="150"/>
      <c r="AG611" s="150" t="s">
        <v>244</v>
      </c>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261"/>
      <c r="D612" s="262"/>
      <c r="E612" s="262"/>
      <c r="F612" s="262"/>
      <c r="G612" s="262"/>
      <c r="H612" s="161"/>
      <c r="I612" s="161"/>
      <c r="J612" s="161"/>
      <c r="K612" s="161"/>
      <c r="L612" s="161"/>
      <c r="M612" s="161"/>
      <c r="N612" s="161"/>
      <c r="O612" s="161"/>
      <c r="P612" s="161"/>
      <c r="Q612" s="161"/>
      <c r="R612" s="161"/>
      <c r="S612" s="161"/>
      <c r="T612" s="161"/>
      <c r="U612" s="161"/>
      <c r="V612" s="161"/>
      <c r="W612" s="161"/>
      <c r="X612" s="161"/>
      <c r="Y612" s="150"/>
      <c r="Z612" s="150"/>
      <c r="AA612" s="150"/>
      <c r="AB612" s="150"/>
      <c r="AC612" s="150"/>
      <c r="AD612" s="150"/>
      <c r="AE612" s="150"/>
      <c r="AF612" s="150"/>
      <c r="AG612" s="150" t="s">
        <v>221</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x14ac:dyDescent="0.2">
      <c r="A613" s="164" t="s">
        <v>212</v>
      </c>
      <c r="B613" s="165" t="s">
        <v>137</v>
      </c>
      <c r="C613" s="179" t="s">
        <v>138</v>
      </c>
      <c r="D613" s="166"/>
      <c r="E613" s="167"/>
      <c r="F613" s="168"/>
      <c r="G613" s="168">
        <f>SUMIF(AG614:AG657,"&lt;&gt;NOR",G614:G657)</f>
        <v>86669.909999999989</v>
      </c>
      <c r="H613" s="168"/>
      <c r="I613" s="168">
        <f>SUM(I614:I657)</f>
        <v>0</v>
      </c>
      <c r="J613" s="168"/>
      <c r="K613" s="168">
        <f>SUM(K614:K657)</f>
        <v>0</v>
      </c>
      <c r="L613" s="168"/>
      <c r="M613" s="168">
        <f>SUM(M614:M657)</f>
        <v>104870.59109999999</v>
      </c>
      <c r="N613" s="168"/>
      <c r="O613" s="168">
        <f>SUM(O614:O657)</f>
        <v>0.18000000000000002</v>
      </c>
      <c r="P613" s="168"/>
      <c r="Q613" s="168">
        <f>SUM(Q614:Q657)</f>
        <v>0</v>
      </c>
      <c r="R613" s="168"/>
      <c r="S613" s="168"/>
      <c r="T613" s="169"/>
      <c r="U613" s="163"/>
      <c r="V613" s="163">
        <f>SUM(V614:V657)</f>
        <v>20.120000000000005</v>
      </c>
      <c r="W613" s="163"/>
      <c r="X613" s="163"/>
      <c r="AG613" t="s">
        <v>213</v>
      </c>
    </row>
    <row r="614" spans="1:60" ht="22.5" outlineLevel="1" x14ac:dyDescent="0.2">
      <c r="A614" s="170">
        <v>149</v>
      </c>
      <c r="B614" s="171" t="s">
        <v>804</v>
      </c>
      <c r="C614" s="180" t="s">
        <v>805</v>
      </c>
      <c r="D614" s="172" t="s">
        <v>759</v>
      </c>
      <c r="E614" s="173">
        <v>1</v>
      </c>
      <c r="F614" s="174">
        <v>7735.42</v>
      </c>
      <c r="G614" s="175">
        <f>ROUND(E614*F614,2)</f>
        <v>7735.42</v>
      </c>
      <c r="H614" s="174"/>
      <c r="I614" s="175">
        <f>ROUND(E614*H614,2)</f>
        <v>0</v>
      </c>
      <c r="J614" s="174"/>
      <c r="K614" s="175">
        <f>ROUND(E614*J614,2)</f>
        <v>0</v>
      </c>
      <c r="L614" s="175">
        <v>21</v>
      </c>
      <c r="M614" s="175">
        <f>G614*(1+L614/100)</f>
        <v>9359.8582000000006</v>
      </c>
      <c r="N614" s="175">
        <v>2.8219999999999999E-2</v>
      </c>
      <c r="O614" s="175">
        <f>ROUND(E614*N614,2)</f>
        <v>0.03</v>
      </c>
      <c r="P614" s="175">
        <v>0</v>
      </c>
      <c r="Q614" s="175">
        <f>ROUND(E614*P614,2)</f>
        <v>0</v>
      </c>
      <c r="R614" s="175" t="s">
        <v>705</v>
      </c>
      <c r="S614" s="175" t="s">
        <v>217</v>
      </c>
      <c r="T614" s="176" t="s">
        <v>218</v>
      </c>
      <c r="U614" s="161">
        <v>1.5</v>
      </c>
      <c r="V614" s="161">
        <f>ROUND(E614*U614,2)</f>
        <v>1.5</v>
      </c>
      <c r="W614" s="161"/>
      <c r="X614" s="161" t="s">
        <v>241</v>
      </c>
      <c r="Y614" s="150"/>
      <c r="Z614" s="150"/>
      <c r="AA614" s="150"/>
      <c r="AB614" s="150"/>
      <c r="AC614" s="150"/>
      <c r="AD614" s="150"/>
      <c r="AE614" s="150"/>
      <c r="AF614" s="150"/>
      <c r="AG614" s="150" t="s">
        <v>242</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250"/>
      <c r="D615" s="251"/>
      <c r="E615" s="251"/>
      <c r="F615" s="251"/>
      <c r="G615" s="251"/>
      <c r="H615" s="161"/>
      <c r="I615" s="161"/>
      <c r="J615" s="161"/>
      <c r="K615" s="161"/>
      <c r="L615" s="161"/>
      <c r="M615" s="161"/>
      <c r="N615" s="161"/>
      <c r="O615" s="161"/>
      <c r="P615" s="161"/>
      <c r="Q615" s="161"/>
      <c r="R615" s="161"/>
      <c r="S615" s="161"/>
      <c r="T615" s="161"/>
      <c r="U615" s="161"/>
      <c r="V615" s="161"/>
      <c r="W615" s="161"/>
      <c r="X615" s="161"/>
      <c r="Y615" s="150"/>
      <c r="Z615" s="150"/>
      <c r="AA615" s="150"/>
      <c r="AB615" s="150"/>
      <c r="AC615" s="150"/>
      <c r="AD615" s="150"/>
      <c r="AE615" s="150"/>
      <c r="AF615" s="150"/>
      <c r="AG615" s="150" t="s">
        <v>221</v>
      </c>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ht="22.5" outlineLevel="1" x14ac:dyDescent="0.2">
      <c r="A616" s="170">
        <v>150</v>
      </c>
      <c r="B616" s="171" t="s">
        <v>806</v>
      </c>
      <c r="C616" s="180" t="s">
        <v>807</v>
      </c>
      <c r="D616" s="172" t="s">
        <v>759</v>
      </c>
      <c r="E616" s="173">
        <v>2</v>
      </c>
      <c r="F616" s="174">
        <v>4555.5600000000004</v>
      </c>
      <c r="G616" s="175">
        <f>ROUND(E616*F616,2)</f>
        <v>9111.1200000000008</v>
      </c>
      <c r="H616" s="174"/>
      <c r="I616" s="175">
        <f>ROUND(E616*H616,2)</f>
        <v>0</v>
      </c>
      <c r="J616" s="174"/>
      <c r="K616" s="175">
        <f>ROUND(E616*J616,2)</f>
        <v>0</v>
      </c>
      <c r="L616" s="175">
        <v>21</v>
      </c>
      <c r="M616" s="175">
        <f>G616*(1+L616/100)</f>
        <v>11024.4552</v>
      </c>
      <c r="N616" s="175">
        <v>2.794E-2</v>
      </c>
      <c r="O616" s="175">
        <f>ROUND(E616*N616,2)</f>
        <v>0.06</v>
      </c>
      <c r="P616" s="175">
        <v>0</v>
      </c>
      <c r="Q616" s="175">
        <f>ROUND(E616*P616,2)</f>
        <v>0</v>
      </c>
      <c r="R616" s="175" t="s">
        <v>705</v>
      </c>
      <c r="S616" s="175" t="s">
        <v>217</v>
      </c>
      <c r="T616" s="176" t="s">
        <v>218</v>
      </c>
      <c r="U616" s="161">
        <v>1.5</v>
      </c>
      <c r="V616" s="161">
        <f>ROUND(E616*U616,2)</f>
        <v>3</v>
      </c>
      <c r="W616" s="161"/>
      <c r="X616" s="161" t="s">
        <v>241</v>
      </c>
      <c r="Y616" s="150"/>
      <c r="Z616" s="150"/>
      <c r="AA616" s="150"/>
      <c r="AB616" s="150"/>
      <c r="AC616" s="150"/>
      <c r="AD616" s="150"/>
      <c r="AE616" s="150"/>
      <c r="AF616" s="150"/>
      <c r="AG616" s="150" t="s">
        <v>242</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57"/>
      <c r="B617" s="158"/>
      <c r="C617" s="189" t="s">
        <v>91</v>
      </c>
      <c r="D617" s="184"/>
      <c r="E617" s="185">
        <v>2</v>
      </c>
      <c r="F617" s="161"/>
      <c r="G617" s="161"/>
      <c r="H617" s="161"/>
      <c r="I617" s="161"/>
      <c r="J617" s="161"/>
      <c r="K617" s="161"/>
      <c r="L617" s="161"/>
      <c r="M617" s="161"/>
      <c r="N617" s="161"/>
      <c r="O617" s="161"/>
      <c r="P617" s="161"/>
      <c r="Q617" s="161"/>
      <c r="R617" s="161"/>
      <c r="S617" s="161"/>
      <c r="T617" s="161"/>
      <c r="U617" s="161"/>
      <c r="V617" s="161"/>
      <c r="W617" s="161"/>
      <c r="X617" s="161"/>
      <c r="Y617" s="150"/>
      <c r="Z617" s="150"/>
      <c r="AA617" s="150"/>
      <c r="AB617" s="150"/>
      <c r="AC617" s="150"/>
      <c r="AD617" s="150"/>
      <c r="AE617" s="150"/>
      <c r="AF617" s="150"/>
      <c r="AG617" s="150" t="s">
        <v>246</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261"/>
      <c r="D618" s="262"/>
      <c r="E618" s="262"/>
      <c r="F618" s="262"/>
      <c r="G618" s="262"/>
      <c r="H618" s="161"/>
      <c r="I618" s="161"/>
      <c r="J618" s="161"/>
      <c r="K618" s="161"/>
      <c r="L618" s="161"/>
      <c r="M618" s="161"/>
      <c r="N618" s="161"/>
      <c r="O618" s="161"/>
      <c r="P618" s="161"/>
      <c r="Q618" s="161"/>
      <c r="R618" s="161"/>
      <c r="S618" s="161"/>
      <c r="T618" s="161"/>
      <c r="U618" s="161"/>
      <c r="V618" s="161"/>
      <c r="W618" s="161"/>
      <c r="X618" s="161"/>
      <c r="Y618" s="150"/>
      <c r="Z618" s="150"/>
      <c r="AA618" s="150"/>
      <c r="AB618" s="150"/>
      <c r="AC618" s="150"/>
      <c r="AD618" s="150"/>
      <c r="AE618" s="150"/>
      <c r="AF618" s="150"/>
      <c r="AG618" s="150" t="s">
        <v>221</v>
      </c>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70">
        <v>151</v>
      </c>
      <c r="B619" s="171" t="s">
        <v>808</v>
      </c>
      <c r="C619" s="180" t="s">
        <v>809</v>
      </c>
      <c r="D619" s="172" t="s">
        <v>759</v>
      </c>
      <c r="E619" s="173">
        <v>1</v>
      </c>
      <c r="F619" s="174">
        <v>2570.96</v>
      </c>
      <c r="G619" s="175">
        <f>ROUND(E619*F619,2)</f>
        <v>2570.96</v>
      </c>
      <c r="H619" s="174"/>
      <c r="I619" s="175">
        <f>ROUND(E619*H619,2)</f>
        <v>0</v>
      </c>
      <c r="J619" s="174"/>
      <c r="K619" s="175">
        <f>ROUND(E619*J619,2)</f>
        <v>0</v>
      </c>
      <c r="L619" s="175">
        <v>21</v>
      </c>
      <c r="M619" s="175">
        <f>G619*(1+L619/100)</f>
        <v>3110.8615999999997</v>
      </c>
      <c r="N619" s="175">
        <v>1.7010000000000001E-2</v>
      </c>
      <c r="O619" s="175">
        <f>ROUND(E619*N619,2)</f>
        <v>0.02</v>
      </c>
      <c r="P619" s="175">
        <v>0</v>
      </c>
      <c r="Q619" s="175">
        <f>ROUND(E619*P619,2)</f>
        <v>0</v>
      </c>
      <c r="R619" s="175" t="s">
        <v>705</v>
      </c>
      <c r="S619" s="175" t="s">
        <v>217</v>
      </c>
      <c r="T619" s="176" t="s">
        <v>218</v>
      </c>
      <c r="U619" s="161">
        <v>1.2529999999999999</v>
      </c>
      <c r="V619" s="161">
        <f>ROUND(E619*U619,2)</f>
        <v>1.25</v>
      </c>
      <c r="W619" s="161"/>
      <c r="X619" s="161" t="s">
        <v>241</v>
      </c>
      <c r="Y619" s="150"/>
      <c r="Z619" s="150"/>
      <c r="AA619" s="150"/>
      <c r="AB619" s="150"/>
      <c r="AC619" s="150"/>
      <c r="AD619" s="150"/>
      <c r="AE619" s="150"/>
      <c r="AF619" s="150"/>
      <c r="AG619" s="150" t="s">
        <v>242</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
      <c r="A620" s="157"/>
      <c r="B620" s="158"/>
      <c r="C620" s="250"/>
      <c r="D620" s="251"/>
      <c r="E620" s="251"/>
      <c r="F620" s="251"/>
      <c r="G620" s="251"/>
      <c r="H620" s="161"/>
      <c r="I620" s="161"/>
      <c r="J620" s="161"/>
      <c r="K620" s="161"/>
      <c r="L620" s="161"/>
      <c r="M620" s="161"/>
      <c r="N620" s="161"/>
      <c r="O620" s="161"/>
      <c r="P620" s="161"/>
      <c r="Q620" s="161"/>
      <c r="R620" s="161"/>
      <c r="S620" s="161"/>
      <c r="T620" s="161"/>
      <c r="U620" s="161"/>
      <c r="V620" s="161"/>
      <c r="W620" s="161"/>
      <c r="X620" s="161"/>
      <c r="Y620" s="150"/>
      <c r="Z620" s="150"/>
      <c r="AA620" s="150"/>
      <c r="AB620" s="150"/>
      <c r="AC620" s="150"/>
      <c r="AD620" s="150"/>
      <c r="AE620" s="150"/>
      <c r="AF620" s="150"/>
      <c r="AG620" s="150" t="s">
        <v>221</v>
      </c>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outlineLevel="1" x14ac:dyDescent="0.2">
      <c r="A621" s="170">
        <v>152</v>
      </c>
      <c r="B621" s="171" t="s">
        <v>810</v>
      </c>
      <c r="C621" s="180" t="s">
        <v>811</v>
      </c>
      <c r="D621" s="172" t="s">
        <v>759</v>
      </c>
      <c r="E621" s="173">
        <v>3</v>
      </c>
      <c r="F621" s="174">
        <v>1579.85</v>
      </c>
      <c r="G621" s="175">
        <f>ROUND(E621*F621,2)</f>
        <v>4739.55</v>
      </c>
      <c r="H621" s="174"/>
      <c r="I621" s="175">
        <f>ROUND(E621*H621,2)</f>
        <v>0</v>
      </c>
      <c r="J621" s="174"/>
      <c r="K621" s="175">
        <f>ROUND(E621*J621,2)</f>
        <v>0</v>
      </c>
      <c r="L621" s="175">
        <v>21</v>
      </c>
      <c r="M621" s="175">
        <f>G621*(1+L621/100)</f>
        <v>5734.8554999999997</v>
      </c>
      <c r="N621" s="175">
        <v>1.401E-2</v>
      </c>
      <c r="O621" s="175">
        <f>ROUND(E621*N621,2)</f>
        <v>0.04</v>
      </c>
      <c r="P621" s="175">
        <v>0</v>
      </c>
      <c r="Q621" s="175">
        <f>ROUND(E621*P621,2)</f>
        <v>0</v>
      </c>
      <c r="R621" s="175" t="s">
        <v>705</v>
      </c>
      <c r="S621" s="175" t="s">
        <v>217</v>
      </c>
      <c r="T621" s="176" t="s">
        <v>218</v>
      </c>
      <c r="U621" s="161">
        <v>1.1890000000000001</v>
      </c>
      <c r="V621" s="161">
        <f>ROUND(E621*U621,2)</f>
        <v>3.57</v>
      </c>
      <c r="W621" s="161"/>
      <c r="X621" s="161" t="s">
        <v>241</v>
      </c>
      <c r="Y621" s="150"/>
      <c r="Z621" s="150"/>
      <c r="AA621" s="150"/>
      <c r="AB621" s="150"/>
      <c r="AC621" s="150"/>
      <c r="AD621" s="150"/>
      <c r="AE621" s="150"/>
      <c r="AF621" s="150"/>
      <c r="AG621" s="150" t="s">
        <v>242</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189" t="s">
        <v>93</v>
      </c>
      <c r="D622" s="184"/>
      <c r="E622" s="185">
        <v>3</v>
      </c>
      <c r="F622" s="161"/>
      <c r="G622" s="161"/>
      <c r="H622" s="161"/>
      <c r="I622" s="161"/>
      <c r="J622" s="161"/>
      <c r="K622" s="161"/>
      <c r="L622" s="161"/>
      <c r="M622" s="161"/>
      <c r="N622" s="161"/>
      <c r="O622" s="161"/>
      <c r="P622" s="161"/>
      <c r="Q622" s="161"/>
      <c r="R622" s="161"/>
      <c r="S622" s="161"/>
      <c r="T622" s="161"/>
      <c r="U622" s="161"/>
      <c r="V622" s="161"/>
      <c r="W622" s="161"/>
      <c r="X622" s="161"/>
      <c r="Y622" s="150"/>
      <c r="Z622" s="150"/>
      <c r="AA622" s="150"/>
      <c r="AB622" s="150"/>
      <c r="AC622" s="150"/>
      <c r="AD622" s="150"/>
      <c r="AE622" s="150"/>
      <c r="AF622" s="150"/>
      <c r="AG622" s="150" t="s">
        <v>246</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261"/>
      <c r="D623" s="262"/>
      <c r="E623" s="262"/>
      <c r="F623" s="262"/>
      <c r="G623" s="262"/>
      <c r="H623" s="161"/>
      <c r="I623" s="161"/>
      <c r="J623" s="161"/>
      <c r="K623" s="161"/>
      <c r="L623" s="161"/>
      <c r="M623" s="161"/>
      <c r="N623" s="161"/>
      <c r="O623" s="161"/>
      <c r="P623" s="161"/>
      <c r="Q623" s="161"/>
      <c r="R623" s="161"/>
      <c r="S623" s="161"/>
      <c r="T623" s="161"/>
      <c r="U623" s="161"/>
      <c r="V623" s="161"/>
      <c r="W623" s="161"/>
      <c r="X623" s="161"/>
      <c r="Y623" s="150"/>
      <c r="Z623" s="150"/>
      <c r="AA623" s="150"/>
      <c r="AB623" s="150"/>
      <c r="AC623" s="150"/>
      <c r="AD623" s="150"/>
      <c r="AE623" s="150"/>
      <c r="AF623" s="150"/>
      <c r="AG623" s="150" t="s">
        <v>221</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70">
        <v>153</v>
      </c>
      <c r="B624" s="171" t="s">
        <v>812</v>
      </c>
      <c r="C624" s="180" t="s">
        <v>813</v>
      </c>
      <c r="D624" s="172" t="s">
        <v>759</v>
      </c>
      <c r="E624" s="173">
        <v>3</v>
      </c>
      <c r="F624" s="174">
        <v>1013.67</v>
      </c>
      <c r="G624" s="175">
        <f>ROUND(E624*F624,2)</f>
        <v>3041.01</v>
      </c>
      <c r="H624" s="174"/>
      <c r="I624" s="175">
        <f>ROUND(E624*H624,2)</f>
        <v>0</v>
      </c>
      <c r="J624" s="174"/>
      <c r="K624" s="175">
        <f>ROUND(E624*J624,2)</f>
        <v>0</v>
      </c>
      <c r="L624" s="175">
        <v>21</v>
      </c>
      <c r="M624" s="175">
        <f>G624*(1+L624/100)</f>
        <v>3679.6221</v>
      </c>
      <c r="N624" s="175">
        <v>4.7699999999999999E-3</v>
      </c>
      <c r="O624" s="175">
        <f>ROUND(E624*N624,2)</f>
        <v>0.01</v>
      </c>
      <c r="P624" s="175">
        <v>0</v>
      </c>
      <c r="Q624" s="175">
        <f>ROUND(E624*P624,2)</f>
        <v>0</v>
      </c>
      <c r="R624" s="175" t="s">
        <v>705</v>
      </c>
      <c r="S624" s="175" t="s">
        <v>217</v>
      </c>
      <c r="T624" s="176" t="s">
        <v>218</v>
      </c>
      <c r="U624" s="161">
        <v>0.32500000000000001</v>
      </c>
      <c r="V624" s="161">
        <f>ROUND(E624*U624,2)</f>
        <v>0.98</v>
      </c>
      <c r="W624" s="161"/>
      <c r="X624" s="161" t="s">
        <v>241</v>
      </c>
      <c r="Y624" s="150"/>
      <c r="Z624" s="150"/>
      <c r="AA624" s="150"/>
      <c r="AB624" s="150"/>
      <c r="AC624" s="150"/>
      <c r="AD624" s="150"/>
      <c r="AE624" s="150"/>
      <c r="AF624" s="150"/>
      <c r="AG624" s="150" t="s">
        <v>242</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189" t="s">
        <v>93</v>
      </c>
      <c r="D625" s="184"/>
      <c r="E625" s="185">
        <v>3</v>
      </c>
      <c r="F625" s="161"/>
      <c r="G625" s="161"/>
      <c r="H625" s="161"/>
      <c r="I625" s="161"/>
      <c r="J625" s="161"/>
      <c r="K625" s="161"/>
      <c r="L625" s="161"/>
      <c r="M625" s="161"/>
      <c r="N625" s="161"/>
      <c r="O625" s="161"/>
      <c r="P625" s="161"/>
      <c r="Q625" s="161"/>
      <c r="R625" s="161"/>
      <c r="S625" s="161"/>
      <c r="T625" s="161"/>
      <c r="U625" s="161"/>
      <c r="V625" s="161"/>
      <c r="W625" s="161"/>
      <c r="X625" s="161"/>
      <c r="Y625" s="150"/>
      <c r="Z625" s="150"/>
      <c r="AA625" s="150"/>
      <c r="AB625" s="150"/>
      <c r="AC625" s="150"/>
      <c r="AD625" s="150"/>
      <c r="AE625" s="150"/>
      <c r="AF625" s="150"/>
      <c r="AG625" s="150" t="s">
        <v>246</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57"/>
      <c r="B626" s="158"/>
      <c r="C626" s="261"/>
      <c r="D626" s="262"/>
      <c r="E626" s="262"/>
      <c r="F626" s="262"/>
      <c r="G626" s="262"/>
      <c r="H626" s="161"/>
      <c r="I626" s="161"/>
      <c r="J626" s="161"/>
      <c r="K626" s="161"/>
      <c r="L626" s="161"/>
      <c r="M626" s="161"/>
      <c r="N626" s="161"/>
      <c r="O626" s="161"/>
      <c r="P626" s="161"/>
      <c r="Q626" s="161"/>
      <c r="R626" s="161"/>
      <c r="S626" s="161"/>
      <c r="T626" s="161"/>
      <c r="U626" s="161"/>
      <c r="V626" s="161"/>
      <c r="W626" s="161"/>
      <c r="X626" s="161"/>
      <c r="Y626" s="150"/>
      <c r="Z626" s="150"/>
      <c r="AA626" s="150"/>
      <c r="AB626" s="150"/>
      <c r="AC626" s="150"/>
      <c r="AD626" s="150"/>
      <c r="AE626" s="150"/>
      <c r="AF626" s="150"/>
      <c r="AG626" s="150" t="s">
        <v>221</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70">
        <v>154</v>
      </c>
      <c r="B627" s="171" t="s">
        <v>814</v>
      </c>
      <c r="C627" s="180" t="s">
        <v>815</v>
      </c>
      <c r="D627" s="172" t="s">
        <v>759</v>
      </c>
      <c r="E627" s="173">
        <v>1</v>
      </c>
      <c r="F627" s="174">
        <v>5229.7299999999996</v>
      </c>
      <c r="G627" s="175">
        <f>ROUND(E627*F627,2)</f>
        <v>5229.7299999999996</v>
      </c>
      <c r="H627" s="174"/>
      <c r="I627" s="175">
        <f>ROUND(E627*H627,2)</f>
        <v>0</v>
      </c>
      <c r="J627" s="174"/>
      <c r="K627" s="175">
        <f>ROUND(E627*J627,2)</f>
        <v>0</v>
      </c>
      <c r="L627" s="175">
        <v>21</v>
      </c>
      <c r="M627" s="175">
        <f>G627*(1+L627/100)</f>
        <v>6327.9732999999997</v>
      </c>
      <c r="N627" s="175">
        <v>2E-3</v>
      </c>
      <c r="O627" s="175">
        <f>ROUND(E627*N627,2)</f>
        <v>0</v>
      </c>
      <c r="P627" s="175">
        <v>0</v>
      </c>
      <c r="Q627" s="175">
        <f>ROUND(E627*P627,2)</f>
        <v>0</v>
      </c>
      <c r="R627" s="175" t="s">
        <v>705</v>
      </c>
      <c r="S627" s="175" t="s">
        <v>217</v>
      </c>
      <c r="T627" s="176" t="s">
        <v>218</v>
      </c>
      <c r="U627" s="161">
        <v>0.38</v>
      </c>
      <c r="V627" s="161">
        <f>ROUND(E627*U627,2)</f>
        <v>0.38</v>
      </c>
      <c r="W627" s="161"/>
      <c r="X627" s="161" t="s">
        <v>241</v>
      </c>
      <c r="Y627" s="150"/>
      <c r="Z627" s="150"/>
      <c r="AA627" s="150"/>
      <c r="AB627" s="150"/>
      <c r="AC627" s="150"/>
      <c r="AD627" s="150"/>
      <c r="AE627" s="150"/>
      <c r="AF627" s="150"/>
      <c r="AG627" s="150" t="s">
        <v>242</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57"/>
      <c r="B628" s="158"/>
      <c r="C628" s="189" t="s">
        <v>816</v>
      </c>
      <c r="D628" s="184"/>
      <c r="E628" s="185">
        <v>1</v>
      </c>
      <c r="F628" s="161"/>
      <c r="G628" s="161"/>
      <c r="H628" s="161"/>
      <c r="I628" s="161"/>
      <c r="J628" s="161"/>
      <c r="K628" s="161"/>
      <c r="L628" s="161"/>
      <c r="M628" s="161"/>
      <c r="N628" s="161"/>
      <c r="O628" s="161"/>
      <c r="P628" s="161"/>
      <c r="Q628" s="161"/>
      <c r="R628" s="161"/>
      <c r="S628" s="161"/>
      <c r="T628" s="161"/>
      <c r="U628" s="161"/>
      <c r="V628" s="161"/>
      <c r="W628" s="161"/>
      <c r="X628" s="161"/>
      <c r="Y628" s="150"/>
      <c r="Z628" s="150"/>
      <c r="AA628" s="150"/>
      <c r="AB628" s="150"/>
      <c r="AC628" s="150"/>
      <c r="AD628" s="150"/>
      <c r="AE628" s="150"/>
      <c r="AF628" s="150"/>
      <c r="AG628" s="150" t="s">
        <v>246</v>
      </c>
      <c r="AH628" s="150">
        <v>0</v>
      </c>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261"/>
      <c r="D629" s="262"/>
      <c r="E629" s="262"/>
      <c r="F629" s="262"/>
      <c r="G629" s="262"/>
      <c r="H629" s="161"/>
      <c r="I629" s="161"/>
      <c r="J629" s="161"/>
      <c r="K629" s="161"/>
      <c r="L629" s="161"/>
      <c r="M629" s="161"/>
      <c r="N629" s="161"/>
      <c r="O629" s="161"/>
      <c r="P629" s="161"/>
      <c r="Q629" s="161"/>
      <c r="R629" s="161"/>
      <c r="S629" s="161"/>
      <c r="T629" s="161"/>
      <c r="U629" s="161"/>
      <c r="V629" s="161"/>
      <c r="W629" s="161"/>
      <c r="X629" s="161"/>
      <c r="Y629" s="150"/>
      <c r="Z629" s="150"/>
      <c r="AA629" s="150"/>
      <c r="AB629" s="150"/>
      <c r="AC629" s="150"/>
      <c r="AD629" s="150"/>
      <c r="AE629" s="150"/>
      <c r="AF629" s="150"/>
      <c r="AG629" s="150" t="s">
        <v>221</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
      <c r="A630" s="170">
        <v>155</v>
      </c>
      <c r="B630" s="171" t="s">
        <v>817</v>
      </c>
      <c r="C630" s="180" t="s">
        <v>818</v>
      </c>
      <c r="D630" s="172" t="s">
        <v>759</v>
      </c>
      <c r="E630" s="173">
        <v>1</v>
      </c>
      <c r="F630" s="174">
        <v>5535.97</v>
      </c>
      <c r="G630" s="175">
        <f>ROUND(E630*F630,2)</f>
        <v>5535.97</v>
      </c>
      <c r="H630" s="174"/>
      <c r="I630" s="175">
        <f>ROUND(E630*H630,2)</f>
        <v>0</v>
      </c>
      <c r="J630" s="174"/>
      <c r="K630" s="175">
        <f>ROUND(E630*J630,2)</f>
        <v>0</v>
      </c>
      <c r="L630" s="175">
        <v>21</v>
      </c>
      <c r="M630" s="175">
        <f>G630*(1+L630/100)</f>
        <v>6698.5236999999997</v>
      </c>
      <c r="N630" s="175">
        <v>2.2000000000000001E-3</v>
      </c>
      <c r="O630" s="175">
        <f>ROUND(E630*N630,2)</f>
        <v>0</v>
      </c>
      <c r="P630" s="175">
        <v>0</v>
      </c>
      <c r="Q630" s="175">
        <f>ROUND(E630*P630,2)</f>
        <v>0</v>
      </c>
      <c r="R630" s="175" t="s">
        <v>705</v>
      </c>
      <c r="S630" s="175" t="s">
        <v>217</v>
      </c>
      <c r="T630" s="176" t="s">
        <v>218</v>
      </c>
      <c r="U630" s="161">
        <v>0.38</v>
      </c>
      <c r="V630" s="161">
        <f>ROUND(E630*U630,2)</f>
        <v>0.38</v>
      </c>
      <c r="W630" s="161"/>
      <c r="X630" s="161" t="s">
        <v>241</v>
      </c>
      <c r="Y630" s="150"/>
      <c r="Z630" s="150"/>
      <c r="AA630" s="150"/>
      <c r="AB630" s="150"/>
      <c r="AC630" s="150"/>
      <c r="AD630" s="150"/>
      <c r="AE630" s="150"/>
      <c r="AF630" s="150"/>
      <c r="AG630" s="150" t="s">
        <v>242</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57"/>
      <c r="B631" s="158"/>
      <c r="C631" s="189" t="s">
        <v>816</v>
      </c>
      <c r="D631" s="184"/>
      <c r="E631" s="185">
        <v>1</v>
      </c>
      <c r="F631" s="161"/>
      <c r="G631" s="161"/>
      <c r="H631" s="161"/>
      <c r="I631" s="161"/>
      <c r="J631" s="161"/>
      <c r="K631" s="161"/>
      <c r="L631" s="161"/>
      <c r="M631" s="161"/>
      <c r="N631" s="161"/>
      <c r="O631" s="161"/>
      <c r="P631" s="161"/>
      <c r="Q631" s="161"/>
      <c r="R631" s="161"/>
      <c r="S631" s="161"/>
      <c r="T631" s="161"/>
      <c r="U631" s="161"/>
      <c r="V631" s="161"/>
      <c r="W631" s="161"/>
      <c r="X631" s="161"/>
      <c r="Y631" s="150"/>
      <c r="Z631" s="150"/>
      <c r="AA631" s="150"/>
      <c r="AB631" s="150"/>
      <c r="AC631" s="150"/>
      <c r="AD631" s="150"/>
      <c r="AE631" s="150"/>
      <c r="AF631" s="150"/>
      <c r="AG631" s="150" t="s">
        <v>246</v>
      </c>
      <c r="AH631" s="150">
        <v>0</v>
      </c>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57"/>
      <c r="B632" s="158"/>
      <c r="C632" s="261"/>
      <c r="D632" s="262"/>
      <c r="E632" s="262"/>
      <c r="F632" s="262"/>
      <c r="G632" s="262"/>
      <c r="H632" s="161"/>
      <c r="I632" s="161"/>
      <c r="J632" s="161"/>
      <c r="K632" s="161"/>
      <c r="L632" s="161"/>
      <c r="M632" s="161"/>
      <c r="N632" s="161"/>
      <c r="O632" s="161"/>
      <c r="P632" s="161"/>
      <c r="Q632" s="161"/>
      <c r="R632" s="161"/>
      <c r="S632" s="161"/>
      <c r="T632" s="161"/>
      <c r="U632" s="161"/>
      <c r="V632" s="161"/>
      <c r="W632" s="161"/>
      <c r="X632" s="161"/>
      <c r="Y632" s="150"/>
      <c r="Z632" s="150"/>
      <c r="AA632" s="150"/>
      <c r="AB632" s="150"/>
      <c r="AC632" s="150"/>
      <c r="AD632" s="150"/>
      <c r="AE632" s="150"/>
      <c r="AF632" s="150"/>
      <c r="AG632" s="150" t="s">
        <v>221</v>
      </c>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70">
        <v>156</v>
      </c>
      <c r="B633" s="171" t="s">
        <v>819</v>
      </c>
      <c r="C633" s="180" t="s">
        <v>820</v>
      </c>
      <c r="D633" s="172" t="s">
        <v>759</v>
      </c>
      <c r="E633" s="173">
        <v>14</v>
      </c>
      <c r="F633" s="174">
        <v>195.85</v>
      </c>
      <c r="G633" s="175">
        <f>ROUND(E633*F633,2)</f>
        <v>2741.9</v>
      </c>
      <c r="H633" s="174"/>
      <c r="I633" s="175">
        <f>ROUND(E633*H633,2)</f>
        <v>0</v>
      </c>
      <c r="J633" s="174"/>
      <c r="K633" s="175">
        <f>ROUND(E633*J633,2)</f>
        <v>0</v>
      </c>
      <c r="L633" s="175">
        <v>21</v>
      </c>
      <c r="M633" s="175">
        <f>G633*(1+L633/100)</f>
        <v>3317.6990000000001</v>
      </c>
      <c r="N633" s="175">
        <v>3.0000000000000001E-5</v>
      </c>
      <c r="O633" s="175">
        <f>ROUND(E633*N633,2)</f>
        <v>0</v>
      </c>
      <c r="P633" s="175">
        <v>0</v>
      </c>
      <c r="Q633" s="175">
        <f>ROUND(E633*P633,2)</f>
        <v>0</v>
      </c>
      <c r="R633" s="175" t="s">
        <v>705</v>
      </c>
      <c r="S633" s="175" t="s">
        <v>217</v>
      </c>
      <c r="T633" s="176" t="s">
        <v>218</v>
      </c>
      <c r="U633" s="161">
        <v>0.33</v>
      </c>
      <c r="V633" s="161">
        <f>ROUND(E633*U633,2)</f>
        <v>4.62</v>
      </c>
      <c r="W633" s="161"/>
      <c r="X633" s="161" t="s">
        <v>241</v>
      </c>
      <c r="Y633" s="150"/>
      <c r="Z633" s="150"/>
      <c r="AA633" s="150"/>
      <c r="AB633" s="150"/>
      <c r="AC633" s="150"/>
      <c r="AD633" s="150"/>
      <c r="AE633" s="150"/>
      <c r="AF633" s="150"/>
      <c r="AG633" s="150" t="s">
        <v>242</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57"/>
      <c r="B634" s="158"/>
      <c r="C634" s="189" t="s">
        <v>821</v>
      </c>
      <c r="D634" s="184"/>
      <c r="E634" s="185">
        <v>14</v>
      </c>
      <c r="F634" s="161"/>
      <c r="G634" s="161"/>
      <c r="H634" s="161"/>
      <c r="I634" s="161"/>
      <c r="J634" s="161"/>
      <c r="K634" s="161"/>
      <c r="L634" s="161"/>
      <c r="M634" s="161"/>
      <c r="N634" s="161"/>
      <c r="O634" s="161"/>
      <c r="P634" s="161"/>
      <c r="Q634" s="161"/>
      <c r="R634" s="161"/>
      <c r="S634" s="161"/>
      <c r="T634" s="161"/>
      <c r="U634" s="161"/>
      <c r="V634" s="161"/>
      <c r="W634" s="161"/>
      <c r="X634" s="161"/>
      <c r="Y634" s="150"/>
      <c r="Z634" s="150"/>
      <c r="AA634" s="150"/>
      <c r="AB634" s="150"/>
      <c r="AC634" s="150"/>
      <c r="AD634" s="150"/>
      <c r="AE634" s="150"/>
      <c r="AF634" s="150"/>
      <c r="AG634" s="150" t="s">
        <v>246</v>
      </c>
      <c r="AH634" s="150">
        <v>0</v>
      </c>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261"/>
      <c r="D635" s="262"/>
      <c r="E635" s="262"/>
      <c r="F635" s="262"/>
      <c r="G635" s="262"/>
      <c r="H635" s="161"/>
      <c r="I635" s="161"/>
      <c r="J635" s="161"/>
      <c r="K635" s="161"/>
      <c r="L635" s="161"/>
      <c r="M635" s="161"/>
      <c r="N635" s="161"/>
      <c r="O635" s="161"/>
      <c r="P635" s="161"/>
      <c r="Q635" s="161"/>
      <c r="R635" s="161"/>
      <c r="S635" s="161"/>
      <c r="T635" s="161"/>
      <c r="U635" s="161"/>
      <c r="V635" s="161"/>
      <c r="W635" s="161"/>
      <c r="X635" s="161"/>
      <c r="Y635" s="150"/>
      <c r="Z635" s="150"/>
      <c r="AA635" s="150"/>
      <c r="AB635" s="150"/>
      <c r="AC635" s="150"/>
      <c r="AD635" s="150"/>
      <c r="AE635" s="150"/>
      <c r="AF635" s="150"/>
      <c r="AG635" s="150" t="s">
        <v>221</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ht="22.5" outlineLevel="1" x14ac:dyDescent="0.2">
      <c r="A636" s="170">
        <v>157</v>
      </c>
      <c r="B636" s="171" t="s">
        <v>822</v>
      </c>
      <c r="C636" s="180" t="s">
        <v>823</v>
      </c>
      <c r="D636" s="172" t="s">
        <v>759</v>
      </c>
      <c r="E636" s="173">
        <v>11</v>
      </c>
      <c r="F636" s="174">
        <v>258.76</v>
      </c>
      <c r="G636" s="175">
        <f>ROUND(E636*F636,2)</f>
        <v>2846.36</v>
      </c>
      <c r="H636" s="174"/>
      <c r="I636" s="175">
        <f>ROUND(E636*H636,2)</f>
        <v>0</v>
      </c>
      <c r="J636" s="174"/>
      <c r="K636" s="175">
        <f>ROUND(E636*J636,2)</f>
        <v>0</v>
      </c>
      <c r="L636" s="175">
        <v>21</v>
      </c>
      <c r="M636" s="175">
        <f>G636*(1+L636/100)</f>
        <v>3444.0956000000001</v>
      </c>
      <c r="N636" s="175">
        <v>1.7000000000000001E-4</v>
      </c>
      <c r="O636" s="175">
        <f>ROUND(E636*N636,2)</f>
        <v>0</v>
      </c>
      <c r="P636" s="175">
        <v>0</v>
      </c>
      <c r="Q636" s="175">
        <f>ROUND(E636*P636,2)</f>
        <v>0</v>
      </c>
      <c r="R636" s="175" t="s">
        <v>705</v>
      </c>
      <c r="S636" s="175" t="s">
        <v>217</v>
      </c>
      <c r="T636" s="176" t="s">
        <v>218</v>
      </c>
      <c r="U636" s="161">
        <v>0.22700000000000001</v>
      </c>
      <c r="V636" s="161">
        <f>ROUND(E636*U636,2)</f>
        <v>2.5</v>
      </c>
      <c r="W636" s="161"/>
      <c r="X636" s="161" t="s">
        <v>241</v>
      </c>
      <c r="Y636" s="150"/>
      <c r="Z636" s="150"/>
      <c r="AA636" s="150"/>
      <c r="AB636" s="150"/>
      <c r="AC636" s="150"/>
      <c r="AD636" s="150"/>
      <c r="AE636" s="150"/>
      <c r="AF636" s="150"/>
      <c r="AG636" s="150" t="s">
        <v>744</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
      <c r="A637" s="157"/>
      <c r="B637" s="158"/>
      <c r="C637" s="189" t="s">
        <v>824</v>
      </c>
      <c r="D637" s="184"/>
      <c r="E637" s="185">
        <v>8</v>
      </c>
      <c r="F637" s="161"/>
      <c r="G637" s="161"/>
      <c r="H637" s="161"/>
      <c r="I637" s="161"/>
      <c r="J637" s="161"/>
      <c r="K637" s="161"/>
      <c r="L637" s="161"/>
      <c r="M637" s="161"/>
      <c r="N637" s="161"/>
      <c r="O637" s="161"/>
      <c r="P637" s="161"/>
      <c r="Q637" s="161"/>
      <c r="R637" s="161"/>
      <c r="S637" s="161"/>
      <c r="T637" s="161"/>
      <c r="U637" s="161"/>
      <c r="V637" s="161"/>
      <c r="W637" s="161"/>
      <c r="X637" s="161"/>
      <c r="Y637" s="150"/>
      <c r="Z637" s="150"/>
      <c r="AA637" s="150"/>
      <c r="AB637" s="150"/>
      <c r="AC637" s="150"/>
      <c r="AD637" s="150"/>
      <c r="AE637" s="150"/>
      <c r="AF637" s="150"/>
      <c r="AG637" s="150" t="s">
        <v>246</v>
      </c>
      <c r="AH637" s="150">
        <v>0</v>
      </c>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
      <c r="A638" s="157"/>
      <c r="B638" s="158"/>
      <c r="C638" s="189" t="s">
        <v>825</v>
      </c>
      <c r="D638" s="184"/>
      <c r="E638" s="185">
        <v>3</v>
      </c>
      <c r="F638" s="161"/>
      <c r="G638" s="161"/>
      <c r="H638" s="161"/>
      <c r="I638" s="161"/>
      <c r="J638" s="161"/>
      <c r="K638" s="161"/>
      <c r="L638" s="161"/>
      <c r="M638" s="161"/>
      <c r="N638" s="161"/>
      <c r="O638" s="161"/>
      <c r="P638" s="161"/>
      <c r="Q638" s="161"/>
      <c r="R638" s="161"/>
      <c r="S638" s="161"/>
      <c r="T638" s="161"/>
      <c r="U638" s="161"/>
      <c r="V638" s="161"/>
      <c r="W638" s="161"/>
      <c r="X638" s="161"/>
      <c r="Y638" s="150"/>
      <c r="Z638" s="150"/>
      <c r="AA638" s="150"/>
      <c r="AB638" s="150"/>
      <c r="AC638" s="150"/>
      <c r="AD638" s="150"/>
      <c r="AE638" s="150"/>
      <c r="AF638" s="150"/>
      <c r="AG638" s="150" t="s">
        <v>246</v>
      </c>
      <c r="AH638" s="150">
        <v>0</v>
      </c>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outlineLevel="1" x14ac:dyDescent="0.2">
      <c r="A639" s="157"/>
      <c r="B639" s="158"/>
      <c r="C639" s="261"/>
      <c r="D639" s="262"/>
      <c r="E639" s="262"/>
      <c r="F639" s="262"/>
      <c r="G639" s="262"/>
      <c r="H639" s="161"/>
      <c r="I639" s="161"/>
      <c r="J639" s="161"/>
      <c r="K639" s="161"/>
      <c r="L639" s="161"/>
      <c r="M639" s="161"/>
      <c r="N639" s="161"/>
      <c r="O639" s="161"/>
      <c r="P639" s="161"/>
      <c r="Q639" s="161"/>
      <c r="R639" s="161"/>
      <c r="S639" s="161"/>
      <c r="T639" s="161"/>
      <c r="U639" s="161"/>
      <c r="V639" s="161"/>
      <c r="W639" s="161"/>
      <c r="X639" s="161"/>
      <c r="Y639" s="150"/>
      <c r="Z639" s="150"/>
      <c r="AA639" s="150"/>
      <c r="AB639" s="150"/>
      <c r="AC639" s="150"/>
      <c r="AD639" s="150"/>
      <c r="AE639" s="150"/>
      <c r="AF639" s="150"/>
      <c r="AG639" s="150" t="s">
        <v>221</v>
      </c>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row>
    <row r="640" spans="1:60" ht="22.5" outlineLevel="1" x14ac:dyDescent="0.2">
      <c r="A640" s="170">
        <v>158</v>
      </c>
      <c r="B640" s="171" t="s">
        <v>826</v>
      </c>
      <c r="C640" s="180" t="s">
        <v>827</v>
      </c>
      <c r="D640" s="172" t="s">
        <v>332</v>
      </c>
      <c r="E640" s="173">
        <v>4</v>
      </c>
      <c r="F640" s="174">
        <v>1622.59</v>
      </c>
      <c r="G640" s="175">
        <f>ROUND(E640*F640,2)</f>
        <v>6490.36</v>
      </c>
      <c r="H640" s="174"/>
      <c r="I640" s="175">
        <f>ROUND(E640*H640,2)</f>
        <v>0</v>
      </c>
      <c r="J640" s="174"/>
      <c r="K640" s="175">
        <f>ROUND(E640*J640,2)</f>
        <v>0</v>
      </c>
      <c r="L640" s="175">
        <v>21</v>
      </c>
      <c r="M640" s="175">
        <f>G640*(1+L640/100)</f>
        <v>7853.3355999999994</v>
      </c>
      <c r="N640" s="175">
        <v>8.4999999999999995E-4</v>
      </c>
      <c r="O640" s="175">
        <f>ROUND(E640*N640,2)</f>
        <v>0</v>
      </c>
      <c r="P640" s="175">
        <v>0</v>
      </c>
      <c r="Q640" s="175">
        <f>ROUND(E640*P640,2)</f>
        <v>0</v>
      </c>
      <c r="R640" s="175" t="s">
        <v>705</v>
      </c>
      <c r="S640" s="175" t="s">
        <v>217</v>
      </c>
      <c r="T640" s="176" t="s">
        <v>218</v>
      </c>
      <c r="U640" s="161">
        <v>0.48499999999999999</v>
      </c>
      <c r="V640" s="161">
        <f>ROUND(E640*U640,2)</f>
        <v>1.94</v>
      </c>
      <c r="W640" s="161"/>
      <c r="X640" s="161" t="s">
        <v>241</v>
      </c>
      <c r="Y640" s="150"/>
      <c r="Z640" s="150"/>
      <c r="AA640" s="150"/>
      <c r="AB640" s="150"/>
      <c r="AC640" s="150"/>
      <c r="AD640" s="150"/>
      <c r="AE640" s="150"/>
      <c r="AF640" s="150"/>
      <c r="AG640" s="150" t="s">
        <v>242</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
      <c r="A641" s="157"/>
      <c r="B641" s="158"/>
      <c r="C641" s="189" t="s">
        <v>95</v>
      </c>
      <c r="D641" s="184"/>
      <c r="E641" s="185">
        <v>4</v>
      </c>
      <c r="F641" s="161"/>
      <c r="G641" s="161"/>
      <c r="H641" s="161"/>
      <c r="I641" s="161"/>
      <c r="J641" s="161"/>
      <c r="K641" s="161"/>
      <c r="L641" s="161"/>
      <c r="M641" s="161"/>
      <c r="N641" s="161"/>
      <c r="O641" s="161"/>
      <c r="P641" s="161"/>
      <c r="Q641" s="161"/>
      <c r="R641" s="161"/>
      <c r="S641" s="161"/>
      <c r="T641" s="161"/>
      <c r="U641" s="161"/>
      <c r="V641" s="161"/>
      <c r="W641" s="161"/>
      <c r="X641" s="161"/>
      <c r="Y641" s="150"/>
      <c r="Z641" s="150"/>
      <c r="AA641" s="150"/>
      <c r="AB641" s="150"/>
      <c r="AC641" s="150"/>
      <c r="AD641" s="150"/>
      <c r="AE641" s="150"/>
      <c r="AF641" s="150"/>
      <c r="AG641" s="150" t="s">
        <v>246</v>
      </c>
      <c r="AH641" s="150">
        <v>0</v>
      </c>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
      <c r="A642" s="157"/>
      <c r="B642" s="158"/>
      <c r="C642" s="261"/>
      <c r="D642" s="262"/>
      <c r="E642" s="262"/>
      <c r="F642" s="262"/>
      <c r="G642" s="262"/>
      <c r="H642" s="161"/>
      <c r="I642" s="161"/>
      <c r="J642" s="161"/>
      <c r="K642" s="161"/>
      <c r="L642" s="161"/>
      <c r="M642" s="161"/>
      <c r="N642" s="161"/>
      <c r="O642" s="161"/>
      <c r="P642" s="161"/>
      <c r="Q642" s="161"/>
      <c r="R642" s="161"/>
      <c r="S642" s="161"/>
      <c r="T642" s="161"/>
      <c r="U642" s="161"/>
      <c r="V642" s="161"/>
      <c r="W642" s="161"/>
      <c r="X642" s="161"/>
      <c r="Y642" s="150"/>
      <c r="Z642" s="150"/>
      <c r="AA642" s="150"/>
      <c r="AB642" s="150"/>
      <c r="AC642" s="150"/>
      <c r="AD642" s="150"/>
      <c r="AE642" s="150"/>
      <c r="AF642" s="150"/>
      <c r="AG642" s="150" t="s">
        <v>221</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
      <c r="A643" s="170">
        <v>159</v>
      </c>
      <c r="B643" s="171" t="s">
        <v>828</v>
      </c>
      <c r="C643" s="180" t="s">
        <v>829</v>
      </c>
      <c r="D643" s="172" t="s">
        <v>332</v>
      </c>
      <c r="E643" s="173">
        <v>4</v>
      </c>
      <c r="F643" s="174">
        <v>3848.14</v>
      </c>
      <c r="G643" s="175">
        <f>ROUND(E643*F643,2)</f>
        <v>15392.56</v>
      </c>
      <c r="H643" s="174"/>
      <c r="I643" s="175">
        <f>ROUND(E643*H643,2)</f>
        <v>0</v>
      </c>
      <c r="J643" s="174"/>
      <c r="K643" s="175">
        <f>ROUND(E643*J643,2)</f>
        <v>0</v>
      </c>
      <c r="L643" s="175">
        <v>21</v>
      </c>
      <c r="M643" s="175">
        <f>G643*(1+L643/100)</f>
        <v>18624.997599999999</v>
      </c>
      <c r="N643" s="175">
        <v>2E-3</v>
      </c>
      <c r="O643" s="175">
        <f>ROUND(E643*N643,2)</f>
        <v>0.01</v>
      </c>
      <c r="P643" s="175">
        <v>0</v>
      </c>
      <c r="Q643" s="175">
        <f>ROUND(E643*P643,2)</f>
        <v>0</v>
      </c>
      <c r="R643" s="175" t="s">
        <v>295</v>
      </c>
      <c r="S643" s="175" t="s">
        <v>217</v>
      </c>
      <c r="T643" s="176" t="s">
        <v>218</v>
      </c>
      <c r="U643" s="161">
        <v>0</v>
      </c>
      <c r="V643" s="161">
        <f>ROUND(E643*U643,2)</f>
        <v>0</v>
      </c>
      <c r="W643" s="161"/>
      <c r="X643" s="161" t="s">
        <v>296</v>
      </c>
      <c r="Y643" s="150"/>
      <c r="Z643" s="150"/>
      <c r="AA643" s="150"/>
      <c r="AB643" s="150"/>
      <c r="AC643" s="150"/>
      <c r="AD643" s="150"/>
      <c r="AE643" s="150"/>
      <c r="AF643" s="150"/>
      <c r="AG643" s="150" t="s">
        <v>297</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
      <c r="A644" s="157"/>
      <c r="B644" s="158"/>
      <c r="C644" s="189" t="s">
        <v>95</v>
      </c>
      <c r="D644" s="184"/>
      <c r="E644" s="185">
        <v>4</v>
      </c>
      <c r="F644" s="161"/>
      <c r="G644" s="161"/>
      <c r="H644" s="161"/>
      <c r="I644" s="161"/>
      <c r="J644" s="161"/>
      <c r="K644" s="161"/>
      <c r="L644" s="161"/>
      <c r="M644" s="161"/>
      <c r="N644" s="161"/>
      <c r="O644" s="161"/>
      <c r="P644" s="161"/>
      <c r="Q644" s="161"/>
      <c r="R644" s="161"/>
      <c r="S644" s="161"/>
      <c r="T644" s="161"/>
      <c r="U644" s="161"/>
      <c r="V644" s="161"/>
      <c r="W644" s="161"/>
      <c r="X644" s="161"/>
      <c r="Y644" s="150"/>
      <c r="Z644" s="150"/>
      <c r="AA644" s="150"/>
      <c r="AB644" s="150"/>
      <c r="AC644" s="150"/>
      <c r="AD644" s="150"/>
      <c r="AE644" s="150"/>
      <c r="AF644" s="150"/>
      <c r="AG644" s="150" t="s">
        <v>246</v>
      </c>
      <c r="AH644" s="150">
        <v>0</v>
      </c>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
      <c r="A645" s="157"/>
      <c r="B645" s="158"/>
      <c r="C645" s="261"/>
      <c r="D645" s="262"/>
      <c r="E645" s="262"/>
      <c r="F645" s="262"/>
      <c r="G645" s="262"/>
      <c r="H645" s="161"/>
      <c r="I645" s="161"/>
      <c r="J645" s="161"/>
      <c r="K645" s="161"/>
      <c r="L645" s="161"/>
      <c r="M645" s="161"/>
      <c r="N645" s="161"/>
      <c r="O645" s="161"/>
      <c r="P645" s="161"/>
      <c r="Q645" s="161"/>
      <c r="R645" s="161"/>
      <c r="S645" s="161"/>
      <c r="T645" s="161"/>
      <c r="U645" s="161"/>
      <c r="V645" s="161"/>
      <c r="W645" s="161"/>
      <c r="X645" s="161"/>
      <c r="Y645" s="150"/>
      <c r="Z645" s="150"/>
      <c r="AA645" s="150"/>
      <c r="AB645" s="150"/>
      <c r="AC645" s="150"/>
      <c r="AD645" s="150"/>
      <c r="AE645" s="150"/>
      <c r="AF645" s="150"/>
      <c r="AG645" s="150" t="s">
        <v>221</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
      <c r="A646" s="170">
        <v>160</v>
      </c>
      <c r="B646" s="171" t="s">
        <v>830</v>
      </c>
      <c r="C646" s="180" t="s">
        <v>831</v>
      </c>
      <c r="D646" s="172" t="s">
        <v>332</v>
      </c>
      <c r="E646" s="173">
        <v>4</v>
      </c>
      <c r="F646" s="174">
        <v>2481.94</v>
      </c>
      <c r="G646" s="175">
        <f>ROUND(E646*F646,2)</f>
        <v>9927.76</v>
      </c>
      <c r="H646" s="174"/>
      <c r="I646" s="175">
        <f>ROUND(E646*H646,2)</f>
        <v>0</v>
      </c>
      <c r="J646" s="174"/>
      <c r="K646" s="175">
        <f>ROUND(E646*J646,2)</f>
        <v>0</v>
      </c>
      <c r="L646" s="175">
        <v>21</v>
      </c>
      <c r="M646" s="175">
        <f>G646*(1+L646/100)</f>
        <v>12012.589599999999</v>
      </c>
      <c r="N646" s="175">
        <v>1.1999999999999999E-3</v>
      </c>
      <c r="O646" s="175">
        <f>ROUND(E646*N646,2)</f>
        <v>0</v>
      </c>
      <c r="P646" s="175">
        <v>0</v>
      </c>
      <c r="Q646" s="175">
        <f>ROUND(E646*P646,2)</f>
        <v>0</v>
      </c>
      <c r="R646" s="175" t="s">
        <v>295</v>
      </c>
      <c r="S646" s="175" t="s">
        <v>217</v>
      </c>
      <c r="T646" s="176" t="s">
        <v>218</v>
      </c>
      <c r="U646" s="161">
        <v>0</v>
      </c>
      <c r="V646" s="161">
        <f>ROUND(E646*U646,2)</f>
        <v>0</v>
      </c>
      <c r="W646" s="161"/>
      <c r="X646" s="161" t="s">
        <v>296</v>
      </c>
      <c r="Y646" s="150"/>
      <c r="Z646" s="150"/>
      <c r="AA646" s="150"/>
      <c r="AB646" s="150"/>
      <c r="AC646" s="150"/>
      <c r="AD646" s="150"/>
      <c r="AE646" s="150"/>
      <c r="AF646" s="150"/>
      <c r="AG646" s="150" t="s">
        <v>297</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
      <c r="A647" s="157"/>
      <c r="B647" s="158"/>
      <c r="C647" s="189" t="s">
        <v>95</v>
      </c>
      <c r="D647" s="184"/>
      <c r="E647" s="185">
        <v>4</v>
      </c>
      <c r="F647" s="161"/>
      <c r="G647" s="161"/>
      <c r="H647" s="161"/>
      <c r="I647" s="161"/>
      <c r="J647" s="161"/>
      <c r="K647" s="161"/>
      <c r="L647" s="161"/>
      <c r="M647" s="161"/>
      <c r="N647" s="161"/>
      <c r="O647" s="161"/>
      <c r="P647" s="161"/>
      <c r="Q647" s="161"/>
      <c r="R647" s="161"/>
      <c r="S647" s="161"/>
      <c r="T647" s="161"/>
      <c r="U647" s="161"/>
      <c r="V647" s="161"/>
      <c r="W647" s="161"/>
      <c r="X647" s="161"/>
      <c r="Y647" s="150"/>
      <c r="Z647" s="150"/>
      <c r="AA647" s="150"/>
      <c r="AB647" s="150"/>
      <c r="AC647" s="150"/>
      <c r="AD647" s="150"/>
      <c r="AE647" s="150"/>
      <c r="AF647" s="150"/>
      <c r="AG647" s="150" t="s">
        <v>246</v>
      </c>
      <c r="AH647" s="150">
        <v>0</v>
      </c>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row>
    <row r="648" spans="1:60" outlineLevel="1" x14ac:dyDescent="0.2">
      <c r="A648" s="157"/>
      <c r="B648" s="158"/>
      <c r="C648" s="261"/>
      <c r="D648" s="262"/>
      <c r="E648" s="262"/>
      <c r="F648" s="262"/>
      <c r="G648" s="262"/>
      <c r="H648" s="161"/>
      <c r="I648" s="161"/>
      <c r="J648" s="161"/>
      <c r="K648" s="161"/>
      <c r="L648" s="161"/>
      <c r="M648" s="161"/>
      <c r="N648" s="161"/>
      <c r="O648" s="161"/>
      <c r="P648" s="161"/>
      <c r="Q648" s="161"/>
      <c r="R648" s="161"/>
      <c r="S648" s="161"/>
      <c r="T648" s="161"/>
      <c r="U648" s="161"/>
      <c r="V648" s="161"/>
      <c r="W648" s="161"/>
      <c r="X648" s="161"/>
      <c r="Y648" s="150"/>
      <c r="Z648" s="150"/>
      <c r="AA648" s="150"/>
      <c r="AB648" s="150"/>
      <c r="AC648" s="150"/>
      <c r="AD648" s="150"/>
      <c r="AE648" s="150"/>
      <c r="AF648" s="150"/>
      <c r="AG648" s="150" t="s">
        <v>221</v>
      </c>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
      <c r="A649" s="170">
        <v>161</v>
      </c>
      <c r="B649" s="171" t="s">
        <v>832</v>
      </c>
      <c r="C649" s="180" t="s">
        <v>833</v>
      </c>
      <c r="D649" s="172" t="s">
        <v>332</v>
      </c>
      <c r="E649" s="173">
        <v>3</v>
      </c>
      <c r="F649" s="174">
        <v>1755.52</v>
      </c>
      <c r="G649" s="175">
        <f>ROUND(E649*F649,2)</f>
        <v>5266.56</v>
      </c>
      <c r="H649" s="174"/>
      <c r="I649" s="175">
        <f>ROUND(E649*H649,2)</f>
        <v>0</v>
      </c>
      <c r="J649" s="174"/>
      <c r="K649" s="175">
        <f>ROUND(E649*J649,2)</f>
        <v>0</v>
      </c>
      <c r="L649" s="175">
        <v>21</v>
      </c>
      <c r="M649" s="175">
        <f>G649*(1+L649/100)</f>
        <v>6372.5376000000006</v>
      </c>
      <c r="N649" s="175">
        <v>1E-4</v>
      </c>
      <c r="O649" s="175">
        <f>ROUND(E649*N649,2)</f>
        <v>0</v>
      </c>
      <c r="P649" s="175">
        <v>0</v>
      </c>
      <c r="Q649" s="175">
        <f>ROUND(E649*P649,2)</f>
        <v>0</v>
      </c>
      <c r="R649" s="175" t="s">
        <v>295</v>
      </c>
      <c r="S649" s="175" t="s">
        <v>217</v>
      </c>
      <c r="T649" s="176" t="s">
        <v>218</v>
      </c>
      <c r="U649" s="161">
        <v>0</v>
      </c>
      <c r="V649" s="161">
        <f>ROUND(E649*U649,2)</f>
        <v>0</v>
      </c>
      <c r="W649" s="161"/>
      <c r="X649" s="161" t="s">
        <v>296</v>
      </c>
      <c r="Y649" s="150"/>
      <c r="Z649" s="150"/>
      <c r="AA649" s="150"/>
      <c r="AB649" s="150"/>
      <c r="AC649" s="150"/>
      <c r="AD649" s="150"/>
      <c r="AE649" s="150"/>
      <c r="AF649" s="150"/>
      <c r="AG649" s="150" t="s">
        <v>297</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outlineLevel="1" x14ac:dyDescent="0.2">
      <c r="A650" s="157"/>
      <c r="B650" s="158"/>
      <c r="C650" s="189" t="s">
        <v>93</v>
      </c>
      <c r="D650" s="184"/>
      <c r="E650" s="185">
        <v>3</v>
      </c>
      <c r="F650" s="161"/>
      <c r="G650" s="161"/>
      <c r="H650" s="161"/>
      <c r="I650" s="161"/>
      <c r="J650" s="161"/>
      <c r="K650" s="161"/>
      <c r="L650" s="161"/>
      <c r="M650" s="161"/>
      <c r="N650" s="161"/>
      <c r="O650" s="161"/>
      <c r="P650" s="161"/>
      <c r="Q650" s="161"/>
      <c r="R650" s="161"/>
      <c r="S650" s="161"/>
      <c r="T650" s="161"/>
      <c r="U650" s="161"/>
      <c r="V650" s="161"/>
      <c r="W650" s="161"/>
      <c r="X650" s="161"/>
      <c r="Y650" s="150"/>
      <c r="Z650" s="150"/>
      <c r="AA650" s="150"/>
      <c r="AB650" s="150"/>
      <c r="AC650" s="150"/>
      <c r="AD650" s="150"/>
      <c r="AE650" s="150"/>
      <c r="AF650" s="150"/>
      <c r="AG650" s="150" t="s">
        <v>246</v>
      </c>
      <c r="AH650" s="150">
        <v>0</v>
      </c>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
      <c r="A651" s="157"/>
      <c r="B651" s="158"/>
      <c r="C651" s="261"/>
      <c r="D651" s="262"/>
      <c r="E651" s="262"/>
      <c r="F651" s="262"/>
      <c r="G651" s="262"/>
      <c r="H651" s="161"/>
      <c r="I651" s="161"/>
      <c r="J651" s="161"/>
      <c r="K651" s="161"/>
      <c r="L651" s="161"/>
      <c r="M651" s="161"/>
      <c r="N651" s="161"/>
      <c r="O651" s="161"/>
      <c r="P651" s="161"/>
      <c r="Q651" s="161"/>
      <c r="R651" s="161"/>
      <c r="S651" s="161"/>
      <c r="T651" s="161"/>
      <c r="U651" s="161"/>
      <c r="V651" s="161"/>
      <c r="W651" s="161"/>
      <c r="X651" s="161"/>
      <c r="Y651" s="150"/>
      <c r="Z651" s="150"/>
      <c r="AA651" s="150"/>
      <c r="AB651" s="150"/>
      <c r="AC651" s="150"/>
      <c r="AD651" s="150"/>
      <c r="AE651" s="150"/>
      <c r="AF651" s="150"/>
      <c r="AG651" s="150" t="s">
        <v>221</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
      <c r="A652" s="170">
        <v>162</v>
      </c>
      <c r="B652" s="171" t="s">
        <v>834</v>
      </c>
      <c r="C652" s="180" t="s">
        <v>835</v>
      </c>
      <c r="D652" s="172" t="s">
        <v>332</v>
      </c>
      <c r="E652" s="173">
        <v>3</v>
      </c>
      <c r="F652" s="174">
        <v>1930.01</v>
      </c>
      <c r="G652" s="175">
        <f>ROUND(E652*F652,2)</f>
        <v>5790.03</v>
      </c>
      <c r="H652" s="174"/>
      <c r="I652" s="175">
        <f>ROUND(E652*H652,2)</f>
        <v>0</v>
      </c>
      <c r="J652" s="174"/>
      <c r="K652" s="175">
        <f>ROUND(E652*J652,2)</f>
        <v>0</v>
      </c>
      <c r="L652" s="175">
        <v>21</v>
      </c>
      <c r="M652" s="175">
        <f>G652*(1+L652/100)</f>
        <v>7005.9362999999994</v>
      </c>
      <c r="N652" s="175">
        <v>2E-3</v>
      </c>
      <c r="O652" s="175">
        <f>ROUND(E652*N652,2)</f>
        <v>0.01</v>
      </c>
      <c r="P652" s="175">
        <v>0</v>
      </c>
      <c r="Q652" s="175">
        <f>ROUND(E652*P652,2)</f>
        <v>0</v>
      </c>
      <c r="R652" s="175" t="s">
        <v>295</v>
      </c>
      <c r="S652" s="175" t="s">
        <v>217</v>
      </c>
      <c r="T652" s="176" t="s">
        <v>218</v>
      </c>
      <c r="U652" s="161">
        <v>0</v>
      </c>
      <c r="V652" s="161">
        <f>ROUND(E652*U652,2)</f>
        <v>0</v>
      </c>
      <c r="W652" s="161"/>
      <c r="X652" s="161" t="s">
        <v>296</v>
      </c>
      <c r="Y652" s="150"/>
      <c r="Z652" s="150"/>
      <c r="AA652" s="150"/>
      <c r="AB652" s="150"/>
      <c r="AC652" s="150"/>
      <c r="AD652" s="150"/>
      <c r="AE652" s="150"/>
      <c r="AF652" s="150"/>
      <c r="AG652" s="150" t="s">
        <v>297</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outlineLevel="1" x14ac:dyDescent="0.2">
      <c r="A653" s="157"/>
      <c r="B653" s="158"/>
      <c r="C653" s="189" t="s">
        <v>93</v>
      </c>
      <c r="D653" s="184"/>
      <c r="E653" s="185">
        <v>3</v>
      </c>
      <c r="F653" s="161"/>
      <c r="G653" s="161"/>
      <c r="H653" s="161"/>
      <c r="I653" s="161"/>
      <c r="J653" s="161"/>
      <c r="K653" s="161"/>
      <c r="L653" s="161"/>
      <c r="M653" s="161"/>
      <c r="N653" s="161"/>
      <c r="O653" s="161"/>
      <c r="P653" s="161"/>
      <c r="Q653" s="161"/>
      <c r="R653" s="161"/>
      <c r="S653" s="161"/>
      <c r="T653" s="161"/>
      <c r="U653" s="161"/>
      <c r="V653" s="161"/>
      <c r="W653" s="161"/>
      <c r="X653" s="161"/>
      <c r="Y653" s="150"/>
      <c r="Z653" s="150"/>
      <c r="AA653" s="150"/>
      <c r="AB653" s="150"/>
      <c r="AC653" s="150"/>
      <c r="AD653" s="150"/>
      <c r="AE653" s="150"/>
      <c r="AF653" s="150"/>
      <c r="AG653" s="150" t="s">
        <v>246</v>
      </c>
      <c r="AH653" s="150">
        <v>0</v>
      </c>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row>
    <row r="654" spans="1:60" outlineLevel="1" x14ac:dyDescent="0.2">
      <c r="A654" s="157"/>
      <c r="B654" s="158"/>
      <c r="C654" s="261"/>
      <c r="D654" s="262"/>
      <c r="E654" s="262"/>
      <c r="F654" s="262"/>
      <c r="G654" s="262"/>
      <c r="H654" s="161"/>
      <c r="I654" s="161"/>
      <c r="J654" s="161"/>
      <c r="K654" s="161"/>
      <c r="L654" s="161"/>
      <c r="M654" s="161"/>
      <c r="N654" s="161"/>
      <c r="O654" s="161"/>
      <c r="P654" s="161"/>
      <c r="Q654" s="161"/>
      <c r="R654" s="161"/>
      <c r="S654" s="161"/>
      <c r="T654" s="161"/>
      <c r="U654" s="161"/>
      <c r="V654" s="161"/>
      <c r="W654" s="161"/>
      <c r="X654" s="161"/>
      <c r="Y654" s="150"/>
      <c r="Z654" s="150"/>
      <c r="AA654" s="150"/>
      <c r="AB654" s="150"/>
      <c r="AC654" s="150"/>
      <c r="AD654" s="150"/>
      <c r="AE654" s="150"/>
      <c r="AF654" s="150"/>
      <c r="AG654" s="150" t="s">
        <v>221</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
      <c r="A655" s="157">
        <v>163</v>
      </c>
      <c r="B655" s="158" t="s">
        <v>836</v>
      </c>
      <c r="C655" s="190" t="s">
        <v>837</v>
      </c>
      <c r="D655" s="159" t="s">
        <v>0</v>
      </c>
      <c r="E655" s="177">
        <v>864.19290000000001</v>
      </c>
      <c r="F655" s="162">
        <v>0.28999999999999998</v>
      </c>
      <c r="G655" s="161">
        <f>ROUND(E655*F655,2)</f>
        <v>250.62</v>
      </c>
      <c r="H655" s="162"/>
      <c r="I655" s="161">
        <f>ROUND(E655*H655,2)</f>
        <v>0</v>
      </c>
      <c r="J655" s="162"/>
      <c r="K655" s="161">
        <f>ROUND(E655*J655,2)</f>
        <v>0</v>
      </c>
      <c r="L655" s="161">
        <v>21</v>
      </c>
      <c r="M655" s="161">
        <f>G655*(1+L655/100)</f>
        <v>303.25020000000001</v>
      </c>
      <c r="N655" s="161">
        <v>0</v>
      </c>
      <c r="O655" s="161">
        <f>ROUND(E655*N655,2)</f>
        <v>0</v>
      </c>
      <c r="P655" s="161">
        <v>0</v>
      </c>
      <c r="Q655" s="161">
        <f>ROUND(E655*P655,2)</f>
        <v>0</v>
      </c>
      <c r="R655" s="161" t="s">
        <v>705</v>
      </c>
      <c r="S655" s="161" t="s">
        <v>217</v>
      </c>
      <c r="T655" s="161" t="s">
        <v>218</v>
      </c>
      <c r="U655" s="161">
        <v>0</v>
      </c>
      <c r="V655" s="161">
        <f>ROUND(E655*U655,2)</f>
        <v>0</v>
      </c>
      <c r="W655" s="161"/>
      <c r="X655" s="161" t="s">
        <v>622</v>
      </c>
      <c r="Y655" s="150"/>
      <c r="Z655" s="150"/>
      <c r="AA655" s="150"/>
      <c r="AB655" s="150"/>
      <c r="AC655" s="150"/>
      <c r="AD655" s="150"/>
      <c r="AE655" s="150"/>
      <c r="AF655" s="150"/>
      <c r="AG655" s="150" t="s">
        <v>623</v>
      </c>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
      <c r="A656" s="157"/>
      <c r="B656" s="158"/>
      <c r="C656" s="263" t="s">
        <v>803</v>
      </c>
      <c r="D656" s="264"/>
      <c r="E656" s="264"/>
      <c r="F656" s="264"/>
      <c r="G656" s="264"/>
      <c r="H656" s="161"/>
      <c r="I656" s="161"/>
      <c r="J656" s="161"/>
      <c r="K656" s="161"/>
      <c r="L656" s="161"/>
      <c r="M656" s="161"/>
      <c r="N656" s="161"/>
      <c r="O656" s="161"/>
      <c r="P656" s="161"/>
      <c r="Q656" s="161"/>
      <c r="R656" s="161"/>
      <c r="S656" s="161"/>
      <c r="T656" s="161"/>
      <c r="U656" s="161"/>
      <c r="V656" s="161"/>
      <c r="W656" s="161"/>
      <c r="X656" s="161"/>
      <c r="Y656" s="150"/>
      <c r="Z656" s="150"/>
      <c r="AA656" s="150"/>
      <c r="AB656" s="150"/>
      <c r="AC656" s="150"/>
      <c r="AD656" s="150"/>
      <c r="AE656" s="150"/>
      <c r="AF656" s="150"/>
      <c r="AG656" s="150" t="s">
        <v>244</v>
      </c>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outlineLevel="1" x14ac:dyDescent="0.2">
      <c r="A657" s="157"/>
      <c r="B657" s="158"/>
      <c r="C657" s="261"/>
      <c r="D657" s="262"/>
      <c r="E657" s="262"/>
      <c r="F657" s="262"/>
      <c r="G657" s="262"/>
      <c r="H657" s="161"/>
      <c r="I657" s="161"/>
      <c r="J657" s="161"/>
      <c r="K657" s="161"/>
      <c r="L657" s="161"/>
      <c r="M657" s="161"/>
      <c r="N657" s="161"/>
      <c r="O657" s="161"/>
      <c r="P657" s="161"/>
      <c r="Q657" s="161"/>
      <c r="R657" s="161"/>
      <c r="S657" s="161"/>
      <c r="T657" s="161"/>
      <c r="U657" s="161"/>
      <c r="V657" s="161"/>
      <c r="W657" s="161"/>
      <c r="X657" s="161"/>
      <c r="Y657" s="150"/>
      <c r="Z657" s="150"/>
      <c r="AA657" s="150"/>
      <c r="AB657" s="150"/>
      <c r="AC657" s="150"/>
      <c r="AD657" s="150"/>
      <c r="AE657" s="150"/>
      <c r="AF657" s="150"/>
      <c r="AG657" s="150" t="s">
        <v>221</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x14ac:dyDescent="0.2">
      <c r="A658" s="164" t="s">
        <v>212</v>
      </c>
      <c r="B658" s="165" t="s">
        <v>139</v>
      </c>
      <c r="C658" s="179" t="s">
        <v>140</v>
      </c>
      <c r="D658" s="166"/>
      <c r="E658" s="167"/>
      <c r="F658" s="168"/>
      <c r="G658" s="168">
        <f>SUMIF(AG659:AG667,"&lt;&gt;NOR",G659:G667)</f>
        <v>5428.93</v>
      </c>
      <c r="H658" s="168"/>
      <c r="I658" s="168">
        <f>SUM(I659:I667)</f>
        <v>0</v>
      </c>
      <c r="J658" s="168"/>
      <c r="K658" s="168">
        <f>SUM(K659:K667)</f>
        <v>0</v>
      </c>
      <c r="L658" s="168"/>
      <c r="M658" s="168">
        <f>SUM(M659:M667)</f>
        <v>6569.0053000000007</v>
      </c>
      <c r="N658" s="168"/>
      <c r="O658" s="168">
        <f>SUM(O659:O667)</f>
        <v>0.01</v>
      </c>
      <c r="P658" s="168"/>
      <c r="Q658" s="168">
        <f>SUM(Q659:Q667)</f>
        <v>0</v>
      </c>
      <c r="R658" s="168"/>
      <c r="S658" s="168"/>
      <c r="T658" s="169"/>
      <c r="U658" s="163"/>
      <c r="V658" s="163">
        <f>SUM(V659:V667)</f>
        <v>1.98</v>
      </c>
      <c r="W658" s="163"/>
      <c r="X658" s="163"/>
      <c r="AG658" t="s">
        <v>213</v>
      </c>
    </row>
    <row r="659" spans="1:60" outlineLevel="1" x14ac:dyDescent="0.2">
      <c r="A659" s="170">
        <v>164</v>
      </c>
      <c r="B659" s="171" t="s">
        <v>838</v>
      </c>
      <c r="C659" s="180" t="s">
        <v>839</v>
      </c>
      <c r="D659" s="172" t="s">
        <v>239</v>
      </c>
      <c r="E659" s="173">
        <v>6</v>
      </c>
      <c r="F659" s="174">
        <v>534.14</v>
      </c>
      <c r="G659" s="175">
        <f>ROUND(E659*F659,2)</f>
        <v>3204.84</v>
      </c>
      <c r="H659" s="174"/>
      <c r="I659" s="175">
        <f>ROUND(E659*H659,2)</f>
        <v>0</v>
      </c>
      <c r="J659" s="174"/>
      <c r="K659" s="175">
        <f>ROUND(E659*J659,2)</f>
        <v>0</v>
      </c>
      <c r="L659" s="175">
        <v>21</v>
      </c>
      <c r="M659" s="175">
        <f>G659*(1+L659/100)</f>
        <v>3877.8564000000001</v>
      </c>
      <c r="N659" s="175">
        <v>0</v>
      </c>
      <c r="O659" s="175">
        <f>ROUND(E659*N659,2)</f>
        <v>0</v>
      </c>
      <c r="P659" s="175">
        <v>0</v>
      </c>
      <c r="Q659" s="175">
        <f>ROUND(E659*P659,2)</f>
        <v>0</v>
      </c>
      <c r="R659" s="175" t="s">
        <v>840</v>
      </c>
      <c r="S659" s="175" t="s">
        <v>217</v>
      </c>
      <c r="T659" s="176" t="s">
        <v>218</v>
      </c>
      <c r="U659" s="161">
        <v>0.33</v>
      </c>
      <c r="V659" s="161">
        <f>ROUND(E659*U659,2)</f>
        <v>1.98</v>
      </c>
      <c r="W659" s="161"/>
      <c r="X659" s="161" t="s">
        <v>241</v>
      </c>
      <c r="Y659" s="150"/>
      <c r="Z659" s="150"/>
      <c r="AA659" s="150"/>
      <c r="AB659" s="150"/>
      <c r="AC659" s="150"/>
      <c r="AD659" s="150"/>
      <c r="AE659" s="150"/>
      <c r="AF659" s="150"/>
      <c r="AG659" s="150" t="s">
        <v>242</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outlineLevel="1" x14ac:dyDescent="0.2">
      <c r="A660" s="157"/>
      <c r="B660" s="158"/>
      <c r="C660" s="189" t="s">
        <v>841</v>
      </c>
      <c r="D660" s="184"/>
      <c r="E660" s="185">
        <v>6</v>
      </c>
      <c r="F660" s="161"/>
      <c r="G660" s="161"/>
      <c r="H660" s="161"/>
      <c r="I660" s="161"/>
      <c r="J660" s="161"/>
      <c r="K660" s="161"/>
      <c r="L660" s="161"/>
      <c r="M660" s="161"/>
      <c r="N660" s="161"/>
      <c r="O660" s="161"/>
      <c r="P660" s="161"/>
      <c r="Q660" s="161"/>
      <c r="R660" s="161"/>
      <c r="S660" s="161"/>
      <c r="T660" s="161"/>
      <c r="U660" s="161"/>
      <c r="V660" s="161"/>
      <c r="W660" s="161"/>
      <c r="X660" s="161"/>
      <c r="Y660" s="150"/>
      <c r="Z660" s="150"/>
      <c r="AA660" s="150"/>
      <c r="AB660" s="150"/>
      <c r="AC660" s="150"/>
      <c r="AD660" s="150"/>
      <c r="AE660" s="150"/>
      <c r="AF660" s="150"/>
      <c r="AG660" s="150" t="s">
        <v>246</v>
      </c>
      <c r="AH660" s="150">
        <v>0</v>
      </c>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outlineLevel="1" x14ac:dyDescent="0.2">
      <c r="A661" s="157"/>
      <c r="B661" s="158"/>
      <c r="C661" s="261"/>
      <c r="D661" s="262"/>
      <c r="E661" s="262"/>
      <c r="F661" s="262"/>
      <c r="G661" s="262"/>
      <c r="H661" s="161"/>
      <c r="I661" s="161"/>
      <c r="J661" s="161"/>
      <c r="K661" s="161"/>
      <c r="L661" s="161"/>
      <c r="M661" s="161"/>
      <c r="N661" s="161"/>
      <c r="O661" s="161"/>
      <c r="P661" s="161"/>
      <c r="Q661" s="161"/>
      <c r="R661" s="161"/>
      <c r="S661" s="161"/>
      <c r="T661" s="161"/>
      <c r="U661" s="161"/>
      <c r="V661" s="161"/>
      <c r="W661" s="161"/>
      <c r="X661" s="161"/>
      <c r="Y661" s="150"/>
      <c r="Z661" s="150"/>
      <c r="AA661" s="150"/>
      <c r="AB661" s="150"/>
      <c r="AC661" s="150"/>
      <c r="AD661" s="150"/>
      <c r="AE661" s="150"/>
      <c r="AF661" s="150"/>
      <c r="AG661" s="150" t="s">
        <v>221</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ht="22.5" outlineLevel="1" x14ac:dyDescent="0.2">
      <c r="A662" s="170">
        <v>165</v>
      </c>
      <c r="B662" s="171" t="s">
        <v>842</v>
      </c>
      <c r="C662" s="180" t="s">
        <v>843</v>
      </c>
      <c r="D662" s="172" t="s">
        <v>239</v>
      </c>
      <c r="E662" s="173">
        <v>6.6</v>
      </c>
      <c r="F662" s="174">
        <v>246.89</v>
      </c>
      <c r="G662" s="175">
        <f>ROUND(E662*F662,2)</f>
        <v>1629.47</v>
      </c>
      <c r="H662" s="174"/>
      <c r="I662" s="175">
        <f>ROUND(E662*H662,2)</f>
        <v>0</v>
      </c>
      <c r="J662" s="174"/>
      <c r="K662" s="175">
        <f>ROUND(E662*J662,2)</f>
        <v>0</v>
      </c>
      <c r="L662" s="175">
        <v>21</v>
      </c>
      <c r="M662" s="175">
        <f>G662*(1+L662/100)</f>
        <v>1971.6587</v>
      </c>
      <c r="N662" s="175">
        <v>1.2700000000000001E-3</v>
      </c>
      <c r="O662" s="175">
        <f>ROUND(E662*N662,2)</f>
        <v>0.01</v>
      </c>
      <c r="P662" s="175">
        <v>0</v>
      </c>
      <c r="Q662" s="175">
        <f>ROUND(E662*P662,2)</f>
        <v>0</v>
      </c>
      <c r="R662" s="175" t="s">
        <v>295</v>
      </c>
      <c r="S662" s="175" t="s">
        <v>217</v>
      </c>
      <c r="T662" s="176" t="s">
        <v>218</v>
      </c>
      <c r="U662" s="161">
        <v>0</v>
      </c>
      <c r="V662" s="161">
        <f>ROUND(E662*U662,2)</f>
        <v>0</v>
      </c>
      <c r="W662" s="161"/>
      <c r="X662" s="161" t="s">
        <v>296</v>
      </c>
      <c r="Y662" s="150"/>
      <c r="Z662" s="150"/>
      <c r="AA662" s="150"/>
      <c r="AB662" s="150"/>
      <c r="AC662" s="150"/>
      <c r="AD662" s="150"/>
      <c r="AE662" s="150"/>
      <c r="AF662" s="150"/>
      <c r="AG662" s="150" t="s">
        <v>297</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
      <c r="A663" s="157"/>
      <c r="B663" s="158"/>
      <c r="C663" s="189" t="s">
        <v>844</v>
      </c>
      <c r="D663" s="184"/>
      <c r="E663" s="185">
        <v>6.6</v>
      </c>
      <c r="F663" s="161"/>
      <c r="G663" s="161"/>
      <c r="H663" s="161"/>
      <c r="I663" s="161"/>
      <c r="J663" s="161"/>
      <c r="K663" s="161"/>
      <c r="L663" s="161"/>
      <c r="M663" s="161"/>
      <c r="N663" s="161"/>
      <c r="O663" s="161"/>
      <c r="P663" s="161"/>
      <c r="Q663" s="161"/>
      <c r="R663" s="161"/>
      <c r="S663" s="161"/>
      <c r="T663" s="161"/>
      <c r="U663" s="161"/>
      <c r="V663" s="161"/>
      <c r="W663" s="161"/>
      <c r="X663" s="161"/>
      <c r="Y663" s="150"/>
      <c r="Z663" s="150"/>
      <c r="AA663" s="150"/>
      <c r="AB663" s="150"/>
      <c r="AC663" s="150"/>
      <c r="AD663" s="150"/>
      <c r="AE663" s="150"/>
      <c r="AF663" s="150"/>
      <c r="AG663" s="150" t="s">
        <v>246</v>
      </c>
      <c r="AH663" s="150">
        <v>5</v>
      </c>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
      <c r="A664" s="157"/>
      <c r="B664" s="158"/>
      <c r="C664" s="261"/>
      <c r="D664" s="262"/>
      <c r="E664" s="262"/>
      <c r="F664" s="262"/>
      <c r="G664" s="262"/>
      <c r="H664" s="161"/>
      <c r="I664" s="161"/>
      <c r="J664" s="161"/>
      <c r="K664" s="161"/>
      <c r="L664" s="161"/>
      <c r="M664" s="161"/>
      <c r="N664" s="161"/>
      <c r="O664" s="161"/>
      <c r="P664" s="161"/>
      <c r="Q664" s="161"/>
      <c r="R664" s="161"/>
      <c r="S664" s="161"/>
      <c r="T664" s="161"/>
      <c r="U664" s="161"/>
      <c r="V664" s="161"/>
      <c r="W664" s="161"/>
      <c r="X664" s="161"/>
      <c r="Y664" s="150"/>
      <c r="Z664" s="150"/>
      <c r="AA664" s="150"/>
      <c r="AB664" s="150"/>
      <c r="AC664" s="150"/>
      <c r="AD664" s="150"/>
      <c r="AE664" s="150"/>
      <c r="AF664" s="150"/>
      <c r="AG664" s="150" t="s">
        <v>221</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
      <c r="A665" s="157">
        <v>166</v>
      </c>
      <c r="B665" s="158" t="s">
        <v>845</v>
      </c>
      <c r="C665" s="190" t="s">
        <v>846</v>
      </c>
      <c r="D665" s="159" t="s">
        <v>0</v>
      </c>
      <c r="E665" s="177">
        <v>48.3431</v>
      </c>
      <c r="F665" s="162">
        <v>12.3</v>
      </c>
      <c r="G665" s="161">
        <f>ROUND(E665*F665,2)</f>
        <v>594.62</v>
      </c>
      <c r="H665" s="162"/>
      <c r="I665" s="161">
        <f>ROUND(E665*H665,2)</f>
        <v>0</v>
      </c>
      <c r="J665" s="162"/>
      <c r="K665" s="161">
        <f>ROUND(E665*J665,2)</f>
        <v>0</v>
      </c>
      <c r="L665" s="161">
        <v>21</v>
      </c>
      <c r="M665" s="161">
        <f>G665*(1+L665/100)</f>
        <v>719.49019999999996</v>
      </c>
      <c r="N665" s="161">
        <v>0</v>
      </c>
      <c r="O665" s="161">
        <f>ROUND(E665*N665,2)</f>
        <v>0</v>
      </c>
      <c r="P665" s="161">
        <v>0</v>
      </c>
      <c r="Q665" s="161">
        <f>ROUND(E665*P665,2)</f>
        <v>0</v>
      </c>
      <c r="R665" s="161" t="s">
        <v>840</v>
      </c>
      <c r="S665" s="161" t="s">
        <v>217</v>
      </c>
      <c r="T665" s="161" t="s">
        <v>218</v>
      </c>
      <c r="U665" s="161">
        <v>0</v>
      </c>
      <c r="V665" s="161">
        <f>ROUND(E665*U665,2)</f>
        <v>0</v>
      </c>
      <c r="W665" s="161"/>
      <c r="X665" s="161" t="s">
        <v>622</v>
      </c>
      <c r="Y665" s="150"/>
      <c r="Z665" s="150"/>
      <c r="AA665" s="150"/>
      <c r="AB665" s="150"/>
      <c r="AC665" s="150"/>
      <c r="AD665" s="150"/>
      <c r="AE665" s="150"/>
      <c r="AF665" s="150"/>
      <c r="AG665" s="150" t="s">
        <v>623</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
      <c r="A666" s="157"/>
      <c r="B666" s="158"/>
      <c r="C666" s="263" t="s">
        <v>803</v>
      </c>
      <c r="D666" s="264"/>
      <c r="E666" s="264"/>
      <c r="F666" s="264"/>
      <c r="G666" s="264"/>
      <c r="H666" s="161"/>
      <c r="I666" s="161"/>
      <c r="J666" s="161"/>
      <c r="K666" s="161"/>
      <c r="L666" s="161"/>
      <c r="M666" s="161"/>
      <c r="N666" s="161"/>
      <c r="O666" s="161"/>
      <c r="P666" s="161"/>
      <c r="Q666" s="161"/>
      <c r="R666" s="161"/>
      <c r="S666" s="161"/>
      <c r="T666" s="161"/>
      <c r="U666" s="161"/>
      <c r="V666" s="161"/>
      <c r="W666" s="161"/>
      <c r="X666" s="161"/>
      <c r="Y666" s="150"/>
      <c r="Z666" s="150"/>
      <c r="AA666" s="150"/>
      <c r="AB666" s="150"/>
      <c r="AC666" s="150"/>
      <c r="AD666" s="150"/>
      <c r="AE666" s="150"/>
      <c r="AF666" s="150"/>
      <c r="AG666" s="150" t="s">
        <v>244</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
      <c r="A667" s="157"/>
      <c r="B667" s="158"/>
      <c r="C667" s="261"/>
      <c r="D667" s="262"/>
      <c r="E667" s="262"/>
      <c r="F667" s="262"/>
      <c r="G667" s="262"/>
      <c r="H667" s="161"/>
      <c r="I667" s="161"/>
      <c r="J667" s="161"/>
      <c r="K667" s="161"/>
      <c r="L667" s="161"/>
      <c r="M667" s="161"/>
      <c r="N667" s="161"/>
      <c r="O667" s="161"/>
      <c r="P667" s="161"/>
      <c r="Q667" s="161"/>
      <c r="R667" s="161"/>
      <c r="S667" s="161"/>
      <c r="T667" s="161"/>
      <c r="U667" s="161"/>
      <c r="V667" s="161"/>
      <c r="W667" s="161"/>
      <c r="X667" s="161"/>
      <c r="Y667" s="150"/>
      <c r="Z667" s="150"/>
      <c r="AA667" s="150"/>
      <c r="AB667" s="150"/>
      <c r="AC667" s="150"/>
      <c r="AD667" s="150"/>
      <c r="AE667" s="150"/>
      <c r="AF667" s="150"/>
      <c r="AG667" s="150" t="s">
        <v>221</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x14ac:dyDescent="0.2">
      <c r="A668" s="164" t="s">
        <v>212</v>
      </c>
      <c r="B668" s="165" t="s">
        <v>143</v>
      </c>
      <c r="C668" s="179" t="s">
        <v>144</v>
      </c>
      <c r="D668" s="166"/>
      <c r="E668" s="167"/>
      <c r="F668" s="168"/>
      <c r="G668" s="168">
        <f>SUMIF(AG669:AG696,"&lt;&gt;NOR",G669:G696)</f>
        <v>49930.920000000006</v>
      </c>
      <c r="H668" s="168"/>
      <c r="I668" s="168">
        <f>SUM(I669:I696)</f>
        <v>0</v>
      </c>
      <c r="J668" s="168"/>
      <c r="K668" s="168">
        <f>SUM(K669:K696)</f>
        <v>0</v>
      </c>
      <c r="L668" s="168"/>
      <c r="M668" s="168">
        <f>SUM(M669:M696)</f>
        <v>60416.41320000001</v>
      </c>
      <c r="N668" s="168"/>
      <c r="O668" s="168">
        <f>SUM(O669:O696)</f>
        <v>0.08</v>
      </c>
      <c r="P668" s="168"/>
      <c r="Q668" s="168">
        <f>SUM(Q669:Q696)</f>
        <v>0</v>
      </c>
      <c r="R668" s="168"/>
      <c r="S668" s="168"/>
      <c r="T668" s="169"/>
      <c r="U668" s="163"/>
      <c r="V668" s="163">
        <f>SUM(V669:V696)</f>
        <v>63.25</v>
      </c>
      <c r="W668" s="163"/>
      <c r="X668" s="163"/>
      <c r="AG668" t="s">
        <v>213</v>
      </c>
    </row>
    <row r="669" spans="1:60" ht="22.5" outlineLevel="1" x14ac:dyDescent="0.2">
      <c r="A669" s="170">
        <v>167</v>
      </c>
      <c r="B669" s="171" t="s">
        <v>847</v>
      </c>
      <c r="C669" s="180" t="s">
        <v>848</v>
      </c>
      <c r="D669" s="172" t="s">
        <v>239</v>
      </c>
      <c r="E669" s="173">
        <v>56</v>
      </c>
      <c r="F669" s="174">
        <v>83.09</v>
      </c>
      <c r="G669" s="175">
        <f>ROUND(E669*F669,2)</f>
        <v>4653.04</v>
      </c>
      <c r="H669" s="174"/>
      <c r="I669" s="175">
        <f>ROUND(E669*H669,2)</f>
        <v>0</v>
      </c>
      <c r="J669" s="174"/>
      <c r="K669" s="175">
        <f>ROUND(E669*J669,2)</f>
        <v>0</v>
      </c>
      <c r="L669" s="175">
        <v>21</v>
      </c>
      <c r="M669" s="175">
        <f>G669*(1+L669/100)</f>
        <v>5630.1783999999998</v>
      </c>
      <c r="N669" s="175">
        <v>1.0000000000000001E-5</v>
      </c>
      <c r="O669" s="175">
        <f>ROUND(E669*N669,2)</f>
        <v>0</v>
      </c>
      <c r="P669" s="175">
        <v>0</v>
      </c>
      <c r="Q669" s="175">
        <f>ROUND(E669*P669,2)</f>
        <v>0</v>
      </c>
      <c r="R669" s="175" t="s">
        <v>705</v>
      </c>
      <c r="S669" s="175" t="s">
        <v>217</v>
      </c>
      <c r="T669" s="176" t="s">
        <v>218</v>
      </c>
      <c r="U669" s="161">
        <v>0.13500000000000001</v>
      </c>
      <c r="V669" s="161">
        <f>ROUND(E669*U669,2)</f>
        <v>7.56</v>
      </c>
      <c r="W669" s="161"/>
      <c r="X669" s="161" t="s">
        <v>241</v>
      </c>
      <c r="Y669" s="150"/>
      <c r="Z669" s="150"/>
      <c r="AA669" s="150"/>
      <c r="AB669" s="150"/>
      <c r="AC669" s="150"/>
      <c r="AD669" s="150"/>
      <c r="AE669" s="150"/>
      <c r="AF669" s="150"/>
      <c r="AG669" s="150" t="s">
        <v>242</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
      <c r="A670" s="157"/>
      <c r="B670" s="158"/>
      <c r="C670" s="189" t="s">
        <v>849</v>
      </c>
      <c r="D670" s="184"/>
      <c r="E670" s="185">
        <v>56</v>
      </c>
      <c r="F670" s="161"/>
      <c r="G670" s="161"/>
      <c r="H670" s="161"/>
      <c r="I670" s="161"/>
      <c r="J670" s="161"/>
      <c r="K670" s="161"/>
      <c r="L670" s="161"/>
      <c r="M670" s="161"/>
      <c r="N670" s="161"/>
      <c r="O670" s="161"/>
      <c r="P670" s="161"/>
      <c r="Q670" s="161"/>
      <c r="R670" s="161"/>
      <c r="S670" s="161"/>
      <c r="T670" s="161"/>
      <c r="U670" s="161"/>
      <c r="V670" s="161"/>
      <c r="W670" s="161"/>
      <c r="X670" s="161"/>
      <c r="Y670" s="150"/>
      <c r="Z670" s="150"/>
      <c r="AA670" s="150"/>
      <c r="AB670" s="150"/>
      <c r="AC670" s="150"/>
      <c r="AD670" s="150"/>
      <c r="AE670" s="150"/>
      <c r="AF670" s="150"/>
      <c r="AG670" s="150" t="s">
        <v>246</v>
      </c>
      <c r="AH670" s="150">
        <v>5</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outlineLevel="1" x14ac:dyDescent="0.2">
      <c r="A671" s="157"/>
      <c r="B671" s="158"/>
      <c r="C671" s="261"/>
      <c r="D671" s="262"/>
      <c r="E671" s="262"/>
      <c r="F671" s="262"/>
      <c r="G671" s="262"/>
      <c r="H671" s="161"/>
      <c r="I671" s="161"/>
      <c r="J671" s="161"/>
      <c r="K671" s="161"/>
      <c r="L671" s="161"/>
      <c r="M671" s="161"/>
      <c r="N671" s="161"/>
      <c r="O671" s="161"/>
      <c r="P671" s="161"/>
      <c r="Q671" s="161"/>
      <c r="R671" s="161"/>
      <c r="S671" s="161"/>
      <c r="T671" s="161"/>
      <c r="U671" s="161"/>
      <c r="V671" s="161"/>
      <c r="W671" s="161"/>
      <c r="X671" s="161"/>
      <c r="Y671" s="150"/>
      <c r="Z671" s="150"/>
      <c r="AA671" s="150"/>
      <c r="AB671" s="150"/>
      <c r="AC671" s="150"/>
      <c r="AD671" s="150"/>
      <c r="AE671" s="150"/>
      <c r="AF671" s="150"/>
      <c r="AG671" s="150" t="s">
        <v>221</v>
      </c>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row>
    <row r="672" spans="1:60" ht="22.5" outlineLevel="1" x14ac:dyDescent="0.2">
      <c r="A672" s="170">
        <v>168</v>
      </c>
      <c r="B672" s="171" t="s">
        <v>780</v>
      </c>
      <c r="C672" s="180" t="s">
        <v>781</v>
      </c>
      <c r="D672" s="172" t="s">
        <v>239</v>
      </c>
      <c r="E672" s="173">
        <v>8</v>
      </c>
      <c r="F672" s="174">
        <v>85.46</v>
      </c>
      <c r="G672" s="175">
        <f>ROUND(E672*F672,2)</f>
        <v>683.68</v>
      </c>
      <c r="H672" s="174"/>
      <c r="I672" s="175">
        <f>ROUND(E672*H672,2)</f>
        <v>0</v>
      </c>
      <c r="J672" s="174"/>
      <c r="K672" s="175">
        <f>ROUND(E672*J672,2)</f>
        <v>0</v>
      </c>
      <c r="L672" s="175">
        <v>21</v>
      </c>
      <c r="M672" s="175">
        <f>G672*(1+L672/100)</f>
        <v>827.25279999999987</v>
      </c>
      <c r="N672" s="175">
        <v>6.0000000000000002E-5</v>
      </c>
      <c r="O672" s="175">
        <f>ROUND(E672*N672,2)</f>
        <v>0</v>
      </c>
      <c r="P672" s="175">
        <v>0</v>
      </c>
      <c r="Q672" s="175">
        <f>ROUND(E672*P672,2)</f>
        <v>0</v>
      </c>
      <c r="R672" s="175" t="s">
        <v>705</v>
      </c>
      <c r="S672" s="175" t="s">
        <v>217</v>
      </c>
      <c r="T672" s="176" t="s">
        <v>218</v>
      </c>
      <c r="U672" s="161">
        <v>0.13</v>
      </c>
      <c r="V672" s="161">
        <f>ROUND(E672*U672,2)</f>
        <v>1.04</v>
      </c>
      <c r="W672" s="161"/>
      <c r="X672" s="161" t="s">
        <v>241</v>
      </c>
      <c r="Y672" s="150"/>
      <c r="Z672" s="150"/>
      <c r="AA672" s="150"/>
      <c r="AB672" s="150"/>
      <c r="AC672" s="150"/>
      <c r="AD672" s="150"/>
      <c r="AE672" s="150"/>
      <c r="AF672" s="150"/>
      <c r="AG672" s="150" t="s">
        <v>242</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outlineLevel="1" x14ac:dyDescent="0.2">
      <c r="A673" s="157"/>
      <c r="B673" s="158"/>
      <c r="C673" s="189" t="s">
        <v>850</v>
      </c>
      <c r="D673" s="184"/>
      <c r="E673" s="185">
        <v>8</v>
      </c>
      <c r="F673" s="161"/>
      <c r="G673" s="161"/>
      <c r="H673" s="161"/>
      <c r="I673" s="161"/>
      <c r="J673" s="161"/>
      <c r="K673" s="161"/>
      <c r="L673" s="161"/>
      <c r="M673" s="161"/>
      <c r="N673" s="161"/>
      <c r="O673" s="161"/>
      <c r="P673" s="161"/>
      <c r="Q673" s="161"/>
      <c r="R673" s="161"/>
      <c r="S673" s="161"/>
      <c r="T673" s="161"/>
      <c r="U673" s="161"/>
      <c r="V673" s="161"/>
      <c r="W673" s="161"/>
      <c r="X673" s="161"/>
      <c r="Y673" s="150"/>
      <c r="Z673" s="150"/>
      <c r="AA673" s="150"/>
      <c r="AB673" s="150"/>
      <c r="AC673" s="150"/>
      <c r="AD673" s="150"/>
      <c r="AE673" s="150"/>
      <c r="AF673" s="150"/>
      <c r="AG673" s="150" t="s">
        <v>246</v>
      </c>
      <c r="AH673" s="150">
        <v>5</v>
      </c>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outlineLevel="1" x14ac:dyDescent="0.2">
      <c r="A674" s="157"/>
      <c r="B674" s="158"/>
      <c r="C674" s="261"/>
      <c r="D674" s="262"/>
      <c r="E674" s="262"/>
      <c r="F674" s="262"/>
      <c r="G674" s="262"/>
      <c r="H674" s="161"/>
      <c r="I674" s="161"/>
      <c r="J674" s="161"/>
      <c r="K674" s="161"/>
      <c r="L674" s="161"/>
      <c r="M674" s="161"/>
      <c r="N674" s="161"/>
      <c r="O674" s="161"/>
      <c r="P674" s="161"/>
      <c r="Q674" s="161"/>
      <c r="R674" s="161"/>
      <c r="S674" s="161"/>
      <c r="T674" s="161"/>
      <c r="U674" s="161"/>
      <c r="V674" s="161"/>
      <c r="W674" s="161"/>
      <c r="X674" s="161"/>
      <c r="Y674" s="150"/>
      <c r="Z674" s="150"/>
      <c r="AA674" s="150"/>
      <c r="AB674" s="150"/>
      <c r="AC674" s="150"/>
      <c r="AD674" s="150"/>
      <c r="AE674" s="150"/>
      <c r="AF674" s="150"/>
      <c r="AG674" s="150" t="s">
        <v>221</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ht="22.5" outlineLevel="1" x14ac:dyDescent="0.2">
      <c r="A675" s="170">
        <v>169</v>
      </c>
      <c r="B675" s="171" t="s">
        <v>851</v>
      </c>
      <c r="C675" s="180" t="s">
        <v>852</v>
      </c>
      <c r="D675" s="172" t="s">
        <v>239</v>
      </c>
      <c r="E675" s="173">
        <v>56</v>
      </c>
      <c r="F675" s="174">
        <v>408.32</v>
      </c>
      <c r="G675" s="175">
        <f>ROUND(E675*F675,2)</f>
        <v>22865.919999999998</v>
      </c>
      <c r="H675" s="174"/>
      <c r="I675" s="175">
        <f>ROUND(E675*H675,2)</f>
        <v>0</v>
      </c>
      <c r="J675" s="174"/>
      <c r="K675" s="175">
        <f>ROUND(E675*J675,2)</f>
        <v>0</v>
      </c>
      <c r="L675" s="175">
        <v>21</v>
      </c>
      <c r="M675" s="175">
        <f>G675*(1+L675/100)</f>
        <v>27667.763199999998</v>
      </c>
      <c r="N675" s="175">
        <v>8.8000000000000003E-4</v>
      </c>
      <c r="O675" s="175">
        <f>ROUND(E675*N675,2)</f>
        <v>0.05</v>
      </c>
      <c r="P675" s="175">
        <v>0</v>
      </c>
      <c r="Q675" s="175">
        <f>ROUND(E675*P675,2)</f>
        <v>0</v>
      </c>
      <c r="R675" s="175" t="s">
        <v>853</v>
      </c>
      <c r="S675" s="175" t="s">
        <v>217</v>
      </c>
      <c r="T675" s="176" t="s">
        <v>218</v>
      </c>
      <c r="U675" s="161">
        <v>0.30737999999999999</v>
      </c>
      <c r="V675" s="161">
        <f>ROUND(E675*U675,2)</f>
        <v>17.21</v>
      </c>
      <c r="W675" s="161"/>
      <c r="X675" s="161" t="s">
        <v>241</v>
      </c>
      <c r="Y675" s="150"/>
      <c r="Z675" s="150"/>
      <c r="AA675" s="150"/>
      <c r="AB675" s="150"/>
      <c r="AC675" s="150"/>
      <c r="AD675" s="150"/>
      <c r="AE675" s="150"/>
      <c r="AF675" s="150"/>
      <c r="AG675" s="150" t="s">
        <v>242</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outlineLevel="1" x14ac:dyDescent="0.2">
      <c r="A676" s="157"/>
      <c r="B676" s="158"/>
      <c r="C676" s="259" t="s">
        <v>764</v>
      </c>
      <c r="D676" s="260"/>
      <c r="E676" s="260"/>
      <c r="F676" s="260"/>
      <c r="G676" s="260"/>
      <c r="H676" s="161"/>
      <c r="I676" s="161"/>
      <c r="J676" s="161"/>
      <c r="K676" s="161"/>
      <c r="L676" s="161"/>
      <c r="M676" s="161"/>
      <c r="N676" s="161"/>
      <c r="O676" s="161"/>
      <c r="P676" s="161"/>
      <c r="Q676" s="161"/>
      <c r="R676" s="161"/>
      <c r="S676" s="161"/>
      <c r="T676" s="161"/>
      <c r="U676" s="161"/>
      <c r="V676" s="161"/>
      <c r="W676" s="161"/>
      <c r="X676" s="161"/>
      <c r="Y676" s="150"/>
      <c r="Z676" s="150"/>
      <c r="AA676" s="150"/>
      <c r="AB676" s="150"/>
      <c r="AC676" s="150"/>
      <c r="AD676" s="150"/>
      <c r="AE676" s="150"/>
      <c r="AF676" s="150"/>
      <c r="AG676" s="150" t="s">
        <v>244</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outlineLevel="1" x14ac:dyDescent="0.2">
      <c r="A677" s="157"/>
      <c r="B677" s="158"/>
      <c r="C677" s="189" t="s">
        <v>854</v>
      </c>
      <c r="D677" s="184"/>
      <c r="E677" s="185">
        <v>56</v>
      </c>
      <c r="F677" s="161"/>
      <c r="G677" s="161"/>
      <c r="H677" s="161"/>
      <c r="I677" s="161"/>
      <c r="J677" s="161"/>
      <c r="K677" s="161"/>
      <c r="L677" s="161"/>
      <c r="M677" s="161"/>
      <c r="N677" s="161"/>
      <c r="O677" s="161"/>
      <c r="P677" s="161"/>
      <c r="Q677" s="161"/>
      <c r="R677" s="161"/>
      <c r="S677" s="161"/>
      <c r="T677" s="161"/>
      <c r="U677" s="161"/>
      <c r="V677" s="161"/>
      <c r="W677" s="161"/>
      <c r="X677" s="161"/>
      <c r="Y677" s="150"/>
      <c r="Z677" s="150"/>
      <c r="AA677" s="150"/>
      <c r="AB677" s="150"/>
      <c r="AC677" s="150"/>
      <c r="AD677" s="150"/>
      <c r="AE677" s="150"/>
      <c r="AF677" s="150"/>
      <c r="AG677" s="150" t="s">
        <v>246</v>
      </c>
      <c r="AH677" s="150">
        <v>0</v>
      </c>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outlineLevel="1" x14ac:dyDescent="0.2">
      <c r="A678" s="157"/>
      <c r="B678" s="158"/>
      <c r="C678" s="261"/>
      <c r="D678" s="262"/>
      <c r="E678" s="262"/>
      <c r="F678" s="262"/>
      <c r="G678" s="262"/>
      <c r="H678" s="161"/>
      <c r="I678" s="161"/>
      <c r="J678" s="161"/>
      <c r="K678" s="161"/>
      <c r="L678" s="161"/>
      <c r="M678" s="161"/>
      <c r="N678" s="161"/>
      <c r="O678" s="161"/>
      <c r="P678" s="161"/>
      <c r="Q678" s="161"/>
      <c r="R678" s="161"/>
      <c r="S678" s="161"/>
      <c r="T678" s="161"/>
      <c r="U678" s="161"/>
      <c r="V678" s="161"/>
      <c r="W678" s="161"/>
      <c r="X678" s="161"/>
      <c r="Y678" s="150"/>
      <c r="Z678" s="150"/>
      <c r="AA678" s="150"/>
      <c r="AB678" s="150"/>
      <c r="AC678" s="150"/>
      <c r="AD678" s="150"/>
      <c r="AE678" s="150"/>
      <c r="AF678" s="150"/>
      <c r="AG678" s="150" t="s">
        <v>221</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ht="22.5" outlineLevel="1" x14ac:dyDescent="0.2">
      <c r="A679" s="170">
        <v>170</v>
      </c>
      <c r="B679" s="171" t="s">
        <v>855</v>
      </c>
      <c r="C679" s="180" t="s">
        <v>856</v>
      </c>
      <c r="D679" s="172" t="s">
        <v>239</v>
      </c>
      <c r="E679" s="173">
        <v>8</v>
      </c>
      <c r="F679" s="174">
        <v>572.12</v>
      </c>
      <c r="G679" s="175">
        <f>ROUND(E679*F679,2)</f>
        <v>4576.96</v>
      </c>
      <c r="H679" s="174"/>
      <c r="I679" s="175">
        <f>ROUND(E679*H679,2)</f>
        <v>0</v>
      </c>
      <c r="J679" s="174"/>
      <c r="K679" s="175">
        <f>ROUND(E679*J679,2)</f>
        <v>0</v>
      </c>
      <c r="L679" s="175">
        <v>21</v>
      </c>
      <c r="M679" s="175">
        <f>G679*(1+L679/100)</f>
        <v>5538.1215999999995</v>
      </c>
      <c r="N679" s="175">
        <v>1.6000000000000001E-3</v>
      </c>
      <c r="O679" s="175">
        <f>ROUND(E679*N679,2)</f>
        <v>0.01</v>
      </c>
      <c r="P679" s="175">
        <v>0</v>
      </c>
      <c r="Q679" s="175">
        <f>ROUND(E679*P679,2)</f>
        <v>0</v>
      </c>
      <c r="R679" s="175" t="s">
        <v>853</v>
      </c>
      <c r="S679" s="175" t="s">
        <v>217</v>
      </c>
      <c r="T679" s="176" t="s">
        <v>218</v>
      </c>
      <c r="U679" s="161">
        <v>0.33332000000000001</v>
      </c>
      <c r="V679" s="161">
        <f>ROUND(E679*U679,2)</f>
        <v>2.67</v>
      </c>
      <c r="W679" s="161"/>
      <c r="X679" s="161" t="s">
        <v>241</v>
      </c>
      <c r="Y679" s="150"/>
      <c r="Z679" s="150"/>
      <c r="AA679" s="150"/>
      <c r="AB679" s="150"/>
      <c r="AC679" s="150"/>
      <c r="AD679" s="150"/>
      <c r="AE679" s="150"/>
      <c r="AF679" s="150"/>
      <c r="AG679" s="150" t="s">
        <v>242</v>
      </c>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row>
    <row r="680" spans="1:60" outlineLevel="1" x14ac:dyDescent="0.2">
      <c r="A680" s="157"/>
      <c r="B680" s="158"/>
      <c r="C680" s="259" t="s">
        <v>764</v>
      </c>
      <c r="D680" s="260"/>
      <c r="E680" s="260"/>
      <c r="F680" s="260"/>
      <c r="G680" s="260"/>
      <c r="H680" s="161"/>
      <c r="I680" s="161"/>
      <c r="J680" s="161"/>
      <c r="K680" s="161"/>
      <c r="L680" s="161"/>
      <c r="M680" s="161"/>
      <c r="N680" s="161"/>
      <c r="O680" s="161"/>
      <c r="P680" s="161"/>
      <c r="Q680" s="161"/>
      <c r="R680" s="161"/>
      <c r="S680" s="161"/>
      <c r="T680" s="161"/>
      <c r="U680" s="161"/>
      <c r="V680" s="161"/>
      <c r="W680" s="161"/>
      <c r="X680" s="161"/>
      <c r="Y680" s="150"/>
      <c r="Z680" s="150"/>
      <c r="AA680" s="150"/>
      <c r="AB680" s="150"/>
      <c r="AC680" s="150"/>
      <c r="AD680" s="150"/>
      <c r="AE680" s="150"/>
      <c r="AF680" s="150"/>
      <c r="AG680" s="150" t="s">
        <v>244</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
      <c r="A681" s="157"/>
      <c r="B681" s="158"/>
      <c r="C681" s="189" t="s">
        <v>857</v>
      </c>
      <c r="D681" s="184"/>
      <c r="E681" s="185">
        <v>8</v>
      </c>
      <c r="F681" s="161"/>
      <c r="G681" s="161"/>
      <c r="H681" s="161"/>
      <c r="I681" s="161"/>
      <c r="J681" s="161"/>
      <c r="K681" s="161"/>
      <c r="L681" s="161"/>
      <c r="M681" s="161"/>
      <c r="N681" s="161"/>
      <c r="O681" s="161"/>
      <c r="P681" s="161"/>
      <c r="Q681" s="161"/>
      <c r="R681" s="161"/>
      <c r="S681" s="161"/>
      <c r="T681" s="161"/>
      <c r="U681" s="161"/>
      <c r="V681" s="161"/>
      <c r="W681" s="161"/>
      <c r="X681" s="161"/>
      <c r="Y681" s="150"/>
      <c r="Z681" s="150"/>
      <c r="AA681" s="150"/>
      <c r="AB681" s="150"/>
      <c r="AC681" s="150"/>
      <c r="AD681" s="150"/>
      <c r="AE681" s="150"/>
      <c r="AF681" s="150"/>
      <c r="AG681" s="150" t="s">
        <v>246</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
      <c r="A682" s="157"/>
      <c r="B682" s="158"/>
      <c r="C682" s="261"/>
      <c r="D682" s="262"/>
      <c r="E682" s="262"/>
      <c r="F682" s="262"/>
      <c r="G682" s="262"/>
      <c r="H682" s="161"/>
      <c r="I682" s="161"/>
      <c r="J682" s="161"/>
      <c r="K682" s="161"/>
      <c r="L682" s="161"/>
      <c r="M682" s="161"/>
      <c r="N682" s="161"/>
      <c r="O682" s="161"/>
      <c r="P682" s="161"/>
      <c r="Q682" s="161"/>
      <c r="R682" s="161"/>
      <c r="S682" s="161"/>
      <c r="T682" s="161"/>
      <c r="U682" s="161"/>
      <c r="V682" s="161"/>
      <c r="W682" s="161"/>
      <c r="X682" s="161"/>
      <c r="Y682" s="150"/>
      <c r="Z682" s="150"/>
      <c r="AA682" s="150"/>
      <c r="AB682" s="150"/>
      <c r="AC682" s="150"/>
      <c r="AD682" s="150"/>
      <c r="AE682" s="150"/>
      <c r="AF682" s="150"/>
      <c r="AG682" s="150" t="s">
        <v>221</v>
      </c>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
      <c r="A683" s="170">
        <v>171</v>
      </c>
      <c r="B683" s="171" t="s">
        <v>858</v>
      </c>
      <c r="C683" s="180" t="s">
        <v>859</v>
      </c>
      <c r="D683" s="172" t="s">
        <v>239</v>
      </c>
      <c r="E683" s="173">
        <v>64</v>
      </c>
      <c r="F683" s="174">
        <v>11.88</v>
      </c>
      <c r="G683" s="175">
        <f>ROUND(E683*F683,2)</f>
        <v>760.32</v>
      </c>
      <c r="H683" s="174"/>
      <c r="I683" s="175">
        <f>ROUND(E683*H683,2)</f>
        <v>0</v>
      </c>
      <c r="J683" s="174"/>
      <c r="K683" s="175">
        <f>ROUND(E683*J683,2)</f>
        <v>0</v>
      </c>
      <c r="L683" s="175">
        <v>21</v>
      </c>
      <c r="M683" s="175">
        <f>G683*(1+L683/100)</f>
        <v>919.98720000000003</v>
      </c>
      <c r="N683" s="175">
        <v>0</v>
      </c>
      <c r="O683" s="175">
        <f>ROUND(E683*N683,2)</f>
        <v>0</v>
      </c>
      <c r="P683" s="175">
        <v>0</v>
      </c>
      <c r="Q683" s="175">
        <f>ROUND(E683*P683,2)</f>
        <v>0</v>
      </c>
      <c r="R683" s="175" t="s">
        <v>853</v>
      </c>
      <c r="S683" s="175" t="s">
        <v>217</v>
      </c>
      <c r="T683" s="176" t="s">
        <v>218</v>
      </c>
      <c r="U683" s="161">
        <v>1.7999999999999999E-2</v>
      </c>
      <c r="V683" s="161">
        <f>ROUND(E683*U683,2)</f>
        <v>1.1499999999999999</v>
      </c>
      <c r="W683" s="161"/>
      <c r="X683" s="161" t="s">
        <v>241</v>
      </c>
      <c r="Y683" s="150"/>
      <c r="Z683" s="150"/>
      <c r="AA683" s="150"/>
      <c r="AB683" s="150"/>
      <c r="AC683" s="150"/>
      <c r="AD683" s="150"/>
      <c r="AE683" s="150"/>
      <c r="AF683" s="150"/>
      <c r="AG683" s="150" t="s">
        <v>242</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
      <c r="A684" s="157"/>
      <c r="B684" s="158"/>
      <c r="C684" s="189" t="s">
        <v>849</v>
      </c>
      <c r="D684" s="184"/>
      <c r="E684" s="185">
        <v>56</v>
      </c>
      <c r="F684" s="161"/>
      <c r="G684" s="161"/>
      <c r="H684" s="161"/>
      <c r="I684" s="161"/>
      <c r="J684" s="161"/>
      <c r="K684" s="161"/>
      <c r="L684" s="161"/>
      <c r="M684" s="161"/>
      <c r="N684" s="161"/>
      <c r="O684" s="161"/>
      <c r="P684" s="161"/>
      <c r="Q684" s="161"/>
      <c r="R684" s="161"/>
      <c r="S684" s="161"/>
      <c r="T684" s="161"/>
      <c r="U684" s="161"/>
      <c r="V684" s="161"/>
      <c r="W684" s="161"/>
      <c r="X684" s="161"/>
      <c r="Y684" s="150"/>
      <c r="Z684" s="150"/>
      <c r="AA684" s="150"/>
      <c r="AB684" s="150"/>
      <c r="AC684" s="150"/>
      <c r="AD684" s="150"/>
      <c r="AE684" s="150"/>
      <c r="AF684" s="150"/>
      <c r="AG684" s="150" t="s">
        <v>246</v>
      </c>
      <c r="AH684" s="150">
        <v>5</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
      <c r="A685" s="157"/>
      <c r="B685" s="158"/>
      <c r="C685" s="189" t="s">
        <v>850</v>
      </c>
      <c r="D685" s="184"/>
      <c r="E685" s="185">
        <v>8</v>
      </c>
      <c r="F685" s="161"/>
      <c r="G685" s="161"/>
      <c r="H685" s="161"/>
      <c r="I685" s="161"/>
      <c r="J685" s="161"/>
      <c r="K685" s="161"/>
      <c r="L685" s="161"/>
      <c r="M685" s="161"/>
      <c r="N685" s="161"/>
      <c r="O685" s="161"/>
      <c r="P685" s="161"/>
      <c r="Q685" s="161"/>
      <c r="R685" s="161"/>
      <c r="S685" s="161"/>
      <c r="T685" s="161"/>
      <c r="U685" s="161"/>
      <c r="V685" s="161"/>
      <c r="W685" s="161"/>
      <c r="X685" s="161"/>
      <c r="Y685" s="150"/>
      <c r="Z685" s="150"/>
      <c r="AA685" s="150"/>
      <c r="AB685" s="150"/>
      <c r="AC685" s="150"/>
      <c r="AD685" s="150"/>
      <c r="AE685" s="150"/>
      <c r="AF685" s="150"/>
      <c r="AG685" s="150" t="s">
        <v>246</v>
      </c>
      <c r="AH685" s="150">
        <v>5</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
      <c r="A686" s="157"/>
      <c r="B686" s="158"/>
      <c r="C686" s="261"/>
      <c r="D686" s="262"/>
      <c r="E686" s="262"/>
      <c r="F686" s="262"/>
      <c r="G686" s="262"/>
      <c r="H686" s="161"/>
      <c r="I686" s="161"/>
      <c r="J686" s="161"/>
      <c r="K686" s="161"/>
      <c r="L686" s="161"/>
      <c r="M686" s="161"/>
      <c r="N686" s="161"/>
      <c r="O686" s="161"/>
      <c r="P686" s="161"/>
      <c r="Q686" s="161"/>
      <c r="R686" s="161"/>
      <c r="S686" s="161"/>
      <c r="T686" s="161"/>
      <c r="U686" s="161"/>
      <c r="V686" s="161"/>
      <c r="W686" s="161"/>
      <c r="X686" s="161"/>
      <c r="Y686" s="150"/>
      <c r="Z686" s="150"/>
      <c r="AA686" s="150"/>
      <c r="AB686" s="150"/>
      <c r="AC686" s="150"/>
      <c r="AD686" s="150"/>
      <c r="AE686" s="150"/>
      <c r="AF686" s="150"/>
      <c r="AG686" s="150" t="s">
        <v>221</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
      <c r="A687" s="170">
        <v>172</v>
      </c>
      <c r="B687" s="171" t="s">
        <v>860</v>
      </c>
      <c r="C687" s="180" t="s">
        <v>861</v>
      </c>
      <c r="D687" s="172" t="s">
        <v>332</v>
      </c>
      <c r="E687" s="173">
        <v>8</v>
      </c>
      <c r="F687" s="174">
        <v>195.85</v>
      </c>
      <c r="G687" s="175">
        <f>ROUND(E687*F687,2)</f>
        <v>1566.8</v>
      </c>
      <c r="H687" s="174"/>
      <c r="I687" s="175">
        <f>ROUND(E687*H687,2)</f>
        <v>0</v>
      </c>
      <c r="J687" s="174"/>
      <c r="K687" s="175">
        <f>ROUND(E687*J687,2)</f>
        <v>0</v>
      </c>
      <c r="L687" s="175">
        <v>21</v>
      </c>
      <c r="M687" s="175">
        <f>G687*(1+L687/100)</f>
        <v>1895.828</v>
      </c>
      <c r="N687" s="175">
        <v>1.8799999999999999E-3</v>
      </c>
      <c r="O687" s="175">
        <f>ROUND(E687*N687,2)</f>
        <v>0.02</v>
      </c>
      <c r="P687" s="175">
        <v>0</v>
      </c>
      <c r="Q687" s="175">
        <f>ROUND(E687*P687,2)</f>
        <v>0</v>
      </c>
      <c r="R687" s="175" t="s">
        <v>853</v>
      </c>
      <c r="S687" s="175" t="s">
        <v>217</v>
      </c>
      <c r="T687" s="176" t="s">
        <v>218</v>
      </c>
      <c r="U687" s="161">
        <v>0.33</v>
      </c>
      <c r="V687" s="161">
        <f>ROUND(E687*U687,2)</f>
        <v>2.64</v>
      </c>
      <c r="W687" s="161"/>
      <c r="X687" s="161" t="s">
        <v>241</v>
      </c>
      <c r="Y687" s="150"/>
      <c r="Z687" s="150"/>
      <c r="AA687" s="150"/>
      <c r="AB687" s="150"/>
      <c r="AC687" s="150"/>
      <c r="AD687" s="150"/>
      <c r="AE687" s="150"/>
      <c r="AF687" s="150"/>
      <c r="AG687" s="150" t="s">
        <v>242</v>
      </c>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
      <c r="A688" s="157"/>
      <c r="B688" s="158"/>
      <c r="C688" s="189" t="s">
        <v>862</v>
      </c>
      <c r="D688" s="184"/>
      <c r="E688" s="185">
        <v>8</v>
      </c>
      <c r="F688" s="161"/>
      <c r="G688" s="161"/>
      <c r="H688" s="161"/>
      <c r="I688" s="161"/>
      <c r="J688" s="161"/>
      <c r="K688" s="161"/>
      <c r="L688" s="161"/>
      <c r="M688" s="161"/>
      <c r="N688" s="161"/>
      <c r="O688" s="161"/>
      <c r="P688" s="161"/>
      <c r="Q688" s="161"/>
      <c r="R688" s="161"/>
      <c r="S688" s="161"/>
      <c r="T688" s="161"/>
      <c r="U688" s="161"/>
      <c r="V688" s="161"/>
      <c r="W688" s="161"/>
      <c r="X688" s="161"/>
      <c r="Y688" s="150"/>
      <c r="Z688" s="150"/>
      <c r="AA688" s="150"/>
      <c r="AB688" s="150"/>
      <c r="AC688" s="150"/>
      <c r="AD688" s="150"/>
      <c r="AE688" s="150"/>
      <c r="AF688" s="150"/>
      <c r="AG688" s="150" t="s">
        <v>246</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
      <c r="A689" s="157"/>
      <c r="B689" s="158"/>
      <c r="C689" s="261"/>
      <c r="D689" s="262"/>
      <c r="E689" s="262"/>
      <c r="F689" s="262"/>
      <c r="G689" s="262"/>
      <c r="H689" s="161"/>
      <c r="I689" s="161"/>
      <c r="J689" s="161"/>
      <c r="K689" s="161"/>
      <c r="L689" s="161"/>
      <c r="M689" s="161"/>
      <c r="N689" s="161"/>
      <c r="O689" s="161"/>
      <c r="P689" s="161"/>
      <c r="Q689" s="161"/>
      <c r="R689" s="161"/>
      <c r="S689" s="161"/>
      <c r="T689" s="161"/>
      <c r="U689" s="161"/>
      <c r="V689" s="161"/>
      <c r="W689" s="161"/>
      <c r="X689" s="161"/>
      <c r="Y689" s="150"/>
      <c r="Z689" s="150"/>
      <c r="AA689" s="150"/>
      <c r="AB689" s="150"/>
      <c r="AC689" s="150"/>
      <c r="AD689" s="150"/>
      <c r="AE689" s="150"/>
      <c r="AF689" s="150"/>
      <c r="AG689" s="150" t="s">
        <v>221</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ht="22.5" outlineLevel="1" x14ac:dyDescent="0.2">
      <c r="A690" s="170">
        <v>173</v>
      </c>
      <c r="B690" s="171" t="s">
        <v>863</v>
      </c>
      <c r="C690" s="180" t="s">
        <v>864</v>
      </c>
      <c r="D690" s="172" t="s">
        <v>332</v>
      </c>
      <c r="E690" s="173">
        <v>2</v>
      </c>
      <c r="F690" s="174">
        <v>213.65</v>
      </c>
      <c r="G690" s="175">
        <f>ROUND(E690*F690,2)</f>
        <v>427.3</v>
      </c>
      <c r="H690" s="174"/>
      <c r="I690" s="175">
        <f>ROUND(E690*H690,2)</f>
        <v>0</v>
      </c>
      <c r="J690" s="174"/>
      <c r="K690" s="175">
        <f>ROUND(E690*J690,2)</f>
        <v>0</v>
      </c>
      <c r="L690" s="175">
        <v>21</v>
      </c>
      <c r="M690" s="175">
        <f>G690*(1+L690/100)</f>
        <v>517.03300000000002</v>
      </c>
      <c r="N690" s="175">
        <v>7.1000000000000002E-4</v>
      </c>
      <c r="O690" s="175">
        <f>ROUND(E690*N690,2)</f>
        <v>0</v>
      </c>
      <c r="P690" s="175">
        <v>0</v>
      </c>
      <c r="Q690" s="175">
        <f>ROUND(E690*P690,2)</f>
        <v>0</v>
      </c>
      <c r="R690" s="175" t="s">
        <v>853</v>
      </c>
      <c r="S690" s="175" t="s">
        <v>217</v>
      </c>
      <c r="T690" s="176" t="s">
        <v>218</v>
      </c>
      <c r="U690" s="161">
        <v>0.36099999999999999</v>
      </c>
      <c r="V690" s="161">
        <f>ROUND(E690*U690,2)</f>
        <v>0.72</v>
      </c>
      <c r="W690" s="161"/>
      <c r="X690" s="161" t="s">
        <v>241</v>
      </c>
      <c r="Y690" s="150"/>
      <c r="Z690" s="150"/>
      <c r="AA690" s="150"/>
      <c r="AB690" s="150"/>
      <c r="AC690" s="150"/>
      <c r="AD690" s="150"/>
      <c r="AE690" s="150"/>
      <c r="AF690" s="150"/>
      <c r="AG690" s="150" t="s">
        <v>242</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
      <c r="A691" s="157"/>
      <c r="B691" s="158"/>
      <c r="C691" s="250"/>
      <c r="D691" s="251"/>
      <c r="E691" s="251"/>
      <c r="F691" s="251"/>
      <c r="G691" s="251"/>
      <c r="H691" s="161"/>
      <c r="I691" s="161"/>
      <c r="J691" s="161"/>
      <c r="K691" s="161"/>
      <c r="L691" s="161"/>
      <c r="M691" s="161"/>
      <c r="N691" s="161"/>
      <c r="O691" s="161"/>
      <c r="P691" s="161"/>
      <c r="Q691" s="161"/>
      <c r="R691" s="161"/>
      <c r="S691" s="161"/>
      <c r="T691" s="161"/>
      <c r="U691" s="161"/>
      <c r="V691" s="161"/>
      <c r="W691" s="161"/>
      <c r="X691" s="161"/>
      <c r="Y691" s="150"/>
      <c r="Z691" s="150"/>
      <c r="AA691" s="150"/>
      <c r="AB691" s="150"/>
      <c r="AC691" s="150"/>
      <c r="AD691" s="150"/>
      <c r="AE691" s="150"/>
      <c r="AF691" s="150"/>
      <c r="AG691" s="150" t="s">
        <v>221</v>
      </c>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
      <c r="A692" s="170">
        <v>174</v>
      </c>
      <c r="B692" s="171" t="s">
        <v>745</v>
      </c>
      <c r="C692" s="180" t="s">
        <v>746</v>
      </c>
      <c r="D692" s="172" t="s">
        <v>747</v>
      </c>
      <c r="E692" s="173">
        <v>30</v>
      </c>
      <c r="F692" s="174">
        <v>474.78</v>
      </c>
      <c r="G692" s="175">
        <f>ROUND(E692*F692,2)</f>
        <v>14243.4</v>
      </c>
      <c r="H692" s="174"/>
      <c r="I692" s="175">
        <f>ROUND(E692*H692,2)</f>
        <v>0</v>
      </c>
      <c r="J692" s="174"/>
      <c r="K692" s="175">
        <f>ROUND(E692*J692,2)</f>
        <v>0</v>
      </c>
      <c r="L692" s="175">
        <v>21</v>
      </c>
      <c r="M692" s="175">
        <f>G692*(1+L692/100)</f>
        <v>17234.513999999999</v>
      </c>
      <c r="N692" s="175">
        <v>0</v>
      </c>
      <c r="O692" s="175">
        <f>ROUND(E692*N692,2)</f>
        <v>0</v>
      </c>
      <c r="P692" s="175">
        <v>0</v>
      </c>
      <c r="Q692" s="175">
        <f>ROUND(E692*P692,2)</f>
        <v>0</v>
      </c>
      <c r="R692" s="175" t="s">
        <v>748</v>
      </c>
      <c r="S692" s="175" t="s">
        <v>217</v>
      </c>
      <c r="T692" s="176" t="s">
        <v>218</v>
      </c>
      <c r="U692" s="161">
        <v>1</v>
      </c>
      <c r="V692" s="161">
        <f>ROUND(E692*U692,2)</f>
        <v>30</v>
      </c>
      <c r="W692" s="161"/>
      <c r="X692" s="161" t="s">
        <v>749</v>
      </c>
      <c r="Y692" s="150"/>
      <c r="Z692" s="150"/>
      <c r="AA692" s="150"/>
      <c r="AB692" s="150"/>
      <c r="AC692" s="150"/>
      <c r="AD692" s="150"/>
      <c r="AE692" s="150"/>
      <c r="AF692" s="150"/>
      <c r="AG692" s="150" t="s">
        <v>750</v>
      </c>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
      <c r="A693" s="157"/>
      <c r="B693" s="158"/>
      <c r="C693" s="189" t="s">
        <v>865</v>
      </c>
      <c r="D693" s="184"/>
      <c r="E693" s="185">
        <v>30</v>
      </c>
      <c r="F693" s="161"/>
      <c r="G693" s="161"/>
      <c r="H693" s="161"/>
      <c r="I693" s="161"/>
      <c r="J693" s="161"/>
      <c r="K693" s="161"/>
      <c r="L693" s="161"/>
      <c r="M693" s="161"/>
      <c r="N693" s="161"/>
      <c r="O693" s="161"/>
      <c r="P693" s="161"/>
      <c r="Q693" s="161"/>
      <c r="R693" s="161"/>
      <c r="S693" s="161"/>
      <c r="T693" s="161"/>
      <c r="U693" s="161"/>
      <c r="V693" s="161"/>
      <c r="W693" s="161"/>
      <c r="X693" s="161"/>
      <c r="Y693" s="150"/>
      <c r="Z693" s="150"/>
      <c r="AA693" s="150"/>
      <c r="AB693" s="150"/>
      <c r="AC693" s="150"/>
      <c r="AD693" s="150"/>
      <c r="AE693" s="150"/>
      <c r="AF693" s="150"/>
      <c r="AG693" s="150" t="s">
        <v>246</v>
      </c>
      <c r="AH693" s="150">
        <v>0</v>
      </c>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
      <c r="A694" s="157"/>
      <c r="B694" s="158"/>
      <c r="C694" s="261"/>
      <c r="D694" s="262"/>
      <c r="E694" s="262"/>
      <c r="F694" s="262"/>
      <c r="G694" s="262"/>
      <c r="H694" s="161"/>
      <c r="I694" s="161"/>
      <c r="J694" s="161"/>
      <c r="K694" s="161"/>
      <c r="L694" s="161"/>
      <c r="M694" s="161"/>
      <c r="N694" s="161"/>
      <c r="O694" s="161"/>
      <c r="P694" s="161"/>
      <c r="Q694" s="161"/>
      <c r="R694" s="161"/>
      <c r="S694" s="161"/>
      <c r="T694" s="161"/>
      <c r="U694" s="161"/>
      <c r="V694" s="161"/>
      <c r="W694" s="161"/>
      <c r="X694" s="161"/>
      <c r="Y694" s="150"/>
      <c r="Z694" s="150"/>
      <c r="AA694" s="150"/>
      <c r="AB694" s="150"/>
      <c r="AC694" s="150"/>
      <c r="AD694" s="150"/>
      <c r="AE694" s="150"/>
      <c r="AF694" s="150"/>
      <c r="AG694" s="150" t="s">
        <v>221</v>
      </c>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
      <c r="A695" s="170">
        <v>175</v>
      </c>
      <c r="B695" s="171" t="s">
        <v>866</v>
      </c>
      <c r="C695" s="180" t="s">
        <v>867</v>
      </c>
      <c r="D695" s="172" t="s">
        <v>300</v>
      </c>
      <c r="E695" s="173">
        <v>7.9579999999999998E-2</v>
      </c>
      <c r="F695" s="174">
        <v>1928.87</v>
      </c>
      <c r="G695" s="175">
        <f>ROUND(E695*F695,2)</f>
        <v>153.5</v>
      </c>
      <c r="H695" s="174"/>
      <c r="I695" s="175">
        <f>ROUND(E695*H695,2)</f>
        <v>0</v>
      </c>
      <c r="J695" s="174"/>
      <c r="K695" s="175">
        <f>ROUND(E695*J695,2)</f>
        <v>0</v>
      </c>
      <c r="L695" s="175">
        <v>21</v>
      </c>
      <c r="M695" s="175">
        <f>G695*(1+L695/100)</f>
        <v>185.73499999999999</v>
      </c>
      <c r="N695" s="175">
        <v>0</v>
      </c>
      <c r="O695" s="175">
        <f>ROUND(E695*N695,2)</f>
        <v>0</v>
      </c>
      <c r="P695" s="175">
        <v>0</v>
      </c>
      <c r="Q695" s="175">
        <f>ROUND(E695*P695,2)</f>
        <v>0</v>
      </c>
      <c r="R695" s="175" t="s">
        <v>853</v>
      </c>
      <c r="S695" s="175" t="s">
        <v>217</v>
      </c>
      <c r="T695" s="176" t="s">
        <v>218</v>
      </c>
      <c r="U695" s="161">
        <v>3.246</v>
      </c>
      <c r="V695" s="161">
        <f>ROUND(E695*U695,2)</f>
        <v>0.26</v>
      </c>
      <c r="W695" s="161"/>
      <c r="X695" s="161" t="s">
        <v>622</v>
      </c>
      <c r="Y695" s="150"/>
      <c r="Z695" s="150"/>
      <c r="AA695" s="150"/>
      <c r="AB695" s="150"/>
      <c r="AC695" s="150"/>
      <c r="AD695" s="150"/>
      <c r="AE695" s="150"/>
      <c r="AF695" s="150"/>
      <c r="AG695" s="150" t="s">
        <v>623</v>
      </c>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
      <c r="A696" s="157"/>
      <c r="B696" s="158"/>
      <c r="C696" s="250"/>
      <c r="D696" s="251"/>
      <c r="E696" s="251"/>
      <c r="F696" s="251"/>
      <c r="G696" s="251"/>
      <c r="H696" s="161"/>
      <c r="I696" s="161"/>
      <c r="J696" s="161"/>
      <c r="K696" s="161"/>
      <c r="L696" s="161"/>
      <c r="M696" s="161"/>
      <c r="N696" s="161"/>
      <c r="O696" s="161"/>
      <c r="P696" s="161"/>
      <c r="Q696" s="161"/>
      <c r="R696" s="161"/>
      <c r="S696" s="161"/>
      <c r="T696" s="161"/>
      <c r="U696" s="161"/>
      <c r="V696" s="161"/>
      <c r="W696" s="161"/>
      <c r="X696" s="161"/>
      <c r="Y696" s="150"/>
      <c r="Z696" s="150"/>
      <c r="AA696" s="150"/>
      <c r="AB696" s="150"/>
      <c r="AC696" s="150"/>
      <c r="AD696" s="150"/>
      <c r="AE696" s="150"/>
      <c r="AF696" s="150"/>
      <c r="AG696" s="150" t="s">
        <v>221</v>
      </c>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x14ac:dyDescent="0.2">
      <c r="A697" s="164" t="s">
        <v>212</v>
      </c>
      <c r="B697" s="165" t="s">
        <v>145</v>
      </c>
      <c r="C697" s="179" t="s">
        <v>146</v>
      </c>
      <c r="D697" s="166"/>
      <c r="E697" s="167"/>
      <c r="F697" s="168"/>
      <c r="G697" s="168">
        <f>SUMIF(AG698:AG717,"&lt;&gt;NOR",G698:G717)</f>
        <v>9990.07</v>
      </c>
      <c r="H697" s="168"/>
      <c r="I697" s="168">
        <f>SUM(I698:I717)</f>
        <v>0</v>
      </c>
      <c r="J697" s="168"/>
      <c r="K697" s="168">
        <f>SUM(K698:K717)</f>
        <v>0</v>
      </c>
      <c r="L697" s="168"/>
      <c r="M697" s="168">
        <f>SUM(M698:M717)</f>
        <v>12087.984700000001</v>
      </c>
      <c r="N697" s="168"/>
      <c r="O697" s="168">
        <f>SUM(O698:O717)</f>
        <v>0</v>
      </c>
      <c r="P697" s="168"/>
      <c r="Q697" s="168">
        <f>SUM(Q698:Q717)</f>
        <v>0</v>
      </c>
      <c r="R697" s="168"/>
      <c r="S697" s="168"/>
      <c r="T697" s="169"/>
      <c r="U697" s="163"/>
      <c r="V697" s="163">
        <f>SUM(V698:V717)</f>
        <v>1.9799999999999998</v>
      </c>
      <c r="W697" s="163"/>
      <c r="X697" s="163"/>
      <c r="AG697" t="s">
        <v>213</v>
      </c>
    </row>
    <row r="698" spans="1:60" outlineLevel="1" x14ac:dyDescent="0.2">
      <c r="A698" s="170">
        <v>176</v>
      </c>
      <c r="B698" s="171" t="s">
        <v>868</v>
      </c>
      <c r="C698" s="180" t="s">
        <v>869</v>
      </c>
      <c r="D698" s="172" t="s">
        <v>332</v>
      </c>
      <c r="E698" s="173">
        <v>7</v>
      </c>
      <c r="F698" s="174">
        <v>29.67</v>
      </c>
      <c r="G698" s="175">
        <f>ROUND(E698*F698,2)</f>
        <v>207.69</v>
      </c>
      <c r="H698" s="174"/>
      <c r="I698" s="175">
        <f>ROUND(E698*H698,2)</f>
        <v>0</v>
      </c>
      <c r="J698" s="174"/>
      <c r="K698" s="175">
        <f>ROUND(E698*J698,2)</f>
        <v>0</v>
      </c>
      <c r="L698" s="175">
        <v>21</v>
      </c>
      <c r="M698" s="175">
        <f>G698*(1+L698/100)</f>
        <v>251.3049</v>
      </c>
      <c r="N698" s="175">
        <v>0</v>
      </c>
      <c r="O698" s="175">
        <f>ROUND(E698*N698,2)</f>
        <v>0</v>
      </c>
      <c r="P698" s="175">
        <v>0</v>
      </c>
      <c r="Q698" s="175">
        <f>ROUND(E698*P698,2)</f>
        <v>0</v>
      </c>
      <c r="R698" s="175" t="s">
        <v>853</v>
      </c>
      <c r="S698" s="175" t="s">
        <v>217</v>
      </c>
      <c r="T698" s="176" t="s">
        <v>218</v>
      </c>
      <c r="U698" s="161">
        <v>5.0999999999999997E-2</v>
      </c>
      <c r="V698" s="161">
        <f>ROUND(E698*U698,2)</f>
        <v>0.36</v>
      </c>
      <c r="W698" s="161"/>
      <c r="X698" s="161" t="s">
        <v>241</v>
      </c>
      <c r="Y698" s="150"/>
      <c r="Z698" s="150"/>
      <c r="AA698" s="150"/>
      <c r="AB698" s="150"/>
      <c r="AC698" s="150"/>
      <c r="AD698" s="150"/>
      <c r="AE698" s="150"/>
      <c r="AF698" s="150"/>
      <c r="AG698" s="150" t="s">
        <v>744</v>
      </c>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
      <c r="A699" s="157"/>
      <c r="B699" s="158"/>
      <c r="C699" s="189" t="s">
        <v>727</v>
      </c>
      <c r="D699" s="184"/>
      <c r="E699" s="185">
        <v>7</v>
      </c>
      <c r="F699" s="161"/>
      <c r="G699" s="161"/>
      <c r="H699" s="161"/>
      <c r="I699" s="161"/>
      <c r="J699" s="161"/>
      <c r="K699" s="161"/>
      <c r="L699" s="161"/>
      <c r="M699" s="161"/>
      <c r="N699" s="161"/>
      <c r="O699" s="161"/>
      <c r="P699" s="161"/>
      <c r="Q699" s="161"/>
      <c r="R699" s="161"/>
      <c r="S699" s="161"/>
      <c r="T699" s="161"/>
      <c r="U699" s="161"/>
      <c r="V699" s="161"/>
      <c r="W699" s="161"/>
      <c r="X699" s="161"/>
      <c r="Y699" s="150"/>
      <c r="Z699" s="150"/>
      <c r="AA699" s="150"/>
      <c r="AB699" s="150"/>
      <c r="AC699" s="150"/>
      <c r="AD699" s="150"/>
      <c r="AE699" s="150"/>
      <c r="AF699" s="150"/>
      <c r="AG699" s="150" t="s">
        <v>246</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
      <c r="A700" s="157"/>
      <c r="B700" s="158"/>
      <c r="C700" s="261"/>
      <c r="D700" s="262"/>
      <c r="E700" s="262"/>
      <c r="F700" s="262"/>
      <c r="G700" s="262"/>
      <c r="H700" s="161"/>
      <c r="I700" s="161"/>
      <c r="J700" s="161"/>
      <c r="K700" s="161"/>
      <c r="L700" s="161"/>
      <c r="M700" s="161"/>
      <c r="N700" s="161"/>
      <c r="O700" s="161"/>
      <c r="P700" s="161"/>
      <c r="Q700" s="161"/>
      <c r="R700" s="161"/>
      <c r="S700" s="161"/>
      <c r="T700" s="161"/>
      <c r="U700" s="161"/>
      <c r="V700" s="161"/>
      <c r="W700" s="161"/>
      <c r="X700" s="161"/>
      <c r="Y700" s="150"/>
      <c r="Z700" s="150"/>
      <c r="AA700" s="150"/>
      <c r="AB700" s="150"/>
      <c r="AC700" s="150"/>
      <c r="AD700" s="150"/>
      <c r="AE700" s="150"/>
      <c r="AF700" s="150"/>
      <c r="AG700" s="150" t="s">
        <v>221</v>
      </c>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
      <c r="A701" s="170">
        <v>177</v>
      </c>
      <c r="B701" s="171" t="s">
        <v>870</v>
      </c>
      <c r="C701" s="180" t="s">
        <v>871</v>
      </c>
      <c r="D701" s="172" t="s">
        <v>332</v>
      </c>
      <c r="E701" s="173">
        <v>2</v>
      </c>
      <c r="F701" s="174">
        <v>232.65</v>
      </c>
      <c r="G701" s="175">
        <f>ROUND(E701*F701,2)</f>
        <v>465.3</v>
      </c>
      <c r="H701" s="174"/>
      <c r="I701" s="175">
        <f>ROUND(E701*H701,2)</f>
        <v>0</v>
      </c>
      <c r="J701" s="174"/>
      <c r="K701" s="175">
        <f>ROUND(E701*J701,2)</f>
        <v>0</v>
      </c>
      <c r="L701" s="175">
        <v>21</v>
      </c>
      <c r="M701" s="175">
        <f>G701*(1+L701/100)</f>
        <v>563.01300000000003</v>
      </c>
      <c r="N701" s="175">
        <v>0</v>
      </c>
      <c r="O701" s="175">
        <f>ROUND(E701*N701,2)</f>
        <v>0</v>
      </c>
      <c r="P701" s="175">
        <v>0</v>
      </c>
      <c r="Q701" s="175">
        <f>ROUND(E701*P701,2)</f>
        <v>0</v>
      </c>
      <c r="R701" s="175" t="s">
        <v>853</v>
      </c>
      <c r="S701" s="175" t="s">
        <v>217</v>
      </c>
      <c r="T701" s="176" t="s">
        <v>218</v>
      </c>
      <c r="U701" s="161">
        <v>6.2E-2</v>
      </c>
      <c r="V701" s="161">
        <f>ROUND(E701*U701,2)</f>
        <v>0.12</v>
      </c>
      <c r="W701" s="161"/>
      <c r="X701" s="161" t="s">
        <v>241</v>
      </c>
      <c r="Y701" s="150"/>
      <c r="Z701" s="150"/>
      <c r="AA701" s="150"/>
      <c r="AB701" s="150"/>
      <c r="AC701" s="150"/>
      <c r="AD701" s="150"/>
      <c r="AE701" s="150"/>
      <c r="AF701" s="150"/>
      <c r="AG701" s="150" t="s">
        <v>744</v>
      </c>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
      <c r="A702" s="157"/>
      <c r="B702" s="158"/>
      <c r="C702" s="189" t="s">
        <v>91</v>
      </c>
      <c r="D702" s="184"/>
      <c r="E702" s="185">
        <v>2</v>
      </c>
      <c r="F702" s="161"/>
      <c r="G702" s="161"/>
      <c r="H702" s="161"/>
      <c r="I702" s="161"/>
      <c r="J702" s="161"/>
      <c r="K702" s="161"/>
      <c r="L702" s="161"/>
      <c r="M702" s="161"/>
      <c r="N702" s="161"/>
      <c r="O702" s="161"/>
      <c r="P702" s="161"/>
      <c r="Q702" s="161"/>
      <c r="R702" s="161"/>
      <c r="S702" s="161"/>
      <c r="T702" s="161"/>
      <c r="U702" s="161"/>
      <c r="V702" s="161"/>
      <c r="W702" s="161"/>
      <c r="X702" s="161"/>
      <c r="Y702" s="150"/>
      <c r="Z702" s="150"/>
      <c r="AA702" s="150"/>
      <c r="AB702" s="150"/>
      <c r="AC702" s="150"/>
      <c r="AD702" s="150"/>
      <c r="AE702" s="150"/>
      <c r="AF702" s="150"/>
      <c r="AG702" s="150" t="s">
        <v>246</v>
      </c>
      <c r="AH702" s="150">
        <v>0</v>
      </c>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
      <c r="A703" s="157"/>
      <c r="B703" s="158"/>
      <c r="C703" s="261"/>
      <c r="D703" s="262"/>
      <c r="E703" s="262"/>
      <c r="F703" s="262"/>
      <c r="G703" s="262"/>
      <c r="H703" s="161"/>
      <c r="I703" s="161"/>
      <c r="J703" s="161"/>
      <c r="K703" s="161"/>
      <c r="L703" s="161"/>
      <c r="M703" s="161"/>
      <c r="N703" s="161"/>
      <c r="O703" s="161"/>
      <c r="P703" s="161"/>
      <c r="Q703" s="161"/>
      <c r="R703" s="161"/>
      <c r="S703" s="161"/>
      <c r="T703" s="161"/>
      <c r="U703" s="161"/>
      <c r="V703" s="161"/>
      <c r="W703" s="161"/>
      <c r="X703" s="161"/>
      <c r="Y703" s="150"/>
      <c r="Z703" s="150"/>
      <c r="AA703" s="150"/>
      <c r="AB703" s="150"/>
      <c r="AC703" s="150"/>
      <c r="AD703" s="150"/>
      <c r="AE703" s="150"/>
      <c r="AF703" s="150"/>
      <c r="AG703" s="150" t="s">
        <v>221</v>
      </c>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
      <c r="A704" s="170">
        <v>178</v>
      </c>
      <c r="B704" s="171" t="s">
        <v>872</v>
      </c>
      <c r="C704" s="180" t="s">
        <v>873</v>
      </c>
      <c r="D704" s="172" t="s">
        <v>332</v>
      </c>
      <c r="E704" s="173">
        <v>7</v>
      </c>
      <c r="F704" s="174">
        <v>226.72</v>
      </c>
      <c r="G704" s="175">
        <f>ROUND(E704*F704,2)</f>
        <v>1587.04</v>
      </c>
      <c r="H704" s="174"/>
      <c r="I704" s="175">
        <f>ROUND(E704*H704,2)</f>
        <v>0</v>
      </c>
      <c r="J704" s="174"/>
      <c r="K704" s="175">
        <f>ROUND(E704*J704,2)</f>
        <v>0</v>
      </c>
      <c r="L704" s="175">
        <v>21</v>
      </c>
      <c r="M704" s="175">
        <f>G704*(1+L704/100)</f>
        <v>1920.3183999999999</v>
      </c>
      <c r="N704" s="175">
        <v>1.2E-4</v>
      </c>
      <c r="O704" s="175">
        <f>ROUND(E704*N704,2)</f>
        <v>0</v>
      </c>
      <c r="P704" s="175">
        <v>0</v>
      </c>
      <c r="Q704" s="175">
        <f>ROUND(E704*P704,2)</f>
        <v>0</v>
      </c>
      <c r="R704" s="175" t="s">
        <v>853</v>
      </c>
      <c r="S704" s="175" t="s">
        <v>217</v>
      </c>
      <c r="T704" s="176" t="s">
        <v>218</v>
      </c>
      <c r="U704" s="161">
        <v>7.1999999999999995E-2</v>
      </c>
      <c r="V704" s="161">
        <f>ROUND(E704*U704,2)</f>
        <v>0.5</v>
      </c>
      <c r="W704" s="161"/>
      <c r="X704" s="161" t="s">
        <v>241</v>
      </c>
      <c r="Y704" s="150"/>
      <c r="Z704" s="150"/>
      <c r="AA704" s="150"/>
      <c r="AB704" s="150"/>
      <c r="AC704" s="150"/>
      <c r="AD704" s="150"/>
      <c r="AE704" s="150"/>
      <c r="AF704" s="150"/>
      <c r="AG704" s="150" t="s">
        <v>242</v>
      </c>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
      <c r="A705" s="157"/>
      <c r="B705" s="158"/>
      <c r="C705" s="250"/>
      <c r="D705" s="251"/>
      <c r="E705" s="251"/>
      <c r="F705" s="251"/>
      <c r="G705" s="251"/>
      <c r="H705" s="161"/>
      <c r="I705" s="161"/>
      <c r="J705" s="161"/>
      <c r="K705" s="161"/>
      <c r="L705" s="161"/>
      <c r="M705" s="161"/>
      <c r="N705" s="161"/>
      <c r="O705" s="161"/>
      <c r="P705" s="161"/>
      <c r="Q705" s="161"/>
      <c r="R705" s="161"/>
      <c r="S705" s="161"/>
      <c r="T705" s="161"/>
      <c r="U705" s="161"/>
      <c r="V705" s="161"/>
      <c r="W705" s="161"/>
      <c r="X705" s="161"/>
      <c r="Y705" s="150"/>
      <c r="Z705" s="150"/>
      <c r="AA705" s="150"/>
      <c r="AB705" s="150"/>
      <c r="AC705" s="150"/>
      <c r="AD705" s="150"/>
      <c r="AE705" s="150"/>
      <c r="AF705" s="150"/>
      <c r="AG705" s="150" t="s">
        <v>221</v>
      </c>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ht="22.5" outlineLevel="1" x14ac:dyDescent="0.2">
      <c r="A706" s="170">
        <v>179</v>
      </c>
      <c r="B706" s="171" t="s">
        <v>874</v>
      </c>
      <c r="C706" s="180" t="s">
        <v>875</v>
      </c>
      <c r="D706" s="172" t="s">
        <v>332</v>
      </c>
      <c r="E706" s="173">
        <v>2</v>
      </c>
      <c r="F706" s="174">
        <v>635.04</v>
      </c>
      <c r="G706" s="175">
        <f>ROUND(E706*F706,2)</f>
        <v>1270.08</v>
      </c>
      <c r="H706" s="174"/>
      <c r="I706" s="175">
        <f>ROUND(E706*H706,2)</f>
        <v>0</v>
      </c>
      <c r="J706" s="174"/>
      <c r="K706" s="175">
        <f>ROUND(E706*J706,2)</f>
        <v>0</v>
      </c>
      <c r="L706" s="175">
        <v>21</v>
      </c>
      <c r="M706" s="175">
        <f>G706*(1+L706/100)</f>
        <v>1536.7967999999998</v>
      </c>
      <c r="N706" s="175">
        <v>5.1999999999999995E-4</v>
      </c>
      <c r="O706" s="175">
        <f>ROUND(E706*N706,2)</f>
        <v>0</v>
      </c>
      <c r="P706" s="175">
        <v>0</v>
      </c>
      <c r="Q706" s="175">
        <f>ROUND(E706*P706,2)</f>
        <v>0</v>
      </c>
      <c r="R706" s="175" t="s">
        <v>853</v>
      </c>
      <c r="S706" s="175" t="s">
        <v>217</v>
      </c>
      <c r="T706" s="176" t="s">
        <v>218</v>
      </c>
      <c r="U706" s="161">
        <v>0.22700000000000001</v>
      </c>
      <c r="V706" s="161">
        <f>ROUND(E706*U706,2)</f>
        <v>0.45</v>
      </c>
      <c r="W706" s="161"/>
      <c r="X706" s="161" t="s">
        <v>241</v>
      </c>
      <c r="Y706" s="150"/>
      <c r="Z706" s="150"/>
      <c r="AA706" s="150"/>
      <c r="AB706" s="150"/>
      <c r="AC706" s="150"/>
      <c r="AD706" s="150"/>
      <c r="AE706" s="150"/>
      <c r="AF706" s="150"/>
      <c r="AG706" s="150" t="s">
        <v>242</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
      <c r="A707" s="157"/>
      <c r="B707" s="158"/>
      <c r="C707" s="250"/>
      <c r="D707" s="251"/>
      <c r="E707" s="251"/>
      <c r="F707" s="251"/>
      <c r="G707" s="251"/>
      <c r="H707" s="161"/>
      <c r="I707" s="161"/>
      <c r="J707" s="161"/>
      <c r="K707" s="161"/>
      <c r="L707" s="161"/>
      <c r="M707" s="161"/>
      <c r="N707" s="161"/>
      <c r="O707" s="161"/>
      <c r="P707" s="161"/>
      <c r="Q707" s="161"/>
      <c r="R707" s="161"/>
      <c r="S707" s="161"/>
      <c r="T707" s="161"/>
      <c r="U707" s="161"/>
      <c r="V707" s="161"/>
      <c r="W707" s="161"/>
      <c r="X707" s="161"/>
      <c r="Y707" s="150"/>
      <c r="Z707" s="150"/>
      <c r="AA707" s="150"/>
      <c r="AB707" s="150"/>
      <c r="AC707" s="150"/>
      <c r="AD707" s="150"/>
      <c r="AE707" s="150"/>
      <c r="AF707" s="150"/>
      <c r="AG707" s="150" t="s">
        <v>221</v>
      </c>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ht="22.5" outlineLevel="1" x14ac:dyDescent="0.2">
      <c r="A708" s="170">
        <v>180</v>
      </c>
      <c r="B708" s="171" t="s">
        <v>876</v>
      </c>
      <c r="C708" s="180" t="s">
        <v>877</v>
      </c>
      <c r="D708" s="172" t="s">
        <v>332</v>
      </c>
      <c r="E708" s="173">
        <v>2</v>
      </c>
      <c r="F708" s="174">
        <v>477.17</v>
      </c>
      <c r="G708" s="175">
        <f>ROUND(E708*F708,2)</f>
        <v>954.34</v>
      </c>
      <c r="H708" s="174"/>
      <c r="I708" s="175">
        <f>ROUND(E708*H708,2)</f>
        <v>0</v>
      </c>
      <c r="J708" s="174"/>
      <c r="K708" s="175">
        <f>ROUND(E708*J708,2)</f>
        <v>0</v>
      </c>
      <c r="L708" s="175">
        <v>21</v>
      </c>
      <c r="M708" s="175">
        <f>G708*(1+L708/100)</f>
        <v>1154.7514000000001</v>
      </c>
      <c r="N708" s="175">
        <v>3.6999999999999999E-4</v>
      </c>
      <c r="O708" s="175">
        <f>ROUND(E708*N708,2)</f>
        <v>0</v>
      </c>
      <c r="P708" s="175">
        <v>0</v>
      </c>
      <c r="Q708" s="175">
        <f>ROUND(E708*P708,2)</f>
        <v>0</v>
      </c>
      <c r="R708" s="175" t="s">
        <v>853</v>
      </c>
      <c r="S708" s="175" t="s">
        <v>217</v>
      </c>
      <c r="T708" s="176" t="s">
        <v>218</v>
      </c>
      <c r="U708" s="161">
        <v>0.186</v>
      </c>
      <c r="V708" s="161">
        <f>ROUND(E708*U708,2)</f>
        <v>0.37</v>
      </c>
      <c r="W708" s="161"/>
      <c r="X708" s="161" t="s">
        <v>241</v>
      </c>
      <c r="Y708" s="150"/>
      <c r="Z708" s="150"/>
      <c r="AA708" s="150"/>
      <c r="AB708" s="150"/>
      <c r="AC708" s="150"/>
      <c r="AD708" s="150"/>
      <c r="AE708" s="150"/>
      <c r="AF708" s="150"/>
      <c r="AG708" s="150" t="s">
        <v>242</v>
      </c>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
      <c r="A709" s="157"/>
      <c r="B709" s="158"/>
      <c r="C709" s="250"/>
      <c r="D709" s="251"/>
      <c r="E709" s="251"/>
      <c r="F709" s="251"/>
      <c r="G709" s="251"/>
      <c r="H709" s="161"/>
      <c r="I709" s="161"/>
      <c r="J709" s="161"/>
      <c r="K709" s="161"/>
      <c r="L709" s="161"/>
      <c r="M709" s="161"/>
      <c r="N709" s="161"/>
      <c r="O709" s="161"/>
      <c r="P709" s="161"/>
      <c r="Q709" s="161"/>
      <c r="R709" s="161"/>
      <c r="S709" s="161"/>
      <c r="T709" s="161"/>
      <c r="U709" s="161"/>
      <c r="V709" s="161"/>
      <c r="W709" s="161"/>
      <c r="X709" s="161"/>
      <c r="Y709" s="150"/>
      <c r="Z709" s="150"/>
      <c r="AA709" s="150"/>
      <c r="AB709" s="150"/>
      <c r="AC709" s="150"/>
      <c r="AD709" s="150"/>
      <c r="AE709" s="150"/>
      <c r="AF709" s="150"/>
      <c r="AG709" s="150" t="s">
        <v>221</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
      <c r="A710" s="170">
        <v>181</v>
      </c>
      <c r="B710" s="171" t="s">
        <v>878</v>
      </c>
      <c r="C710" s="180" t="s">
        <v>879</v>
      </c>
      <c r="D710" s="172" t="s">
        <v>332</v>
      </c>
      <c r="E710" s="173">
        <v>1</v>
      </c>
      <c r="F710" s="174">
        <v>2599.44</v>
      </c>
      <c r="G710" s="175">
        <f>ROUND(E710*F710,2)</f>
        <v>2599.44</v>
      </c>
      <c r="H710" s="174"/>
      <c r="I710" s="175">
        <f>ROUND(E710*H710,2)</f>
        <v>0</v>
      </c>
      <c r="J710" s="174"/>
      <c r="K710" s="175">
        <f>ROUND(E710*J710,2)</f>
        <v>0</v>
      </c>
      <c r="L710" s="175">
        <v>21</v>
      </c>
      <c r="M710" s="175">
        <f>G710*(1+L710/100)</f>
        <v>3145.3224</v>
      </c>
      <c r="N710" s="175">
        <v>2.1000000000000001E-4</v>
      </c>
      <c r="O710" s="175">
        <f>ROUND(E710*N710,2)</f>
        <v>0</v>
      </c>
      <c r="P710" s="175">
        <v>0</v>
      </c>
      <c r="Q710" s="175">
        <f>ROUND(E710*P710,2)</f>
        <v>0</v>
      </c>
      <c r="R710" s="175" t="s">
        <v>853</v>
      </c>
      <c r="S710" s="175" t="s">
        <v>880</v>
      </c>
      <c r="T710" s="176" t="s">
        <v>218</v>
      </c>
      <c r="U710" s="161">
        <v>0.16500000000000001</v>
      </c>
      <c r="V710" s="161">
        <f>ROUND(E710*U710,2)</f>
        <v>0.17</v>
      </c>
      <c r="W710" s="161"/>
      <c r="X710" s="161" t="s">
        <v>241</v>
      </c>
      <c r="Y710" s="150"/>
      <c r="Z710" s="150"/>
      <c r="AA710" s="150"/>
      <c r="AB710" s="150"/>
      <c r="AC710" s="150"/>
      <c r="AD710" s="150"/>
      <c r="AE710" s="150"/>
      <c r="AF710" s="150"/>
      <c r="AG710" s="150" t="s">
        <v>744</v>
      </c>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
      <c r="A711" s="157"/>
      <c r="B711" s="158"/>
      <c r="C711" s="189" t="s">
        <v>89</v>
      </c>
      <c r="D711" s="184"/>
      <c r="E711" s="185">
        <v>1</v>
      </c>
      <c r="F711" s="161"/>
      <c r="G711" s="161"/>
      <c r="H711" s="161"/>
      <c r="I711" s="161"/>
      <c r="J711" s="161"/>
      <c r="K711" s="161"/>
      <c r="L711" s="161"/>
      <c r="M711" s="161"/>
      <c r="N711" s="161"/>
      <c r="O711" s="161"/>
      <c r="P711" s="161"/>
      <c r="Q711" s="161"/>
      <c r="R711" s="161"/>
      <c r="S711" s="161"/>
      <c r="T711" s="161"/>
      <c r="U711" s="161"/>
      <c r="V711" s="161"/>
      <c r="W711" s="161"/>
      <c r="X711" s="161"/>
      <c r="Y711" s="150"/>
      <c r="Z711" s="150"/>
      <c r="AA711" s="150"/>
      <c r="AB711" s="150"/>
      <c r="AC711" s="150"/>
      <c r="AD711" s="150"/>
      <c r="AE711" s="150"/>
      <c r="AF711" s="150"/>
      <c r="AG711" s="150" t="s">
        <v>246</v>
      </c>
      <c r="AH711" s="150">
        <v>0</v>
      </c>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
      <c r="A712" s="157"/>
      <c r="B712" s="158"/>
      <c r="C712" s="261"/>
      <c r="D712" s="262"/>
      <c r="E712" s="262"/>
      <c r="F712" s="262"/>
      <c r="G712" s="262"/>
      <c r="H712" s="161"/>
      <c r="I712" s="161"/>
      <c r="J712" s="161"/>
      <c r="K712" s="161"/>
      <c r="L712" s="161"/>
      <c r="M712" s="161"/>
      <c r="N712" s="161"/>
      <c r="O712" s="161"/>
      <c r="P712" s="161"/>
      <c r="Q712" s="161"/>
      <c r="R712" s="161"/>
      <c r="S712" s="161"/>
      <c r="T712" s="161"/>
      <c r="U712" s="161"/>
      <c r="V712" s="161"/>
      <c r="W712" s="161"/>
      <c r="X712" s="161"/>
      <c r="Y712" s="150"/>
      <c r="Z712" s="150"/>
      <c r="AA712" s="150"/>
      <c r="AB712" s="150"/>
      <c r="AC712" s="150"/>
      <c r="AD712" s="150"/>
      <c r="AE712" s="150"/>
      <c r="AF712" s="150"/>
      <c r="AG712" s="150" t="s">
        <v>221</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ht="22.5" outlineLevel="1" x14ac:dyDescent="0.2">
      <c r="A713" s="170">
        <v>182</v>
      </c>
      <c r="B713" s="171" t="s">
        <v>881</v>
      </c>
      <c r="C713" s="180" t="s">
        <v>882</v>
      </c>
      <c r="D713" s="172" t="s">
        <v>332</v>
      </c>
      <c r="E713" s="173">
        <v>7</v>
      </c>
      <c r="F713" s="174">
        <v>414.25</v>
      </c>
      <c r="G713" s="175">
        <f>ROUND(E713*F713,2)</f>
        <v>2899.75</v>
      </c>
      <c r="H713" s="174"/>
      <c r="I713" s="175">
        <f>ROUND(E713*H713,2)</f>
        <v>0</v>
      </c>
      <c r="J713" s="174"/>
      <c r="K713" s="175">
        <f>ROUND(E713*J713,2)</f>
        <v>0</v>
      </c>
      <c r="L713" s="175">
        <v>21</v>
      </c>
      <c r="M713" s="175">
        <f>G713*(1+L713/100)</f>
        <v>3508.6974999999998</v>
      </c>
      <c r="N713" s="175">
        <v>2.0000000000000001E-4</v>
      </c>
      <c r="O713" s="175">
        <f>ROUND(E713*N713,2)</f>
        <v>0</v>
      </c>
      <c r="P713" s="175">
        <v>0</v>
      </c>
      <c r="Q713" s="175">
        <f>ROUND(E713*P713,2)</f>
        <v>0</v>
      </c>
      <c r="R713" s="175" t="s">
        <v>295</v>
      </c>
      <c r="S713" s="175" t="s">
        <v>217</v>
      </c>
      <c r="T713" s="176" t="s">
        <v>218</v>
      </c>
      <c r="U713" s="161">
        <v>0</v>
      </c>
      <c r="V713" s="161">
        <f>ROUND(E713*U713,2)</f>
        <v>0</v>
      </c>
      <c r="W713" s="161"/>
      <c r="X713" s="161" t="s">
        <v>296</v>
      </c>
      <c r="Y713" s="150"/>
      <c r="Z713" s="150"/>
      <c r="AA713" s="150"/>
      <c r="AB713" s="150"/>
      <c r="AC713" s="150"/>
      <c r="AD713" s="150"/>
      <c r="AE713" s="150"/>
      <c r="AF713" s="150"/>
      <c r="AG713" s="150" t="s">
        <v>883</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
      <c r="A714" s="157"/>
      <c r="B714" s="158"/>
      <c r="C714" s="189" t="s">
        <v>727</v>
      </c>
      <c r="D714" s="184"/>
      <c r="E714" s="185">
        <v>7</v>
      </c>
      <c r="F714" s="161"/>
      <c r="G714" s="161"/>
      <c r="H714" s="161"/>
      <c r="I714" s="161"/>
      <c r="J714" s="161"/>
      <c r="K714" s="161"/>
      <c r="L714" s="161"/>
      <c r="M714" s="161"/>
      <c r="N714" s="161"/>
      <c r="O714" s="161"/>
      <c r="P714" s="161"/>
      <c r="Q714" s="161"/>
      <c r="R714" s="161"/>
      <c r="S714" s="161"/>
      <c r="T714" s="161"/>
      <c r="U714" s="161"/>
      <c r="V714" s="161"/>
      <c r="W714" s="161"/>
      <c r="X714" s="161"/>
      <c r="Y714" s="150"/>
      <c r="Z714" s="150"/>
      <c r="AA714" s="150"/>
      <c r="AB714" s="150"/>
      <c r="AC714" s="150"/>
      <c r="AD714" s="150"/>
      <c r="AE714" s="150"/>
      <c r="AF714" s="150"/>
      <c r="AG714" s="150" t="s">
        <v>246</v>
      </c>
      <c r="AH714" s="150">
        <v>0</v>
      </c>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
      <c r="A715" s="157"/>
      <c r="B715" s="158"/>
      <c r="C715" s="261"/>
      <c r="D715" s="262"/>
      <c r="E715" s="262"/>
      <c r="F715" s="262"/>
      <c r="G715" s="262"/>
      <c r="H715" s="161"/>
      <c r="I715" s="161"/>
      <c r="J715" s="161"/>
      <c r="K715" s="161"/>
      <c r="L715" s="161"/>
      <c r="M715" s="161"/>
      <c r="N715" s="161"/>
      <c r="O715" s="161"/>
      <c r="P715" s="161"/>
      <c r="Q715" s="161"/>
      <c r="R715" s="161"/>
      <c r="S715" s="161"/>
      <c r="T715" s="161"/>
      <c r="U715" s="161"/>
      <c r="V715" s="161"/>
      <c r="W715" s="161"/>
      <c r="X715" s="161"/>
      <c r="Y715" s="150"/>
      <c r="Z715" s="150"/>
      <c r="AA715" s="150"/>
      <c r="AB715" s="150"/>
      <c r="AC715" s="150"/>
      <c r="AD715" s="150"/>
      <c r="AE715" s="150"/>
      <c r="AF715" s="150"/>
      <c r="AG715" s="150" t="s">
        <v>221</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outlineLevel="1" x14ac:dyDescent="0.2">
      <c r="A716" s="170">
        <v>183</v>
      </c>
      <c r="B716" s="171" t="s">
        <v>884</v>
      </c>
      <c r="C716" s="180" t="s">
        <v>885</v>
      </c>
      <c r="D716" s="172" t="s">
        <v>300</v>
      </c>
      <c r="E716" s="173">
        <v>4.2300000000000003E-3</v>
      </c>
      <c r="F716" s="174">
        <v>1520.09</v>
      </c>
      <c r="G716" s="175">
        <f>ROUND(E716*F716,2)</f>
        <v>6.43</v>
      </c>
      <c r="H716" s="174"/>
      <c r="I716" s="175">
        <f>ROUND(E716*H716,2)</f>
        <v>0</v>
      </c>
      <c r="J716" s="174"/>
      <c r="K716" s="175">
        <f>ROUND(E716*J716,2)</f>
        <v>0</v>
      </c>
      <c r="L716" s="175">
        <v>21</v>
      </c>
      <c r="M716" s="175">
        <f>G716*(1+L716/100)</f>
        <v>7.7802999999999995</v>
      </c>
      <c r="N716" s="175">
        <v>0</v>
      </c>
      <c r="O716" s="175">
        <f>ROUND(E716*N716,2)</f>
        <v>0</v>
      </c>
      <c r="P716" s="175">
        <v>0</v>
      </c>
      <c r="Q716" s="175">
        <f>ROUND(E716*P716,2)</f>
        <v>0</v>
      </c>
      <c r="R716" s="175" t="s">
        <v>853</v>
      </c>
      <c r="S716" s="175" t="s">
        <v>217</v>
      </c>
      <c r="T716" s="176" t="s">
        <v>218</v>
      </c>
      <c r="U716" s="161">
        <v>2.5750000000000002</v>
      </c>
      <c r="V716" s="161">
        <f>ROUND(E716*U716,2)</f>
        <v>0.01</v>
      </c>
      <c r="W716" s="161"/>
      <c r="X716" s="161" t="s">
        <v>622</v>
      </c>
      <c r="Y716" s="150"/>
      <c r="Z716" s="150"/>
      <c r="AA716" s="150"/>
      <c r="AB716" s="150"/>
      <c r="AC716" s="150"/>
      <c r="AD716" s="150"/>
      <c r="AE716" s="150"/>
      <c r="AF716" s="150"/>
      <c r="AG716" s="150" t="s">
        <v>623</v>
      </c>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row>
    <row r="717" spans="1:60" outlineLevel="1" x14ac:dyDescent="0.2">
      <c r="A717" s="157"/>
      <c r="B717" s="158"/>
      <c r="C717" s="250"/>
      <c r="D717" s="251"/>
      <c r="E717" s="251"/>
      <c r="F717" s="251"/>
      <c r="G717" s="251"/>
      <c r="H717" s="161"/>
      <c r="I717" s="161"/>
      <c r="J717" s="161"/>
      <c r="K717" s="161"/>
      <c r="L717" s="161"/>
      <c r="M717" s="161"/>
      <c r="N717" s="161"/>
      <c r="O717" s="161"/>
      <c r="P717" s="161"/>
      <c r="Q717" s="161"/>
      <c r="R717" s="161"/>
      <c r="S717" s="161"/>
      <c r="T717" s="161"/>
      <c r="U717" s="161"/>
      <c r="V717" s="161"/>
      <c r="W717" s="161"/>
      <c r="X717" s="161"/>
      <c r="Y717" s="150"/>
      <c r="Z717" s="150"/>
      <c r="AA717" s="150"/>
      <c r="AB717" s="150"/>
      <c r="AC717" s="150"/>
      <c r="AD717" s="150"/>
      <c r="AE717" s="150"/>
      <c r="AF717" s="150"/>
      <c r="AG717" s="150" t="s">
        <v>221</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x14ac:dyDescent="0.2">
      <c r="A718" s="164" t="s">
        <v>212</v>
      </c>
      <c r="B718" s="165" t="s">
        <v>147</v>
      </c>
      <c r="C718" s="179" t="s">
        <v>148</v>
      </c>
      <c r="D718" s="166"/>
      <c r="E718" s="167"/>
      <c r="F718" s="168"/>
      <c r="G718" s="168">
        <f>SUMIF(AG719:AG729,"&lt;&gt;NOR",G719:G729)</f>
        <v>30141.98</v>
      </c>
      <c r="H718" s="168"/>
      <c r="I718" s="168">
        <f>SUM(I719:I729)</f>
        <v>0</v>
      </c>
      <c r="J718" s="168"/>
      <c r="K718" s="168">
        <f>SUM(K719:K729)</f>
        <v>0</v>
      </c>
      <c r="L718" s="168"/>
      <c r="M718" s="168">
        <f>SUM(M719:M729)</f>
        <v>36471.795800000007</v>
      </c>
      <c r="N718" s="168"/>
      <c r="O718" s="168">
        <f>SUM(O719:O729)</f>
        <v>0.27</v>
      </c>
      <c r="P718" s="168"/>
      <c r="Q718" s="168">
        <f>SUM(Q719:Q729)</f>
        <v>0</v>
      </c>
      <c r="R718" s="168"/>
      <c r="S718" s="168"/>
      <c r="T718" s="169"/>
      <c r="U718" s="163"/>
      <c r="V718" s="163">
        <f>SUM(V719:V729)</f>
        <v>10.4</v>
      </c>
      <c r="W718" s="163"/>
      <c r="X718" s="163"/>
      <c r="AG718" t="s">
        <v>213</v>
      </c>
    </row>
    <row r="719" spans="1:60" ht="22.5" outlineLevel="1" x14ac:dyDescent="0.2">
      <c r="A719" s="170">
        <v>184</v>
      </c>
      <c r="B719" s="171" t="s">
        <v>886</v>
      </c>
      <c r="C719" s="180" t="s">
        <v>887</v>
      </c>
      <c r="D719" s="172" t="s">
        <v>332</v>
      </c>
      <c r="E719" s="173">
        <v>7</v>
      </c>
      <c r="F719" s="174">
        <v>160.25</v>
      </c>
      <c r="G719" s="175">
        <f>ROUND(E719*F719,2)</f>
        <v>1121.75</v>
      </c>
      <c r="H719" s="174"/>
      <c r="I719" s="175">
        <f>ROUND(E719*H719,2)</f>
        <v>0</v>
      </c>
      <c r="J719" s="174"/>
      <c r="K719" s="175">
        <f>ROUND(E719*J719,2)</f>
        <v>0</v>
      </c>
      <c r="L719" s="175">
        <v>21</v>
      </c>
      <c r="M719" s="175">
        <f>G719*(1+L719/100)</f>
        <v>1357.3174999999999</v>
      </c>
      <c r="N719" s="175">
        <v>0</v>
      </c>
      <c r="O719" s="175">
        <f>ROUND(E719*N719,2)</f>
        <v>0</v>
      </c>
      <c r="P719" s="175">
        <v>0</v>
      </c>
      <c r="Q719" s="175">
        <f>ROUND(E719*P719,2)</f>
        <v>0</v>
      </c>
      <c r="R719" s="175" t="s">
        <v>304</v>
      </c>
      <c r="S719" s="175" t="s">
        <v>217</v>
      </c>
      <c r="T719" s="176" t="s">
        <v>218</v>
      </c>
      <c r="U719" s="161">
        <v>0.26800000000000002</v>
      </c>
      <c r="V719" s="161">
        <f>ROUND(E719*U719,2)</f>
        <v>1.88</v>
      </c>
      <c r="W719" s="161"/>
      <c r="X719" s="161" t="s">
        <v>241</v>
      </c>
      <c r="Y719" s="150"/>
      <c r="Z719" s="150"/>
      <c r="AA719" s="150"/>
      <c r="AB719" s="150"/>
      <c r="AC719" s="150"/>
      <c r="AD719" s="150"/>
      <c r="AE719" s="150"/>
      <c r="AF719" s="150"/>
      <c r="AG719" s="150" t="s">
        <v>744</v>
      </c>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outlineLevel="1" x14ac:dyDescent="0.2">
      <c r="A720" s="157"/>
      <c r="B720" s="158"/>
      <c r="C720" s="250"/>
      <c r="D720" s="251"/>
      <c r="E720" s="251"/>
      <c r="F720" s="251"/>
      <c r="G720" s="251"/>
      <c r="H720" s="161"/>
      <c r="I720" s="161"/>
      <c r="J720" s="161"/>
      <c r="K720" s="161"/>
      <c r="L720" s="161"/>
      <c r="M720" s="161"/>
      <c r="N720" s="161"/>
      <c r="O720" s="161"/>
      <c r="P720" s="161"/>
      <c r="Q720" s="161"/>
      <c r="R720" s="161"/>
      <c r="S720" s="161"/>
      <c r="T720" s="161"/>
      <c r="U720" s="161"/>
      <c r="V720" s="161"/>
      <c r="W720" s="161"/>
      <c r="X720" s="161"/>
      <c r="Y720" s="150"/>
      <c r="Z720" s="150"/>
      <c r="AA720" s="150"/>
      <c r="AB720" s="150"/>
      <c r="AC720" s="150"/>
      <c r="AD720" s="150"/>
      <c r="AE720" s="150"/>
      <c r="AF720" s="150"/>
      <c r="AG720" s="150" t="s">
        <v>221</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ht="33.75" outlineLevel="1" x14ac:dyDescent="0.2">
      <c r="A721" s="170">
        <v>185</v>
      </c>
      <c r="B721" s="171" t="s">
        <v>888</v>
      </c>
      <c r="C721" s="180" t="s">
        <v>889</v>
      </c>
      <c r="D721" s="172" t="s">
        <v>332</v>
      </c>
      <c r="E721" s="173">
        <v>3</v>
      </c>
      <c r="F721" s="174">
        <v>1867.1</v>
      </c>
      <c r="G721" s="175">
        <f>ROUND(E721*F721,2)</f>
        <v>5601.3</v>
      </c>
      <c r="H721" s="174"/>
      <c r="I721" s="175">
        <f>ROUND(E721*H721,2)</f>
        <v>0</v>
      </c>
      <c r="J721" s="174"/>
      <c r="K721" s="175">
        <f>ROUND(E721*J721,2)</f>
        <v>0</v>
      </c>
      <c r="L721" s="175">
        <v>21</v>
      </c>
      <c r="M721" s="175">
        <f>G721*(1+L721/100)</f>
        <v>6777.5730000000003</v>
      </c>
      <c r="N721" s="175">
        <v>1.285E-2</v>
      </c>
      <c r="O721" s="175">
        <f>ROUND(E721*N721,2)</f>
        <v>0.04</v>
      </c>
      <c r="P721" s="175">
        <v>0</v>
      </c>
      <c r="Q721" s="175">
        <f>ROUND(E721*P721,2)</f>
        <v>0</v>
      </c>
      <c r="R721" s="175" t="s">
        <v>853</v>
      </c>
      <c r="S721" s="175" t="s">
        <v>217</v>
      </c>
      <c r="T721" s="176" t="s">
        <v>218</v>
      </c>
      <c r="U721" s="161">
        <v>0.91300000000000003</v>
      </c>
      <c r="V721" s="161">
        <f>ROUND(E721*U721,2)</f>
        <v>2.74</v>
      </c>
      <c r="W721" s="161"/>
      <c r="X721" s="161" t="s">
        <v>241</v>
      </c>
      <c r="Y721" s="150"/>
      <c r="Z721" s="150"/>
      <c r="AA721" s="150"/>
      <c r="AB721" s="150"/>
      <c r="AC721" s="150"/>
      <c r="AD721" s="150"/>
      <c r="AE721" s="150"/>
      <c r="AF721" s="150"/>
      <c r="AG721" s="150" t="s">
        <v>744</v>
      </c>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
      <c r="A722" s="157"/>
      <c r="B722" s="158"/>
      <c r="C722" s="250"/>
      <c r="D722" s="251"/>
      <c r="E722" s="251"/>
      <c r="F722" s="251"/>
      <c r="G722" s="251"/>
      <c r="H722" s="161"/>
      <c r="I722" s="161"/>
      <c r="J722" s="161"/>
      <c r="K722" s="161"/>
      <c r="L722" s="161"/>
      <c r="M722" s="161"/>
      <c r="N722" s="161"/>
      <c r="O722" s="161"/>
      <c r="P722" s="161"/>
      <c r="Q722" s="161"/>
      <c r="R722" s="161"/>
      <c r="S722" s="161"/>
      <c r="T722" s="161"/>
      <c r="U722" s="161"/>
      <c r="V722" s="161"/>
      <c r="W722" s="161"/>
      <c r="X722" s="161"/>
      <c r="Y722" s="150"/>
      <c r="Z722" s="150"/>
      <c r="AA722" s="150"/>
      <c r="AB722" s="150"/>
      <c r="AC722" s="150"/>
      <c r="AD722" s="150"/>
      <c r="AE722" s="150"/>
      <c r="AF722" s="150"/>
      <c r="AG722" s="150" t="s">
        <v>221</v>
      </c>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ht="33.75" outlineLevel="1" x14ac:dyDescent="0.2">
      <c r="A723" s="170">
        <v>186</v>
      </c>
      <c r="B723" s="171" t="s">
        <v>890</v>
      </c>
      <c r="C723" s="180" t="s">
        <v>891</v>
      </c>
      <c r="D723" s="172" t="s">
        <v>332</v>
      </c>
      <c r="E723" s="173">
        <v>4</v>
      </c>
      <c r="F723" s="174">
        <v>4038.05</v>
      </c>
      <c r="G723" s="175">
        <f>ROUND(E723*F723,2)</f>
        <v>16152.2</v>
      </c>
      <c r="H723" s="174"/>
      <c r="I723" s="175">
        <f>ROUND(E723*H723,2)</f>
        <v>0</v>
      </c>
      <c r="J723" s="174"/>
      <c r="K723" s="175">
        <f>ROUND(E723*J723,2)</f>
        <v>0</v>
      </c>
      <c r="L723" s="175">
        <v>21</v>
      </c>
      <c r="M723" s="175">
        <f>G723*(1+L723/100)</f>
        <v>19544.162</v>
      </c>
      <c r="N723" s="175">
        <v>5.808E-2</v>
      </c>
      <c r="O723" s="175">
        <f>ROUND(E723*N723,2)</f>
        <v>0.23</v>
      </c>
      <c r="P723" s="175">
        <v>0</v>
      </c>
      <c r="Q723" s="175">
        <f>ROUND(E723*P723,2)</f>
        <v>0</v>
      </c>
      <c r="R723" s="175" t="s">
        <v>853</v>
      </c>
      <c r="S723" s="175" t="s">
        <v>217</v>
      </c>
      <c r="T723" s="176" t="s">
        <v>218</v>
      </c>
      <c r="U723" s="161">
        <v>1.1299999999999999</v>
      </c>
      <c r="V723" s="161">
        <f>ROUND(E723*U723,2)</f>
        <v>4.5199999999999996</v>
      </c>
      <c r="W723" s="161"/>
      <c r="X723" s="161" t="s">
        <v>241</v>
      </c>
      <c r="Y723" s="150"/>
      <c r="Z723" s="150"/>
      <c r="AA723" s="150"/>
      <c r="AB723" s="150"/>
      <c r="AC723" s="150"/>
      <c r="AD723" s="150"/>
      <c r="AE723" s="150"/>
      <c r="AF723" s="150"/>
      <c r="AG723" s="150" t="s">
        <v>744</v>
      </c>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
      <c r="A724" s="157"/>
      <c r="B724" s="158"/>
      <c r="C724" s="250"/>
      <c r="D724" s="251"/>
      <c r="E724" s="251"/>
      <c r="F724" s="251"/>
      <c r="G724" s="251"/>
      <c r="H724" s="161"/>
      <c r="I724" s="161"/>
      <c r="J724" s="161"/>
      <c r="K724" s="161"/>
      <c r="L724" s="161"/>
      <c r="M724" s="161"/>
      <c r="N724" s="161"/>
      <c r="O724" s="161"/>
      <c r="P724" s="161"/>
      <c r="Q724" s="161"/>
      <c r="R724" s="161"/>
      <c r="S724" s="161"/>
      <c r="T724" s="161"/>
      <c r="U724" s="161"/>
      <c r="V724" s="161"/>
      <c r="W724" s="161"/>
      <c r="X724" s="161"/>
      <c r="Y724" s="150"/>
      <c r="Z724" s="150"/>
      <c r="AA724" s="150"/>
      <c r="AB724" s="150"/>
      <c r="AC724" s="150"/>
      <c r="AD724" s="150"/>
      <c r="AE724" s="150"/>
      <c r="AF724" s="150"/>
      <c r="AG724" s="150" t="s">
        <v>221</v>
      </c>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
      <c r="A725" s="170">
        <v>187</v>
      </c>
      <c r="B725" s="171" t="s">
        <v>892</v>
      </c>
      <c r="C725" s="180" t="s">
        <v>893</v>
      </c>
      <c r="D725" s="172" t="s">
        <v>332</v>
      </c>
      <c r="E725" s="173">
        <v>7</v>
      </c>
      <c r="F725" s="174">
        <v>967.37</v>
      </c>
      <c r="G725" s="175">
        <f>ROUND(E725*F725,2)</f>
        <v>6771.59</v>
      </c>
      <c r="H725" s="174"/>
      <c r="I725" s="175">
        <f>ROUND(E725*H725,2)</f>
        <v>0</v>
      </c>
      <c r="J725" s="174"/>
      <c r="K725" s="175">
        <f>ROUND(E725*J725,2)</f>
        <v>0</v>
      </c>
      <c r="L725" s="175">
        <v>21</v>
      </c>
      <c r="M725" s="175">
        <f>G725*(1+L725/100)</f>
        <v>8193.6239000000005</v>
      </c>
      <c r="N725" s="175">
        <v>0</v>
      </c>
      <c r="O725" s="175">
        <f>ROUND(E725*N725,2)</f>
        <v>0</v>
      </c>
      <c r="P725" s="175">
        <v>0</v>
      </c>
      <c r="Q725" s="175">
        <f>ROUND(E725*P725,2)</f>
        <v>0</v>
      </c>
      <c r="R725" s="175" t="s">
        <v>894</v>
      </c>
      <c r="S725" s="175" t="s">
        <v>217</v>
      </c>
      <c r="T725" s="176" t="s">
        <v>218</v>
      </c>
      <c r="U725" s="161">
        <v>6.2E-2</v>
      </c>
      <c r="V725" s="161">
        <f>ROUND(E725*U725,2)</f>
        <v>0.43</v>
      </c>
      <c r="W725" s="161"/>
      <c r="X725" s="161" t="s">
        <v>241</v>
      </c>
      <c r="Y725" s="150"/>
      <c r="Z725" s="150"/>
      <c r="AA725" s="150"/>
      <c r="AB725" s="150"/>
      <c r="AC725" s="150"/>
      <c r="AD725" s="150"/>
      <c r="AE725" s="150"/>
      <c r="AF725" s="150"/>
      <c r="AG725" s="150" t="s">
        <v>744</v>
      </c>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
      <c r="A726" s="157"/>
      <c r="B726" s="158"/>
      <c r="C726" s="189" t="s">
        <v>727</v>
      </c>
      <c r="D726" s="184"/>
      <c r="E726" s="185">
        <v>7</v>
      </c>
      <c r="F726" s="161"/>
      <c r="G726" s="161"/>
      <c r="H726" s="161"/>
      <c r="I726" s="161"/>
      <c r="J726" s="161"/>
      <c r="K726" s="161"/>
      <c r="L726" s="161"/>
      <c r="M726" s="161"/>
      <c r="N726" s="161"/>
      <c r="O726" s="161"/>
      <c r="P726" s="161"/>
      <c r="Q726" s="161"/>
      <c r="R726" s="161"/>
      <c r="S726" s="161"/>
      <c r="T726" s="161"/>
      <c r="U726" s="161"/>
      <c r="V726" s="161"/>
      <c r="W726" s="161"/>
      <c r="X726" s="161"/>
      <c r="Y726" s="150"/>
      <c r="Z726" s="150"/>
      <c r="AA726" s="150"/>
      <c r="AB726" s="150"/>
      <c r="AC726" s="150"/>
      <c r="AD726" s="150"/>
      <c r="AE726" s="150"/>
      <c r="AF726" s="150"/>
      <c r="AG726" s="150" t="s">
        <v>246</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
      <c r="A727" s="157"/>
      <c r="B727" s="158"/>
      <c r="C727" s="261"/>
      <c r="D727" s="262"/>
      <c r="E727" s="262"/>
      <c r="F727" s="262"/>
      <c r="G727" s="262"/>
      <c r="H727" s="161"/>
      <c r="I727" s="161"/>
      <c r="J727" s="161"/>
      <c r="K727" s="161"/>
      <c r="L727" s="161"/>
      <c r="M727" s="161"/>
      <c r="N727" s="161"/>
      <c r="O727" s="161"/>
      <c r="P727" s="161"/>
      <c r="Q727" s="161"/>
      <c r="R727" s="161"/>
      <c r="S727" s="161"/>
      <c r="T727" s="161"/>
      <c r="U727" s="161"/>
      <c r="V727" s="161"/>
      <c r="W727" s="161"/>
      <c r="X727" s="161"/>
      <c r="Y727" s="150"/>
      <c r="Z727" s="150"/>
      <c r="AA727" s="150"/>
      <c r="AB727" s="150"/>
      <c r="AC727" s="150"/>
      <c r="AD727" s="150"/>
      <c r="AE727" s="150"/>
      <c r="AF727" s="150"/>
      <c r="AG727" s="150" t="s">
        <v>221</v>
      </c>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
      <c r="A728" s="170">
        <v>188</v>
      </c>
      <c r="B728" s="171" t="s">
        <v>895</v>
      </c>
      <c r="C728" s="180" t="s">
        <v>896</v>
      </c>
      <c r="D728" s="172" t="s">
        <v>300</v>
      </c>
      <c r="E728" s="173">
        <v>0.27087</v>
      </c>
      <c r="F728" s="174">
        <v>1827.96</v>
      </c>
      <c r="G728" s="175">
        <f>ROUND(E728*F728,2)</f>
        <v>495.14</v>
      </c>
      <c r="H728" s="174"/>
      <c r="I728" s="175">
        <f>ROUND(E728*H728,2)</f>
        <v>0</v>
      </c>
      <c r="J728" s="174"/>
      <c r="K728" s="175">
        <f>ROUND(E728*J728,2)</f>
        <v>0</v>
      </c>
      <c r="L728" s="175">
        <v>21</v>
      </c>
      <c r="M728" s="175">
        <f>G728*(1+L728/100)</f>
        <v>599.11939999999993</v>
      </c>
      <c r="N728" s="175">
        <v>0</v>
      </c>
      <c r="O728" s="175">
        <f>ROUND(E728*N728,2)</f>
        <v>0</v>
      </c>
      <c r="P728" s="175">
        <v>0</v>
      </c>
      <c r="Q728" s="175">
        <f>ROUND(E728*P728,2)</f>
        <v>0</v>
      </c>
      <c r="R728" s="175" t="s">
        <v>897</v>
      </c>
      <c r="S728" s="175" t="s">
        <v>217</v>
      </c>
      <c r="T728" s="176" t="s">
        <v>218</v>
      </c>
      <c r="U728" s="161">
        <v>3.0750000000000002</v>
      </c>
      <c r="V728" s="161">
        <f>ROUND(E728*U728,2)</f>
        <v>0.83</v>
      </c>
      <c r="W728" s="161"/>
      <c r="X728" s="161" t="s">
        <v>622</v>
      </c>
      <c r="Y728" s="150"/>
      <c r="Z728" s="150"/>
      <c r="AA728" s="150"/>
      <c r="AB728" s="150"/>
      <c r="AC728" s="150"/>
      <c r="AD728" s="150"/>
      <c r="AE728" s="150"/>
      <c r="AF728" s="150"/>
      <c r="AG728" s="150" t="s">
        <v>623</v>
      </c>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
      <c r="A729" s="157"/>
      <c r="B729" s="158"/>
      <c r="C729" s="250"/>
      <c r="D729" s="251"/>
      <c r="E729" s="251"/>
      <c r="F729" s="251"/>
      <c r="G729" s="251"/>
      <c r="H729" s="161"/>
      <c r="I729" s="161"/>
      <c r="J729" s="161"/>
      <c r="K729" s="161"/>
      <c r="L729" s="161"/>
      <c r="M729" s="161"/>
      <c r="N729" s="161"/>
      <c r="O729" s="161"/>
      <c r="P729" s="161"/>
      <c r="Q729" s="161"/>
      <c r="R729" s="161"/>
      <c r="S729" s="161"/>
      <c r="T729" s="161"/>
      <c r="U729" s="161"/>
      <c r="V729" s="161"/>
      <c r="W729" s="161"/>
      <c r="X729" s="161"/>
      <c r="Y729" s="150"/>
      <c r="Z729" s="150"/>
      <c r="AA729" s="150"/>
      <c r="AB729" s="150"/>
      <c r="AC729" s="150"/>
      <c r="AD729" s="150"/>
      <c r="AE729" s="150"/>
      <c r="AF729" s="150"/>
      <c r="AG729" s="150" t="s">
        <v>221</v>
      </c>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x14ac:dyDescent="0.2">
      <c r="A730" s="164" t="s">
        <v>212</v>
      </c>
      <c r="B730" s="165" t="s">
        <v>149</v>
      </c>
      <c r="C730" s="179" t="s">
        <v>150</v>
      </c>
      <c r="D730" s="166"/>
      <c r="E730" s="167"/>
      <c r="F730" s="168"/>
      <c r="G730" s="168">
        <f>SUMIF(AG731:AG734,"&lt;&gt;NOR",G731:G734)</f>
        <v>187604.69</v>
      </c>
      <c r="H730" s="168"/>
      <c r="I730" s="168">
        <f>SUM(I731:I734)</f>
        <v>0</v>
      </c>
      <c r="J730" s="168"/>
      <c r="K730" s="168">
        <f>SUM(K731:K734)</f>
        <v>0</v>
      </c>
      <c r="L730" s="168"/>
      <c r="M730" s="168">
        <f>SUM(M731:M734)</f>
        <v>227001.67489999998</v>
      </c>
      <c r="N730" s="168"/>
      <c r="O730" s="168">
        <f>SUM(O731:O734)</f>
        <v>0.42</v>
      </c>
      <c r="P730" s="168"/>
      <c r="Q730" s="168">
        <f>SUM(Q731:Q734)</f>
        <v>0</v>
      </c>
      <c r="R730" s="168"/>
      <c r="S730" s="168"/>
      <c r="T730" s="169"/>
      <c r="U730" s="163"/>
      <c r="V730" s="163">
        <f>SUM(V731:V734)</f>
        <v>179.16</v>
      </c>
      <c r="W730" s="163"/>
      <c r="X730" s="163"/>
      <c r="AG730" t="s">
        <v>213</v>
      </c>
    </row>
    <row r="731" spans="1:60" ht="22.5" outlineLevel="1" x14ac:dyDescent="0.2">
      <c r="A731" s="170">
        <v>189</v>
      </c>
      <c r="B731" s="171" t="s">
        <v>898</v>
      </c>
      <c r="C731" s="180" t="s">
        <v>899</v>
      </c>
      <c r="D731" s="172" t="s">
        <v>276</v>
      </c>
      <c r="E731" s="173">
        <v>93.8</v>
      </c>
      <c r="F731" s="174">
        <v>2000.05</v>
      </c>
      <c r="G731" s="175">
        <f>ROUND(E731*F731,2)</f>
        <v>187604.69</v>
      </c>
      <c r="H731" s="174"/>
      <c r="I731" s="175">
        <f>ROUND(E731*H731,2)</f>
        <v>0</v>
      </c>
      <c r="J731" s="174"/>
      <c r="K731" s="175">
        <f>ROUND(E731*J731,2)</f>
        <v>0</v>
      </c>
      <c r="L731" s="175">
        <v>21</v>
      </c>
      <c r="M731" s="175">
        <f>G731*(1+L731/100)</f>
        <v>227001.67489999998</v>
      </c>
      <c r="N731" s="175">
        <v>4.4999999999999997E-3</v>
      </c>
      <c r="O731" s="175">
        <f>ROUND(E731*N731,2)</f>
        <v>0.42</v>
      </c>
      <c r="P731" s="175">
        <v>0</v>
      </c>
      <c r="Q731" s="175">
        <f>ROUND(E731*P731,2)</f>
        <v>0</v>
      </c>
      <c r="R731" s="175"/>
      <c r="S731" s="175" t="s">
        <v>288</v>
      </c>
      <c r="T731" s="176" t="s">
        <v>218</v>
      </c>
      <c r="U731" s="161">
        <v>1.91</v>
      </c>
      <c r="V731" s="161">
        <f>ROUND(E731*U731,2)</f>
        <v>179.16</v>
      </c>
      <c r="W731" s="161"/>
      <c r="X731" s="161" t="s">
        <v>241</v>
      </c>
      <c r="Y731" s="150"/>
      <c r="Z731" s="150"/>
      <c r="AA731" s="150"/>
      <c r="AB731" s="150"/>
      <c r="AC731" s="150"/>
      <c r="AD731" s="150"/>
      <c r="AE731" s="150"/>
      <c r="AF731" s="150"/>
      <c r="AG731" s="150" t="s">
        <v>242</v>
      </c>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outlineLevel="1" x14ac:dyDescent="0.2">
      <c r="A732" s="157"/>
      <c r="B732" s="158"/>
      <c r="C732" s="189" t="s">
        <v>553</v>
      </c>
      <c r="D732" s="184"/>
      <c r="E732" s="185"/>
      <c r="F732" s="161"/>
      <c r="G732" s="161"/>
      <c r="H732" s="161"/>
      <c r="I732" s="161"/>
      <c r="J732" s="161"/>
      <c r="K732" s="161"/>
      <c r="L732" s="161"/>
      <c r="M732" s="161"/>
      <c r="N732" s="161"/>
      <c r="O732" s="161"/>
      <c r="P732" s="161"/>
      <c r="Q732" s="161"/>
      <c r="R732" s="161"/>
      <c r="S732" s="161"/>
      <c r="T732" s="161"/>
      <c r="U732" s="161"/>
      <c r="V732" s="161"/>
      <c r="W732" s="161"/>
      <c r="X732" s="161"/>
      <c r="Y732" s="150"/>
      <c r="Z732" s="150"/>
      <c r="AA732" s="150"/>
      <c r="AB732" s="150"/>
      <c r="AC732" s="150"/>
      <c r="AD732" s="150"/>
      <c r="AE732" s="150"/>
      <c r="AF732" s="150"/>
      <c r="AG732" s="150" t="s">
        <v>246</v>
      </c>
      <c r="AH732" s="150">
        <v>0</v>
      </c>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
      <c r="A733" s="157"/>
      <c r="B733" s="158"/>
      <c r="C733" s="189" t="s">
        <v>900</v>
      </c>
      <c r="D733" s="184"/>
      <c r="E733" s="185">
        <v>93.8</v>
      </c>
      <c r="F733" s="161"/>
      <c r="G733" s="161"/>
      <c r="H733" s="161"/>
      <c r="I733" s="161"/>
      <c r="J733" s="161"/>
      <c r="K733" s="161"/>
      <c r="L733" s="161"/>
      <c r="M733" s="161"/>
      <c r="N733" s="161"/>
      <c r="O733" s="161"/>
      <c r="P733" s="161"/>
      <c r="Q733" s="161"/>
      <c r="R733" s="161"/>
      <c r="S733" s="161"/>
      <c r="T733" s="161"/>
      <c r="U733" s="161"/>
      <c r="V733" s="161"/>
      <c r="W733" s="161"/>
      <c r="X733" s="161"/>
      <c r="Y733" s="150"/>
      <c r="Z733" s="150"/>
      <c r="AA733" s="150"/>
      <c r="AB733" s="150"/>
      <c r="AC733" s="150"/>
      <c r="AD733" s="150"/>
      <c r="AE733" s="150"/>
      <c r="AF733" s="150"/>
      <c r="AG733" s="150" t="s">
        <v>246</v>
      </c>
      <c r="AH733" s="150">
        <v>0</v>
      </c>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
      <c r="A734" s="157"/>
      <c r="B734" s="158"/>
      <c r="C734" s="261"/>
      <c r="D734" s="262"/>
      <c r="E734" s="262"/>
      <c r="F734" s="262"/>
      <c r="G734" s="262"/>
      <c r="H734" s="161"/>
      <c r="I734" s="161"/>
      <c r="J734" s="161"/>
      <c r="K734" s="161"/>
      <c r="L734" s="161"/>
      <c r="M734" s="161"/>
      <c r="N734" s="161"/>
      <c r="O734" s="161"/>
      <c r="P734" s="161"/>
      <c r="Q734" s="161"/>
      <c r="R734" s="161"/>
      <c r="S734" s="161"/>
      <c r="T734" s="161"/>
      <c r="U734" s="161"/>
      <c r="V734" s="161"/>
      <c r="W734" s="161"/>
      <c r="X734" s="161"/>
      <c r="Y734" s="150"/>
      <c r="Z734" s="150"/>
      <c r="AA734" s="150"/>
      <c r="AB734" s="150"/>
      <c r="AC734" s="150"/>
      <c r="AD734" s="150"/>
      <c r="AE734" s="150"/>
      <c r="AF734" s="150"/>
      <c r="AG734" s="150" t="s">
        <v>221</v>
      </c>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x14ac:dyDescent="0.2">
      <c r="A735" s="164" t="s">
        <v>212</v>
      </c>
      <c r="B735" s="165" t="s">
        <v>153</v>
      </c>
      <c r="C735" s="179" t="s">
        <v>154</v>
      </c>
      <c r="D735" s="166"/>
      <c r="E735" s="167"/>
      <c r="F735" s="168"/>
      <c r="G735" s="168">
        <f>SUMIF(AG736:AG764,"&lt;&gt;NOR",G736:G764)</f>
        <v>76627.460000000006</v>
      </c>
      <c r="H735" s="168"/>
      <c r="I735" s="168">
        <f>SUM(I736:I764)</f>
        <v>0</v>
      </c>
      <c r="J735" s="168"/>
      <c r="K735" s="168">
        <f>SUM(K736:K764)</f>
        <v>0</v>
      </c>
      <c r="L735" s="168"/>
      <c r="M735" s="168">
        <f>SUM(M736:M764)</f>
        <v>92719.226600000009</v>
      </c>
      <c r="N735" s="168"/>
      <c r="O735" s="168">
        <f>SUM(O736:O764)</f>
        <v>0.39</v>
      </c>
      <c r="P735" s="168"/>
      <c r="Q735" s="168">
        <f>SUM(Q736:Q764)</f>
        <v>0</v>
      </c>
      <c r="R735" s="168"/>
      <c r="S735" s="168"/>
      <c r="T735" s="169"/>
      <c r="U735" s="163"/>
      <c r="V735" s="163">
        <f>SUM(V736:V764)</f>
        <v>72.190000000000012</v>
      </c>
      <c r="W735" s="163"/>
      <c r="X735" s="163"/>
      <c r="AG735" t="s">
        <v>213</v>
      </c>
    </row>
    <row r="736" spans="1:60" ht="22.5" outlineLevel="1" x14ac:dyDescent="0.2">
      <c r="A736" s="170">
        <v>190</v>
      </c>
      <c r="B736" s="171" t="s">
        <v>901</v>
      </c>
      <c r="C736" s="180" t="s">
        <v>902</v>
      </c>
      <c r="D736" s="172" t="s">
        <v>239</v>
      </c>
      <c r="E736" s="173">
        <v>7.7</v>
      </c>
      <c r="F736" s="174">
        <v>271.82</v>
      </c>
      <c r="G736" s="175">
        <f>ROUND(E736*F736,2)</f>
        <v>2093.0100000000002</v>
      </c>
      <c r="H736" s="174"/>
      <c r="I736" s="175">
        <f>ROUND(E736*H736,2)</f>
        <v>0</v>
      </c>
      <c r="J736" s="174"/>
      <c r="K736" s="175">
        <f>ROUND(E736*J736,2)</f>
        <v>0</v>
      </c>
      <c r="L736" s="175">
        <v>21</v>
      </c>
      <c r="M736" s="175">
        <f>G736*(1+L736/100)</f>
        <v>2532.5421000000001</v>
      </c>
      <c r="N736" s="175">
        <v>1.9300000000000001E-3</v>
      </c>
      <c r="O736" s="175">
        <f>ROUND(E736*N736,2)</f>
        <v>0.01</v>
      </c>
      <c r="P736" s="175">
        <v>0</v>
      </c>
      <c r="Q736" s="175">
        <f>ROUND(E736*P736,2)</f>
        <v>0</v>
      </c>
      <c r="R736" s="175" t="s">
        <v>894</v>
      </c>
      <c r="S736" s="175" t="s">
        <v>217</v>
      </c>
      <c r="T736" s="176" t="s">
        <v>218</v>
      </c>
      <c r="U736" s="161">
        <v>0.25069999999999998</v>
      </c>
      <c r="V736" s="161">
        <f>ROUND(E736*U736,2)</f>
        <v>1.93</v>
      </c>
      <c r="W736" s="161"/>
      <c r="X736" s="161" t="s">
        <v>241</v>
      </c>
      <c r="Y736" s="150"/>
      <c r="Z736" s="150"/>
      <c r="AA736" s="150"/>
      <c r="AB736" s="150"/>
      <c r="AC736" s="150"/>
      <c r="AD736" s="150"/>
      <c r="AE736" s="150"/>
      <c r="AF736" s="150"/>
      <c r="AG736" s="150" t="s">
        <v>242</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outlineLevel="1" x14ac:dyDescent="0.2">
      <c r="A737" s="157"/>
      <c r="B737" s="158"/>
      <c r="C737" s="189" t="s">
        <v>903</v>
      </c>
      <c r="D737" s="184"/>
      <c r="E737" s="185">
        <v>7.7</v>
      </c>
      <c r="F737" s="161"/>
      <c r="G737" s="161"/>
      <c r="H737" s="161"/>
      <c r="I737" s="161"/>
      <c r="J737" s="161"/>
      <c r="K737" s="161"/>
      <c r="L737" s="161"/>
      <c r="M737" s="161"/>
      <c r="N737" s="161"/>
      <c r="O737" s="161"/>
      <c r="P737" s="161"/>
      <c r="Q737" s="161"/>
      <c r="R737" s="161"/>
      <c r="S737" s="161"/>
      <c r="T737" s="161"/>
      <c r="U737" s="161"/>
      <c r="V737" s="161"/>
      <c r="W737" s="161"/>
      <c r="X737" s="161"/>
      <c r="Y737" s="150"/>
      <c r="Z737" s="150"/>
      <c r="AA737" s="150"/>
      <c r="AB737" s="150"/>
      <c r="AC737" s="150"/>
      <c r="AD737" s="150"/>
      <c r="AE737" s="150"/>
      <c r="AF737" s="150"/>
      <c r="AG737" s="150" t="s">
        <v>246</v>
      </c>
      <c r="AH737" s="150">
        <v>0</v>
      </c>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
      <c r="A738" s="157"/>
      <c r="B738" s="158"/>
      <c r="C738" s="261"/>
      <c r="D738" s="262"/>
      <c r="E738" s="262"/>
      <c r="F738" s="262"/>
      <c r="G738" s="262"/>
      <c r="H738" s="161"/>
      <c r="I738" s="161"/>
      <c r="J738" s="161"/>
      <c r="K738" s="161"/>
      <c r="L738" s="161"/>
      <c r="M738" s="161"/>
      <c r="N738" s="161"/>
      <c r="O738" s="161"/>
      <c r="P738" s="161"/>
      <c r="Q738" s="161"/>
      <c r="R738" s="161"/>
      <c r="S738" s="161"/>
      <c r="T738" s="161"/>
      <c r="U738" s="161"/>
      <c r="V738" s="161"/>
      <c r="W738" s="161"/>
      <c r="X738" s="161"/>
      <c r="Y738" s="150"/>
      <c r="Z738" s="150"/>
      <c r="AA738" s="150"/>
      <c r="AB738" s="150"/>
      <c r="AC738" s="150"/>
      <c r="AD738" s="150"/>
      <c r="AE738" s="150"/>
      <c r="AF738" s="150"/>
      <c r="AG738" s="150" t="s">
        <v>221</v>
      </c>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ht="22.5" outlineLevel="1" x14ac:dyDescent="0.2">
      <c r="A739" s="170">
        <v>191</v>
      </c>
      <c r="B739" s="171" t="s">
        <v>904</v>
      </c>
      <c r="C739" s="180" t="s">
        <v>905</v>
      </c>
      <c r="D739" s="172" t="s">
        <v>239</v>
      </c>
      <c r="E739" s="173">
        <v>7.8</v>
      </c>
      <c r="F739" s="174">
        <v>300.89999999999998</v>
      </c>
      <c r="G739" s="175">
        <f>ROUND(E739*F739,2)</f>
        <v>2347.02</v>
      </c>
      <c r="H739" s="174"/>
      <c r="I739" s="175">
        <f>ROUND(E739*H739,2)</f>
        <v>0</v>
      </c>
      <c r="J739" s="174"/>
      <c r="K739" s="175">
        <f>ROUND(E739*J739,2)</f>
        <v>0</v>
      </c>
      <c r="L739" s="175">
        <v>21</v>
      </c>
      <c r="M739" s="175">
        <f>G739*(1+L739/100)</f>
        <v>2839.8941999999997</v>
      </c>
      <c r="N739" s="175">
        <v>2.31E-3</v>
      </c>
      <c r="O739" s="175">
        <f>ROUND(E739*N739,2)</f>
        <v>0.02</v>
      </c>
      <c r="P739" s="175">
        <v>0</v>
      </c>
      <c r="Q739" s="175">
        <f>ROUND(E739*P739,2)</f>
        <v>0</v>
      </c>
      <c r="R739" s="175" t="s">
        <v>894</v>
      </c>
      <c r="S739" s="175" t="s">
        <v>217</v>
      </c>
      <c r="T739" s="176" t="s">
        <v>218</v>
      </c>
      <c r="U739" s="161">
        <v>0.26795000000000002</v>
      </c>
      <c r="V739" s="161">
        <f>ROUND(E739*U739,2)</f>
        <v>2.09</v>
      </c>
      <c r="W739" s="161"/>
      <c r="X739" s="161" t="s">
        <v>241</v>
      </c>
      <c r="Y739" s="150"/>
      <c r="Z739" s="150"/>
      <c r="AA739" s="150"/>
      <c r="AB739" s="150"/>
      <c r="AC739" s="150"/>
      <c r="AD739" s="150"/>
      <c r="AE739" s="150"/>
      <c r="AF739" s="150"/>
      <c r="AG739" s="150" t="s">
        <v>242</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
      <c r="A740" s="157"/>
      <c r="B740" s="158"/>
      <c r="C740" s="189" t="s">
        <v>906</v>
      </c>
      <c r="D740" s="184"/>
      <c r="E740" s="185">
        <v>7.8</v>
      </c>
      <c r="F740" s="161"/>
      <c r="G740" s="161"/>
      <c r="H740" s="161"/>
      <c r="I740" s="161"/>
      <c r="J740" s="161"/>
      <c r="K740" s="161"/>
      <c r="L740" s="161"/>
      <c r="M740" s="161"/>
      <c r="N740" s="161"/>
      <c r="O740" s="161"/>
      <c r="P740" s="161"/>
      <c r="Q740" s="161"/>
      <c r="R740" s="161"/>
      <c r="S740" s="161"/>
      <c r="T740" s="161"/>
      <c r="U740" s="161"/>
      <c r="V740" s="161"/>
      <c r="W740" s="161"/>
      <c r="X740" s="161"/>
      <c r="Y740" s="150"/>
      <c r="Z740" s="150"/>
      <c r="AA740" s="150"/>
      <c r="AB740" s="150"/>
      <c r="AC740" s="150"/>
      <c r="AD740" s="150"/>
      <c r="AE740" s="150"/>
      <c r="AF740" s="150"/>
      <c r="AG740" s="150" t="s">
        <v>246</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outlineLevel="1" x14ac:dyDescent="0.2">
      <c r="A741" s="157"/>
      <c r="B741" s="158"/>
      <c r="C741" s="261"/>
      <c r="D741" s="262"/>
      <c r="E741" s="262"/>
      <c r="F741" s="262"/>
      <c r="G741" s="262"/>
      <c r="H741" s="161"/>
      <c r="I741" s="161"/>
      <c r="J741" s="161"/>
      <c r="K741" s="161"/>
      <c r="L741" s="161"/>
      <c r="M741" s="161"/>
      <c r="N741" s="161"/>
      <c r="O741" s="161"/>
      <c r="P741" s="161"/>
      <c r="Q741" s="161"/>
      <c r="R741" s="161"/>
      <c r="S741" s="161"/>
      <c r="T741" s="161"/>
      <c r="U741" s="161"/>
      <c r="V741" s="161"/>
      <c r="W741" s="161"/>
      <c r="X741" s="161"/>
      <c r="Y741" s="150"/>
      <c r="Z741" s="150"/>
      <c r="AA741" s="150"/>
      <c r="AB741" s="150"/>
      <c r="AC741" s="150"/>
      <c r="AD741" s="150"/>
      <c r="AE741" s="150"/>
      <c r="AF741" s="150"/>
      <c r="AG741" s="150" t="s">
        <v>221</v>
      </c>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row>
    <row r="742" spans="1:60" ht="33.75" outlineLevel="1" x14ac:dyDescent="0.2">
      <c r="A742" s="170">
        <v>192</v>
      </c>
      <c r="B742" s="171" t="s">
        <v>907</v>
      </c>
      <c r="C742" s="180" t="s">
        <v>908</v>
      </c>
      <c r="D742" s="172" t="s">
        <v>332</v>
      </c>
      <c r="E742" s="173">
        <v>2</v>
      </c>
      <c r="F742" s="174">
        <v>1368.57</v>
      </c>
      <c r="G742" s="175">
        <f>ROUND(E742*F742,2)</f>
        <v>2737.14</v>
      </c>
      <c r="H742" s="174"/>
      <c r="I742" s="175">
        <f>ROUND(E742*H742,2)</f>
        <v>0</v>
      </c>
      <c r="J742" s="174"/>
      <c r="K742" s="175">
        <f>ROUND(E742*J742,2)</f>
        <v>0</v>
      </c>
      <c r="L742" s="175">
        <v>21</v>
      </c>
      <c r="M742" s="175">
        <f>G742*(1+L742/100)</f>
        <v>3311.9393999999998</v>
      </c>
      <c r="N742" s="175">
        <v>3.0999999999999999E-3</v>
      </c>
      <c r="O742" s="175">
        <f>ROUND(E742*N742,2)</f>
        <v>0.01</v>
      </c>
      <c r="P742" s="175">
        <v>0</v>
      </c>
      <c r="Q742" s="175">
        <f>ROUND(E742*P742,2)</f>
        <v>0</v>
      </c>
      <c r="R742" s="175" t="s">
        <v>894</v>
      </c>
      <c r="S742" s="175" t="s">
        <v>217</v>
      </c>
      <c r="T742" s="176" t="s">
        <v>218</v>
      </c>
      <c r="U742" s="161">
        <v>1.8331</v>
      </c>
      <c r="V742" s="161">
        <f>ROUND(E742*U742,2)</f>
        <v>3.67</v>
      </c>
      <c r="W742" s="161"/>
      <c r="X742" s="161" t="s">
        <v>241</v>
      </c>
      <c r="Y742" s="150"/>
      <c r="Z742" s="150"/>
      <c r="AA742" s="150"/>
      <c r="AB742" s="150"/>
      <c r="AC742" s="150"/>
      <c r="AD742" s="150"/>
      <c r="AE742" s="150"/>
      <c r="AF742" s="150"/>
      <c r="AG742" s="150" t="s">
        <v>242</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
      <c r="A743" s="157"/>
      <c r="B743" s="158"/>
      <c r="C743" s="250"/>
      <c r="D743" s="251"/>
      <c r="E743" s="251"/>
      <c r="F743" s="251"/>
      <c r="G743" s="251"/>
      <c r="H743" s="161"/>
      <c r="I743" s="161"/>
      <c r="J743" s="161"/>
      <c r="K743" s="161"/>
      <c r="L743" s="161"/>
      <c r="M743" s="161"/>
      <c r="N743" s="161"/>
      <c r="O743" s="161"/>
      <c r="P743" s="161"/>
      <c r="Q743" s="161"/>
      <c r="R743" s="161"/>
      <c r="S743" s="161"/>
      <c r="T743" s="161"/>
      <c r="U743" s="161"/>
      <c r="V743" s="161"/>
      <c r="W743" s="161"/>
      <c r="X743" s="161"/>
      <c r="Y743" s="150"/>
      <c r="Z743" s="150"/>
      <c r="AA743" s="150"/>
      <c r="AB743" s="150"/>
      <c r="AC743" s="150"/>
      <c r="AD743" s="150"/>
      <c r="AE743" s="150"/>
      <c r="AF743" s="150"/>
      <c r="AG743" s="150" t="s">
        <v>221</v>
      </c>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ht="22.5" outlineLevel="1" x14ac:dyDescent="0.2">
      <c r="A744" s="170">
        <v>193</v>
      </c>
      <c r="B744" s="171" t="s">
        <v>909</v>
      </c>
      <c r="C744" s="180" t="s">
        <v>910</v>
      </c>
      <c r="D744" s="172" t="s">
        <v>239</v>
      </c>
      <c r="E744" s="173">
        <v>12.3</v>
      </c>
      <c r="F744" s="174">
        <v>601.79999999999995</v>
      </c>
      <c r="G744" s="175">
        <f>ROUND(E744*F744,2)</f>
        <v>7402.14</v>
      </c>
      <c r="H744" s="174"/>
      <c r="I744" s="175">
        <f>ROUND(E744*H744,2)</f>
        <v>0</v>
      </c>
      <c r="J744" s="174"/>
      <c r="K744" s="175">
        <f>ROUND(E744*J744,2)</f>
        <v>0</v>
      </c>
      <c r="L744" s="175">
        <v>21</v>
      </c>
      <c r="M744" s="175">
        <f>G744*(1+L744/100)</f>
        <v>8956.5894000000008</v>
      </c>
      <c r="N744" s="175">
        <v>3.4499999999999999E-3</v>
      </c>
      <c r="O744" s="175">
        <f>ROUND(E744*N744,2)</f>
        <v>0.04</v>
      </c>
      <c r="P744" s="175">
        <v>0</v>
      </c>
      <c r="Q744" s="175">
        <f>ROUND(E744*P744,2)</f>
        <v>0</v>
      </c>
      <c r="R744" s="175" t="s">
        <v>894</v>
      </c>
      <c r="S744" s="175" t="s">
        <v>217</v>
      </c>
      <c r="T744" s="176" t="s">
        <v>218</v>
      </c>
      <c r="U744" s="161">
        <v>0.81915000000000004</v>
      </c>
      <c r="V744" s="161">
        <f>ROUND(E744*U744,2)</f>
        <v>10.08</v>
      </c>
      <c r="W744" s="161"/>
      <c r="X744" s="161" t="s">
        <v>241</v>
      </c>
      <c r="Y744" s="150"/>
      <c r="Z744" s="150"/>
      <c r="AA744" s="150"/>
      <c r="AB744" s="150"/>
      <c r="AC744" s="150"/>
      <c r="AD744" s="150"/>
      <c r="AE744" s="150"/>
      <c r="AF744" s="150"/>
      <c r="AG744" s="150" t="s">
        <v>242</v>
      </c>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
      <c r="A745" s="157"/>
      <c r="B745" s="158"/>
      <c r="C745" s="259" t="s">
        <v>911</v>
      </c>
      <c r="D745" s="260"/>
      <c r="E745" s="260"/>
      <c r="F745" s="260"/>
      <c r="G745" s="260"/>
      <c r="H745" s="161"/>
      <c r="I745" s="161"/>
      <c r="J745" s="161"/>
      <c r="K745" s="161"/>
      <c r="L745" s="161"/>
      <c r="M745" s="161"/>
      <c r="N745" s="161"/>
      <c r="O745" s="161"/>
      <c r="P745" s="161"/>
      <c r="Q745" s="161"/>
      <c r="R745" s="161"/>
      <c r="S745" s="161"/>
      <c r="T745" s="161"/>
      <c r="U745" s="161"/>
      <c r="V745" s="161"/>
      <c r="W745" s="161"/>
      <c r="X745" s="161"/>
      <c r="Y745" s="150"/>
      <c r="Z745" s="150"/>
      <c r="AA745" s="150"/>
      <c r="AB745" s="150"/>
      <c r="AC745" s="150"/>
      <c r="AD745" s="150"/>
      <c r="AE745" s="150"/>
      <c r="AF745" s="150"/>
      <c r="AG745" s="150" t="s">
        <v>244</v>
      </c>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
      <c r="A746" s="157"/>
      <c r="B746" s="158"/>
      <c r="C746" s="189" t="s">
        <v>912</v>
      </c>
      <c r="D746" s="184"/>
      <c r="E746" s="185">
        <v>9.6</v>
      </c>
      <c r="F746" s="161"/>
      <c r="G746" s="161"/>
      <c r="H746" s="161"/>
      <c r="I746" s="161"/>
      <c r="J746" s="161"/>
      <c r="K746" s="161"/>
      <c r="L746" s="161"/>
      <c r="M746" s="161"/>
      <c r="N746" s="161"/>
      <c r="O746" s="161"/>
      <c r="P746" s="161"/>
      <c r="Q746" s="161"/>
      <c r="R746" s="161"/>
      <c r="S746" s="161"/>
      <c r="T746" s="161"/>
      <c r="U746" s="161"/>
      <c r="V746" s="161"/>
      <c r="W746" s="161"/>
      <c r="X746" s="161"/>
      <c r="Y746" s="150"/>
      <c r="Z746" s="150"/>
      <c r="AA746" s="150"/>
      <c r="AB746" s="150"/>
      <c r="AC746" s="150"/>
      <c r="AD746" s="150"/>
      <c r="AE746" s="150"/>
      <c r="AF746" s="150"/>
      <c r="AG746" s="150" t="s">
        <v>246</v>
      </c>
      <c r="AH746" s="150">
        <v>0</v>
      </c>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
      <c r="A747" s="157"/>
      <c r="B747" s="158"/>
      <c r="C747" s="189" t="s">
        <v>555</v>
      </c>
      <c r="D747" s="184"/>
      <c r="E747" s="185">
        <v>2.7</v>
      </c>
      <c r="F747" s="161"/>
      <c r="G747" s="161"/>
      <c r="H747" s="161"/>
      <c r="I747" s="161"/>
      <c r="J747" s="161"/>
      <c r="K747" s="161"/>
      <c r="L747" s="161"/>
      <c r="M747" s="161"/>
      <c r="N747" s="161"/>
      <c r="O747" s="161"/>
      <c r="P747" s="161"/>
      <c r="Q747" s="161"/>
      <c r="R747" s="161"/>
      <c r="S747" s="161"/>
      <c r="T747" s="161"/>
      <c r="U747" s="161"/>
      <c r="V747" s="161"/>
      <c r="W747" s="161"/>
      <c r="X747" s="161"/>
      <c r="Y747" s="150"/>
      <c r="Z747" s="150"/>
      <c r="AA747" s="150"/>
      <c r="AB747" s="150"/>
      <c r="AC747" s="150"/>
      <c r="AD747" s="150"/>
      <c r="AE747" s="150"/>
      <c r="AF747" s="150"/>
      <c r="AG747" s="150" t="s">
        <v>246</v>
      </c>
      <c r="AH747" s="150">
        <v>0</v>
      </c>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
      <c r="A748" s="157"/>
      <c r="B748" s="158"/>
      <c r="C748" s="261"/>
      <c r="D748" s="262"/>
      <c r="E748" s="262"/>
      <c r="F748" s="262"/>
      <c r="G748" s="262"/>
      <c r="H748" s="161"/>
      <c r="I748" s="161"/>
      <c r="J748" s="161"/>
      <c r="K748" s="161"/>
      <c r="L748" s="161"/>
      <c r="M748" s="161"/>
      <c r="N748" s="161"/>
      <c r="O748" s="161"/>
      <c r="P748" s="161"/>
      <c r="Q748" s="161"/>
      <c r="R748" s="161"/>
      <c r="S748" s="161"/>
      <c r="T748" s="161"/>
      <c r="U748" s="161"/>
      <c r="V748" s="161"/>
      <c r="W748" s="161"/>
      <c r="X748" s="161"/>
      <c r="Y748" s="150"/>
      <c r="Z748" s="150"/>
      <c r="AA748" s="150"/>
      <c r="AB748" s="150"/>
      <c r="AC748" s="150"/>
      <c r="AD748" s="150"/>
      <c r="AE748" s="150"/>
      <c r="AF748" s="150"/>
      <c r="AG748" s="150" t="s">
        <v>221</v>
      </c>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ht="22.5" outlineLevel="1" x14ac:dyDescent="0.2">
      <c r="A749" s="170">
        <v>194</v>
      </c>
      <c r="B749" s="171" t="s">
        <v>913</v>
      </c>
      <c r="C749" s="180" t="s">
        <v>914</v>
      </c>
      <c r="D749" s="172" t="s">
        <v>239</v>
      </c>
      <c r="E749" s="173">
        <v>40.299999999999997</v>
      </c>
      <c r="F749" s="174">
        <v>1296.17</v>
      </c>
      <c r="G749" s="175">
        <f>ROUND(E749*F749,2)</f>
        <v>52235.65</v>
      </c>
      <c r="H749" s="174"/>
      <c r="I749" s="175">
        <f>ROUND(E749*H749,2)</f>
        <v>0</v>
      </c>
      <c r="J749" s="174"/>
      <c r="K749" s="175">
        <f>ROUND(E749*J749,2)</f>
        <v>0</v>
      </c>
      <c r="L749" s="175">
        <v>21</v>
      </c>
      <c r="M749" s="175">
        <f>G749*(1+L749/100)</f>
        <v>63205.136500000001</v>
      </c>
      <c r="N749" s="175">
        <v>6.79E-3</v>
      </c>
      <c r="O749" s="175">
        <f>ROUND(E749*N749,2)</f>
        <v>0.27</v>
      </c>
      <c r="P749" s="175">
        <v>0</v>
      </c>
      <c r="Q749" s="175">
        <f>ROUND(E749*P749,2)</f>
        <v>0</v>
      </c>
      <c r="R749" s="175" t="s">
        <v>894</v>
      </c>
      <c r="S749" s="175" t="s">
        <v>217</v>
      </c>
      <c r="T749" s="176" t="s">
        <v>218</v>
      </c>
      <c r="U749" s="161">
        <v>1.11205</v>
      </c>
      <c r="V749" s="161">
        <f>ROUND(E749*U749,2)</f>
        <v>44.82</v>
      </c>
      <c r="W749" s="161"/>
      <c r="X749" s="161" t="s">
        <v>241</v>
      </c>
      <c r="Y749" s="150"/>
      <c r="Z749" s="150"/>
      <c r="AA749" s="150"/>
      <c r="AB749" s="150"/>
      <c r="AC749" s="150"/>
      <c r="AD749" s="150"/>
      <c r="AE749" s="150"/>
      <c r="AF749" s="150"/>
      <c r="AG749" s="150" t="s">
        <v>242</v>
      </c>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
      <c r="A750" s="157"/>
      <c r="B750" s="158"/>
      <c r="C750" s="259" t="s">
        <v>911</v>
      </c>
      <c r="D750" s="260"/>
      <c r="E750" s="260"/>
      <c r="F750" s="260"/>
      <c r="G750" s="260"/>
      <c r="H750" s="161"/>
      <c r="I750" s="161"/>
      <c r="J750" s="161"/>
      <c r="K750" s="161"/>
      <c r="L750" s="161"/>
      <c r="M750" s="161"/>
      <c r="N750" s="161"/>
      <c r="O750" s="161"/>
      <c r="P750" s="161"/>
      <c r="Q750" s="161"/>
      <c r="R750" s="161"/>
      <c r="S750" s="161"/>
      <c r="T750" s="161"/>
      <c r="U750" s="161"/>
      <c r="V750" s="161"/>
      <c r="W750" s="161"/>
      <c r="X750" s="161"/>
      <c r="Y750" s="150"/>
      <c r="Z750" s="150"/>
      <c r="AA750" s="150"/>
      <c r="AB750" s="150"/>
      <c r="AC750" s="150"/>
      <c r="AD750" s="150"/>
      <c r="AE750" s="150"/>
      <c r="AF750" s="150"/>
      <c r="AG750" s="150" t="s">
        <v>244</v>
      </c>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
      <c r="A751" s="157"/>
      <c r="B751" s="158"/>
      <c r="C751" s="189" t="s">
        <v>915</v>
      </c>
      <c r="D751" s="184"/>
      <c r="E751" s="185">
        <v>40.299999999999997</v>
      </c>
      <c r="F751" s="161"/>
      <c r="G751" s="161"/>
      <c r="H751" s="161"/>
      <c r="I751" s="161"/>
      <c r="J751" s="161"/>
      <c r="K751" s="161"/>
      <c r="L751" s="161"/>
      <c r="M751" s="161"/>
      <c r="N751" s="161"/>
      <c r="O751" s="161"/>
      <c r="P751" s="161"/>
      <c r="Q751" s="161"/>
      <c r="R751" s="161"/>
      <c r="S751" s="161"/>
      <c r="T751" s="161"/>
      <c r="U751" s="161"/>
      <c r="V751" s="161"/>
      <c r="W751" s="161"/>
      <c r="X751" s="161"/>
      <c r="Y751" s="150"/>
      <c r="Z751" s="150"/>
      <c r="AA751" s="150"/>
      <c r="AB751" s="150"/>
      <c r="AC751" s="150"/>
      <c r="AD751" s="150"/>
      <c r="AE751" s="150"/>
      <c r="AF751" s="150"/>
      <c r="AG751" s="150" t="s">
        <v>246</v>
      </c>
      <c r="AH751" s="150">
        <v>0</v>
      </c>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
      <c r="A752" s="157"/>
      <c r="B752" s="158"/>
      <c r="C752" s="261"/>
      <c r="D752" s="262"/>
      <c r="E752" s="262"/>
      <c r="F752" s="262"/>
      <c r="G752" s="262"/>
      <c r="H752" s="161"/>
      <c r="I752" s="161"/>
      <c r="J752" s="161"/>
      <c r="K752" s="161"/>
      <c r="L752" s="161"/>
      <c r="M752" s="161"/>
      <c r="N752" s="161"/>
      <c r="O752" s="161"/>
      <c r="P752" s="161"/>
      <c r="Q752" s="161"/>
      <c r="R752" s="161"/>
      <c r="S752" s="161"/>
      <c r="T752" s="161"/>
      <c r="U752" s="161"/>
      <c r="V752" s="161"/>
      <c r="W752" s="161"/>
      <c r="X752" s="161"/>
      <c r="Y752" s="150"/>
      <c r="Z752" s="150"/>
      <c r="AA752" s="150"/>
      <c r="AB752" s="150"/>
      <c r="AC752" s="150"/>
      <c r="AD752" s="150"/>
      <c r="AE752" s="150"/>
      <c r="AF752" s="150"/>
      <c r="AG752" s="150" t="s">
        <v>221</v>
      </c>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ht="45" outlineLevel="1" x14ac:dyDescent="0.2">
      <c r="A753" s="170">
        <v>195</v>
      </c>
      <c r="B753" s="171" t="s">
        <v>916</v>
      </c>
      <c r="C753" s="180" t="s">
        <v>917</v>
      </c>
      <c r="D753" s="172" t="s">
        <v>239</v>
      </c>
      <c r="E753" s="173">
        <v>17</v>
      </c>
      <c r="F753" s="174">
        <v>469.45</v>
      </c>
      <c r="G753" s="175">
        <f>ROUND(E753*F753,2)</f>
        <v>7980.65</v>
      </c>
      <c r="H753" s="174"/>
      <c r="I753" s="175">
        <f>ROUND(E753*H753,2)</f>
        <v>0</v>
      </c>
      <c r="J753" s="174"/>
      <c r="K753" s="175">
        <f>ROUND(E753*J753,2)</f>
        <v>0</v>
      </c>
      <c r="L753" s="175">
        <v>21</v>
      </c>
      <c r="M753" s="175">
        <f>G753*(1+L753/100)</f>
        <v>9656.5864999999994</v>
      </c>
      <c r="N753" s="175">
        <v>2.63E-3</v>
      </c>
      <c r="O753" s="175">
        <f>ROUND(E753*N753,2)</f>
        <v>0.04</v>
      </c>
      <c r="P753" s="175">
        <v>0</v>
      </c>
      <c r="Q753" s="175">
        <f>ROUND(E753*P753,2)</f>
        <v>0</v>
      </c>
      <c r="R753" s="175" t="s">
        <v>894</v>
      </c>
      <c r="S753" s="175" t="s">
        <v>217</v>
      </c>
      <c r="T753" s="176" t="s">
        <v>218</v>
      </c>
      <c r="U753" s="161">
        <v>0.54305000000000003</v>
      </c>
      <c r="V753" s="161">
        <f>ROUND(E753*U753,2)</f>
        <v>9.23</v>
      </c>
      <c r="W753" s="161"/>
      <c r="X753" s="161" t="s">
        <v>241</v>
      </c>
      <c r="Y753" s="150"/>
      <c r="Z753" s="150"/>
      <c r="AA753" s="150"/>
      <c r="AB753" s="150"/>
      <c r="AC753" s="150"/>
      <c r="AD753" s="150"/>
      <c r="AE753" s="150"/>
      <c r="AF753" s="150"/>
      <c r="AG753" s="150" t="s">
        <v>242</v>
      </c>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
      <c r="A754" s="157"/>
      <c r="B754" s="158"/>
      <c r="C754" s="189" t="s">
        <v>918</v>
      </c>
      <c r="D754" s="184"/>
      <c r="E754" s="185">
        <v>17</v>
      </c>
      <c r="F754" s="161"/>
      <c r="G754" s="161"/>
      <c r="H754" s="161"/>
      <c r="I754" s="161"/>
      <c r="J754" s="161"/>
      <c r="K754" s="161"/>
      <c r="L754" s="161"/>
      <c r="M754" s="161"/>
      <c r="N754" s="161"/>
      <c r="O754" s="161"/>
      <c r="P754" s="161"/>
      <c r="Q754" s="161"/>
      <c r="R754" s="161"/>
      <c r="S754" s="161"/>
      <c r="T754" s="161"/>
      <c r="U754" s="161"/>
      <c r="V754" s="161"/>
      <c r="W754" s="161"/>
      <c r="X754" s="161"/>
      <c r="Y754" s="150"/>
      <c r="Z754" s="150"/>
      <c r="AA754" s="150"/>
      <c r="AB754" s="150"/>
      <c r="AC754" s="150"/>
      <c r="AD754" s="150"/>
      <c r="AE754" s="150"/>
      <c r="AF754" s="150"/>
      <c r="AG754" s="150" t="s">
        <v>246</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
      <c r="A755" s="157"/>
      <c r="B755" s="158"/>
      <c r="C755" s="261"/>
      <c r="D755" s="262"/>
      <c r="E755" s="262"/>
      <c r="F755" s="262"/>
      <c r="G755" s="262"/>
      <c r="H755" s="161"/>
      <c r="I755" s="161"/>
      <c r="J755" s="161"/>
      <c r="K755" s="161"/>
      <c r="L755" s="161"/>
      <c r="M755" s="161"/>
      <c r="N755" s="161"/>
      <c r="O755" s="161"/>
      <c r="P755" s="161"/>
      <c r="Q755" s="161"/>
      <c r="R755" s="161"/>
      <c r="S755" s="161"/>
      <c r="T755" s="161"/>
      <c r="U755" s="161"/>
      <c r="V755" s="161"/>
      <c r="W755" s="161"/>
      <c r="X755" s="161"/>
      <c r="Y755" s="150"/>
      <c r="Z755" s="150"/>
      <c r="AA755" s="150"/>
      <c r="AB755" s="150"/>
      <c r="AC755" s="150"/>
      <c r="AD755" s="150"/>
      <c r="AE755" s="150"/>
      <c r="AF755" s="150"/>
      <c r="AG755" s="150" t="s">
        <v>221</v>
      </c>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ht="22.5" outlineLevel="1" x14ac:dyDescent="0.2">
      <c r="A756" s="170">
        <v>196</v>
      </c>
      <c r="B756" s="171" t="s">
        <v>919</v>
      </c>
      <c r="C756" s="180" t="s">
        <v>920</v>
      </c>
      <c r="D756" s="172" t="s">
        <v>239</v>
      </c>
      <c r="E756" s="173">
        <v>1</v>
      </c>
      <c r="F756" s="174">
        <v>284.88</v>
      </c>
      <c r="G756" s="175">
        <f>ROUND(E756*F756,2)</f>
        <v>284.88</v>
      </c>
      <c r="H756" s="174"/>
      <c r="I756" s="175">
        <f>ROUND(E756*H756,2)</f>
        <v>0</v>
      </c>
      <c r="J756" s="174"/>
      <c r="K756" s="175">
        <f>ROUND(E756*J756,2)</f>
        <v>0</v>
      </c>
      <c r="L756" s="175">
        <v>21</v>
      </c>
      <c r="M756" s="175">
        <f>G756*(1+L756/100)</f>
        <v>344.70479999999998</v>
      </c>
      <c r="N756" s="175">
        <v>1.81E-3</v>
      </c>
      <c r="O756" s="175">
        <f>ROUND(E756*N756,2)</f>
        <v>0</v>
      </c>
      <c r="P756" s="175">
        <v>0</v>
      </c>
      <c r="Q756" s="175">
        <f>ROUND(E756*P756,2)</f>
        <v>0</v>
      </c>
      <c r="R756" s="175" t="s">
        <v>894</v>
      </c>
      <c r="S756" s="175" t="s">
        <v>217</v>
      </c>
      <c r="T756" s="176" t="s">
        <v>218</v>
      </c>
      <c r="U756" s="161">
        <v>0.28634999999999999</v>
      </c>
      <c r="V756" s="161">
        <f>ROUND(E756*U756,2)</f>
        <v>0.28999999999999998</v>
      </c>
      <c r="W756" s="161"/>
      <c r="X756" s="161" t="s">
        <v>241</v>
      </c>
      <c r="Y756" s="150"/>
      <c r="Z756" s="150"/>
      <c r="AA756" s="150"/>
      <c r="AB756" s="150"/>
      <c r="AC756" s="150"/>
      <c r="AD756" s="150"/>
      <c r="AE756" s="150"/>
      <c r="AF756" s="150"/>
      <c r="AG756" s="150" t="s">
        <v>242</v>
      </c>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
      <c r="A757" s="157"/>
      <c r="B757" s="158"/>
      <c r="C757" s="189" t="s">
        <v>921</v>
      </c>
      <c r="D757" s="184"/>
      <c r="E757" s="185">
        <v>1</v>
      </c>
      <c r="F757" s="161"/>
      <c r="G757" s="161"/>
      <c r="H757" s="161"/>
      <c r="I757" s="161"/>
      <c r="J757" s="161"/>
      <c r="K757" s="161"/>
      <c r="L757" s="161"/>
      <c r="M757" s="161"/>
      <c r="N757" s="161"/>
      <c r="O757" s="161"/>
      <c r="P757" s="161"/>
      <c r="Q757" s="161"/>
      <c r="R757" s="161"/>
      <c r="S757" s="161"/>
      <c r="T757" s="161"/>
      <c r="U757" s="161"/>
      <c r="V757" s="161"/>
      <c r="W757" s="161"/>
      <c r="X757" s="161"/>
      <c r="Y757" s="150"/>
      <c r="Z757" s="150"/>
      <c r="AA757" s="150"/>
      <c r="AB757" s="150"/>
      <c r="AC757" s="150"/>
      <c r="AD757" s="150"/>
      <c r="AE757" s="150"/>
      <c r="AF757" s="150"/>
      <c r="AG757" s="150" t="s">
        <v>246</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
      <c r="A758" s="157"/>
      <c r="B758" s="158"/>
      <c r="C758" s="261"/>
      <c r="D758" s="262"/>
      <c r="E758" s="262"/>
      <c r="F758" s="262"/>
      <c r="G758" s="262"/>
      <c r="H758" s="161"/>
      <c r="I758" s="161"/>
      <c r="J758" s="161"/>
      <c r="K758" s="161"/>
      <c r="L758" s="161"/>
      <c r="M758" s="161"/>
      <c r="N758" s="161"/>
      <c r="O758" s="161"/>
      <c r="P758" s="161"/>
      <c r="Q758" s="161"/>
      <c r="R758" s="161"/>
      <c r="S758" s="161"/>
      <c r="T758" s="161"/>
      <c r="U758" s="161"/>
      <c r="V758" s="161"/>
      <c r="W758" s="161"/>
      <c r="X758" s="161"/>
      <c r="Y758" s="150"/>
      <c r="Z758" s="150"/>
      <c r="AA758" s="150"/>
      <c r="AB758" s="150"/>
      <c r="AC758" s="150"/>
      <c r="AD758" s="150"/>
      <c r="AE758" s="150"/>
      <c r="AF758" s="150"/>
      <c r="AG758" s="150" t="s">
        <v>221</v>
      </c>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ht="22.5" outlineLevel="1" x14ac:dyDescent="0.2">
      <c r="A759" s="170">
        <v>197</v>
      </c>
      <c r="B759" s="171" t="s">
        <v>922</v>
      </c>
      <c r="C759" s="180" t="s">
        <v>923</v>
      </c>
      <c r="D759" s="172" t="s">
        <v>332</v>
      </c>
      <c r="E759" s="173">
        <v>1</v>
      </c>
      <c r="F759" s="174">
        <v>81.31</v>
      </c>
      <c r="G759" s="175">
        <f>ROUND(E759*F759,2)</f>
        <v>81.31</v>
      </c>
      <c r="H759" s="174"/>
      <c r="I759" s="175">
        <f>ROUND(E759*H759,2)</f>
        <v>0</v>
      </c>
      <c r="J759" s="174"/>
      <c r="K759" s="175">
        <f>ROUND(E759*J759,2)</f>
        <v>0</v>
      </c>
      <c r="L759" s="175">
        <v>21</v>
      </c>
      <c r="M759" s="175">
        <f>G759*(1+L759/100)</f>
        <v>98.385099999999994</v>
      </c>
      <c r="N759" s="175">
        <v>1.0399999999999999E-3</v>
      </c>
      <c r="O759" s="175">
        <f>ROUND(E759*N759,2)</f>
        <v>0</v>
      </c>
      <c r="P759" s="175">
        <v>0</v>
      </c>
      <c r="Q759" s="175">
        <f>ROUND(E759*P759,2)</f>
        <v>0</v>
      </c>
      <c r="R759" s="175" t="s">
        <v>894</v>
      </c>
      <c r="S759" s="175" t="s">
        <v>217</v>
      </c>
      <c r="T759" s="176" t="s">
        <v>218</v>
      </c>
      <c r="U759" s="161">
        <v>8.165E-2</v>
      </c>
      <c r="V759" s="161">
        <f>ROUND(E759*U759,2)</f>
        <v>0.08</v>
      </c>
      <c r="W759" s="161"/>
      <c r="X759" s="161" t="s">
        <v>241</v>
      </c>
      <c r="Y759" s="150"/>
      <c r="Z759" s="150"/>
      <c r="AA759" s="150"/>
      <c r="AB759" s="150"/>
      <c r="AC759" s="150"/>
      <c r="AD759" s="150"/>
      <c r="AE759" s="150"/>
      <c r="AF759" s="150"/>
      <c r="AG759" s="150" t="s">
        <v>242</v>
      </c>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
      <c r="A760" s="157"/>
      <c r="B760" s="158"/>
      <c r="C760" s="189" t="s">
        <v>921</v>
      </c>
      <c r="D760" s="184"/>
      <c r="E760" s="185">
        <v>1</v>
      </c>
      <c r="F760" s="161"/>
      <c r="G760" s="161"/>
      <c r="H760" s="161"/>
      <c r="I760" s="161"/>
      <c r="J760" s="161"/>
      <c r="K760" s="161"/>
      <c r="L760" s="161"/>
      <c r="M760" s="161"/>
      <c r="N760" s="161"/>
      <c r="O760" s="161"/>
      <c r="P760" s="161"/>
      <c r="Q760" s="161"/>
      <c r="R760" s="161"/>
      <c r="S760" s="161"/>
      <c r="T760" s="161"/>
      <c r="U760" s="161"/>
      <c r="V760" s="161"/>
      <c r="W760" s="161"/>
      <c r="X760" s="161"/>
      <c r="Y760" s="150"/>
      <c r="Z760" s="150"/>
      <c r="AA760" s="150"/>
      <c r="AB760" s="150"/>
      <c r="AC760" s="150"/>
      <c r="AD760" s="150"/>
      <c r="AE760" s="150"/>
      <c r="AF760" s="150"/>
      <c r="AG760" s="150" t="s">
        <v>246</v>
      </c>
      <c r="AH760" s="150">
        <v>0</v>
      </c>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
      <c r="A761" s="157"/>
      <c r="B761" s="158"/>
      <c r="C761" s="261"/>
      <c r="D761" s="262"/>
      <c r="E761" s="262"/>
      <c r="F761" s="262"/>
      <c r="G761" s="262"/>
      <c r="H761" s="161"/>
      <c r="I761" s="161"/>
      <c r="J761" s="161"/>
      <c r="K761" s="161"/>
      <c r="L761" s="161"/>
      <c r="M761" s="161"/>
      <c r="N761" s="161"/>
      <c r="O761" s="161"/>
      <c r="P761" s="161"/>
      <c r="Q761" s="161"/>
      <c r="R761" s="161"/>
      <c r="S761" s="161"/>
      <c r="T761" s="161"/>
      <c r="U761" s="161"/>
      <c r="V761" s="161"/>
      <c r="W761" s="161"/>
      <c r="X761" s="161"/>
      <c r="Y761" s="150"/>
      <c r="Z761" s="150"/>
      <c r="AA761" s="150"/>
      <c r="AB761" s="150"/>
      <c r="AC761" s="150"/>
      <c r="AD761" s="150"/>
      <c r="AE761" s="150"/>
      <c r="AF761" s="150"/>
      <c r="AG761" s="150" t="s">
        <v>221</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
      <c r="A762" s="157">
        <v>198</v>
      </c>
      <c r="B762" s="158" t="s">
        <v>924</v>
      </c>
      <c r="C762" s="190" t="s">
        <v>925</v>
      </c>
      <c r="D762" s="159" t="s">
        <v>0</v>
      </c>
      <c r="E762" s="177">
        <v>751.61800000000005</v>
      </c>
      <c r="F762" s="162">
        <v>1.95</v>
      </c>
      <c r="G762" s="161">
        <f>ROUND(E762*F762,2)</f>
        <v>1465.66</v>
      </c>
      <c r="H762" s="162"/>
      <c r="I762" s="161">
        <f>ROUND(E762*H762,2)</f>
        <v>0</v>
      </c>
      <c r="J762" s="162"/>
      <c r="K762" s="161">
        <f>ROUND(E762*J762,2)</f>
        <v>0</v>
      </c>
      <c r="L762" s="161">
        <v>21</v>
      </c>
      <c r="M762" s="161">
        <f>G762*(1+L762/100)</f>
        <v>1773.4485999999999</v>
      </c>
      <c r="N762" s="161">
        <v>0</v>
      </c>
      <c r="O762" s="161">
        <f>ROUND(E762*N762,2)</f>
        <v>0</v>
      </c>
      <c r="P762" s="161">
        <v>0</v>
      </c>
      <c r="Q762" s="161">
        <f>ROUND(E762*P762,2)</f>
        <v>0</v>
      </c>
      <c r="R762" s="161" t="s">
        <v>894</v>
      </c>
      <c r="S762" s="161" t="s">
        <v>217</v>
      </c>
      <c r="T762" s="161" t="s">
        <v>218</v>
      </c>
      <c r="U762" s="161">
        <v>0</v>
      </c>
      <c r="V762" s="161">
        <f>ROUND(E762*U762,2)</f>
        <v>0</v>
      </c>
      <c r="W762" s="161"/>
      <c r="X762" s="161" t="s">
        <v>622</v>
      </c>
      <c r="Y762" s="150"/>
      <c r="Z762" s="150"/>
      <c r="AA762" s="150"/>
      <c r="AB762" s="150"/>
      <c r="AC762" s="150"/>
      <c r="AD762" s="150"/>
      <c r="AE762" s="150"/>
      <c r="AF762" s="150"/>
      <c r="AG762" s="150" t="s">
        <v>623</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
      <c r="A763" s="157"/>
      <c r="B763" s="158"/>
      <c r="C763" s="263" t="s">
        <v>675</v>
      </c>
      <c r="D763" s="264"/>
      <c r="E763" s="264"/>
      <c r="F763" s="264"/>
      <c r="G763" s="264"/>
      <c r="H763" s="161"/>
      <c r="I763" s="161"/>
      <c r="J763" s="161"/>
      <c r="K763" s="161"/>
      <c r="L763" s="161"/>
      <c r="M763" s="161"/>
      <c r="N763" s="161"/>
      <c r="O763" s="161"/>
      <c r="P763" s="161"/>
      <c r="Q763" s="161"/>
      <c r="R763" s="161"/>
      <c r="S763" s="161"/>
      <c r="T763" s="161"/>
      <c r="U763" s="161"/>
      <c r="V763" s="161"/>
      <c r="W763" s="161"/>
      <c r="X763" s="161"/>
      <c r="Y763" s="150"/>
      <c r="Z763" s="150"/>
      <c r="AA763" s="150"/>
      <c r="AB763" s="150"/>
      <c r="AC763" s="150"/>
      <c r="AD763" s="150"/>
      <c r="AE763" s="150"/>
      <c r="AF763" s="150"/>
      <c r="AG763" s="150" t="s">
        <v>244</v>
      </c>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
      <c r="A764" s="157"/>
      <c r="B764" s="158"/>
      <c r="C764" s="261"/>
      <c r="D764" s="262"/>
      <c r="E764" s="262"/>
      <c r="F764" s="262"/>
      <c r="G764" s="262"/>
      <c r="H764" s="161"/>
      <c r="I764" s="161"/>
      <c r="J764" s="161"/>
      <c r="K764" s="161"/>
      <c r="L764" s="161"/>
      <c r="M764" s="161"/>
      <c r="N764" s="161"/>
      <c r="O764" s="161"/>
      <c r="P764" s="161"/>
      <c r="Q764" s="161"/>
      <c r="R764" s="161"/>
      <c r="S764" s="161"/>
      <c r="T764" s="161"/>
      <c r="U764" s="161"/>
      <c r="V764" s="161"/>
      <c r="W764" s="161"/>
      <c r="X764" s="161"/>
      <c r="Y764" s="150"/>
      <c r="Z764" s="150"/>
      <c r="AA764" s="150"/>
      <c r="AB764" s="150"/>
      <c r="AC764" s="150"/>
      <c r="AD764" s="150"/>
      <c r="AE764" s="150"/>
      <c r="AF764" s="150"/>
      <c r="AG764" s="150" t="s">
        <v>221</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x14ac:dyDescent="0.2">
      <c r="A765" s="164" t="s">
        <v>212</v>
      </c>
      <c r="B765" s="165" t="s">
        <v>157</v>
      </c>
      <c r="C765" s="179" t="s">
        <v>158</v>
      </c>
      <c r="D765" s="166"/>
      <c r="E765" s="167"/>
      <c r="F765" s="168"/>
      <c r="G765" s="168">
        <f>SUMIF(AG766:AG801,"&lt;&gt;NOR",G766:G801)</f>
        <v>310773.77999999997</v>
      </c>
      <c r="H765" s="168"/>
      <c r="I765" s="168">
        <f>SUM(I766:I801)</f>
        <v>0</v>
      </c>
      <c r="J765" s="168"/>
      <c r="K765" s="168">
        <f>SUM(K766:K801)</f>
        <v>0</v>
      </c>
      <c r="L765" s="168"/>
      <c r="M765" s="168">
        <f>SUM(M766:M801)</f>
        <v>376036.27379999997</v>
      </c>
      <c r="N765" s="168"/>
      <c r="O765" s="168">
        <f>SUM(O766:O801)</f>
        <v>9.0000000000000011E-2</v>
      </c>
      <c r="P765" s="168"/>
      <c r="Q765" s="168">
        <f>SUM(Q766:Q801)</f>
        <v>0</v>
      </c>
      <c r="R765" s="168"/>
      <c r="S765" s="168"/>
      <c r="T765" s="169"/>
      <c r="U765" s="163"/>
      <c r="V765" s="163">
        <f>SUM(V766:V801)</f>
        <v>36.809999999999995</v>
      </c>
      <c r="W765" s="163"/>
      <c r="X765" s="163"/>
      <c r="AG765" t="s">
        <v>213</v>
      </c>
    </row>
    <row r="766" spans="1:60" outlineLevel="1" x14ac:dyDescent="0.2">
      <c r="A766" s="170">
        <v>199</v>
      </c>
      <c r="B766" s="171" t="s">
        <v>926</v>
      </c>
      <c r="C766" s="180" t="s">
        <v>927</v>
      </c>
      <c r="D766" s="172" t="s">
        <v>239</v>
      </c>
      <c r="E766" s="173">
        <v>42.6</v>
      </c>
      <c r="F766" s="174">
        <v>474.78</v>
      </c>
      <c r="G766" s="175">
        <f>ROUND(E766*F766,2)</f>
        <v>20225.63</v>
      </c>
      <c r="H766" s="174"/>
      <c r="I766" s="175">
        <f>ROUND(E766*H766,2)</f>
        <v>0</v>
      </c>
      <c r="J766" s="174"/>
      <c r="K766" s="175">
        <f>ROUND(E766*J766,2)</f>
        <v>0</v>
      </c>
      <c r="L766" s="175">
        <v>21</v>
      </c>
      <c r="M766" s="175">
        <f>G766*(1+L766/100)</f>
        <v>24473.012300000002</v>
      </c>
      <c r="N766" s="175">
        <v>2.0000000000000002E-5</v>
      </c>
      <c r="O766" s="175">
        <f>ROUND(E766*N766,2)</f>
        <v>0</v>
      </c>
      <c r="P766" s="175">
        <v>0</v>
      </c>
      <c r="Q766" s="175">
        <f>ROUND(E766*P766,2)</f>
        <v>0</v>
      </c>
      <c r="R766" s="175" t="s">
        <v>928</v>
      </c>
      <c r="S766" s="175" t="s">
        <v>217</v>
      </c>
      <c r="T766" s="176" t="s">
        <v>218</v>
      </c>
      <c r="U766" s="161">
        <v>0.46800000000000003</v>
      </c>
      <c r="V766" s="161">
        <f>ROUND(E766*U766,2)</f>
        <v>19.940000000000001</v>
      </c>
      <c r="W766" s="161"/>
      <c r="X766" s="161" t="s">
        <v>241</v>
      </c>
      <c r="Y766" s="150"/>
      <c r="Z766" s="150"/>
      <c r="AA766" s="150"/>
      <c r="AB766" s="150"/>
      <c r="AC766" s="150"/>
      <c r="AD766" s="150"/>
      <c r="AE766" s="150"/>
      <c r="AF766" s="150"/>
      <c r="AG766" s="150" t="s">
        <v>242</v>
      </c>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
      <c r="A767" s="157"/>
      <c r="B767" s="158"/>
      <c r="C767" s="189" t="s">
        <v>929</v>
      </c>
      <c r="D767" s="184"/>
      <c r="E767" s="185">
        <v>33.6</v>
      </c>
      <c r="F767" s="161"/>
      <c r="G767" s="161"/>
      <c r="H767" s="161"/>
      <c r="I767" s="161"/>
      <c r="J767" s="161"/>
      <c r="K767" s="161"/>
      <c r="L767" s="161"/>
      <c r="M767" s="161"/>
      <c r="N767" s="161"/>
      <c r="O767" s="161"/>
      <c r="P767" s="161"/>
      <c r="Q767" s="161"/>
      <c r="R767" s="161"/>
      <c r="S767" s="161"/>
      <c r="T767" s="161"/>
      <c r="U767" s="161"/>
      <c r="V767" s="161"/>
      <c r="W767" s="161"/>
      <c r="X767" s="161"/>
      <c r="Y767" s="150"/>
      <c r="Z767" s="150"/>
      <c r="AA767" s="150"/>
      <c r="AB767" s="150"/>
      <c r="AC767" s="150"/>
      <c r="AD767" s="150"/>
      <c r="AE767" s="150"/>
      <c r="AF767" s="150"/>
      <c r="AG767" s="150" t="s">
        <v>246</v>
      </c>
      <c r="AH767" s="150">
        <v>0</v>
      </c>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outlineLevel="1" x14ac:dyDescent="0.2">
      <c r="A768" s="157"/>
      <c r="B768" s="158"/>
      <c r="C768" s="189" t="s">
        <v>930</v>
      </c>
      <c r="D768" s="184"/>
      <c r="E768" s="185">
        <v>9</v>
      </c>
      <c r="F768" s="161"/>
      <c r="G768" s="161"/>
      <c r="H768" s="161"/>
      <c r="I768" s="161"/>
      <c r="J768" s="161"/>
      <c r="K768" s="161"/>
      <c r="L768" s="161"/>
      <c r="M768" s="161"/>
      <c r="N768" s="161"/>
      <c r="O768" s="161"/>
      <c r="P768" s="161"/>
      <c r="Q768" s="161"/>
      <c r="R768" s="161"/>
      <c r="S768" s="161"/>
      <c r="T768" s="161"/>
      <c r="U768" s="161"/>
      <c r="V768" s="161"/>
      <c r="W768" s="161"/>
      <c r="X768" s="161"/>
      <c r="Y768" s="150"/>
      <c r="Z768" s="150"/>
      <c r="AA768" s="150"/>
      <c r="AB768" s="150"/>
      <c r="AC768" s="150"/>
      <c r="AD768" s="150"/>
      <c r="AE768" s="150"/>
      <c r="AF768" s="150"/>
      <c r="AG768" s="150" t="s">
        <v>246</v>
      </c>
      <c r="AH768" s="150">
        <v>0</v>
      </c>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row>
    <row r="769" spans="1:60" outlineLevel="1" x14ac:dyDescent="0.2">
      <c r="A769" s="157"/>
      <c r="B769" s="158"/>
      <c r="C769" s="261"/>
      <c r="D769" s="262"/>
      <c r="E769" s="262"/>
      <c r="F769" s="262"/>
      <c r="G769" s="262"/>
      <c r="H769" s="161"/>
      <c r="I769" s="161"/>
      <c r="J769" s="161"/>
      <c r="K769" s="161"/>
      <c r="L769" s="161"/>
      <c r="M769" s="161"/>
      <c r="N769" s="161"/>
      <c r="O769" s="161"/>
      <c r="P769" s="161"/>
      <c r="Q769" s="161"/>
      <c r="R769" s="161"/>
      <c r="S769" s="161"/>
      <c r="T769" s="161"/>
      <c r="U769" s="161"/>
      <c r="V769" s="161"/>
      <c r="W769" s="161"/>
      <c r="X769" s="161"/>
      <c r="Y769" s="150"/>
      <c r="Z769" s="150"/>
      <c r="AA769" s="150"/>
      <c r="AB769" s="150"/>
      <c r="AC769" s="150"/>
      <c r="AD769" s="150"/>
      <c r="AE769" s="150"/>
      <c r="AF769" s="150"/>
      <c r="AG769" s="150" t="s">
        <v>221</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
      <c r="A770" s="170">
        <v>200</v>
      </c>
      <c r="B770" s="171" t="s">
        <v>931</v>
      </c>
      <c r="C770" s="180" t="s">
        <v>932</v>
      </c>
      <c r="D770" s="172" t="s">
        <v>239</v>
      </c>
      <c r="E770" s="173">
        <v>6.5</v>
      </c>
      <c r="F770" s="174">
        <v>712.17</v>
      </c>
      <c r="G770" s="175">
        <f>ROUND(E770*F770,2)</f>
        <v>4629.1099999999997</v>
      </c>
      <c r="H770" s="174"/>
      <c r="I770" s="175">
        <f>ROUND(E770*H770,2)</f>
        <v>0</v>
      </c>
      <c r="J770" s="174"/>
      <c r="K770" s="175">
        <f>ROUND(E770*J770,2)</f>
        <v>0</v>
      </c>
      <c r="L770" s="175">
        <v>21</v>
      </c>
      <c r="M770" s="175">
        <f>G770*(1+L770/100)</f>
        <v>5601.2230999999992</v>
      </c>
      <c r="N770" s="175">
        <v>2.0000000000000002E-5</v>
      </c>
      <c r="O770" s="175">
        <f>ROUND(E770*N770,2)</f>
        <v>0</v>
      </c>
      <c r="P770" s="175">
        <v>0</v>
      </c>
      <c r="Q770" s="175">
        <f>ROUND(E770*P770,2)</f>
        <v>0</v>
      </c>
      <c r="R770" s="175" t="s">
        <v>928</v>
      </c>
      <c r="S770" s="175" t="s">
        <v>217</v>
      </c>
      <c r="T770" s="176" t="s">
        <v>218</v>
      </c>
      <c r="U770" s="161">
        <v>0.75700000000000001</v>
      </c>
      <c r="V770" s="161">
        <f>ROUND(E770*U770,2)</f>
        <v>4.92</v>
      </c>
      <c r="W770" s="161"/>
      <c r="X770" s="161" t="s">
        <v>241</v>
      </c>
      <c r="Y770" s="150"/>
      <c r="Z770" s="150"/>
      <c r="AA770" s="150"/>
      <c r="AB770" s="150"/>
      <c r="AC770" s="150"/>
      <c r="AD770" s="150"/>
      <c r="AE770" s="150"/>
      <c r="AF770" s="150"/>
      <c r="AG770" s="150" t="s">
        <v>242</v>
      </c>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
      <c r="A771" s="157"/>
      <c r="B771" s="158"/>
      <c r="C771" s="189" t="s">
        <v>933</v>
      </c>
      <c r="D771" s="184"/>
      <c r="E771" s="185">
        <v>6.5</v>
      </c>
      <c r="F771" s="161"/>
      <c r="G771" s="161"/>
      <c r="H771" s="161"/>
      <c r="I771" s="161"/>
      <c r="J771" s="161"/>
      <c r="K771" s="161"/>
      <c r="L771" s="161"/>
      <c r="M771" s="161"/>
      <c r="N771" s="161"/>
      <c r="O771" s="161"/>
      <c r="P771" s="161"/>
      <c r="Q771" s="161"/>
      <c r="R771" s="161"/>
      <c r="S771" s="161"/>
      <c r="T771" s="161"/>
      <c r="U771" s="161"/>
      <c r="V771" s="161"/>
      <c r="W771" s="161"/>
      <c r="X771" s="161"/>
      <c r="Y771" s="150"/>
      <c r="Z771" s="150"/>
      <c r="AA771" s="150"/>
      <c r="AB771" s="150"/>
      <c r="AC771" s="150"/>
      <c r="AD771" s="150"/>
      <c r="AE771" s="150"/>
      <c r="AF771" s="150"/>
      <c r="AG771" s="150" t="s">
        <v>246</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outlineLevel="1" x14ac:dyDescent="0.2">
      <c r="A772" s="157"/>
      <c r="B772" s="158"/>
      <c r="C772" s="261"/>
      <c r="D772" s="262"/>
      <c r="E772" s="262"/>
      <c r="F772" s="262"/>
      <c r="G772" s="262"/>
      <c r="H772" s="161"/>
      <c r="I772" s="161"/>
      <c r="J772" s="161"/>
      <c r="K772" s="161"/>
      <c r="L772" s="161"/>
      <c r="M772" s="161"/>
      <c r="N772" s="161"/>
      <c r="O772" s="161"/>
      <c r="P772" s="161"/>
      <c r="Q772" s="161"/>
      <c r="R772" s="161"/>
      <c r="S772" s="161"/>
      <c r="T772" s="161"/>
      <c r="U772" s="161"/>
      <c r="V772" s="161"/>
      <c r="W772" s="161"/>
      <c r="X772" s="161"/>
      <c r="Y772" s="150"/>
      <c r="Z772" s="150"/>
      <c r="AA772" s="150"/>
      <c r="AB772" s="150"/>
      <c r="AC772" s="150"/>
      <c r="AD772" s="150"/>
      <c r="AE772" s="150"/>
      <c r="AF772" s="150"/>
      <c r="AG772" s="150" t="s">
        <v>221</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ht="22.5" outlineLevel="1" x14ac:dyDescent="0.2">
      <c r="A773" s="170">
        <v>201</v>
      </c>
      <c r="B773" s="171" t="s">
        <v>934</v>
      </c>
      <c r="C773" s="180" t="s">
        <v>935</v>
      </c>
      <c r="D773" s="172" t="s">
        <v>332</v>
      </c>
      <c r="E773" s="173">
        <v>4</v>
      </c>
      <c r="F773" s="174">
        <v>712.17</v>
      </c>
      <c r="G773" s="175">
        <f>ROUND(E773*F773,2)</f>
        <v>2848.68</v>
      </c>
      <c r="H773" s="174"/>
      <c r="I773" s="175">
        <f>ROUND(E773*H773,2)</f>
        <v>0</v>
      </c>
      <c r="J773" s="174"/>
      <c r="K773" s="175">
        <f>ROUND(E773*J773,2)</f>
        <v>0</v>
      </c>
      <c r="L773" s="175">
        <v>21</v>
      </c>
      <c r="M773" s="175">
        <f>G773*(1+L773/100)</f>
        <v>3446.9027999999998</v>
      </c>
      <c r="N773" s="175">
        <v>0</v>
      </c>
      <c r="O773" s="175">
        <f>ROUND(E773*N773,2)</f>
        <v>0</v>
      </c>
      <c r="P773" s="175">
        <v>0</v>
      </c>
      <c r="Q773" s="175">
        <f>ROUND(E773*P773,2)</f>
        <v>0</v>
      </c>
      <c r="R773" s="175" t="s">
        <v>928</v>
      </c>
      <c r="S773" s="175" t="s">
        <v>217</v>
      </c>
      <c r="T773" s="176" t="s">
        <v>218</v>
      </c>
      <c r="U773" s="161">
        <v>1.45</v>
      </c>
      <c r="V773" s="161">
        <f>ROUND(E773*U773,2)</f>
        <v>5.8</v>
      </c>
      <c r="W773" s="161"/>
      <c r="X773" s="161" t="s">
        <v>241</v>
      </c>
      <c r="Y773" s="150"/>
      <c r="Z773" s="150"/>
      <c r="AA773" s="150"/>
      <c r="AB773" s="150"/>
      <c r="AC773" s="150"/>
      <c r="AD773" s="150"/>
      <c r="AE773" s="150"/>
      <c r="AF773" s="150"/>
      <c r="AG773" s="150" t="s">
        <v>242</v>
      </c>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outlineLevel="1" x14ac:dyDescent="0.2">
      <c r="A774" s="157"/>
      <c r="B774" s="158"/>
      <c r="C774" s="189" t="s">
        <v>342</v>
      </c>
      <c r="D774" s="184"/>
      <c r="E774" s="185">
        <v>4</v>
      </c>
      <c r="F774" s="161"/>
      <c r="G774" s="161"/>
      <c r="H774" s="161"/>
      <c r="I774" s="161"/>
      <c r="J774" s="161"/>
      <c r="K774" s="161"/>
      <c r="L774" s="161"/>
      <c r="M774" s="161"/>
      <c r="N774" s="161"/>
      <c r="O774" s="161"/>
      <c r="P774" s="161"/>
      <c r="Q774" s="161"/>
      <c r="R774" s="161"/>
      <c r="S774" s="161"/>
      <c r="T774" s="161"/>
      <c r="U774" s="161"/>
      <c r="V774" s="161"/>
      <c r="W774" s="161"/>
      <c r="X774" s="161"/>
      <c r="Y774" s="150"/>
      <c r="Z774" s="150"/>
      <c r="AA774" s="150"/>
      <c r="AB774" s="150"/>
      <c r="AC774" s="150"/>
      <c r="AD774" s="150"/>
      <c r="AE774" s="150"/>
      <c r="AF774" s="150"/>
      <c r="AG774" s="150" t="s">
        <v>246</v>
      </c>
      <c r="AH774" s="150">
        <v>0</v>
      </c>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
      <c r="A775" s="157"/>
      <c r="B775" s="158"/>
      <c r="C775" s="261"/>
      <c r="D775" s="262"/>
      <c r="E775" s="262"/>
      <c r="F775" s="262"/>
      <c r="G775" s="262"/>
      <c r="H775" s="161"/>
      <c r="I775" s="161"/>
      <c r="J775" s="161"/>
      <c r="K775" s="161"/>
      <c r="L775" s="161"/>
      <c r="M775" s="161"/>
      <c r="N775" s="161"/>
      <c r="O775" s="161"/>
      <c r="P775" s="161"/>
      <c r="Q775" s="161"/>
      <c r="R775" s="161"/>
      <c r="S775" s="161"/>
      <c r="T775" s="161"/>
      <c r="U775" s="161"/>
      <c r="V775" s="161"/>
      <c r="W775" s="161"/>
      <c r="X775" s="161"/>
      <c r="Y775" s="150"/>
      <c r="Z775" s="150"/>
      <c r="AA775" s="150"/>
      <c r="AB775" s="150"/>
      <c r="AC775" s="150"/>
      <c r="AD775" s="150"/>
      <c r="AE775" s="150"/>
      <c r="AF775" s="150"/>
      <c r="AG775" s="150" t="s">
        <v>221</v>
      </c>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ht="22.5" outlineLevel="1" x14ac:dyDescent="0.2">
      <c r="A776" s="170">
        <v>202</v>
      </c>
      <c r="B776" s="171" t="s">
        <v>936</v>
      </c>
      <c r="C776" s="180" t="s">
        <v>937</v>
      </c>
      <c r="D776" s="172" t="s">
        <v>332</v>
      </c>
      <c r="E776" s="173">
        <v>1</v>
      </c>
      <c r="F776" s="174">
        <v>712.17</v>
      </c>
      <c r="G776" s="175">
        <f>ROUND(E776*F776,2)</f>
        <v>712.17</v>
      </c>
      <c r="H776" s="174"/>
      <c r="I776" s="175">
        <f>ROUND(E776*H776,2)</f>
        <v>0</v>
      </c>
      <c r="J776" s="174"/>
      <c r="K776" s="175">
        <f>ROUND(E776*J776,2)</f>
        <v>0</v>
      </c>
      <c r="L776" s="175">
        <v>21</v>
      </c>
      <c r="M776" s="175">
        <f>G776*(1+L776/100)</f>
        <v>861.72569999999996</v>
      </c>
      <c r="N776" s="175">
        <v>0</v>
      </c>
      <c r="O776" s="175">
        <f>ROUND(E776*N776,2)</f>
        <v>0</v>
      </c>
      <c r="P776" s="175">
        <v>0</v>
      </c>
      <c r="Q776" s="175">
        <f>ROUND(E776*P776,2)</f>
        <v>0</v>
      </c>
      <c r="R776" s="175" t="s">
        <v>928</v>
      </c>
      <c r="S776" s="175" t="s">
        <v>217</v>
      </c>
      <c r="T776" s="176" t="s">
        <v>218</v>
      </c>
      <c r="U776" s="161">
        <v>1.5</v>
      </c>
      <c r="V776" s="161">
        <f>ROUND(E776*U776,2)</f>
        <v>1.5</v>
      </c>
      <c r="W776" s="161"/>
      <c r="X776" s="161" t="s">
        <v>241</v>
      </c>
      <c r="Y776" s="150"/>
      <c r="Z776" s="150"/>
      <c r="AA776" s="150"/>
      <c r="AB776" s="150"/>
      <c r="AC776" s="150"/>
      <c r="AD776" s="150"/>
      <c r="AE776" s="150"/>
      <c r="AF776" s="150"/>
      <c r="AG776" s="150" t="s">
        <v>242</v>
      </c>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
      <c r="A777" s="157"/>
      <c r="B777" s="158"/>
      <c r="C777" s="189" t="s">
        <v>336</v>
      </c>
      <c r="D777" s="184"/>
      <c r="E777" s="185">
        <v>1</v>
      </c>
      <c r="F777" s="161"/>
      <c r="G777" s="161"/>
      <c r="H777" s="161"/>
      <c r="I777" s="161"/>
      <c r="J777" s="161"/>
      <c r="K777" s="161"/>
      <c r="L777" s="161"/>
      <c r="M777" s="161"/>
      <c r="N777" s="161"/>
      <c r="O777" s="161"/>
      <c r="P777" s="161"/>
      <c r="Q777" s="161"/>
      <c r="R777" s="161"/>
      <c r="S777" s="161"/>
      <c r="T777" s="161"/>
      <c r="U777" s="161"/>
      <c r="V777" s="161"/>
      <c r="W777" s="161"/>
      <c r="X777" s="161"/>
      <c r="Y777" s="150"/>
      <c r="Z777" s="150"/>
      <c r="AA777" s="150"/>
      <c r="AB777" s="150"/>
      <c r="AC777" s="150"/>
      <c r="AD777" s="150"/>
      <c r="AE777" s="150"/>
      <c r="AF777" s="150"/>
      <c r="AG777" s="150" t="s">
        <v>246</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
      <c r="A778" s="157"/>
      <c r="B778" s="158"/>
      <c r="C778" s="261"/>
      <c r="D778" s="262"/>
      <c r="E778" s="262"/>
      <c r="F778" s="262"/>
      <c r="G778" s="262"/>
      <c r="H778" s="161"/>
      <c r="I778" s="161"/>
      <c r="J778" s="161"/>
      <c r="K778" s="161"/>
      <c r="L778" s="161"/>
      <c r="M778" s="161"/>
      <c r="N778" s="161"/>
      <c r="O778" s="161"/>
      <c r="P778" s="161"/>
      <c r="Q778" s="161"/>
      <c r="R778" s="161"/>
      <c r="S778" s="161"/>
      <c r="T778" s="161"/>
      <c r="U778" s="161"/>
      <c r="V778" s="161"/>
      <c r="W778" s="161"/>
      <c r="X778" s="161"/>
      <c r="Y778" s="150"/>
      <c r="Z778" s="150"/>
      <c r="AA778" s="150"/>
      <c r="AB778" s="150"/>
      <c r="AC778" s="150"/>
      <c r="AD778" s="150"/>
      <c r="AE778" s="150"/>
      <c r="AF778" s="150"/>
      <c r="AG778" s="150" t="s">
        <v>221</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
      <c r="A779" s="170">
        <v>203</v>
      </c>
      <c r="B779" s="171" t="s">
        <v>938</v>
      </c>
      <c r="C779" s="180" t="s">
        <v>939</v>
      </c>
      <c r="D779" s="172" t="s">
        <v>332</v>
      </c>
      <c r="E779" s="173">
        <v>6</v>
      </c>
      <c r="F779" s="174">
        <v>356.1</v>
      </c>
      <c r="G779" s="175">
        <f>ROUND(E779*F779,2)</f>
        <v>2136.6</v>
      </c>
      <c r="H779" s="174"/>
      <c r="I779" s="175">
        <f>ROUND(E779*H779,2)</f>
        <v>0</v>
      </c>
      <c r="J779" s="174"/>
      <c r="K779" s="175">
        <f>ROUND(E779*J779,2)</f>
        <v>0</v>
      </c>
      <c r="L779" s="175">
        <v>21</v>
      </c>
      <c r="M779" s="175">
        <f>G779*(1+L779/100)</f>
        <v>2585.2859999999996</v>
      </c>
      <c r="N779" s="175">
        <v>0</v>
      </c>
      <c r="O779" s="175">
        <f>ROUND(E779*N779,2)</f>
        <v>0</v>
      </c>
      <c r="P779" s="175">
        <v>0</v>
      </c>
      <c r="Q779" s="175">
        <f>ROUND(E779*P779,2)</f>
        <v>0</v>
      </c>
      <c r="R779" s="175" t="s">
        <v>928</v>
      </c>
      <c r="S779" s="175" t="s">
        <v>217</v>
      </c>
      <c r="T779" s="176" t="s">
        <v>218</v>
      </c>
      <c r="U779" s="161">
        <v>0.77500000000000002</v>
      </c>
      <c r="V779" s="161">
        <f>ROUND(E779*U779,2)</f>
        <v>4.6500000000000004</v>
      </c>
      <c r="W779" s="161"/>
      <c r="X779" s="161" t="s">
        <v>241</v>
      </c>
      <c r="Y779" s="150"/>
      <c r="Z779" s="150"/>
      <c r="AA779" s="150"/>
      <c r="AB779" s="150"/>
      <c r="AC779" s="150"/>
      <c r="AD779" s="150"/>
      <c r="AE779" s="150"/>
      <c r="AF779" s="150"/>
      <c r="AG779" s="150" t="s">
        <v>242</v>
      </c>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outlineLevel="1" x14ac:dyDescent="0.2">
      <c r="A780" s="157"/>
      <c r="B780" s="158"/>
      <c r="C780" s="189" t="s">
        <v>940</v>
      </c>
      <c r="D780" s="184"/>
      <c r="E780" s="185">
        <v>6</v>
      </c>
      <c r="F780" s="161"/>
      <c r="G780" s="161"/>
      <c r="H780" s="161"/>
      <c r="I780" s="161"/>
      <c r="J780" s="161"/>
      <c r="K780" s="161"/>
      <c r="L780" s="161"/>
      <c r="M780" s="161"/>
      <c r="N780" s="161"/>
      <c r="O780" s="161"/>
      <c r="P780" s="161"/>
      <c r="Q780" s="161"/>
      <c r="R780" s="161"/>
      <c r="S780" s="161"/>
      <c r="T780" s="161"/>
      <c r="U780" s="161"/>
      <c r="V780" s="161"/>
      <c r="W780" s="161"/>
      <c r="X780" s="161"/>
      <c r="Y780" s="150"/>
      <c r="Z780" s="150"/>
      <c r="AA780" s="150"/>
      <c r="AB780" s="150"/>
      <c r="AC780" s="150"/>
      <c r="AD780" s="150"/>
      <c r="AE780" s="150"/>
      <c r="AF780" s="150"/>
      <c r="AG780" s="150" t="s">
        <v>246</v>
      </c>
      <c r="AH780" s="150">
        <v>0</v>
      </c>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row>
    <row r="781" spans="1:60" outlineLevel="1" x14ac:dyDescent="0.2">
      <c r="A781" s="157"/>
      <c r="B781" s="158"/>
      <c r="C781" s="261"/>
      <c r="D781" s="262"/>
      <c r="E781" s="262"/>
      <c r="F781" s="262"/>
      <c r="G781" s="262"/>
      <c r="H781" s="161"/>
      <c r="I781" s="161"/>
      <c r="J781" s="161"/>
      <c r="K781" s="161"/>
      <c r="L781" s="161"/>
      <c r="M781" s="161"/>
      <c r="N781" s="161"/>
      <c r="O781" s="161"/>
      <c r="P781" s="161"/>
      <c r="Q781" s="161"/>
      <c r="R781" s="161"/>
      <c r="S781" s="161"/>
      <c r="T781" s="161"/>
      <c r="U781" s="161"/>
      <c r="V781" s="161"/>
      <c r="W781" s="161"/>
      <c r="X781" s="161"/>
      <c r="Y781" s="150"/>
      <c r="Z781" s="150"/>
      <c r="AA781" s="150"/>
      <c r="AB781" s="150"/>
      <c r="AC781" s="150"/>
      <c r="AD781" s="150"/>
      <c r="AE781" s="150"/>
      <c r="AF781" s="150"/>
      <c r="AG781" s="150" t="s">
        <v>221</v>
      </c>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ht="22.5" outlineLevel="1" x14ac:dyDescent="0.2">
      <c r="A782" s="170">
        <v>204</v>
      </c>
      <c r="B782" s="171" t="s">
        <v>941</v>
      </c>
      <c r="C782" s="180" t="s">
        <v>942</v>
      </c>
      <c r="D782" s="172" t="s">
        <v>759</v>
      </c>
      <c r="E782" s="173">
        <v>1</v>
      </c>
      <c r="F782" s="174">
        <v>256907.14</v>
      </c>
      <c r="G782" s="175">
        <f>ROUND(E782*F782,2)</f>
        <v>256907.14</v>
      </c>
      <c r="H782" s="174"/>
      <c r="I782" s="175">
        <f>ROUND(E782*H782,2)</f>
        <v>0</v>
      </c>
      <c r="J782" s="174"/>
      <c r="K782" s="175">
        <f>ROUND(E782*J782,2)</f>
        <v>0</v>
      </c>
      <c r="L782" s="175">
        <v>21</v>
      </c>
      <c r="M782" s="175">
        <f>G782*(1+L782/100)</f>
        <v>310857.63939999999</v>
      </c>
      <c r="N782" s="175">
        <v>0</v>
      </c>
      <c r="O782" s="175">
        <f>ROUND(E782*N782,2)</f>
        <v>0</v>
      </c>
      <c r="P782" s="175">
        <v>0</v>
      </c>
      <c r="Q782" s="175">
        <f>ROUND(E782*P782,2)</f>
        <v>0</v>
      </c>
      <c r="R782" s="175"/>
      <c r="S782" s="175" t="s">
        <v>288</v>
      </c>
      <c r="T782" s="176" t="s">
        <v>218</v>
      </c>
      <c r="U782" s="161">
        <v>0</v>
      </c>
      <c r="V782" s="161">
        <f>ROUND(E782*U782,2)</f>
        <v>0</v>
      </c>
      <c r="W782" s="161"/>
      <c r="X782" s="161" t="s">
        <v>241</v>
      </c>
      <c r="Y782" s="150"/>
      <c r="Z782" s="150"/>
      <c r="AA782" s="150"/>
      <c r="AB782" s="150"/>
      <c r="AC782" s="150"/>
      <c r="AD782" s="150"/>
      <c r="AE782" s="150"/>
      <c r="AF782" s="150"/>
      <c r="AG782" s="150" t="s">
        <v>242</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
      <c r="A783" s="157"/>
      <c r="B783" s="158"/>
      <c r="C783" s="189" t="s">
        <v>336</v>
      </c>
      <c r="D783" s="184"/>
      <c r="E783" s="185">
        <v>1</v>
      </c>
      <c r="F783" s="161"/>
      <c r="G783" s="161"/>
      <c r="H783" s="161"/>
      <c r="I783" s="161"/>
      <c r="J783" s="161"/>
      <c r="K783" s="161"/>
      <c r="L783" s="161"/>
      <c r="M783" s="161"/>
      <c r="N783" s="161"/>
      <c r="O783" s="161"/>
      <c r="P783" s="161"/>
      <c r="Q783" s="161"/>
      <c r="R783" s="161"/>
      <c r="S783" s="161"/>
      <c r="T783" s="161"/>
      <c r="U783" s="161"/>
      <c r="V783" s="161"/>
      <c r="W783" s="161"/>
      <c r="X783" s="161"/>
      <c r="Y783" s="150"/>
      <c r="Z783" s="150"/>
      <c r="AA783" s="150"/>
      <c r="AB783" s="150"/>
      <c r="AC783" s="150"/>
      <c r="AD783" s="150"/>
      <c r="AE783" s="150"/>
      <c r="AF783" s="150"/>
      <c r="AG783" s="150" t="s">
        <v>246</v>
      </c>
      <c r="AH783" s="150">
        <v>0</v>
      </c>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
      <c r="A784" s="157"/>
      <c r="B784" s="158"/>
      <c r="C784" s="191" t="s">
        <v>943</v>
      </c>
      <c r="D784" s="186"/>
      <c r="E784" s="187"/>
      <c r="F784" s="161"/>
      <c r="G784" s="161"/>
      <c r="H784" s="161"/>
      <c r="I784" s="161"/>
      <c r="J784" s="161"/>
      <c r="K784" s="161"/>
      <c r="L784" s="161"/>
      <c r="M784" s="161"/>
      <c r="N784" s="161"/>
      <c r="O784" s="161"/>
      <c r="P784" s="161"/>
      <c r="Q784" s="161"/>
      <c r="R784" s="161"/>
      <c r="S784" s="161"/>
      <c r="T784" s="161"/>
      <c r="U784" s="161"/>
      <c r="V784" s="161"/>
      <c r="W784" s="161"/>
      <c r="X784" s="161"/>
      <c r="Y784" s="150"/>
      <c r="Z784" s="150"/>
      <c r="AA784" s="150"/>
      <c r="AB784" s="150"/>
      <c r="AC784" s="150"/>
      <c r="AD784" s="150"/>
      <c r="AE784" s="150"/>
      <c r="AF784" s="150"/>
      <c r="AG784" s="150" t="s">
        <v>246</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
      <c r="A785" s="157"/>
      <c r="B785" s="158"/>
      <c r="C785" s="192" t="s">
        <v>944</v>
      </c>
      <c r="D785" s="186"/>
      <c r="E785" s="187">
        <v>287760</v>
      </c>
      <c r="F785" s="161"/>
      <c r="G785" s="161"/>
      <c r="H785" s="161"/>
      <c r="I785" s="161"/>
      <c r="J785" s="161"/>
      <c r="K785" s="161"/>
      <c r="L785" s="161"/>
      <c r="M785" s="161"/>
      <c r="N785" s="161"/>
      <c r="O785" s="161"/>
      <c r="P785" s="161"/>
      <c r="Q785" s="161"/>
      <c r="R785" s="161"/>
      <c r="S785" s="161"/>
      <c r="T785" s="161"/>
      <c r="U785" s="161"/>
      <c r="V785" s="161"/>
      <c r="W785" s="161"/>
      <c r="X785" s="161"/>
      <c r="Y785" s="150"/>
      <c r="Z785" s="150"/>
      <c r="AA785" s="150"/>
      <c r="AB785" s="150"/>
      <c r="AC785" s="150"/>
      <c r="AD785" s="150"/>
      <c r="AE785" s="150"/>
      <c r="AF785" s="150"/>
      <c r="AG785" s="150" t="s">
        <v>246</v>
      </c>
      <c r="AH785" s="150">
        <v>2</v>
      </c>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
      <c r="A786" s="157"/>
      <c r="B786" s="158"/>
      <c r="C786" s="192" t="s">
        <v>945</v>
      </c>
      <c r="D786" s="186"/>
      <c r="E786" s="187">
        <v>61848</v>
      </c>
      <c r="F786" s="161"/>
      <c r="G786" s="161"/>
      <c r="H786" s="161"/>
      <c r="I786" s="161"/>
      <c r="J786" s="161"/>
      <c r="K786" s="161"/>
      <c r="L786" s="161"/>
      <c r="M786" s="161"/>
      <c r="N786" s="161"/>
      <c r="O786" s="161"/>
      <c r="P786" s="161"/>
      <c r="Q786" s="161"/>
      <c r="R786" s="161"/>
      <c r="S786" s="161"/>
      <c r="T786" s="161"/>
      <c r="U786" s="161"/>
      <c r="V786" s="161"/>
      <c r="W786" s="161"/>
      <c r="X786" s="161"/>
      <c r="Y786" s="150"/>
      <c r="Z786" s="150"/>
      <c r="AA786" s="150"/>
      <c r="AB786" s="150"/>
      <c r="AC786" s="150"/>
      <c r="AD786" s="150"/>
      <c r="AE786" s="150"/>
      <c r="AF786" s="150"/>
      <c r="AG786" s="150" t="s">
        <v>246</v>
      </c>
      <c r="AH786" s="150">
        <v>2</v>
      </c>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
      <c r="A787" s="157"/>
      <c r="B787" s="158"/>
      <c r="C787" s="192" t="s">
        <v>946</v>
      </c>
      <c r="D787" s="186"/>
      <c r="E787" s="187">
        <v>35268</v>
      </c>
      <c r="F787" s="161"/>
      <c r="G787" s="161"/>
      <c r="H787" s="161"/>
      <c r="I787" s="161"/>
      <c r="J787" s="161"/>
      <c r="K787" s="161"/>
      <c r="L787" s="161"/>
      <c r="M787" s="161"/>
      <c r="N787" s="161"/>
      <c r="O787" s="161"/>
      <c r="P787" s="161"/>
      <c r="Q787" s="161"/>
      <c r="R787" s="161"/>
      <c r="S787" s="161"/>
      <c r="T787" s="161"/>
      <c r="U787" s="161"/>
      <c r="V787" s="161"/>
      <c r="W787" s="161"/>
      <c r="X787" s="161"/>
      <c r="Y787" s="150"/>
      <c r="Z787" s="150"/>
      <c r="AA787" s="150"/>
      <c r="AB787" s="150"/>
      <c r="AC787" s="150"/>
      <c r="AD787" s="150"/>
      <c r="AE787" s="150"/>
      <c r="AF787" s="150"/>
      <c r="AG787" s="150" t="s">
        <v>246</v>
      </c>
      <c r="AH787" s="150">
        <v>2</v>
      </c>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
      <c r="A788" s="157"/>
      <c r="B788" s="158"/>
      <c r="C788" s="191" t="s">
        <v>947</v>
      </c>
      <c r="D788" s="186"/>
      <c r="E788" s="187"/>
      <c r="F788" s="161"/>
      <c r="G788" s="161"/>
      <c r="H788" s="161"/>
      <c r="I788" s="161"/>
      <c r="J788" s="161"/>
      <c r="K788" s="161"/>
      <c r="L788" s="161"/>
      <c r="M788" s="161"/>
      <c r="N788" s="161"/>
      <c r="O788" s="161"/>
      <c r="P788" s="161"/>
      <c r="Q788" s="161"/>
      <c r="R788" s="161"/>
      <c r="S788" s="161"/>
      <c r="T788" s="161"/>
      <c r="U788" s="161"/>
      <c r="V788" s="161"/>
      <c r="W788" s="161"/>
      <c r="X788" s="161"/>
      <c r="Y788" s="150"/>
      <c r="Z788" s="150"/>
      <c r="AA788" s="150"/>
      <c r="AB788" s="150"/>
      <c r="AC788" s="150"/>
      <c r="AD788" s="150"/>
      <c r="AE788" s="150"/>
      <c r="AF788" s="150"/>
      <c r="AG788" s="150" t="s">
        <v>246</v>
      </c>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
      <c r="A789" s="157"/>
      <c r="B789" s="158"/>
      <c r="C789" s="261"/>
      <c r="D789" s="262"/>
      <c r="E789" s="262"/>
      <c r="F789" s="262"/>
      <c r="G789" s="262"/>
      <c r="H789" s="161"/>
      <c r="I789" s="161"/>
      <c r="J789" s="161"/>
      <c r="K789" s="161"/>
      <c r="L789" s="161"/>
      <c r="M789" s="161"/>
      <c r="N789" s="161"/>
      <c r="O789" s="161"/>
      <c r="P789" s="161"/>
      <c r="Q789" s="161"/>
      <c r="R789" s="161"/>
      <c r="S789" s="161"/>
      <c r="T789" s="161"/>
      <c r="U789" s="161"/>
      <c r="V789" s="161"/>
      <c r="W789" s="161"/>
      <c r="X789" s="161"/>
      <c r="Y789" s="150"/>
      <c r="Z789" s="150"/>
      <c r="AA789" s="150"/>
      <c r="AB789" s="150"/>
      <c r="AC789" s="150"/>
      <c r="AD789" s="150"/>
      <c r="AE789" s="150"/>
      <c r="AF789" s="150"/>
      <c r="AG789" s="150" t="s">
        <v>221</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
      <c r="A790" s="170">
        <v>205</v>
      </c>
      <c r="B790" s="171" t="s">
        <v>948</v>
      </c>
      <c r="C790" s="180" t="s">
        <v>949</v>
      </c>
      <c r="D790" s="172" t="s">
        <v>332</v>
      </c>
      <c r="E790" s="173">
        <v>6</v>
      </c>
      <c r="F790" s="174">
        <v>474.78</v>
      </c>
      <c r="G790" s="175">
        <f>ROUND(E790*F790,2)</f>
        <v>2848.68</v>
      </c>
      <c r="H790" s="174"/>
      <c r="I790" s="175">
        <f>ROUND(E790*H790,2)</f>
        <v>0</v>
      </c>
      <c r="J790" s="174"/>
      <c r="K790" s="175">
        <f>ROUND(E790*J790,2)</f>
        <v>0</v>
      </c>
      <c r="L790" s="175">
        <v>21</v>
      </c>
      <c r="M790" s="175">
        <f>G790*(1+L790/100)</f>
        <v>3446.9027999999998</v>
      </c>
      <c r="N790" s="175">
        <v>7.5000000000000002E-4</v>
      </c>
      <c r="O790" s="175">
        <f>ROUND(E790*N790,2)</f>
        <v>0</v>
      </c>
      <c r="P790" s="175">
        <v>0</v>
      </c>
      <c r="Q790" s="175">
        <f>ROUND(E790*P790,2)</f>
        <v>0</v>
      </c>
      <c r="R790" s="175" t="s">
        <v>295</v>
      </c>
      <c r="S790" s="175" t="s">
        <v>217</v>
      </c>
      <c r="T790" s="176" t="s">
        <v>218</v>
      </c>
      <c r="U790" s="161">
        <v>0</v>
      </c>
      <c r="V790" s="161">
        <f>ROUND(E790*U790,2)</f>
        <v>0</v>
      </c>
      <c r="W790" s="161"/>
      <c r="X790" s="161" t="s">
        <v>296</v>
      </c>
      <c r="Y790" s="150"/>
      <c r="Z790" s="150"/>
      <c r="AA790" s="150"/>
      <c r="AB790" s="150"/>
      <c r="AC790" s="150"/>
      <c r="AD790" s="150"/>
      <c r="AE790" s="150"/>
      <c r="AF790" s="150"/>
      <c r="AG790" s="150" t="s">
        <v>297</v>
      </c>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outlineLevel="1" x14ac:dyDescent="0.2">
      <c r="A791" s="157"/>
      <c r="B791" s="158"/>
      <c r="C791" s="189" t="s">
        <v>950</v>
      </c>
      <c r="D791" s="184"/>
      <c r="E791" s="185">
        <v>6</v>
      </c>
      <c r="F791" s="161"/>
      <c r="G791" s="161"/>
      <c r="H791" s="161"/>
      <c r="I791" s="161"/>
      <c r="J791" s="161"/>
      <c r="K791" s="161"/>
      <c r="L791" s="161"/>
      <c r="M791" s="161"/>
      <c r="N791" s="161"/>
      <c r="O791" s="161"/>
      <c r="P791" s="161"/>
      <c r="Q791" s="161"/>
      <c r="R791" s="161"/>
      <c r="S791" s="161"/>
      <c r="T791" s="161"/>
      <c r="U791" s="161"/>
      <c r="V791" s="161"/>
      <c r="W791" s="161"/>
      <c r="X791" s="161"/>
      <c r="Y791" s="150"/>
      <c r="Z791" s="150"/>
      <c r="AA791" s="150"/>
      <c r="AB791" s="150"/>
      <c r="AC791" s="150"/>
      <c r="AD791" s="150"/>
      <c r="AE791" s="150"/>
      <c r="AF791" s="150"/>
      <c r="AG791" s="150" t="s">
        <v>246</v>
      </c>
      <c r="AH791" s="150">
        <v>5</v>
      </c>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row>
    <row r="792" spans="1:60" outlineLevel="1" x14ac:dyDescent="0.2">
      <c r="A792" s="157"/>
      <c r="B792" s="158"/>
      <c r="C792" s="261"/>
      <c r="D792" s="262"/>
      <c r="E792" s="262"/>
      <c r="F792" s="262"/>
      <c r="G792" s="262"/>
      <c r="H792" s="161"/>
      <c r="I792" s="161"/>
      <c r="J792" s="161"/>
      <c r="K792" s="161"/>
      <c r="L792" s="161"/>
      <c r="M792" s="161"/>
      <c r="N792" s="161"/>
      <c r="O792" s="161"/>
      <c r="P792" s="161"/>
      <c r="Q792" s="161"/>
      <c r="R792" s="161"/>
      <c r="S792" s="161"/>
      <c r="T792" s="161"/>
      <c r="U792" s="161"/>
      <c r="V792" s="161"/>
      <c r="W792" s="161"/>
      <c r="X792" s="161"/>
      <c r="Y792" s="150"/>
      <c r="Z792" s="150"/>
      <c r="AA792" s="150"/>
      <c r="AB792" s="150"/>
      <c r="AC792" s="150"/>
      <c r="AD792" s="150"/>
      <c r="AE792" s="150"/>
      <c r="AF792" s="150"/>
      <c r="AG792" s="150" t="s">
        <v>221</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row>
    <row r="793" spans="1:60" ht="22.5" outlineLevel="1" x14ac:dyDescent="0.2">
      <c r="A793" s="170">
        <v>206</v>
      </c>
      <c r="B793" s="171" t="s">
        <v>951</v>
      </c>
      <c r="C793" s="180" t="s">
        <v>952</v>
      </c>
      <c r="D793" s="172" t="s">
        <v>332</v>
      </c>
      <c r="E793" s="173">
        <v>4</v>
      </c>
      <c r="F793" s="174">
        <v>3204.79</v>
      </c>
      <c r="G793" s="175">
        <f>ROUND(E793*F793,2)</f>
        <v>12819.16</v>
      </c>
      <c r="H793" s="174"/>
      <c r="I793" s="175">
        <f>ROUND(E793*H793,2)</f>
        <v>0</v>
      </c>
      <c r="J793" s="174"/>
      <c r="K793" s="175">
        <f>ROUND(E793*J793,2)</f>
        <v>0</v>
      </c>
      <c r="L793" s="175">
        <v>21</v>
      </c>
      <c r="M793" s="175">
        <f>G793*(1+L793/100)</f>
        <v>15511.183599999998</v>
      </c>
      <c r="N793" s="175">
        <v>1.7000000000000001E-2</v>
      </c>
      <c r="O793" s="175">
        <f>ROUND(E793*N793,2)</f>
        <v>7.0000000000000007E-2</v>
      </c>
      <c r="P793" s="175">
        <v>0</v>
      </c>
      <c r="Q793" s="175">
        <f>ROUND(E793*P793,2)</f>
        <v>0</v>
      </c>
      <c r="R793" s="175" t="s">
        <v>295</v>
      </c>
      <c r="S793" s="175" t="s">
        <v>217</v>
      </c>
      <c r="T793" s="176" t="s">
        <v>218</v>
      </c>
      <c r="U793" s="161">
        <v>0</v>
      </c>
      <c r="V793" s="161">
        <f>ROUND(E793*U793,2)</f>
        <v>0</v>
      </c>
      <c r="W793" s="161"/>
      <c r="X793" s="161" t="s">
        <v>296</v>
      </c>
      <c r="Y793" s="150"/>
      <c r="Z793" s="150"/>
      <c r="AA793" s="150"/>
      <c r="AB793" s="150"/>
      <c r="AC793" s="150"/>
      <c r="AD793" s="150"/>
      <c r="AE793" s="150"/>
      <c r="AF793" s="150"/>
      <c r="AG793" s="150" t="s">
        <v>297</v>
      </c>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row>
    <row r="794" spans="1:60" outlineLevel="1" x14ac:dyDescent="0.2">
      <c r="A794" s="157"/>
      <c r="B794" s="158"/>
      <c r="C794" s="189" t="s">
        <v>953</v>
      </c>
      <c r="D794" s="184"/>
      <c r="E794" s="185">
        <v>4</v>
      </c>
      <c r="F794" s="161"/>
      <c r="G794" s="161"/>
      <c r="H794" s="161"/>
      <c r="I794" s="161"/>
      <c r="J794" s="161"/>
      <c r="K794" s="161"/>
      <c r="L794" s="161"/>
      <c r="M794" s="161"/>
      <c r="N794" s="161"/>
      <c r="O794" s="161"/>
      <c r="P794" s="161"/>
      <c r="Q794" s="161"/>
      <c r="R794" s="161"/>
      <c r="S794" s="161"/>
      <c r="T794" s="161"/>
      <c r="U794" s="161"/>
      <c r="V794" s="161"/>
      <c r="W794" s="161"/>
      <c r="X794" s="161"/>
      <c r="Y794" s="150"/>
      <c r="Z794" s="150"/>
      <c r="AA794" s="150"/>
      <c r="AB794" s="150"/>
      <c r="AC794" s="150"/>
      <c r="AD794" s="150"/>
      <c r="AE794" s="150"/>
      <c r="AF794" s="150"/>
      <c r="AG794" s="150" t="s">
        <v>246</v>
      </c>
      <c r="AH794" s="150">
        <v>0</v>
      </c>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row>
    <row r="795" spans="1:60" outlineLevel="1" x14ac:dyDescent="0.2">
      <c r="A795" s="157"/>
      <c r="B795" s="158"/>
      <c r="C795" s="261"/>
      <c r="D795" s="262"/>
      <c r="E795" s="262"/>
      <c r="F795" s="262"/>
      <c r="G795" s="262"/>
      <c r="H795" s="161"/>
      <c r="I795" s="161"/>
      <c r="J795" s="161"/>
      <c r="K795" s="161"/>
      <c r="L795" s="161"/>
      <c r="M795" s="161"/>
      <c r="N795" s="161"/>
      <c r="O795" s="161"/>
      <c r="P795" s="161"/>
      <c r="Q795" s="161"/>
      <c r="R795" s="161"/>
      <c r="S795" s="161"/>
      <c r="T795" s="161"/>
      <c r="U795" s="161"/>
      <c r="V795" s="161"/>
      <c r="W795" s="161"/>
      <c r="X795" s="161"/>
      <c r="Y795" s="150"/>
      <c r="Z795" s="150"/>
      <c r="AA795" s="150"/>
      <c r="AB795" s="150"/>
      <c r="AC795" s="150"/>
      <c r="AD795" s="150"/>
      <c r="AE795" s="150"/>
      <c r="AF795" s="150"/>
      <c r="AG795" s="150" t="s">
        <v>221</v>
      </c>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row>
    <row r="796" spans="1:60" ht="22.5" outlineLevel="1" x14ac:dyDescent="0.2">
      <c r="A796" s="170">
        <v>207</v>
      </c>
      <c r="B796" s="171" t="s">
        <v>954</v>
      </c>
      <c r="C796" s="180" t="s">
        <v>955</v>
      </c>
      <c r="D796" s="172" t="s">
        <v>332</v>
      </c>
      <c r="E796" s="173">
        <v>1</v>
      </c>
      <c r="F796" s="174">
        <v>3204.8</v>
      </c>
      <c r="G796" s="175">
        <f>ROUND(E796*F796,2)</f>
        <v>3204.8</v>
      </c>
      <c r="H796" s="174"/>
      <c r="I796" s="175">
        <f>ROUND(E796*H796,2)</f>
        <v>0</v>
      </c>
      <c r="J796" s="174"/>
      <c r="K796" s="175">
        <f>ROUND(E796*J796,2)</f>
        <v>0</v>
      </c>
      <c r="L796" s="175">
        <v>21</v>
      </c>
      <c r="M796" s="175">
        <f>G796*(1+L796/100)</f>
        <v>3877.808</v>
      </c>
      <c r="N796" s="175">
        <v>2.1000000000000001E-2</v>
      </c>
      <c r="O796" s="175">
        <f>ROUND(E796*N796,2)</f>
        <v>0.02</v>
      </c>
      <c r="P796" s="175">
        <v>0</v>
      </c>
      <c r="Q796" s="175">
        <f>ROUND(E796*P796,2)</f>
        <v>0</v>
      </c>
      <c r="R796" s="175" t="s">
        <v>295</v>
      </c>
      <c r="S796" s="175" t="s">
        <v>217</v>
      </c>
      <c r="T796" s="176" t="s">
        <v>218</v>
      </c>
      <c r="U796" s="161">
        <v>0</v>
      </c>
      <c r="V796" s="161">
        <f>ROUND(E796*U796,2)</f>
        <v>0</v>
      </c>
      <c r="W796" s="161"/>
      <c r="X796" s="161" t="s">
        <v>296</v>
      </c>
      <c r="Y796" s="150"/>
      <c r="Z796" s="150"/>
      <c r="AA796" s="150"/>
      <c r="AB796" s="150"/>
      <c r="AC796" s="150"/>
      <c r="AD796" s="150"/>
      <c r="AE796" s="150"/>
      <c r="AF796" s="150"/>
      <c r="AG796" s="150" t="s">
        <v>297</v>
      </c>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row>
    <row r="797" spans="1:60" outlineLevel="1" x14ac:dyDescent="0.2">
      <c r="A797" s="157"/>
      <c r="B797" s="158"/>
      <c r="C797" s="189" t="s">
        <v>956</v>
      </c>
      <c r="D797" s="184"/>
      <c r="E797" s="185">
        <v>1</v>
      </c>
      <c r="F797" s="161"/>
      <c r="G797" s="161"/>
      <c r="H797" s="161"/>
      <c r="I797" s="161"/>
      <c r="J797" s="161"/>
      <c r="K797" s="161"/>
      <c r="L797" s="161"/>
      <c r="M797" s="161"/>
      <c r="N797" s="161"/>
      <c r="O797" s="161"/>
      <c r="P797" s="161"/>
      <c r="Q797" s="161"/>
      <c r="R797" s="161"/>
      <c r="S797" s="161"/>
      <c r="T797" s="161"/>
      <c r="U797" s="161"/>
      <c r="V797" s="161"/>
      <c r="W797" s="161"/>
      <c r="X797" s="161"/>
      <c r="Y797" s="150"/>
      <c r="Z797" s="150"/>
      <c r="AA797" s="150"/>
      <c r="AB797" s="150"/>
      <c r="AC797" s="150"/>
      <c r="AD797" s="150"/>
      <c r="AE797" s="150"/>
      <c r="AF797" s="150"/>
      <c r="AG797" s="150" t="s">
        <v>246</v>
      </c>
      <c r="AH797" s="150">
        <v>0</v>
      </c>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row>
    <row r="798" spans="1:60" outlineLevel="1" x14ac:dyDescent="0.2">
      <c r="A798" s="157"/>
      <c r="B798" s="158"/>
      <c r="C798" s="261"/>
      <c r="D798" s="262"/>
      <c r="E798" s="262"/>
      <c r="F798" s="262"/>
      <c r="G798" s="262"/>
      <c r="H798" s="161"/>
      <c r="I798" s="161"/>
      <c r="J798" s="161"/>
      <c r="K798" s="161"/>
      <c r="L798" s="161"/>
      <c r="M798" s="161"/>
      <c r="N798" s="161"/>
      <c r="O798" s="161"/>
      <c r="P798" s="161"/>
      <c r="Q798" s="161"/>
      <c r="R798" s="161"/>
      <c r="S798" s="161"/>
      <c r="T798" s="161"/>
      <c r="U798" s="161"/>
      <c r="V798" s="161"/>
      <c r="W798" s="161"/>
      <c r="X798" s="161"/>
      <c r="Y798" s="150"/>
      <c r="Z798" s="150"/>
      <c r="AA798" s="150"/>
      <c r="AB798" s="150"/>
      <c r="AC798" s="150"/>
      <c r="AD798" s="150"/>
      <c r="AE798" s="150"/>
      <c r="AF798" s="150"/>
      <c r="AG798" s="150" t="s">
        <v>221</v>
      </c>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row>
    <row r="799" spans="1:60" outlineLevel="1" x14ac:dyDescent="0.2">
      <c r="A799" s="157">
        <v>208</v>
      </c>
      <c r="B799" s="158" t="s">
        <v>957</v>
      </c>
      <c r="C799" s="190" t="s">
        <v>958</v>
      </c>
      <c r="D799" s="159" t="s">
        <v>0</v>
      </c>
      <c r="E799" s="177">
        <v>3063.3197</v>
      </c>
      <c r="F799" s="162">
        <v>1.45</v>
      </c>
      <c r="G799" s="161">
        <f>ROUND(E799*F799,2)</f>
        <v>4441.8100000000004</v>
      </c>
      <c r="H799" s="162"/>
      <c r="I799" s="161">
        <f>ROUND(E799*H799,2)</f>
        <v>0</v>
      </c>
      <c r="J799" s="162"/>
      <c r="K799" s="161">
        <f>ROUND(E799*J799,2)</f>
        <v>0</v>
      </c>
      <c r="L799" s="161">
        <v>21</v>
      </c>
      <c r="M799" s="161">
        <f>G799*(1+L799/100)</f>
        <v>5374.5901000000003</v>
      </c>
      <c r="N799" s="161">
        <v>0</v>
      </c>
      <c r="O799" s="161">
        <f>ROUND(E799*N799,2)</f>
        <v>0</v>
      </c>
      <c r="P799" s="161">
        <v>0</v>
      </c>
      <c r="Q799" s="161">
        <f>ROUND(E799*P799,2)</f>
        <v>0</v>
      </c>
      <c r="R799" s="161" t="s">
        <v>928</v>
      </c>
      <c r="S799" s="161" t="s">
        <v>217</v>
      </c>
      <c r="T799" s="161" t="s">
        <v>218</v>
      </c>
      <c r="U799" s="161">
        <v>0</v>
      </c>
      <c r="V799" s="161">
        <f>ROUND(E799*U799,2)</f>
        <v>0</v>
      </c>
      <c r="W799" s="161"/>
      <c r="X799" s="161" t="s">
        <v>622</v>
      </c>
      <c r="Y799" s="150"/>
      <c r="Z799" s="150"/>
      <c r="AA799" s="150"/>
      <c r="AB799" s="150"/>
      <c r="AC799" s="150"/>
      <c r="AD799" s="150"/>
      <c r="AE799" s="150"/>
      <c r="AF799" s="150"/>
      <c r="AG799" s="150" t="s">
        <v>623</v>
      </c>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row>
    <row r="800" spans="1:60" outlineLevel="1" x14ac:dyDescent="0.2">
      <c r="A800" s="157"/>
      <c r="B800" s="158"/>
      <c r="C800" s="263" t="s">
        <v>675</v>
      </c>
      <c r="D800" s="264"/>
      <c r="E800" s="264"/>
      <c r="F800" s="264"/>
      <c r="G800" s="264"/>
      <c r="H800" s="161"/>
      <c r="I800" s="161"/>
      <c r="J800" s="161"/>
      <c r="K800" s="161"/>
      <c r="L800" s="161"/>
      <c r="M800" s="161"/>
      <c r="N800" s="161"/>
      <c r="O800" s="161"/>
      <c r="P800" s="161"/>
      <c r="Q800" s="161"/>
      <c r="R800" s="161"/>
      <c r="S800" s="161"/>
      <c r="T800" s="161"/>
      <c r="U800" s="161"/>
      <c r="V800" s="161"/>
      <c r="W800" s="161"/>
      <c r="X800" s="161"/>
      <c r="Y800" s="150"/>
      <c r="Z800" s="150"/>
      <c r="AA800" s="150"/>
      <c r="AB800" s="150"/>
      <c r="AC800" s="150"/>
      <c r="AD800" s="150"/>
      <c r="AE800" s="150"/>
      <c r="AF800" s="150"/>
      <c r="AG800" s="150" t="s">
        <v>244</v>
      </c>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row>
    <row r="801" spans="1:60" outlineLevel="1" x14ac:dyDescent="0.2">
      <c r="A801" s="157"/>
      <c r="B801" s="158"/>
      <c r="C801" s="261"/>
      <c r="D801" s="262"/>
      <c r="E801" s="262"/>
      <c r="F801" s="262"/>
      <c r="G801" s="262"/>
      <c r="H801" s="161"/>
      <c r="I801" s="161"/>
      <c r="J801" s="161"/>
      <c r="K801" s="161"/>
      <c r="L801" s="161"/>
      <c r="M801" s="161"/>
      <c r="N801" s="161"/>
      <c r="O801" s="161"/>
      <c r="P801" s="161"/>
      <c r="Q801" s="161"/>
      <c r="R801" s="161"/>
      <c r="S801" s="161"/>
      <c r="T801" s="161"/>
      <c r="U801" s="161"/>
      <c r="V801" s="161"/>
      <c r="W801" s="161"/>
      <c r="X801" s="161"/>
      <c r="Y801" s="150"/>
      <c r="Z801" s="150"/>
      <c r="AA801" s="150"/>
      <c r="AB801" s="150"/>
      <c r="AC801" s="150"/>
      <c r="AD801" s="150"/>
      <c r="AE801" s="150"/>
      <c r="AF801" s="150"/>
      <c r="AG801" s="150" t="s">
        <v>221</v>
      </c>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row>
    <row r="802" spans="1:60" x14ac:dyDescent="0.2">
      <c r="A802" s="164" t="s">
        <v>212</v>
      </c>
      <c r="B802" s="165" t="s">
        <v>159</v>
      </c>
      <c r="C802" s="179" t="s">
        <v>160</v>
      </c>
      <c r="D802" s="166"/>
      <c r="E802" s="167"/>
      <c r="F802" s="168"/>
      <c r="G802" s="168">
        <f>SUMIF(AG803:AG826,"&lt;&gt;NOR",G803:G826)</f>
        <v>403907.97999999992</v>
      </c>
      <c r="H802" s="168"/>
      <c r="I802" s="168">
        <f>SUM(I803:I826)</f>
        <v>0</v>
      </c>
      <c r="J802" s="168"/>
      <c r="K802" s="168">
        <f>SUM(K803:K826)</f>
        <v>0</v>
      </c>
      <c r="L802" s="168"/>
      <c r="M802" s="168">
        <f>SUM(M803:M826)</f>
        <v>488728.65579999995</v>
      </c>
      <c r="N802" s="168"/>
      <c r="O802" s="168">
        <f>SUM(O803:O826)</f>
        <v>0.8</v>
      </c>
      <c r="P802" s="168"/>
      <c r="Q802" s="168">
        <f>SUM(Q803:Q826)</f>
        <v>0.05</v>
      </c>
      <c r="R802" s="168"/>
      <c r="S802" s="168"/>
      <c r="T802" s="169"/>
      <c r="U802" s="163"/>
      <c r="V802" s="163">
        <f>SUM(V803:V826)</f>
        <v>76.989999999999995</v>
      </c>
      <c r="W802" s="163"/>
      <c r="X802" s="163"/>
      <c r="AG802" t="s">
        <v>213</v>
      </c>
    </row>
    <row r="803" spans="1:60" ht="22.5" outlineLevel="1" x14ac:dyDescent="0.2">
      <c r="A803" s="170">
        <v>209</v>
      </c>
      <c r="B803" s="171" t="s">
        <v>959</v>
      </c>
      <c r="C803" s="180" t="s">
        <v>960</v>
      </c>
      <c r="D803" s="172" t="s">
        <v>332</v>
      </c>
      <c r="E803" s="173">
        <v>5</v>
      </c>
      <c r="F803" s="174">
        <v>3560.89</v>
      </c>
      <c r="G803" s="175">
        <f>ROUND(E803*F803,2)</f>
        <v>17804.45</v>
      </c>
      <c r="H803" s="174"/>
      <c r="I803" s="175">
        <f>ROUND(E803*H803,2)</f>
        <v>0</v>
      </c>
      <c r="J803" s="174"/>
      <c r="K803" s="175">
        <f>ROUND(E803*J803,2)</f>
        <v>0</v>
      </c>
      <c r="L803" s="175">
        <v>21</v>
      </c>
      <c r="M803" s="175">
        <f>G803*(1+L803/100)</f>
        <v>21543.3845</v>
      </c>
      <c r="N803" s="175">
        <v>0</v>
      </c>
      <c r="O803" s="175">
        <f>ROUND(E803*N803,2)</f>
        <v>0</v>
      </c>
      <c r="P803" s="175">
        <v>0</v>
      </c>
      <c r="Q803" s="175">
        <f>ROUND(E803*P803,2)</f>
        <v>0</v>
      </c>
      <c r="R803" s="175" t="s">
        <v>961</v>
      </c>
      <c r="S803" s="175" t="s">
        <v>217</v>
      </c>
      <c r="T803" s="176" t="s">
        <v>218</v>
      </c>
      <c r="U803" s="161">
        <v>3.25</v>
      </c>
      <c r="V803" s="161">
        <f>ROUND(E803*U803,2)</f>
        <v>16.25</v>
      </c>
      <c r="W803" s="161"/>
      <c r="X803" s="161" t="s">
        <v>241</v>
      </c>
      <c r="Y803" s="150"/>
      <c r="Z803" s="150"/>
      <c r="AA803" s="150"/>
      <c r="AB803" s="150"/>
      <c r="AC803" s="150"/>
      <c r="AD803" s="150"/>
      <c r="AE803" s="150"/>
      <c r="AF803" s="150"/>
      <c r="AG803" s="150" t="s">
        <v>242</v>
      </c>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row>
    <row r="804" spans="1:60" outlineLevel="1" x14ac:dyDescent="0.2">
      <c r="A804" s="157"/>
      <c r="B804" s="158"/>
      <c r="C804" s="250"/>
      <c r="D804" s="251"/>
      <c r="E804" s="251"/>
      <c r="F804" s="251"/>
      <c r="G804" s="251"/>
      <c r="H804" s="161"/>
      <c r="I804" s="161"/>
      <c r="J804" s="161"/>
      <c r="K804" s="161"/>
      <c r="L804" s="161"/>
      <c r="M804" s="161"/>
      <c r="N804" s="161"/>
      <c r="O804" s="161"/>
      <c r="P804" s="161"/>
      <c r="Q804" s="161"/>
      <c r="R804" s="161"/>
      <c r="S804" s="161"/>
      <c r="T804" s="161"/>
      <c r="U804" s="161"/>
      <c r="V804" s="161"/>
      <c r="W804" s="161"/>
      <c r="X804" s="161"/>
      <c r="Y804" s="150"/>
      <c r="Z804" s="150"/>
      <c r="AA804" s="150"/>
      <c r="AB804" s="150"/>
      <c r="AC804" s="150"/>
      <c r="AD804" s="150"/>
      <c r="AE804" s="150"/>
      <c r="AF804" s="150"/>
      <c r="AG804" s="150" t="s">
        <v>221</v>
      </c>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row>
    <row r="805" spans="1:60" outlineLevel="1" x14ac:dyDescent="0.2">
      <c r="A805" s="170">
        <v>210</v>
      </c>
      <c r="B805" s="171" t="s">
        <v>962</v>
      </c>
      <c r="C805" s="180" t="s">
        <v>963</v>
      </c>
      <c r="D805" s="172" t="s">
        <v>276</v>
      </c>
      <c r="E805" s="173">
        <v>1.4</v>
      </c>
      <c r="F805" s="174">
        <v>262.32</v>
      </c>
      <c r="G805" s="175">
        <f>ROUND(E805*F805,2)</f>
        <v>367.25</v>
      </c>
      <c r="H805" s="174"/>
      <c r="I805" s="175">
        <f>ROUND(E805*H805,2)</f>
        <v>0</v>
      </c>
      <c r="J805" s="174"/>
      <c r="K805" s="175">
        <f>ROUND(E805*J805,2)</f>
        <v>0</v>
      </c>
      <c r="L805" s="175">
        <v>21</v>
      </c>
      <c r="M805" s="175">
        <f>G805*(1+L805/100)</f>
        <v>444.3725</v>
      </c>
      <c r="N805" s="175">
        <v>0</v>
      </c>
      <c r="O805" s="175">
        <f>ROUND(E805*N805,2)</f>
        <v>0</v>
      </c>
      <c r="P805" s="175">
        <v>2.1000000000000001E-2</v>
      </c>
      <c r="Q805" s="175">
        <f>ROUND(E805*P805,2)</f>
        <v>0.03</v>
      </c>
      <c r="R805" s="175" t="s">
        <v>961</v>
      </c>
      <c r="S805" s="175" t="s">
        <v>217</v>
      </c>
      <c r="T805" s="176" t="s">
        <v>218</v>
      </c>
      <c r="U805" s="161">
        <v>0.45</v>
      </c>
      <c r="V805" s="161">
        <f>ROUND(E805*U805,2)</f>
        <v>0.63</v>
      </c>
      <c r="W805" s="161"/>
      <c r="X805" s="161" t="s">
        <v>241</v>
      </c>
      <c r="Y805" s="150"/>
      <c r="Z805" s="150"/>
      <c r="AA805" s="150"/>
      <c r="AB805" s="150"/>
      <c r="AC805" s="150"/>
      <c r="AD805" s="150"/>
      <c r="AE805" s="150"/>
      <c r="AF805" s="150"/>
      <c r="AG805" s="150" t="s">
        <v>242</v>
      </c>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row>
    <row r="806" spans="1:60" outlineLevel="1" x14ac:dyDescent="0.2">
      <c r="A806" s="157"/>
      <c r="B806" s="158"/>
      <c r="C806" s="189" t="s">
        <v>964</v>
      </c>
      <c r="D806" s="184"/>
      <c r="E806" s="185">
        <v>1.4</v>
      </c>
      <c r="F806" s="161"/>
      <c r="G806" s="161"/>
      <c r="H806" s="161"/>
      <c r="I806" s="161"/>
      <c r="J806" s="161"/>
      <c r="K806" s="161"/>
      <c r="L806" s="161"/>
      <c r="M806" s="161"/>
      <c r="N806" s="161"/>
      <c r="O806" s="161"/>
      <c r="P806" s="161"/>
      <c r="Q806" s="161"/>
      <c r="R806" s="161"/>
      <c r="S806" s="161"/>
      <c r="T806" s="161"/>
      <c r="U806" s="161"/>
      <c r="V806" s="161"/>
      <c r="W806" s="161"/>
      <c r="X806" s="161"/>
      <c r="Y806" s="150"/>
      <c r="Z806" s="150"/>
      <c r="AA806" s="150"/>
      <c r="AB806" s="150"/>
      <c r="AC806" s="150"/>
      <c r="AD806" s="150"/>
      <c r="AE806" s="150"/>
      <c r="AF806" s="150"/>
      <c r="AG806" s="150" t="s">
        <v>246</v>
      </c>
      <c r="AH806" s="150">
        <v>0</v>
      </c>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row>
    <row r="807" spans="1:60" outlineLevel="1" x14ac:dyDescent="0.2">
      <c r="A807" s="157"/>
      <c r="B807" s="158"/>
      <c r="C807" s="261"/>
      <c r="D807" s="262"/>
      <c r="E807" s="262"/>
      <c r="F807" s="262"/>
      <c r="G807" s="262"/>
      <c r="H807" s="161"/>
      <c r="I807" s="161"/>
      <c r="J807" s="161"/>
      <c r="K807" s="161"/>
      <c r="L807" s="161"/>
      <c r="M807" s="161"/>
      <c r="N807" s="161"/>
      <c r="O807" s="161"/>
      <c r="P807" s="161"/>
      <c r="Q807" s="161"/>
      <c r="R807" s="161"/>
      <c r="S807" s="161"/>
      <c r="T807" s="161"/>
      <c r="U807" s="161"/>
      <c r="V807" s="161"/>
      <c r="W807" s="161"/>
      <c r="X807" s="161"/>
      <c r="Y807" s="150"/>
      <c r="Z807" s="150"/>
      <c r="AA807" s="150"/>
      <c r="AB807" s="150"/>
      <c r="AC807" s="150"/>
      <c r="AD807" s="150"/>
      <c r="AE807" s="150"/>
      <c r="AF807" s="150"/>
      <c r="AG807" s="150" t="s">
        <v>221</v>
      </c>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row>
    <row r="808" spans="1:60" outlineLevel="1" x14ac:dyDescent="0.2">
      <c r="A808" s="170">
        <v>211</v>
      </c>
      <c r="B808" s="171" t="s">
        <v>965</v>
      </c>
      <c r="C808" s="180" t="s">
        <v>966</v>
      </c>
      <c r="D808" s="172" t="s">
        <v>276</v>
      </c>
      <c r="E808" s="173">
        <v>2.34</v>
      </c>
      <c r="F808" s="174">
        <v>138.88</v>
      </c>
      <c r="G808" s="175">
        <f>ROUND(E808*F808,2)</f>
        <v>324.98</v>
      </c>
      <c r="H808" s="174"/>
      <c r="I808" s="175">
        <f>ROUND(E808*H808,2)</f>
        <v>0</v>
      </c>
      <c r="J808" s="174"/>
      <c r="K808" s="175">
        <f>ROUND(E808*J808,2)</f>
        <v>0</v>
      </c>
      <c r="L808" s="175">
        <v>21</v>
      </c>
      <c r="M808" s="175">
        <f>G808*(1+L808/100)</f>
        <v>393.22579999999999</v>
      </c>
      <c r="N808" s="175">
        <v>0</v>
      </c>
      <c r="O808" s="175">
        <f>ROUND(E808*N808,2)</f>
        <v>0</v>
      </c>
      <c r="P808" s="175">
        <v>7.0000000000000001E-3</v>
      </c>
      <c r="Q808" s="175">
        <f>ROUND(E808*P808,2)</f>
        <v>0.02</v>
      </c>
      <c r="R808" s="175" t="s">
        <v>961</v>
      </c>
      <c r="S808" s="175" t="s">
        <v>217</v>
      </c>
      <c r="T808" s="176" t="s">
        <v>218</v>
      </c>
      <c r="U808" s="161">
        <v>0.23799999999999999</v>
      </c>
      <c r="V808" s="161">
        <f>ROUND(E808*U808,2)</f>
        <v>0.56000000000000005</v>
      </c>
      <c r="W808" s="161"/>
      <c r="X808" s="161" t="s">
        <v>241</v>
      </c>
      <c r="Y808" s="150"/>
      <c r="Z808" s="150"/>
      <c r="AA808" s="150"/>
      <c r="AB808" s="150"/>
      <c r="AC808" s="150"/>
      <c r="AD808" s="150"/>
      <c r="AE808" s="150"/>
      <c r="AF808" s="150"/>
      <c r="AG808" s="150" t="s">
        <v>242</v>
      </c>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row>
    <row r="809" spans="1:60" outlineLevel="1" x14ac:dyDescent="0.2">
      <c r="A809" s="157"/>
      <c r="B809" s="158"/>
      <c r="C809" s="189" t="s">
        <v>967</v>
      </c>
      <c r="D809" s="184"/>
      <c r="E809" s="185">
        <v>2.34</v>
      </c>
      <c r="F809" s="161"/>
      <c r="G809" s="161"/>
      <c r="H809" s="161"/>
      <c r="I809" s="161"/>
      <c r="J809" s="161"/>
      <c r="K809" s="161"/>
      <c r="L809" s="161"/>
      <c r="M809" s="161"/>
      <c r="N809" s="161"/>
      <c r="O809" s="161"/>
      <c r="P809" s="161"/>
      <c r="Q809" s="161"/>
      <c r="R809" s="161"/>
      <c r="S809" s="161"/>
      <c r="T809" s="161"/>
      <c r="U809" s="161"/>
      <c r="V809" s="161"/>
      <c r="W809" s="161"/>
      <c r="X809" s="161"/>
      <c r="Y809" s="150"/>
      <c r="Z809" s="150"/>
      <c r="AA809" s="150"/>
      <c r="AB809" s="150"/>
      <c r="AC809" s="150"/>
      <c r="AD809" s="150"/>
      <c r="AE809" s="150"/>
      <c r="AF809" s="150"/>
      <c r="AG809" s="150" t="s">
        <v>246</v>
      </c>
      <c r="AH809" s="150">
        <v>0</v>
      </c>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row>
    <row r="810" spans="1:60" outlineLevel="1" x14ac:dyDescent="0.2">
      <c r="A810" s="157"/>
      <c r="B810" s="158"/>
      <c r="C810" s="261"/>
      <c r="D810" s="262"/>
      <c r="E810" s="262"/>
      <c r="F810" s="262"/>
      <c r="G810" s="262"/>
      <c r="H810" s="161"/>
      <c r="I810" s="161"/>
      <c r="J810" s="161"/>
      <c r="K810" s="161"/>
      <c r="L810" s="161"/>
      <c r="M810" s="161"/>
      <c r="N810" s="161"/>
      <c r="O810" s="161"/>
      <c r="P810" s="161"/>
      <c r="Q810" s="161"/>
      <c r="R810" s="161"/>
      <c r="S810" s="161"/>
      <c r="T810" s="161"/>
      <c r="U810" s="161"/>
      <c r="V810" s="161"/>
      <c r="W810" s="161"/>
      <c r="X810" s="161"/>
      <c r="Y810" s="150"/>
      <c r="Z810" s="150"/>
      <c r="AA810" s="150"/>
      <c r="AB810" s="150"/>
      <c r="AC810" s="150"/>
      <c r="AD810" s="150"/>
      <c r="AE810" s="150"/>
      <c r="AF810" s="150"/>
      <c r="AG810" s="150" t="s">
        <v>221</v>
      </c>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row>
    <row r="811" spans="1:60" outlineLevel="1" x14ac:dyDescent="0.2">
      <c r="A811" s="170">
        <v>212</v>
      </c>
      <c r="B811" s="171" t="s">
        <v>968</v>
      </c>
      <c r="C811" s="180" t="s">
        <v>969</v>
      </c>
      <c r="D811" s="172" t="s">
        <v>970</v>
      </c>
      <c r="E811" s="173">
        <v>1012.44</v>
      </c>
      <c r="F811" s="174">
        <v>45.11</v>
      </c>
      <c r="G811" s="175">
        <f>ROUND(E811*F811,2)</f>
        <v>45671.17</v>
      </c>
      <c r="H811" s="174"/>
      <c r="I811" s="175">
        <f>ROUND(E811*H811,2)</f>
        <v>0</v>
      </c>
      <c r="J811" s="174"/>
      <c r="K811" s="175">
        <f>ROUND(E811*J811,2)</f>
        <v>0</v>
      </c>
      <c r="L811" s="175">
        <v>21</v>
      </c>
      <c r="M811" s="175">
        <f>G811*(1+L811/100)</f>
        <v>55262.115699999995</v>
      </c>
      <c r="N811" s="175">
        <v>5.0000000000000002E-5</v>
      </c>
      <c r="O811" s="175">
        <f>ROUND(E811*N811,2)</f>
        <v>0.05</v>
      </c>
      <c r="P811" s="175">
        <v>0</v>
      </c>
      <c r="Q811" s="175">
        <f>ROUND(E811*P811,2)</f>
        <v>0</v>
      </c>
      <c r="R811" s="175" t="s">
        <v>961</v>
      </c>
      <c r="S811" s="175" t="s">
        <v>217</v>
      </c>
      <c r="T811" s="176" t="s">
        <v>218</v>
      </c>
      <c r="U811" s="161">
        <v>4.3999999999999997E-2</v>
      </c>
      <c r="V811" s="161">
        <f>ROUND(E811*U811,2)</f>
        <v>44.55</v>
      </c>
      <c r="W811" s="161"/>
      <c r="X811" s="161" t="s">
        <v>241</v>
      </c>
      <c r="Y811" s="150"/>
      <c r="Z811" s="150"/>
      <c r="AA811" s="150"/>
      <c r="AB811" s="150"/>
      <c r="AC811" s="150"/>
      <c r="AD811" s="150"/>
      <c r="AE811" s="150"/>
      <c r="AF811" s="150"/>
      <c r="AG811" s="150" t="s">
        <v>242</v>
      </c>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row>
    <row r="812" spans="1:60" outlineLevel="1" x14ac:dyDescent="0.2">
      <c r="A812" s="157"/>
      <c r="B812" s="158"/>
      <c r="C812" s="189" t="s">
        <v>971</v>
      </c>
      <c r="D812" s="184"/>
      <c r="E812" s="185">
        <v>1012.44</v>
      </c>
      <c r="F812" s="161"/>
      <c r="G812" s="161"/>
      <c r="H812" s="161"/>
      <c r="I812" s="161"/>
      <c r="J812" s="161"/>
      <c r="K812" s="161"/>
      <c r="L812" s="161"/>
      <c r="M812" s="161"/>
      <c r="N812" s="161"/>
      <c r="O812" s="161"/>
      <c r="P812" s="161"/>
      <c r="Q812" s="161"/>
      <c r="R812" s="161"/>
      <c r="S812" s="161"/>
      <c r="T812" s="161"/>
      <c r="U812" s="161"/>
      <c r="V812" s="161"/>
      <c r="W812" s="161"/>
      <c r="X812" s="161"/>
      <c r="Y812" s="150"/>
      <c r="Z812" s="150"/>
      <c r="AA812" s="150"/>
      <c r="AB812" s="150"/>
      <c r="AC812" s="150"/>
      <c r="AD812" s="150"/>
      <c r="AE812" s="150"/>
      <c r="AF812" s="150"/>
      <c r="AG812" s="150" t="s">
        <v>246</v>
      </c>
      <c r="AH812" s="150">
        <v>0</v>
      </c>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row>
    <row r="813" spans="1:60" outlineLevel="1" x14ac:dyDescent="0.2">
      <c r="A813" s="157"/>
      <c r="B813" s="158"/>
      <c r="C813" s="261"/>
      <c r="D813" s="262"/>
      <c r="E813" s="262"/>
      <c r="F813" s="262"/>
      <c r="G813" s="262"/>
      <c r="H813" s="161"/>
      <c r="I813" s="161"/>
      <c r="J813" s="161"/>
      <c r="K813" s="161"/>
      <c r="L813" s="161"/>
      <c r="M813" s="161"/>
      <c r="N813" s="161"/>
      <c r="O813" s="161"/>
      <c r="P813" s="161"/>
      <c r="Q813" s="161"/>
      <c r="R813" s="161"/>
      <c r="S813" s="161"/>
      <c r="T813" s="161"/>
      <c r="U813" s="161"/>
      <c r="V813" s="161"/>
      <c r="W813" s="161"/>
      <c r="X813" s="161"/>
      <c r="Y813" s="150"/>
      <c r="Z813" s="150"/>
      <c r="AA813" s="150"/>
      <c r="AB813" s="150"/>
      <c r="AC813" s="150"/>
      <c r="AD813" s="150"/>
      <c r="AE813" s="150"/>
      <c r="AF813" s="150"/>
      <c r="AG813" s="150" t="s">
        <v>221</v>
      </c>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row>
    <row r="814" spans="1:60" outlineLevel="1" x14ac:dyDescent="0.2">
      <c r="A814" s="170">
        <v>213</v>
      </c>
      <c r="B814" s="171" t="s">
        <v>972</v>
      </c>
      <c r="C814" s="180" t="s">
        <v>973</v>
      </c>
      <c r="D814" s="172" t="s">
        <v>332</v>
      </c>
      <c r="E814" s="173">
        <v>1</v>
      </c>
      <c r="F814" s="174">
        <v>246354.88</v>
      </c>
      <c r="G814" s="175">
        <f>ROUND(E814*F814,2)</f>
        <v>246354.88</v>
      </c>
      <c r="H814" s="174"/>
      <c r="I814" s="175">
        <f>ROUND(E814*H814,2)</f>
        <v>0</v>
      </c>
      <c r="J814" s="174"/>
      <c r="K814" s="175">
        <f>ROUND(E814*J814,2)</f>
        <v>0</v>
      </c>
      <c r="L814" s="175">
        <v>21</v>
      </c>
      <c r="M814" s="175">
        <f>G814*(1+L814/100)</f>
        <v>298089.40480000002</v>
      </c>
      <c r="N814" s="175">
        <v>0</v>
      </c>
      <c r="O814" s="175">
        <f>ROUND(E814*N814,2)</f>
        <v>0</v>
      </c>
      <c r="P814" s="175">
        <v>0</v>
      </c>
      <c r="Q814" s="175">
        <f>ROUND(E814*P814,2)</f>
        <v>0</v>
      </c>
      <c r="R814" s="175"/>
      <c r="S814" s="175" t="s">
        <v>288</v>
      </c>
      <c r="T814" s="176" t="s">
        <v>218</v>
      </c>
      <c r="U814" s="161">
        <v>0</v>
      </c>
      <c r="V814" s="161">
        <f>ROUND(E814*U814,2)</f>
        <v>0</v>
      </c>
      <c r="W814" s="161"/>
      <c r="X814" s="161" t="s">
        <v>241</v>
      </c>
      <c r="Y814" s="150"/>
      <c r="Z814" s="150"/>
      <c r="AA814" s="150"/>
      <c r="AB814" s="150"/>
      <c r="AC814" s="150"/>
      <c r="AD814" s="150"/>
      <c r="AE814" s="150"/>
      <c r="AF814" s="150"/>
      <c r="AG814" s="150" t="s">
        <v>242</v>
      </c>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row>
    <row r="815" spans="1:60" outlineLevel="1" x14ac:dyDescent="0.2">
      <c r="A815" s="157"/>
      <c r="B815" s="158"/>
      <c r="C815" s="250"/>
      <c r="D815" s="251"/>
      <c r="E815" s="251"/>
      <c r="F815" s="251"/>
      <c r="G815" s="251"/>
      <c r="H815" s="161"/>
      <c r="I815" s="161"/>
      <c r="J815" s="161"/>
      <c r="K815" s="161"/>
      <c r="L815" s="161"/>
      <c r="M815" s="161"/>
      <c r="N815" s="161"/>
      <c r="O815" s="161"/>
      <c r="P815" s="161"/>
      <c r="Q815" s="161"/>
      <c r="R815" s="161"/>
      <c r="S815" s="161"/>
      <c r="T815" s="161"/>
      <c r="U815" s="161"/>
      <c r="V815" s="161"/>
      <c r="W815" s="161"/>
      <c r="X815" s="161"/>
      <c r="Y815" s="150"/>
      <c r="Z815" s="150"/>
      <c r="AA815" s="150"/>
      <c r="AB815" s="150"/>
      <c r="AC815" s="150"/>
      <c r="AD815" s="150"/>
      <c r="AE815" s="150"/>
      <c r="AF815" s="150"/>
      <c r="AG815" s="150" t="s">
        <v>221</v>
      </c>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row>
    <row r="816" spans="1:60" outlineLevel="1" x14ac:dyDescent="0.2">
      <c r="A816" s="170">
        <v>214</v>
      </c>
      <c r="B816" s="171" t="s">
        <v>745</v>
      </c>
      <c r="C816" s="180" t="s">
        <v>746</v>
      </c>
      <c r="D816" s="172" t="s">
        <v>747</v>
      </c>
      <c r="E816" s="173">
        <v>15</v>
      </c>
      <c r="F816" s="174">
        <v>629.1</v>
      </c>
      <c r="G816" s="175">
        <f>ROUND(E816*F816,2)</f>
        <v>9436.5</v>
      </c>
      <c r="H816" s="174"/>
      <c r="I816" s="175">
        <f>ROUND(E816*H816,2)</f>
        <v>0</v>
      </c>
      <c r="J816" s="174"/>
      <c r="K816" s="175">
        <f>ROUND(E816*J816,2)</f>
        <v>0</v>
      </c>
      <c r="L816" s="175">
        <v>21</v>
      </c>
      <c r="M816" s="175">
        <f>G816*(1+L816/100)</f>
        <v>11418.164999999999</v>
      </c>
      <c r="N816" s="175">
        <v>0</v>
      </c>
      <c r="O816" s="175">
        <f>ROUND(E816*N816,2)</f>
        <v>0</v>
      </c>
      <c r="P816" s="175">
        <v>0</v>
      </c>
      <c r="Q816" s="175">
        <f>ROUND(E816*P816,2)</f>
        <v>0</v>
      </c>
      <c r="R816" s="175" t="s">
        <v>748</v>
      </c>
      <c r="S816" s="175" t="s">
        <v>217</v>
      </c>
      <c r="T816" s="176" t="s">
        <v>218</v>
      </c>
      <c r="U816" s="161">
        <v>1</v>
      </c>
      <c r="V816" s="161">
        <f>ROUND(E816*U816,2)</f>
        <v>15</v>
      </c>
      <c r="W816" s="161"/>
      <c r="X816" s="161" t="s">
        <v>749</v>
      </c>
      <c r="Y816" s="150"/>
      <c r="Z816" s="150"/>
      <c r="AA816" s="150"/>
      <c r="AB816" s="150"/>
      <c r="AC816" s="150"/>
      <c r="AD816" s="150"/>
      <c r="AE816" s="150"/>
      <c r="AF816" s="150"/>
      <c r="AG816" s="150" t="s">
        <v>750</v>
      </c>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row>
    <row r="817" spans="1:60" outlineLevel="1" x14ac:dyDescent="0.2">
      <c r="A817" s="157"/>
      <c r="B817" s="158"/>
      <c r="C817" s="189" t="s">
        <v>974</v>
      </c>
      <c r="D817" s="184"/>
      <c r="E817" s="185">
        <v>15</v>
      </c>
      <c r="F817" s="161"/>
      <c r="G817" s="161"/>
      <c r="H817" s="161"/>
      <c r="I817" s="161"/>
      <c r="J817" s="161"/>
      <c r="K817" s="161"/>
      <c r="L817" s="161"/>
      <c r="M817" s="161"/>
      <c r="N817" s="161"/>
      <c r="O817" s="161"/>
      <c r="P817" s="161"/>
      <c r="Q817" s="161"/>
      <c r="R817" s="161"/>
      <c r="S817" s="161"/>
      <c r="T817" s="161"/>
      <c r="U817" s="161"/>
      <c r="V817" s="161"/>
      <c r="W817" s="161"/>
      <c r="X817" s="161"/>
      <c r="Y817" s="150"/>
      <c r="Z817" s="150"/>
      <c r="AA817" s="150"/>
      <c r="AB817" s="150"/>
      <c r="AC817" s="150"/>
      <c r="AD817" s="150"/>
      <c r="AE817" s="150"/>
      <c r="AF817" s="150"/>
      <c r="AG817" s="150" t="s">
        <v>246</v>
      </c>
      <c r="AH817" s="150">
        <v>0</v>
      </c>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row>
    <row r="818" spans="1:60" outlineLevel="1" x14ac:dyDescent="0.2">
      <c r="A818" s="157"/>
      <c r="B818" s="158"/>
      <c r="C818" s="261"/>
      <c r="D818" s="262"/>
      <c r="E818" s="262"/>
      <c r="F818" s="262"/>
      <c r="G818" s="262"/>
      <c r="H818" s="161"/>
      <c r="I818" s="161"/>
      <c r="J818" s="161"/>
      <c r="K818" s="161"/>
      <c r="L818" s="161"/>
      <c r="M818" s="161"/>
      <c r="N818" s="161"/>
      <c r="O818" s="161"/>
      <c r="P818" s="161"/>
      <c r="Q818" s="161"/>
      <c r="R818" s="161"/>
      <c r="S818" s="161"/>
      <c r="T818" s="161"/>
      <c r="U818" s="161"/>
      <c r="V818" s="161"/>
      <c r="W818" s="161"/>
      <c r="X818" s="161"/>
      <c r="Y818" s="150"/>
      <c r="Z818" s="150"/>
      <c r="AA818" s="150"/>
      <c r="AB818" s="150"/>
      <c r="AC818" s="150"/>
      <c r="AD818" s="150"/>
      <c r="AE818" s="150"/>
      <c r="AF818" s="150"/>
      <c r="AG818" s="150" t="s">
        <v>221</v>
      </c>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row>
    <row r="819" spans="1:60" ht="22.5" outlineLevel="1" x14ac:dyDescent="0.2">
      <c r="A819" s="170">
        <v>215</v>
      </c>
      <c r="B819" s="171" t="s">
        <v>975</v>
      </c>
      <c r="C819" s="180" t="s">
        <v>976</v>
      </c>
      <c r="D819" s="172" t="s">
        <v>239</v>
      </c>
      <c r="E819" s="173">
        <v>15.6</v>
      </c>
      <c r="F819" s="174">
        <v>3950.23</v>
      </c>
      <c r="G819" s="175">
        <f>ROUND(E819*F819,2)</f>
        <v>61623.59</v>
      </c>
      <c r="H819" s="174"/>
      <c r="I819" s="175">
        <f>ROUND(E819*H819,2)</f>
        <v>0</v>
      </c>
      <c r="J819" s="174"/>
      <c r="K819" s="175">
        <f>ROUND(E819*J819,2)</f>
        <v>0</v>
      </c>
      <c r="L819" s="175">
        <v>21</v>
      </c>
      <c r="M819" s="175">
        <f>G819*(1+L819/100)</f>
        <v>74564.54389999999</v>
      </c>
      <c r="N819" s="175">
        <v>4.6600000000000003E-2</v>
      </c>
      <c r="O819" s="175">
        <f>ROUND(E819*N819,2)</f>
        <v>0.73</v>
      </c>
      <c r="P819" s="175">
        <v>0</v>
      </c>
      <c r="Q819" s="175">
        <f>ROUND(E819*P819,2)</f>
        <v>0</v>
      </c>
      <c r="R819" s="175" t="s">
        <v>295</v>
      </c>
      <c r="S819" s="175" t="s">
        <v>217</v>
      </c>
      <c r="T819" s="176" t="s">
        <v>218</v>
      </c>
      <c r="U819" s="161">
        <v>0</v>
      </c>
      <c r="V819" s="161">
        <f>ROUND(E819*U819,2)</f>
        <v>0</v>
      </c>
      <c r="W819" s="161"/>
      <c r="X819" s="161" t="s">
        <v>296</v>
      </c>
      <c r="Y819" s="150"/>
      <c r="Z819" s="150"/>
      <c r="AA819" s="150"/>
      <c r="AB819" s="150"/>
      <c r="AC819" s="150"/>
      <c r="AD819" s="150"/>
      <c r="AE819" s="150"/>
      <c r="AF819" s="150"/>
      <c r="AG819" s="150" t="s">
        <v>297</v>
      </c>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row>
    <row r="820" spans="1:60" outlineLevel="1" x14ac:dyDescent="0.2">
      <c r="A820" s="157"/>
      <c r="B820" s="158"/>
      <c r="C820" s="189" t="s">
        <v>977</v>
      </c>
      <c r="D820" s="184"/>
      <c r="E820" s="185">
        <v>15.6</v>
      </c>
      <c r="F820" s="161"/>
      <c r="G820" s="161"/>
      <c r="H820" s="161"/>
      <c r="I820" s="161"/>
      <c r="J820" s="161"/>
      <c r="K820" s="161"/>
      <c r="L820" s="161"/>
      <c r="M820" s="161"/>
      <c r="N820" s="161"/>
      <c r="O820" s="161"/>
      <c r="P820" s="161"/>
      <c r="Q820" s="161"/>
      <c r="R820" s="161"/>
      <c r="S820" s="161"/>
      <c r="T820" s="161"/>
      <c r="U820" s="161"/>
      <c r="V820" s="161"/>
      <c r="W820" s="161"/>
      <c r="X820" s="161"/>
      <c r="Y820" s="150"/>
      <c r="Z820" s="150"/>
      <c r="AA820" s="150"/>
      <c r="AB820" s="150"/>
      <c r="AC820" s="150"/>
      <c r="AD820" s="150"/>
      <c r="AE820" s="150"/>
      <c r="AF820" s="150"/>
      <c r="AG820" s="150" t="s">
        <v>246</v>
      </c>
      <c r="AH820" s="150">
        <v>0</v>
      </c>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row>
    <row r="821" spans="1:60" outlineLevel="1" x14ac:dyDescent="0.2">
      <c r="A821" s="157"/>
      <c r="B821" s="158"/>
      <c r="C821" s="261"/>
      <c r="D821" s="262"/>
      <c r="E821" s="262"/>
      <c r="F821" s="262"/>
      <c r="G821" s="262"/>
      <c r="H821" s="161"/>
      <c r="I821" s="161"/>
      <c r="J821" s="161"/>
      <c r="K821" s="161"/>
      <c r="L821" s="161"/>
      <c r="M821" s="161"/>
      <c r="N821" s="161"/>
      <c r="O821" s="161"/>
      <c r="P821" s="161"/>
      <c r="Q821" s="161"/>
      <c r="R821" s="161"/>
      <c r="S821" s="161"/>
      <c r="T821" s="161"/>
      <c r="U821" s="161"/>
      <c r="V821" s="161"/>
      <c r="W821" s="161"/>
      <c r="X821" s="161"/>
      <c r="Y821" s="150"/>
      <c r="Z821" s="150"/>
      <c r="AA821" s="150"/>
      <c r="AB821" s="150"/>
      <c r="AC821" s="150"/>
      <c r="AD821" s="150"/>
      <c r="AE821" s="150"/>
      <c r="AF821" s="150"/>
      <c r="AG821" s="150" t="s">
        <v>221</v>
      </c>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row>
    <row r="822" spans="1:60" outlineLevel="1" x14ac:dyDescent="0.2">
      <c r="A822" s="170">
        <v>216</v>
      </c>
      <c r="B822" s="171" t="s">
        <v>978</v>
      </c>
      <c r="C822" s="180" t="s">
        <v>979</v>
      </c>
      <c r="D822" s="172" t="s">
        <v>332</v>
      </c>
      <c r="E822" s="173">
        <v>5</v>
      </c>
      <c r="F822" s="174">
        <v>2919.92</v>
      </c>
      <c r="G822" s="175">
        <f>ROUND(E822*F822,2)</f>
        <v>14599.6</v>
      </c>
      <c r="H822" s="174"/>
      <c r="I822" s="175">
        <f>ROUND(E822*H822,2)</f>
        <v>0</v>
      </c>
      <c r="J822" s="174"/>
      <c r="K822" s="175">
        <f>ROUND(E822*J822,2)</f>
        <v>0</v>
      </c>
      <c r="L822" s="175">
        <v>21</v>
      </c>
      <c r="M822" s="175">
        <f>G822*(1+L822/100)</f>
        <v>17665.516</v>
      </c>
      <c r="N822" s="175">
        <v>4.0000000000000001E-3</v>
      </c>
      <c r="O822" s="175">
        <f>ROUND(E822*N822,2)</f>
        <v>0.02</v>
      </c>
      <c r="P822" s="175">
        <v>0</v>
      </c>
      <c r="Q822" s="175">
        <f>ROUND(E822*P822,2)</f>
        <v>0</v>
      </c>
      <c r="R822" s="175"/>
      <c r="S822" s="175" t="s">
        <v>288</v>
      </c>
      <c r="T822" s="176" t="s">
        <v>218</v>
      </c>
      <c r="U822" s="161">
        <v>0</v>
      </c>
      <c r="V822" s="161">
        <f>ROUND(E822*U822,2)</f>
        <v>0</v>
      </c>
      <c r="W822" s="161"/>
      <c r="X822" s="161" t="s">
        <v>296</v>
      </c>
      <c r="Y822" s="150"/>
      <c r="Z822" s="150"/>
      <c r="AA822" s="150"/>
      <c r="AB822" s="150"/>
      <c r="AC822" s="150"/>
      <c r="AD822" s="150"/>
      <c r="AE822" s="150"/>
      <c r="AF822" s="150"/>
      <c r="AG822" s="150" t="s">
        <v>297</v>
      </c>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row>
    <row r="823" spans="1:60" outlineLevel="1" x14ac:dyDescent="0.2">
      <c r="A823" s="157"/>
      <c r="B823" s="158"/>
      <c r="C823" s="250"/>
      <c r="D823" s="251"/>
      <c r="E823" s="251"/>
      <c r="F823" s="251"/>
      <c r="G823" s="251"/>
      <c r="H823" s="161"/>
      <c r="I823" s="161"/>
      <c r="J823" s="161"/>
      <c r="K823" s="161"/>
      <c r="L823" s="161"/>
      <c r="M823" s="161"/>
      <c r="N823" s="161"/>
      <c r="O823" s="161"/>
      <c r="P823" s="161"/>
      <c r="Q823" s="161"/>
      <c r="R823" s="161"/>
      <c r="S823" s="161"/>
      <c r="T823" s="161"/>
      <c r="U823" s="161"/>
      <c r="V823" s="161"/>
      <c r="W823" s="161"/>
      <c r="X823" s="161"/>
      <c r="Y823" s="150"/>
      <c r="Z823" s="150"/>
      <c r="AA823" s="150"/>
      <c r="AB823" s="150"/>
      <c r="AC823" s="150"/>
      <c r="AD823" s="150"/>
      <c r="AE823" s="150"/>
      <c r="AF823" s="150"/>
      <c r="AG823" s="150" t="s">
        <v>221</v>
      </c>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row>
    <row r="824" spans="1:60" outlineLevel="1" x14ac:dyDescent="0.2">
      <c r="A824" s="157">
        <v>217</v>
      </c>
      <c r="B824" s="158" t="s">
        <v>980</v>
      </c>
      <c r="C824" s="190" t="s">
        <v>981</v>
      </c>
      <c r="D824" s="159" t="s">
        <v>0</v>
      </c>
      <c r="E824" s="177">
        <v>3961.8242</v>
      </c>
      <c r="F824" s="162">
        <v>1.95</v>
      </c>
      <c r="G824" s="161">
        <f>ROUND(E824*F824,2)</f>
        <v>7725.56</v>
      </c>
      <c r="H824" s="162"/>
      <c r="I824" s="161">
        <f>ROUND(E824*H824,2)</f>
        <v>0</v>
      </c>
      <c r="J824" s="162"/>
      <c r="K824" s="161">
        <f>ROUND(E824*J824,2)</f>
        <v>0</v>
      </c>
      <c r="L824" s="161">
        <v>21</v>
      </c>
      <c r="M824" s="161">
        <f>G824*(1+L824/100)</f>
        <v>9347.9276000000009</v>
      </c>
      <c r="N824" s="161">
        <v>0</v>
      </c>
      <c r="O824" s="161">
        <f>ROUND(E824*N824,2)</f>
        <v>0</v>
      </c>
      <c r="P824" s="161">
        <v>0</v>
      </c>
      <c r="Q824" s="161">
        <f>ROUND(E824*P824,2)</f>
        <v>0</v>
      </c>
      <c r="R824" s="161" t="s">
        <v>961</v>
      </c>
      <c r="S824" s="161" t="s">
        <v>217</v>
      </c>
      <c r="T824" s="161" t="s">
        <v>218</v>
      </c>
      <c r="U824" s="161">
        <v>0</v>
      </c>
      <c r="V824" s="161">
        <f>ROUND(E824*U824,2)</f>
        <v>0</v>
      </c>
      <c r="W824" s="161"/>
      <c r="X824" s="161" t="s">
        <v>622</v>
      </c>
      <c r="Y824" s="150"/>
      <c r="Z824" s="150"/>
      <c r="AA824" s="150"/>
      <c r="AB824" s="150"/>
      <c r="AC824" s="150"/>
      <c r="AD824" s="150"/>
      <c r="AE824" s="150"/>
      <c r="AF824" s="150"/>
      <c r="AG824" s="150" t="s">
        <v>623</v>
      </c>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row>
    <row r="825" spans="1:60" outlineLevel="1" x14ac:dyDescent="0.2">
      <c r="A825" s="157"/>
      <c r="B825" s="158"/>
      <c r="C825" s="263" t="s">
        <v>675</v>
      </c>
      <c r="D825" s="264"/>
      <c r="E825" s="264"/>
      <c r="F825" s="264"/>
      <c r="G825" s="264"/>
      <c r="H825" s="161"/>
      <c r="I825" s="161"/>
      <c r="J825" s="161"/>
      <c r="K825" s="161"/>
      <c r="L825" s="161"/>
      <c r="M825" s="161"/>
      <c r="N825" s="161"/>
      <c r="O825" s="161"/>
      <c r="P825" s="161"/>
      <c r="Q825" s="161"/>
      <c r="R825" s="161"/>
      <c r="S825" s="161"/>
      <c r="T825" s="161"/>
      <c r="U825" s="161"/>
      <c r="V825" s="161"/>
      <c r="W825" s="161"/>
      <c r="X825" s="161"/>
      <c r="Y825" s="150"/>
      <c r="Z825" s="150"/>
      <c r="AA825" s="150"/>
      <c r="AB825" s="150"/>
      <c r="AC825" s="150"/>
      <c r="AD825" s="150"/>
      <c r="AE825" s="150"/>
      <c r="AF825" s="150"/>
      <c r="AG825" s="150" t="s">
        <v>244</v>
      </c>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row>
    <row r="826" spans="1:60" outlineLevel="1" x14ac:dyDescent="0.2">
      <c r="A826" s="157"/>
      <c r="B826" s="158"/>
      <c r="C826" s="261"/>
      <c r="D826" s="262"/>
      <c r="E826" s="262"/>
      <c r="F826" s="262"/>
      <c r="G826" s="262"/>
      <c r="H826" s="161"/>
      <c r="I826" s="161"/>
      <c r="J826" s="161"/>
      <c r="K826" s="161"/>
      <c r="L826" s="161"/>
      <c r="M826" s="161"/>
      <c r="N826" s="161"/>
      <c r="O826" s="161"/>
      <c r="P826" s="161"/>
      <c r="Q826" s="161"/>
      <c r="R826" s="161"/>
      <c r="S826" s="161"/>
      <c r="T826" s="161"/>
      <c r="U826" s="161"/>
      <c r="V826" s="161"/>
      <c r="W826" s="161"/>
      <c r="X826" s="161"/>
      <c r="Y826" s="150"/>
      <c r="Z826" s="150"/>
      <c r="AA826" s="150"/>
      <c r="AB826" s="150"/>
      <c r="AC826" s="150"/>
      <c r="AD826" s="150"/>
      <c r="AE826" s="150"/>
      <c r="AF826" s="150"/>
      <c r="AG826" s="150" t="s">
        <v>221</v>
      </c>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row>
    <row r="827" spans="1:60" x14ac:dyDescent="0.2">
      <c r="A827" s="164" t="s">
        <v>212</v>
      </c>
      <c r="B827" s="165" t="s">
        <v>161</v>
      </c>
      <c r="C827" s="179" t="s">
        <v>162</v>
      </c>
      <c r="D827" s="166"/>
      <c r="E827" s="167"/>
      <c r="F827" s="168"/>
      <c r="G827" s="168">
        <f>SUMIF(AG828:AG845,"&lt;&gt;NOR",G828:G845)</f>
        <v>36716.090000000004</v>
      </c>
      <c r="H827" s="168"/>
      <c r="I827" s="168">
        <f>SUM(I828:I845)</f>
        <v>0</v>
      </c>
      <c r="J827" s="168"/>
      <c r="K827" s="168">
        <f>SUM(K828:K845)</f>
        <v>0</v>
      </c>
      <c r="L827" s="168"/>
      <c r="M827" s="168">
        <f>SUM(M828:M845)</f>
        <v>44426.4689</v>
      </c>
      <c r="N827" s="168"/>
      <c r="O827" s="168">
        <f>SUM(O828:O845)</f>
        <v>0.59000000000000008</v>
      </c>
      <c r="P827" s="168"/>
      <c r="Q827" s="168">
        <f>SUM(Q828:Q845)</f>
        <v>0</v>
      </c>
      <c r="R827" s="168"/>
      <c r="S827" s="168"/>
      <c r="T827" s="169"/>
      <c r="U827" s="163"/>
      <c r="V827" s="163">
        <f>SUM(V828:V845)</f>
        <v>30.429999999999996</v>
      </c>
      <c r="W827" s="163"/>
      <c r="X827" s="163"/>
      <c r="AG827" t="s">
        <v>213</v>
      </c>
    </row>
    <row r="828" spans="1:60" ht="22.5" outlineLevel="1" x14ac:dyDescent="0.2">
      <c r="A828" s="170">
        <v>218</v>
      </c>
      <c r="B828" s="171" t="s">
        <v>982</v>
      </c>
      <c r="C828" s="180" t="s">
        <v>983</v>
      </c>
      <c r="D828" s="172" t="s">
        <v>239</v>
      </c>
      <c r="E828" s="173">
        <v>11.21</v>
      </c>
      <c r="F828" s="174">
        <v>150.74</v>
      </c>
      <c r="G828" s="175">
        <f>ROUND(E828*F828,2)</f>
        <v>1689.8</v>
      </c>
      <c r="H828" s="174"/>
      <c r="I828" s="175">
        <f>ROUND(E828*H828,2)</f>
        <v>0</v>
      </c>
      <c r="J828" s="174"/>
      <c r="K828" s="175">
        <f>ROUND(E828*J828,2)</f>
        <v>0</v>
      </c>
      <c r="L828" s="175">
        <v>21</v>
      </c>
      <c r="M828" s="175">
        <f>G828*(1+L828/100)</f>
        <v>2044.6579999999999</v>
      </c>
      <c r="N828" s="175">
        <v>3.2000000000000003E-4</v>
      </c>
      <c r="O828" s="175">
        <f>ROUND(E828*N828,2)</f>
        <v>0</v>
      </c>
      <c r="P828" s="175">
        <v>0</v>
      </c>
      <c r="Q828" s="175">
        <f>ROUND(E828*P828,2)</f>
        <v>0</v>
      </c>
      <c r="R828" s="175" t="s">
        <v>984</v>
      </c>
      <c r="S828" s="175" t="s">
        <v>217</v>
      </c>
      <c r="T828" s="176" t="s">
        <v>218</v>
      </c>
      <c r="U828" s="161">
        <v>0.23599999999999999</v>
      </c>
      <c r="V828" s="161">
        <f>ROUND(E828*U828,2)</f>
        <v>2.65</v>
      </c>
      <c r="W828" s="161"/>
      <c r="X828" s="161" t="s">
        <v>241</v>
      </c>
      <c r="Y828" s="150"/>
      <c r="Z828" s="150"/>
      <c r="AA828" s="150"/>
      <c r="AB828" s="150"/>
      <c r="AC828" s="150"/>
      <c r="AD828" s="150"/>
      <c r="AE828" s="150"/>
      <c r="AF828" s="150"/>
      <c r="AG828" s="150" t="s">
        <v>242</v>
      </c>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row>
    <row r="829" spans="1:60" outlineLevel="1" x14ac:dyDescent="0.2">
      <c r="A829" s="157"/>
      <c r="B829" s="158"/>
      <c r="C829" s="189" t="s">
        <v>471</v>
      </c>
      <c r="D829" s="184"/>
      <c r="E829" s="185">
        <v>11.21</v>
      </c>
      <c r="F829" s="161"/>
      <c r="G829" s="161"/>
      <c r="H829" s="161"/>
      <c r="I829" s="161"/>
      <c r="J829" s="161"/>
      <c r="K829" s="161"/>
      <c r="L829" s="161"/>
      <c r="M829" s="161"/>
      <c r="N829" s="161"/>
      <c r="O829" s="161"/>
      <c r="P829" s="161"/>
      <c r="Q829" s="161"/>
      <c r="R829" s="161"/>
      <c r="S829" s="161"/>
      <c r="T829" s="161"/>
      <c r="U829" s="161"/>
      <c r="V829" s="161"/>
      <c r="W829" s="161"/>
      <c r="X829" s="161"/>
      <c r="Y829" s="150"/>
      <c r="Z829" s="150"/>
      <c r="AA829" s="150"/>
      <c r="AB829" s="150"/>
      <c r="AC829" s="150"/>
      <c r="AD829" s="150"/>
      <c r="AE829" s="150"/>
      <c r="AF829" s="150"/>
      <c r="AG829" s="150" t="s">
        <v>246</v>
      </c>
      <c r="AH829" s="150">
        <v>0</v>
      </c>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row>
    <row r="830" spans="1:60" outlineLevel="1" x14ac:dyDescent="0.2">
      <c r="A830" s="157"/>
      <c r="B830" s="158"/>
      <c r="C830" s="261"/>
      <c r="D830" s="262"/>
      <c r="E830" s="262"/>
      <c r="F830" s="262"/>
      <c r="G830" s="262"/>
      <c r="H830" s="161"/>
      <c r="I830" s="161"/>
      <c r="J830" s="161"/>
      <c r="K830" s="161"/>
      <c r="L830" s="161"/>
      <c r="M830" s="161"/>
      <c r="N830" s="161"/>
      <c r="O830" s="161"/>
      <c r="P830" s="161"/>
      <c r="Q830" s="161"/>
      <c r="R830" s="161"/>
      <c r="S830" s="161"/>
      <c r="T830" s="161"/>
      <c r="U830" s="161"/>
      <c r="V830" s="161"/>
      <c r="W830" s="161"/>
      <c r="X830" s="161"/>
      <c r="Y830" s="150"/>
      <c r="Z830" s="150"/>
      <c r="AA830" s="150"/>
      <c r="AB830" s="150"/>
      <c r="AC830" s="150"/>
      <c r="AD830" s="150"/>
      <c r="AE830" s="150"/>
      <c r="AF830" s="150"/>
      <c r="AG830" s="150" t="s">
        <v>221</v>
      </c>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row>
    <row r="831" spans="1:60" outlineLevel="1" x14ac:dyDescent="0.2">
      <c r="A831" s="170">
        <v>219</v>
      </c>
      <c r="B831" s="171" t="s">
        <v>985</v>
      </c>
      <c r="C831" s="180" t="s">
        <v>986</v>
      </c>
      <c r="D831" s="172" t="s">
        <v>239</v>
      </c>
      <c r="E831" s="173">
        <v>11.21</v>
      </c>
      <c r="F831" s="174">
        <v>110.27</v>
      </c>
      <c r="G831" s="175">
        <f>ROUND(E831*F831,2)</f>
        <v>1236.1300000000001</v>
      </c>
      <c r="H831" s="174"/>
      <c r="I831" s="175">
        <f>ROUND(E831*H831,2)</f>
        <v>0</v>
      </c>
      <c r="J831" s="174"/>
      <c r="K831" s="175">
        <f>ROUND(E831*J831,2)</f>
        <v>0</v>
      </c>
      <c r="L831" s="175">
        <v>21</v>
      </c>
      <c r="M831" s="175">
        <f>G831*(1+L831/100)</f>
        <v>1495.7173</v>
      </c>
      <c r="N831" s="175">
        <v>0</v>
      </c>
      <c r="O831" s="175">
        <f>ROUND(E831*N831,2)</f>
        <v>0</v>
      </c>
      <c r="P831" s="175">
        <v>0</v>
      </c>
      <c r="Q831" s="175">
        <f>ROUND(E831*P831,2)</f>
        <v>0</v>
      </c>
      <c r="R831" s="175" t="s">
        <v>984</v>
      </c>
      <c r="S831" s="175" t="s">
        <v>217</v>
      </c>
      <c r="T831" s="176" t="s">
        <v>218</v>
      </c>
      <c r="U831" s="161">
        <v>0.154</v>
      </c>
      <c r="V831" s="161">
        <f>ROUND(E831*U831,2)</f>
        <v>1.73</v>
      </c>
      <c r="W831" s="161"/>
      <c r="X831" s="161" t="s">
        <v>241</v>
      </c>
      <c r="Y831" s="150"/>
      <c r="Z831" s="150"/>
      <c r="AA831" s="150"/>
      <c r="AB831" s="150"/>
      <c r="AC831" s="150"/>
      <c r="AD831" s="150"/>
      <c r="AE831" s="150"/>
      <c r="AF831" s="150"/>
      <c r="AG831" s="150" t="s">
        <v>242</v>
      </c>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row>
    <row r="832" spans="1:60" outlineLevel="1" x14ac:dyDescent="0.2">
      <c r="A832" s="157"/>
      <c r="B832" s="158"/>
      <c r="C832" s="250"/>
      <c r="D832" s="251"/>
      <c r="E832" s="251"/>
      <c r="F832" s="251"/>
      <c r="G832" s="251"/>
      <c r="H832" s="161"/>
      <c r="I832" s="161"/>
      <c r="J832" s="161"/>
      <c r="K832" s="161"/>
      <c r="L832" s="161"/>
      <c r="M832" s="161"/>
      <c r="N832" s="161"/>
      <c r="O832" s="161"/>
      <c r="P832" s="161"/>
      <c r="Q832" s="161"/>
      <c r="R832" s="161"/>
      <c r="S832" s="161"/>
      <c r="T832" s="161"/>
      <c r="U832" s="161"/>
      <c r="V832" s="161"/>
      <c r="W832" s="161"/>
      <c r="X832" s="161"/>
      <c r="Y832" s="150"/>
      <c r="Z832" s="150"/>
      <c r="AA832" s="150"/>
      <c r="AB832" s="150"/>
      <c r="AC832" s="150"/>
      <c r="AD832" s="150"/>
      <c r="AE832" s="150"/>
      <c r="AF832" s="150"/>
      <c r="AG832" s="150" t="s">
        <v>221</v>
      </c>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row>
    <row r="833" spans="1:60" ht="22.5" outlineLevel="1" x14ac:dyDescent="0.2">
      <c r="A833" s="170">
        <v>220</v>
      </c>
      <c r="B833" s="171" t="s">
        <v>987</v>
      </c>
      <c r="C833" s="180" t="s">
        <v>988</v>
      </c>
      <c r="D833" s="172" t="s">
        <v>276</v>
      </c>
      <c r="E833" s="173">
        <v>25.2</v>
      </c>
      <c r="F833" s="174">
        <v>669.45</v>
      </c>
      <c r="G833" s="175">
        <f>ROUND(E833*F833,2)</f>
        <v>16870.14</v>
      </c>
      <c r="H833" s="174"/>
      <c r="I833" s="175">
        <f>ROUND(E833*H833,2)</f>
        <v>0</v>
      </c>
      <c r="J833" s="174"/>
      <c r="K833" s="175">
        <f>ROUND(E833*J833,2)</f>
        <v>0</v>
      </c>
      <c r="L833" s="175">
        <v>21</v>
      </c>
      <c r="M833" s="175">
        <f>G833*(1+L833/100)</f>
        <v>20412.8694</v>
      </c>
      <c r="N833" s="175">
        <v>2.5200000000000001E-3</v>
      </c>
      <c r="O833" s="175">
        <f>ROUND(E833*N833,2)</f>
        <v>0.06</v>
      </c>
      <c r="P833" s="175">
        <v>0</v>
      </c>
      <c r="Q833" s="175">
        <f>ROUND(E833*P833,2)</f>
        <v>0</v>
      </c>
      <c r="R833" s="175" t="s">
        <v>984</v>
      </c>
      <c r="S833" s="175" t="s">
        <v>217</v>
      </c>
      <c r="T833" s="176" t="s">
        <v>218</v>
      </c>
      <c r="U833" s="161">
        <v>0.97799999999999998</v>
      </c>
      <c r="V833" s="161">
        <f>ROUND(E833*U833,2)</f>
        <v>24.65</v>
      </c>
      <c r="W833" s="161"/>
      <c r="X833" s="161" t="s">
        <v>241</v>
      </c>
      <c r="Y833" s="150"/>
      <c r="Z833" s="150"/>
      <c r="AA833" s="150"/>
      <c r="AB833" s="150"/>
      <c r="AC833" s="150"/>
      <c r="AD833" s="150"/>
      <c r="AE833" s="150"/>
      <c r="AF833" s="150"/>
      <c r="AG833" s="150" t="s">
        <v>242</v>
      </c>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row>
    <row r="834" spans="1:60" outlineLevel="1" x14ac:dyDescent="0.2">
      <c r="A834" s="157"/>
      <c r="B834" s="158"/>
      <c r="C834" s="189" t="s">
        <v>989</v>
      </c>
      <c r="D834" s="184"/>
      <c r="E834" s="185">
        <v>25.2</v>
      </c>
      <c r="F834" s="161"/>
      <c r="G834" s="161"/>
      <c r="H834" s="161"/>
      <c r="I834" s="161"/>
      <c r="J834" s="161"/>
      <c r="K834" s="161"/>
      <c r="L834" s="161"/>
      <c r="M834" s="161"/>
      <c r="N834" s="161"/>
      <c r="O834" s="161"/>
      <c r="P834" s="161"/>
      <c r="Q834" s="161"/>
      <c r="R834" s="161"/>
      <c r="S834" s="161"/>
      <c r="T834" s="161"/>
      <c r="U834" s="161"/>
      <c r="V834" s="161"/>
      <c r="W834" s="161"/>
      <c r="X834" s="161"/>
      <c r="Y834" s="150"/>
      <c r="Z834" s="150"/>
      <c r="AA834" s="150"/>
      <c r="AB834" s="150"/>
      <c r="AC834" s="150"/>
      <c r="AD834" s="150"/>
      <c r="AE834" s="150"/>
      <c r="AF834" s="150"/>
      <c r="AG834" s="150" t="s">
        <v>246</v>
      </c>
      <c r="AH834" s="150">
        <v>0</v>
      </c>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row>
    <row r="835" spans="1:60" outlineLevel="1" x14ac:dyDescent="0.2">
      <c r="A835" s="157"/>
      <c r="B835" s="158"/>
      <c r="C835" s="261"/>
      <c r="D835" s="262"/>
      <c r="E835" s="262"/>
      <c r="F835" s="262"/>
      <c r="G835" s="262"/>
      <c r="H835" s="161"/>
      <c r="I835" s="161"/>
      <c r="J835" s="161"/>
      <c r="K835" s="161"/>
      <c r="L835" s="161"/>
      <c r="M835" s="161"/>
      <c r="N835" s="161"/>
      <c r="O835" s="161"/>
      <c r="P835" s="161"/>
      <c r="Q835" s="161"/>
      <c r="R835" s="161"/>
      <c r="S835" s="161"/>
      <c r="T835" s="161"/>
      <c r="U835" s="161"/>
      <c r="V835" s="161"/>
      <c r="W835" s="161"/>
      <c r="X835" s="161"/>
      <c r="Y835" s="150"/>
      <c r="Z835" s="150"/>
      <c r="AA835" s="150"/>
      <c r="AB835" s="150"/>
      <c r="AC835" s="150"/>
      <c r="AD835" s="150"/>
      <c r="AE835" s="150"/>
      <c r="AF835" s="150"/>
      <c r="AG835" s="150" t="s">
        <v>221</v>
      </c>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row>
    <row r="836" spans="1:60" ht="45" outlineLevel="1" x14ac:dyDescent="0.2">
      <c r="A836" s="170">
        <v>221</v>
      </c>
      <c r="B836" s="171" t="s">
        <v>990</v>
      </c>
      <c r="C836" s="180" t="s">
        <v>991</v>
      </c>
      <c r="D836" s="172" t="s">
        <v>239</v>
      </c>
      <c r="E836" s="173">
        <v>5</v>
      </c>
      <c r="F836" s="174">
        <v>436.22</v>
      </c>
      <c r="G836" s="175">
        <f>ROUND(E836*F836,2)</f>
        <v>2181.1</v>
      </c>
      <c r="H836" s="174"/>
      <c r="I836" s="175">
        <f>ROUND(E836*H836,2)</f>
        <v>0</v>
      </c>
      <c r="J836" s="174"/>
      <c r="K836" s="175">
        <f>ROUND(E836*J836,2)</f>
        <v>0</v>
      </c>
      <c r="L836" s="175">
        <v>21</v>
      </c>
      <c r="M836" s="175">
        <f>G836*(1+L836/100)</f>
        <v>2639.1309999999999</v>
      </c>
      <c r="N836" s="175">
        <v>2.3000000000000001E-4</v>
      </c>
      <c r="O836" s="175">
        <f>ROUND(E836*N836,2)</f>
        <v>0</v>
      </c>
      <c r="P836" s="175">
        <v>0</v>
      </c>
      <c r="Q836" s="175">
        <f>ROUND(E836*P836,2)</f>
        <v>0</v>
      </c>
      <c r="R836" s="175" t="s">
        <v>984</v>
      </c>
      <c r="S836" s="175" t="s">
        <v>217</v>
      </c>
      <c r="T836" s="176" t="s">
        <v>218</v>
      </c>
      <c r="U836" s="161">
        <v>0.28000000000000003</v>
      </c>
      <c r="V836" s="161">
        <f>ROUND(E836*U836,2)</f>
        <v>1.4</v>
      </c>
      <c r="W836" s="161"/>
      <c r="X836" s="161" t="s">
        <v>241</v>
      </c>
      <c r="Y836" s="150"/>
      <c r="Z836" s="150"/>
      <c r="AA836" s="150"/>
      <c r="AB836" s="150"/>
      <c r="AC836" s="150"/>
      <c r="AD836" s="150"/>
      <c r="AE836" s="150"/>
      <c r="AF836" s="150"/>
      <c r="AG836" s="150" t="s">
        <v>242</v>
      </c>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row>
    <row r="837" spans="1:60" outlineLevel="1" x14ac:dyDescent="0.2">
      <c r="A837" s="157"/>
      <c r="B837" s="158"/>
      <c r="C837" s="189" t="s">
        <v>992</v>
      </c>
      <c r="D837" s="184"/>
      <c r="E837" s="185">
        <v>5</v>
      </c>
      <c r="F837" s="161"/>
      <c r="G837" s="161"/>
      <c r="H837" s="161"/>
      <c r="I837" s="161"/>
      <c r="J837" s="161"/>
      <c r="K837" s="161"/>
      <c r="L837" s="161"/>
      <c r="M837" s="161"/>
      <c r="N837" s="161"/>
      <c r="O837" s="161"/>
      <c r="P837" s="161"/>
      <c r="Q837" s="161"/>
      <c r="R837" s="161"/>
      <c r="S837" s="161"/>
      <c r="T837" s="161"/>
      <c r="U837" s="161"/>
      <c r="V837" s="161"/>
      <c r="W837" s="161"/>
      <c r="X837" s="161"/>
      <c r="Y837" s="150"/>
      <c r="Z837" s="150"/>
      <c r="AA837" s="150"/>
      <c r="AB837" s="150"/>
      <c r="AC837" s="150"/>
      <c r="AD837" s="150"/>
      <c r="AE837" s="150"/>
      <c r="AF837" s="150"/>
      <c r="AG837" s="150" t="s">
        <v>246</v>
      </c>
      <c r="AH837" s="150">
        <v>0</v>
      </c>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row>
    <row r="838" spans="1:60" outlineLevel="1" x14ac:dyDescent="0.2">
      <c r="A838" s="157"/>
      <c r="B838" s="158"/>
      <c r="C838" s="261"/>
      <c r="D838" s="262"/>
      <c r="E838" s="262"/>
      <c r="F838" s="262"/>
      <c r="G838" s="262"/>
      <c r="H838" s="161"/>
      <c r="I838" s="161"/>
      <c r="J838" s="161"/>
      <c r="K838" s="161"/>
      <c r="L838" s="161"/>
      <c r="M838" s="161"/>
      <c r="N838" s="161"/>
      <c r="O838" s="161"/>
      <c r="P838" s="161"/>
      <c r="Q838" s="161"/>
      <c r="R838" s="161"/>
      <c r="S838" s="161"/>
      <c r="T838" s="161"/>
      <c r="U838" s="161"/>
      <c r="V838" s="161"/>
      <c r="W838" s="161"/>
      <c r="X838" s="161"/>
      <c r="Y838" s="150"/>
      <c r="Z838" s="150"/>
      <c r="AA838" s="150"/>
      <c r="AB838" s="150"/>
      <c r="AC838" s="150"/>
      <c r="AD838" s="150"/>
      <c r="AE838" s="150"/>
      <c r="AF838" s="150"/>
      <c r="AG838" s="150" t="s">
        <v>221</v>
      </c>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row>
    <row r="839" spans="1:60" ht="22.5" outlineLevel="1" x14ac:dyDescent="0.2">
      <c r="A839" s="170">
        <v>222</v>
      </c>
      <c r="B839" s="171" t="s">
        <v>993</v>
      </c>
      <c r="C839" s="180" t="s">
        <v>994</v>
      </c>
      <c r="D839" s="172" t="s">
        <v>276</v>
      </c>
      <c r="E839" s="173">
        <v>27.637049999999999</v>
      </c>
      <c r="F839" s="174">
        <v>451.05</v>
      </c>
      <c r="G839" s="175">
        <f>ROUND(E839*F839,2)</f>
        <v>12465.69</v>
      </c>
      <c r="H839" s="174"/>
      <c r="I839" s="175">
        <f>ROUND(E839*H839,2)</f>
        <v>0</v>
      </c>
      <c r="J839" s="174"/>
      <c r="K839" s="175">
        <f>ROUND(E839*J839,2)</f>
        <v>0</v>
      </c>
      <c r="L839" s="175">
        <v>21</v>
      </c>
      <c r="M839" s="175">
        <f>G839*(1+L839/100)</f>
        <v>15083.484899999999</v>
      </c>
      <c r="N839" s="175">
        <v>1.9199999999999998E-2</v>
      </c>
      <c r="O839" s="175">
        <f>ROUND(E839*N839,2)</f>
        <v>0.53</v>
      </c>
      <c r="P839" s="175">
        <v>0</v>
      </c>
      <c r="Q839" s="175">
        <f>ROUND(E839*P839,2)</f>
        <v>0</v>
      </c>
      <c r="R839" s="175" t="s">
        <v>295</v>
      </c>
      <c r="S839" s="175" t="s">
        <v>217</v>
      </c>
      <c r="T839" s="176" t="s">
        <v>218</v>
      </c>
      <c r="U839" s="161">
        <v>0</v>
      </c>
      <c r="V839" s="161">
        <f>ROUND(E839*U839,2)</f>
        <v>0</v>
      </c>
      <c r="W839" s="161"/>
      <c r="X839" s="161" t="s">
        <v>296</v>
      </c>
      <c r="Y839" s="150"/>
      <c r="Z839" s="150"/>
      <c r="AA839" s="150"/>
      <c r="AB839" s="150"/>
      <c r="AC839" s="150"/>
      <c r="AD839" s="150"/>
      <c r="AE839" s="150"/>
      <c r="AF839" s="150"/>
      <c r="AG839" s="150" t="s">
        <v>297</v>
      </c>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row>
    <row r="840" spans="1:60" outlineLevel="1" x14ac:dyDescent="0.2">
      <c r="A840" s="157"/>
      <c r="B840" s="158"/>
      <c r="C840" s="189" t="s">
        <v>995</v>
      </c>
      <c r="D840" s="184"/>
      <c r="E840" s="185">
        <v>26.46</v>
      </c>
      <c r="F840" s="161"/>
      <c r="G840" s="161"/>
      <c r="H840" s="161"/>
      <c r="I840" s="161"/>
      <c r="J840" s="161"/>
      <c r="K840" s="161"/>
      <c r="L840" s="161"/>
      <c r="M840" s="161"/>
      <c r="N840" s="161"/>
      <c r="O840" s="161"/>
      <c r="P840" s="161"/>
      <c r="Q840" s="161"/>
      <c r="R840" s="161"/>
      <c r="S840" s="161"/>
      <c r="T840" s="161"/>
      <c r="U840" s="161"/>
      <c r="V840" s="161"/>
      <c r="W840" s="161"/>
      <c r="X840" s="161"/>
      <c r="Y840" s="150"/>
      <c r="Z840" s="150"/>
      <c r="AA840" s="150"/>
      <c r="AB840" s="150"/>
      <c r="AC840" s="150"/>
      <c r="AD840" s="150"/>
      <c r="AE840" s="150"/>
      <c r="AF840" s="150"/>
      <c r="AG840" s="150" t="s">
        <v>246</v>
      </c>
      <c r="AH840" s="150">
        <v>5</v>
      </c>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row>
    <row r="841" spans="1:60" outlineLevel="1" x14ac:dyDescent="0.2">
      <c r="A841" s="157"/>
      <c r="B841" s="158"/>
      <c r="C841" s="189" t="s">
        <v>996</v>
      </c>
      <c r="D841" s="184"/>
      <c r="E841" s="185">
        <v>1.1770499999999999</v>
      </c>
      <c r="F841" s="161"/>
      <c r="G841" s="161"/>
      <c r="H841" s="161"/>
      <c r="I841" s="161"/>
      <c r="J841" s="161"/>
      <c r="K841" s="161"/>
      <c r="L841" s="161"/>
      <c r="M841" s="161"/>
      <c r="N841" s="161"/>
      <c r="O841" s="161"/>
      <c r="P841" s="161"/>
      <c r="Q841" s="161"/>
      <c r="R841" s="161"/>
      <c r="S841" s="161"/>
      <c r="T841" s="161"/>
      <c r="U841" s="161"/>
      <c r="V841" s="161"/>
      <c r="W841" s="161"/>
      <c r="X841" s="161"/>
      <c r="Y841" s="150"/>
      <c r="Z841" s="150"/>
      <c r="AA841" s="150"/>
      <c r="AB841" s="150"/>
      <c r="AC841" s="150"/>
      <c r="AD841" s="150"/>
      <c r="AE841" s="150"/>
      <c r="AF841" s="150"/>
      <c r="AG841" s="150" t="s">
        <v>246</v>
      </c>
      <c r="AH841" s="150">
        <v>0</v>
      </c>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row>
    <row r="842" spans="1:60" outlineLevel="1" x14ac:dyDescent="0.2">
      <c r="A842" s="157"/>
      <c r="B842" s="158"/>
      <c r="C842" s="261"/>
      <c r="D842" s="262"/>
      <c r="E842" s="262"/>
      <c r="F842" s="262"/>
      <c r="G842" s="262"/>
      <c r="H842" s="161"/>
      <c r="I842" s="161"/>
      <c r="J842" s="161"/>
      <c r="K842" s="161"/>
      <c r="L842" s="161"/>
      <c r="M842" s="161"/>
      <c r="N842" s="161"/>
      <c r="O842" s="161"/>
      <c r="P842" s="161"/>
      <c r="Q842" s="161"/>
      <c r="R842" s="161"/>
      <c r="S842" s="161"/>
      <c r="T842" s="161"/>
      <c r="U842" s="161"/>
      <c r="V842" s="161"/>
      <c r="W842" s="161"/>
      <c r="X842" s="161"/>
      <c r="Y842" s="150"/>
      <c r="Z842" s="150"/>
      <c r="AA842" s="150"/>
      <c r="AB842" s="150"/>
      <c r="AC842" s="150"/>
      <c r="AD842" s="150"/>
      <c r="AE842" s="150"/>
      <c r="AF842" s="150"/>
      <c r="AG842" s="150" t="s">
        <v>221</v>
      </c>
      <c r="AH842" s="150"/>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row>
    <row r="843" spans="1:60" outlineLevel="1" x14ac:dyDescent="0.2">
      <c r="A843" s="157">
        <v>223</v>
      </c>
      <c r="B843" s="158" t="s">
        <v>997</v>
      </c>
      <c r="C843" s="190" t="s">
        <v>998</v>
      </c>
      <c r="D843" s="159" t="s">
        <v>0</v>
      </c>
      <c r="E843" s="177">
        <v>344.42860000000002</v>
      </c>
      <c r="F843" s="162">
        <v>6.6</v>
      </c>
      <c r="G843" s="161">
        <f>ROUND(E843*F843,2)</f>
        <v>2273.23</v>
      </c>
      <c r="H843" s="162"/>
      <c r="I843" s="161">
        <f>ROUND(E843*H843,2)</f>
        <v>0</v>
      </c>
      <c r="J843" s="162"/>
      <c r="K843" s="161">
        <f>ROUND(E843*J843,2)</f>
        <v>0</v>
      </c>
      <c r="L843" s="161">
        <v>21</v>
      </c>
      <c r="M843" s="161">
        <f>G843*(1+L843/100)</f>
        <v>2750.6082999999999</v>
      </c>
      <c r="N843" s="161">
        <v>0</v>
      </c>
      <c r="O843" s="161">
        <f>ROUND(E843*N843,2)</f>
        <v>0</v>
      </c>
      <c r="P843" s="161">
        <v>0</v>
      </c>
      <c r="Q843" s="161">
        <f>ROUND(E843*P843,2)</f>
        <v>0</v>
      </c>
      <c r="R843" s="161" t="s">
        <v>984</v>
      </c>
      <c r="S843" s="161" t="s">
        <v>217</v>
      </c>
      <c r="T843" s="161" t="s">
        <v>218</v>
      </c>
      <c r="U843" s="161">
        <v>0</v>
      </c>
      <c r="V843" s="161">
        <f>ROUND(E843*U843,2)</f>
        <v>0</v>
      </c>
      <c r="W843" s="161"/>
      <c r="X843" s="161" t="s">
        <v>622</v>
      </c>
      <c r="Y843" s="150"/>
      <c r="Z843" s="150"/>
      <c r="AA843" s="150"/>
      <c r="AB843" s="150"/>
      <c r="AC843" s="150"/>
      <c r="AD843" s="150"/>
      <c r="AE843" s="150"/>
      <c r="AF843" s="150"/>
      <c r="AG843" s="150" t="s">
        <v>623</v>
      </c>
      <c r="AH843" s="150"/>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row>
    <row r="844" spans="1:60" outlineLevel="1" x14ac:dyDescent="0.2">
      <c r="A844" s="157"/>
      <c r="B844" s="158"/>
      <c r="C844" s="263" t="s">
        <v>675</v>
      </c>
      <c r="D844" s="264"/>
      <c r="E844" s="264"/>
      <c r="F844" s="264"/>
      <c r="G844" s="264"/>
      <c r="H844" s="161"/>
      <c r="I844" s="161"/>
      <c r="J844" s="161"/>
      <c r="K844" s="161"/>
      <c r="L844" s="161"/>
      <c r="M844" s="161"/>
      <c r="N844" s="161"/>
      <c r="O844" s="161"/>
      <c r="P844" s="161"/>
      <c r="Q844" s="161"/>
      <c r="R844" s="161"/>
      <c r="S844" s="161"/>
      <c r="T844" s="161"/>
      <c r="U844" s="161"/>
      <c r="V844" s="161"/>
      <c r="W844" s="161"/>
      <c r="X844" s="161"/>
      <c r="Y844" s="150"/>
      <c r="Z844" s="150"/>
      <c r="AA844" s="150"/>
      <c r="AB844" s="150"/>
      <c r="AC844" s="150"/>
      <c r="AD844" s="150"/>
      <c r="AE844" s="150"/>
      <c r="AF844" s="150"/>
      <c r="AG844" s="150" t="s">
        <v>244</v>
      </c>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row>
    <row r="845" spans="1:60" outlineLevel="1" x14ac:dyDescent="0.2">
      <c r="A845" s="157"/>
      <c r="B845" s="158"/>
      <c r="C845" s="261"/>
      <c r="D845" s="262"/>
      <c r="E845" s="262"/>
      <c r="F845" s="262"/>
      <c r="G845" s="262"/>
      <c r="H845" s="161"/>
      <c r="I845" s="161"/>
      <c r="J845" s="161"/>
      <c r="K845" s="161"/>
      <c r="L845" s="161"/>
      <c r="M845" s="161"/>
      <c r="N845" s="161"/>
      <c r="O845" s="161"/>
      <c r="P845" s="161"/>
      <c r="Q845" s="161"/>
      <c r="R845" s="161"/>
      <c r="S845" s="161"/>
      <c r="T845" s="161"/>
      <c r="U845" s="161"/>
      <c r="V845" s="161"/>
      <c r="W845" s="161"/>
      <c r="X845" s="161"/>
      <c r="Y845" s="150"/>
      <c r="Z845" s="150"/>
      <c r="AA845" s="150"/>
      <c r="AB845" s="150"/>
      <c r="AC845" s="150"/>
      <c r="AD845" s="150"/>
      <c r="AE845" s="150"/>
      <c r="AF845" s="150"/>
      <c r="AG845" s="150" t="s">
        <v>221</v>
      </c>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row>
    <row r="846" spans="1:60" x14ac:dyDescent="0.2">
      <c r="A846" s="164" t="s">
        <v>212</v>
      </c>
      <c r="B846" s="165" t="s">
        <v>163</v>
      </c>
      <c r="C846" s="179" t="s">
        <v>164</v>
      </c>
      <c r="D846" s="166"/>
      <c r="E846" s="167"/>
      <c r="F846" s="168"/>
      <c r="G846" s="168">
        <f>SUMIF(AG847:AG849,"&lt;&gt;NOR",G847:G849)</f>
        <v>94302.77</v>
      </c>
      <c r="H846" s="168"/>
      <c r="I846" s="168">
        <f>SUM(I847:I849)</f>
        <v>0</v>
      </c>
      <c r="J846" s="168"/>
      <c r="K846" s="168">
        <f>SUM(K847:K849)</f>
        <v>0</v>
      </c>
      <c r="L846" s="168"/>
      <c r="M846" s="168">
        <f>SUM(M847:M849)</f>
        <v>114106.3517</v>
      </c>
      <c r="N846" s="168"/>
      <c r="O846" s="168">
        <f>SUM(O847:O849)</f>
        <v>0.21</v>
      </c>
      <c r="P846" s="168"/>
      <c r="Q846" s="168">
        <f>SUM(Q847:Q849)</f>
        <v>0</v>
      </c>
      <c r="R846" s="168"/>
      <c r="S846" s="168"/>
      <c r="T846" s="169"/>
      <c r="U846" s="163"/>
      <c r="V846" s="163">
        <f>SUM(V847:V849)</f>
        <v>0</v>
      </c>
      <c r="W846" s="163"/>
      <c r="X846" s="163"/>
      <c r="AG846" t="s">
        <v>213</v>
      </c>
    </row>
    <row r="847" spans="1:60" outlineLevel="1" x14ac:dyDescent="0.2">
      <c r="A847" s="170">
        <v>224</v>
      </c>
      <c r="B847" s="171" t="s">
        <v>999</v>
      </c>
      <c r="C847" s="180" t="s">
        <v>1000</v>
      </c>
      <c r="D847" s="172" t="s">
        <v>276</v>
      </c>
      <c r="E847" s="173">
        <v>93.8</v>
      </c>
      <c r="F847" s="174">
        <v>1005.36</v>
      </c>
      <c r="G847" s="175">
        <f>ROUND(E847*F847,2)</f>
        <v>94302.77</v>
      </c>
      <c r="H847" s="174"/>
      <c r="I847" s="175">
        <f>ROUND(E847*H847,2)</f>
        <v>0</v>
      </c>
      <c r="J847" s="174"/>
      <c r="K847" s="175">
        <f>ROUND(E847*J847,2)</f>
        <v>0</v>
      </c>
      <c r="L847" s="175">
        <v>21</v>
      </c>
      <c r="M847" s="175">
        <f>G847*(1+L847/100)</f>
        <v>114106.3517</v>
      </c>
      <c r="N847" s="175">
        <v>2.2499999999999998E-3</v>
      </c>
      <c r="O847" s="175">
        <f>ROUND(E847*N847,2)</f>
        <v>0.21</v>
      </c>
      <c r="P847" s="175">
        <v>0</v>
      </c>
      <c r="Q847" s="175">
        <f>ROUND(E847*P847,2)</f>
        <v>0</v>
      </c>
      <c r="R847" s="175" t="s">
        <v>1001</v>
      </c>
      <c r="S847" s="175" t="s">
        <v>217</v>
      </c>
      <c r="T847" s="176" t="s">
        <v>218</v>
      </c>
      <c r="U847" s="161">
        <v>0</v>
      </c>
      <c r="V847" s="161">
        <f>ROUND(E847*U847,2)</f>
        <v>0</v>
      </c>
      <c r="W847" s="161"/>
      <c r="X847" s="161" t="s">
        <v>289</v>
      </c>
      <c r="Y847" s="150"/>
      <c r="Z847" s="150"/>
      <c r="AA847" s="150"/>
      <c r="AB847" s="150"/>
      <c r="AC847" s="150"/>
      <c r="AD847" s="150"/>
      <c r="AE847" s="150"/>
      <c r="AF847" s="150"/>
      <c r="AG847" s="150" t="s">
        <v>290</v>
      </c>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row>
    <row r="848" spans="1:60" outlineLevel="1" x14ac:dyDescent="0.2">
      <c r="A848" s="157"/>
      <c r="B848" s="158"/>
      <c r="C848" s="189" t="s">
        <v>1002</v>
      </c>
      <c r="D848" s="184"/>
      <c r="E848" s="185">
        <v>93.8</v>
      </c>
      <c r="F848" s="161"/>
      <c r="G848" s="161"/>
      <c r="H848" s="161"/>
      <c r="I848" s="161"/>
      <c r="J848" s="161"/>
      <c r="K848" s="161"/>
      <c r="L848" s="161"/>
      <c r="M848" s="161"/>
      <c r="N848" s="161"/>
      <c r="O848" s="161"/>
      <c r="P848" s="161"/>
      <c r="Q848" s="161"/>
      <c r="R848" s="161"/>
      <c r="S848" s="161"/>
      <c r="T848" s="161"/>
      <c r="U848" s="161"/>
      <c r="V848" s="161"/>
      <c r="W848" s="161"/>
      <c r="X848" s="161"/>
      <c r="Y848" s="150"/>
      <c r="Z848" s="150"/>
      <c r="AA848" s="150"/>
      <c r="AB848" s="150"/>
      <c r="AC848" s="150"/>
      <c r="AD848" s="150"/>
      <c r="AE848" s="150"/>
      <c r="AF848" s="150"/>
      <c r="AG848" s="150" t="s">
        <v>246</v>
      </c>
      <c r="AH848" s="150">
        <v>0</v>
      </c>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row>
    <row r="849" spans="1:60" outlineLevel="1" x14ac:dyDescent="0.2">
      <c r="A849" s="157"/>
      <c r="B849" s="158"/>
      <c r="C849" s="261"/>
      <c r="D849" s="262"/>
      <c r="E849" s="262"/>
      <c r="F849" s="262"/>
      <c r="G849" s="262"/>
      <c r="H849" s="161"/>
      <c r="I849" s="161"/>
      <c r="J849" s="161"/>
      <c r="K849" s="161"/>
      <c r="L849" s="161"/>
      <c r="M849" s="161"/>
      <c r="N849" s="161"/>
      <c r="O849" s="161"/>
      <c r="P849" s="161"/>
      <c r="Q849" s="161"/>
      <c r="R849" s="161"/>
      <c r="S849" s="161"/>
      <c r="T849" s="161"/>
      <c r="U849" s="161"/>
      <c r="V849" s="161"/>
      <c r="W849" s="161"/>
      <c r="X849" s="161"/>
      <c r="Y849" s="150"/>
      <c r="Z849" s="150"/>
      <c r="AA849" s="150"/>
      <c r="AB849" s="150"/>
      <c r="AC849" s="150"/>
      <c r="AD849" s="150"/>
      <c r="AE849" s="150"/>
      <c r="AF849" s="150"/>
      <c r="AG849" s="150" t="s">
        <v>221</v>
      </c>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row>
    <row r="850" spans="1:60" x14ac:dyDescent="0.2">
      <c r="A850" s="164" t="s">
        <v>212</v>
      </c>
      <c r="B850" s="165" t="s">
        <v>165</v>
      </c>
      <c r="C850" s="179" t="s">
        <v>166</v>
      </c>
      <c r="D850" s="166"/>
      <c r="E850" s="167"/>
      <c r="F850" s="168"/>
      <c r="G850" s="168">
        <f>SUMIF(AG851:AG869,"&lt;&gt;NOR",G851:G869)</f>
        <v>60399.63</v>
      </c>
      <c r="H850" s="168"/>
      <c r="I850" s="168">
        <f>SUM(I851:I869)</f>
        <v>0</v>
      </c>
      <c r="J850" s="168"/>
      <c r="K850" s="168">
        <f>SUM(K851:K869)</f>
        <v>0</v>
      </c>
      <c r="L850" s="168"/>
      <c r="M850" s="168">
        <f>SUM(M851:M869)</f>
        <v>73083.55230000001</v>
      </c>
      <c r="N850" s="168"/>
      <c r="O850" s="168">
        <f>SUM(O851:O869)</f>
        <v>0.90999999999999992</v>
      </c>
      <c r="P850" s="168"/>
      <c r="Q850" s="168">
        <f>SUM(Q851:Q869)</f>
        <v>0</v>
      </c>
      <c r="R850" s="168"/>
      <c r="S850" s="168"/>
      <c r="T850" s="169"/>
      <c r="U850" s="163"/>
      <c r="V850" s="163">
        <f>SUM(V851:V869)</f>
        <v>49.51</v>
      </c>
      <c r="W850" s="163"/>
      <c r="X850" s="163"/>
      <c r="AG850" t="s">
        <v>213</v>
      </c>
    </row>
    <row r="851" spans="1:60" ht="22.5" outlineLevel="1" x14ac:dyDescent="0.2">
      <c r="A851" s="170">
        <v>225</v>
      </c>
      <c r="B851" s="171" t="s">
        <v>1003</v>
      </c>
      <c r="C851" s="180" t="s">
        <v>1004</v>
      </c>
      <c r="D851" s="172" t="s">
        <v>332</v>
      </c>
      <c r="E851" s="173">
        <v>6</v>
      </c>
      <c r="F851" s="174">
        <v>60.05</v>
      </c>
      <c r="G851" s="175">
        <f>ROUND(E851*F851,2)</f>
        <v>360.3</v>
      </c>
      <c r="H851" s="174"/>
      <c r="I851" s="175">
        <f>ROUND(E851*H851,2)</f>
        <v>0</v>
      </c>
      <c r="J851" s="174"/>
      <c r="K851" s="175">
        <f>ROUND(E851*J851,2)</f>
        <v>0</v>
      </c>
      <c r="L851" s="175">
        <v>21</v>
      </c>
      <c r="M851" s="175">
        <f>G851*(1+L851/100)</f>
        <v>435.96300000000002</v>
      </c>
      <c r="N851" s="175">
        <v>0</v>
      </c>
      <c r="O851" s="175">
        <f>ROUND(E851*N851,2)</f>
        <v>0</v>
      </c>
      <c r="P851" s="175">
        <v>0</v>
      </c>
      <c r="Q851" s="175">
        <f>ROUND(E851*P851,2)</f>
        <v>0</v>
      </c>
      <c r="R851" s="175" t="s">
        <v>984</v>
      </c>
      <c r="S851" s="175" t="s">
        <v>217</v>
      </c>
      <c r="T851" s="176" t="s">
        <v>218</v>
      </c>
      <c r="U851" s="161">
        <v>0.1</v>
      </c>
      <c r="V851" s="161">
        <f>ROUND(E851*U851,2)</f>
        <v>0.6</v>
      </c>
      <c r="W851" s="161"/>
      <c r="X851" s="161" t="s">
        <v>241</v>
      </c>
      <c r="Y851" s="150"/>
      <c r="Z851" s="150"/>
      <c r="AA851" s="150"/>
      <c r="AB851" s="150"/>
      <c r="AC851" s="150"/>
      <c r="AD851" s="150"/>
      <c r="AE851" s="150"/>
      <c r="AF851" s="150"/>
      <c r="AG851" s="150" t="s">
        <v>242</v>
      </c>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row>
    <row r="852" spans="1:60" outlineLevel="1" x14ac:dyDescent="0.2">
      <c r="A852" s="157"/>
      <c r="B852" s="158"/>
      <c r="C852" s="189" t="s">
        <v>99</v>
      </c>
      <c r="D852" s="184"/>
      <c r="E852" s="185">
        <v>6</v>
      </c>
      <c r="F852" s="161"/>
      <c r="G852" s="161"/>
      <c r="H852" s="161"/>
      <c r="I852" s="161"/>
      <c r="J852" s="161"/>
      <c r="K852" s="161"/>
      <c r="L852" s="161"/>
      <c r="M852" s="161"/>
      <c r="N852" s="161"/>
      <c r="O852" s="161"/>
      <c r="P852" s="161"/>
      <c r="Q852" s="161"/>
      <c r="R852" s="161"/>
      <c r="S852" s="161"/>
      <c r="T852" s="161"/>
      <c r="U852" s="161"/>
      <c r="V852" s="161"/>
      <c r="W852" s="161"/>
      <c r="X852" s="161"/>
      <c r="Y852" s="150"/>
      <c r="Z852" s="150"/>
      <c r="AA852" s="150"/>
      <c r="AB852" s="150"/>
      <c r="AC852" s="150"/>
      <c r="AD852" s="150"/>
      <c r="AE852" s="150"/>
      <c r="AF852" s="150"/>
      <c r="AG852" s="150" t="s">
        <v>246</v>
      </c>
      <c r="AH852" s="150">
        <v>0</v>
      </c>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row>
    <row r="853" spans="1:60" outlineLevel="1" x14ac:dyDescent="0.2">
      <c r="A853" s="157"/>
      <c r="B853" s="158"/>
      <c r="C853" s="261"/>
      <c r="D853" s="262"/>
      <c r="E853" s="262"/>
      <c r="F853" s="262"/>
      <c r="G853" s="262"/>
      <c r="H853" s="161"/>
      <c r="I853" s="161"/>
      <c r="J853" s="161"/>
      <c r="K853" s="161"/>
      <c r="L853" s="161"/>
      <c r="M853" s="161"/>
      <c r="N853" s="161"/>
      <c r="O853" s="161"/>
      <c r="P853" s="161"/>
      <c r="Q853" s="161"/>
      <c r="R853" s="161"/>
      <c r="S853" s="161"/>
      <c r="T853" s="161"/>
      <c r="U853" s="161"/>
      <c r="V853" s="161"/>
      <c r="W853" s="161"/>
      <c r="X853" s="161"/>
      <c r="Y853" s="150"/>
      <c r="Z853" s="150"/>
      <c r="AA853" s="150"/>
      <c r="AB853" s="150"/>
      <c r="AC853" s="150"/>
      <c r="AD853" s="150"/>
      <c r="AE853" s="150"/>
      <c r="AF853" s="150"/>
      <c r="AG853" s="150" t="s">
        <v>221</v>
      </c>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row>
    <row r="854" spans="1:60" ht="22.5" outlineLevel="1" x14ac:dyDescent="0.2">
      <c r="A854" s="170">
        <v>226</v>
      </c>
      <c r="B854" s="171" t="s">
        <v>1005</v>
      </c>
      <c r="C854" s="180" t="s">
        <v>1006</v>
      </c>
      <c r="D854" s="172" t="s">
        <v>332</v>
      </c>
      <c r="E854" s="173">
        <v>4</v>
      </c>
      <c r="F854" s="174">
        <v>69.2</v>
      </c>
      <c r="G854" s="175">
        <f>ROUND(E854*F854,2)</f>
        <v>276.8</v>
      </c>
      <c r="H854" s="174"/>
      <c r="I854" s="175">
        <f>ROUND(E854*H854,2)</f>
        <v>0</v>
      </c>
      <c r="J854" s="174"/>
      <c r="K854" s="175">
        <f>ROUND(E854*J854,2)</f>
        <v>0</v>
      </c>
      <c r="L854" s="175">
        <v>21</v>
      </c>
      <c r="M854" s="175">
        <f>G854*(1+L854/100)</f>
        <v>334.928</v>
      </c>
      <c r="N854" s="175">
        <v>0</v>
      </c>
      <c r="O854" s="175">
        <f>ROUND(E854*N854,2)</f>
        <v>0</v>
      </c>
      <c r="P854" s="175">
        <v>0</v>
      </c>
      <c r="Q854" s="175">
        <f>ROUND(E854*P854,2)</f>
        <v>0</v>
      </c>
      <c r="R854" s="175" t="s">
        <v>984</v>
      </c>
      <c r="S854" s="175" t="s">
        <v>217</v>
      </c>
      <c r="T854" s="176" t="s">
        <v>218</v>
      </c>
      <c r="U854" s="161">
        <v>0.11</v>
      </c>
      <c r="V854" s="161">
        <f>ROUND(E854*U854,2)</f>
        <v>0.44</v>
      </c>
      <c r="W854" s="161"/>
      <c r="X854" s="161" t="s">
        <v>241</v>
      </c>
      <c r="Y854" s="150"/>
      <c r="Z854" s="150"/>
      <c r="AA854" s="150"/>
      <c r="AB854" s="150"/>
      <c r="AC854" s="150"/>
      <c r="AD854" s="150"/>
      <c r="AE854" s="150"/>
      <c r="AF854" s="150"/>
      <c r="AG854" s="150" t="s">
        <v>242</v>
      </c>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row>
    <row r="855" spans="1:60" outlineLevel="1" x14ac:dyDescent="0.2">
      <c r="A855" s="157"/>
      <c r="B855" s="158"/>
      <c r="C855" s="189" t="s">
        <v>342</v>
      </c>
      <c r="D855" s="184"/>
      <c r="E855" s="185">
        <v>4</v>
      </c>
      <c r="F855" s="161"/>
      <c r="G855" s="161"/>
      <c r="H855" s="161"/>
      <c r="I855" s="161"/>
      <c r="J855" s="161"/>
      <c r="K855" s="161"/>
      <c r="L855" s="161"/>
      <c r="M855" s="161"/>
      <c r="N855" s="161"/>
      <c r="O855" s="161"/>
      <c r="P855" s="161"/>
      <c r="Q855" s="161"/>
      <c r="R855" s="161"/>
      <c r="S855" s="161"/>
      <c r="T855" s="161"/>
      <c r="U855" s="161"/>
      <c r="V855" s="161"/>
      <c r="W855" s="161"/>
      <c r="X855" s="161"/>
      <c r="Y855" s="150"/>
      <c r="Z855" s="150"/>
      <c r="AA855" s="150"/>
      <c r="AB855" s="150"/>
      <c r="AC855" s="150"/>
      <c r="AD855" s="150"/>
      <c r="AE855" s="150"/>
      <c r="AF855" s="150"/>
      <c r="AG855" s="150" t="s">
        <v>246</v>
      </c>
      <c r="AH855" s="150">
        <v>0</v>
      </c>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row>
    <row r="856" spans="1:60" outlineLevel="1" x14ac:dyDescent="0.2">
      <c r="A856" s="157"/>
      <c r="B856" s="158"/>
      <c r="C856" s="261"/>
      <c r="D856" s="262"/>
      <c r="E856" s="262"/>
      <c r="F856" s="262"/>
      <c r="G856" s="262"/>
      <c r="H856" s="161"/>
      <c r="I856" s="161"/>
      <c r="J856" s="161"/>
      <c r="K856" s="161"/>
      <c r="L856" s="161"/>
      <c r="M856" s="161"/>
      <c r="N856" s="161"/>
      <c r="O856" s="161"/>
      <c r="P856" s="161"/>
      <c r="Q856" s="161"/>
      <c r="R856" s="161"/>
      <c r="S856" s="161"/>
      <c r="T856" s="161"/>
      <c r="U856" s="161"/>
      <c r="V856" s="161"/>
      <c r="W856" s="161"/>
      <c r="X856" s="161"/>
      <c r="Y856" s="150"/>
      <c r="Z856" s="150"/>
      <c r="AA856" s="150"/>
      <c r="AB856" s="150"/>
      <c r="AC856" s="150"/>
      <c r="AD856" s="150"/>
      <c r="AE856" s="150"/>
      <c r="AF856" s="150"/>
      <c r="AG856" s="150" t="s">
        <v>221</v>
      </c>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row>
    <row r="857" spans="1:60" ht="22.5" outlineLevel="1" x14ac:dyDescent="0.2">
      <c r="A857" s="170">
        <v>227</v>
      </c>
      <c r="B857" s="171" t="s">
        <v>1007</v>
      </c>
      <c r="C857" s="180" t="s">
        <v>1008</v>
      </c>
      <c r="D857" s="172" t="s">
        <v>276</v>
      </c>
      <c r="E857" s="173">
        <v>35.380000000000003</v>
      </c>
      <c r="F857" s="174">
        <v>891.41</v>
      </c>
      <c r="G857" s="175">
        <f>ROUND(E857*F857,2)</f>
        <v>31538.09</v>
      </c>
      <c r="H857" s="174"/>
      <c r="I857" s="175">
        <f>ROUND(E857*H857,2)</f>
        <v>0</v>
      </c>
      <c r="J857" s="174"/>
      <c r="K857" s="175">
        <f>ROUND(E857*J857,2)</f>
        <v>0</v>
      </c>
      <c r="L857" s="175">
        <v>21</v>
      </c>
      <c r="M857" s="175">
        <f>G857*(1+L857/100)</f>
        <v>38161.088900000002</v>
      </c>
      <c r="N857" s="175">
        <v>5.3499999999999997E-3</v>
      </c>
      <c r="O857" s="175">
        <f>ROUND(E857*N857,2)</f>
        <v>0.19</v>
      </c>
      <c r="P857" s="175">
        <v>0</v>
      </c>
      <c r="Q857" s="175">
        <f>ROUND(E857*P857,2)</f>
        <v>0</v>
      </c>
      <c r="R857" s="175" t="s">
        <v>984</v>
      </c>
      <c r="S857" s="175" t="s">
        <v>1009</v>
      </c>
      <c r="T857" s="176" t="s">
        <v>218</v>
      </c>
      <c r="U857" s="161">
        <v>1.29</v>
      </c>
      <c r="V857" s="161">
        <f>ROUND(E857*U857,2)</f>
        <v>45.64</v>
      </c>
      <c r="W857" s="161"/>
      <c r="X857" s="161" t="s">
        <v>241</v>
      </c>
      <c r="Y857" s="150"/>
      <c r="Z857" s="150"/>
      <c r="AA857" s="150"/>
      <c r="AB857" s="150"/>
      <c r="AC857" s="150"/>
      <c r="AD857" s="150"/>
      <c r="AE857" s="150"/>
      <c r="AF857" s="150"/>
      <c r="AG857" s="150" t="s">
        <v>242</v>
      </c>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row>
    <row r="858" spans="1:60" outlineLevel="1" x14ac:dyDescent="0.2">
      <c r="A858" s="157"/>
      <c r="B858" s="158"/>
      <c r="C858" s="189" t="s">
        <v>1010</v>
      </c>
      <c r="D858" s="184"/>
      <c r="E858" s="185">
        <v>13.66</v>
      </c>
      <c r="F858" s="161"/>
      <c r="G858" s="161"/>
      <c r="H858" s="161"/>
      <c r="I858" s="161"/>
      <c r="J858" s="161"/>
      <c r="K858" s="161"/>
      <c r="L858" s="161"/>
      <c r="M858" s="161"/>
      <c r="N858" s="161"/>
      <c r="O858" s="161"/>
      <c r="P858" s="161"/>
      <c r="Q858" s="161"/>
      <c r="R858" s="161"/>
      <c r="S858" s="161"/>
      <c r="T858" s="161"/>
      <c r="U858" s="161"/>
      <c r="V858" s="161"/>
      <c r="W858" s="161"/>
      <c r="X858" s="161"/>
      <c r="Y858" s="150"/>
      <c r="Z858" s="150"/>
      <c r="AA858" s="150"/>
      <c r="AB858" s="150"/>
      <c r="AC858" s="150"/>
      <c r="AD858" s="150"/>
      <c r="AE858" s="150"/>
      <c r="AF858" s="150"/>
      <c r="AG858" s="150" t="s">
        <v>246</v>
      </c>
      <c r="AH858" s="150">
        <v>0</v>
      </c>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row>
    <row r="859" spans="1:60" outlineLevel="1" x14ac:dyDescent="0.2">
      <c r="A859" s="157"/>
      <c r="B859" s="158"/>
      <c r="C859" s="189" t="s">
        <v>1011</v>
      </c>
      <c r="D859" s="184"/>
      <c r="E859" s="185">
        <v>21.72</v>
      </c>
      <c r="F859" s="161"/>
      <c r="G859" s="161"/>
      <c r="H859" s="161"/>
      <c r="I859" s="161"/>
      <c r="J859" s="161"/>
      <c r="K859" s="161"/>
      <c r="L859" s="161"/>
      <c r="M859" s="161"/>
      <c r="N859" s="161"/>
      <c r="O859" s="161"/>
      <c r="P859" s="161"/>
      <c r="Q859" s="161"/>
      <c r="R859" s="161"/>
      <c r="S859" s="161"/>
      <c r="T859" s="161"/>
      <c r="U859" s="161"/>
      <c r="V859" s="161"/>
      <c r="W859" s="161"/>
      <c r="X859" s="161"/>
      <c r="Y859" s="150"/>
      <c r="Z859" s="150"/>
      <c r="AA859" s="150"/>
      <c r="AB859" s="150"/>
      <c r="AC859" s="150"/>
      <c r="AD859" s="150"/>
      <c r="AE859" s="150"/>
      <c r="AF859" s="150"/>
      <c r="AG859" s="150" t="s">
        <v>246</v>
      </c>
      <c r="AH859" s="150">
        <v>0</v>
      </c>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row>
    <row r="860" spans="1:60" outlineLevel="1" x14ac:dyDescent="0.2">
      <c r="A860" s="157"/>
      <c r="B860" s="158"/>
      <c r="C860" s="261"/>
      <c r="D860" s="262"/>
      <c r="E860" s="262"/>
      <c r="F860" s="262"/>
      <c r="G860" s="262"/>
      <c r="H860" s="161"/>
      <c r="I860" s="161"/>
      <c r="J860" s="161"/>
      <c r="K860" s="161"/>
      <c r="L860" s="161"/>
      <c r="M860" s="161"/>
      <c r="N860" s="161"/>
      <c r="O860" s="161"/>
      <c r="P860" s="161"/>
      <c r="Q860" s="161"/>
      <c r="R860" s="161"/>
      <c r="S860" s="161"/>
      <c r="T860" s="161"/>
      <c r="U860" s="161"/>
      <c r="V860" s="161"/>
      <c r="W860" s="161"/>
      <c r="X860" s="161"/>
      <c r="Y860" s="150"/>
      <c r="Z860" s="150"/>
      <c r="AA860" s="150"/>
      <c r="AB860" s="150"/>
      <c r="AC860" s="150"/>
      <c r="AD860" s="150"/>
      <c r="AE860" s="150"/>
      <c r="AF860" s="150"/>
      <c r="AG860" s="150" t="s">
        <v>221</v>
      </c>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row>
    <row r="861" spans="1:60" outlineLevel="1" x14ac:dyDescent="0.2">
      <c r="A861" s="170">
        <v>228</v>
      </c>
      <c r="B861" s="171" t="s">
        <v>1012</v>
      </c>
      <c r="C861" s="180" t="s">
        <v>1013</v>
      </c>
      <c r="D861" s="172" t="s">
        <v>239</v>
      </c>
      <c r="E861" s="173">
        <v>23.6</v>
      </c>
      <c r="F861" s="174">
        <v>358.47</v>
      </c>
      <c r="G861" s="175">
        <f>ROUND(E861*F861,2)</f>
        <v>8459.89</v>
      </c>
      <c r="H861" s="174"/>
      <c r="I861" s="175">
        <f>ROUND(E861*H861,2)</f>
        <v>0</v>
      </c>
      <c r="J861" s="174"/>
      <c r="K861" s="175">
        <f>ROUND(E861*J861,2)</f>
        <v>0</v>
      </c>
      <c r="L861" s="175">
        <v>21</v>
      </c>
      <c r="M861" s="175">
        <f>G861*(1+L861/100)</f>
        <v>10236.466899999999</v>
      </c>
      <c r="N861" s="175">
        <v>1.2999999999999999E-4</v>
      </c>
      <c r="O861" s="175">
        <f>ROUND(E861*N861,2)</f>
        <v>0</v>
      </c>
      <c r="P861" s="175">
        <v>0</v>
      </c>
      <c r="Q861" s="175">
        <f>ROUND(E861*P861,2)</f>
        <v>0</v>
      </c>
      <c r="R861" s="175" t="s">
        <v>984</v>
      </c>
      <c r="S861" s="175" t="s">
        <v>217</v>
      </c>
      <c r="T861" s="176" t="s">
        <v>218</v>
      </c>
      <c r="U861" s="161">
        <v>0.12</v>
      </c>
      <c r="V861" s="161">
        <f>ROUND(E861*U861,2)</f>
        <v>2.83</v>
      </c>
      <c r="W861" s="161"/>
      <c r="X861" s="161" t="s">
        <v>241</v>
      </c>
      <c r="Y861" s="150"/>
      <c r="Z861" s="150"/>
      <c r="AA861" s="150"/>
      <c r="AB861" s="150"/>
      <c r="AC861" s="150"/>
      <c r="AD861" s="150"/>
      <c r="AE861" s="150"/>
      <c r="AF861" s="150"/>
      <c r="AG861" s="150" t="s">
        <v>242</v>
      </c>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row>
    <row r="862" spans="1:60" outlineLevel="1" x14ac:dyDescent="0.2">
      <c r="A862" s="157"/>
      <c r="B862" s="158"/>
      <c r="C862" s="189" t="s">
        <v>1014</v>
      </c>
      <c r="D862" s="184"/>
      <c r="E862" s="185">
        <v>8</v>
      </c>
      <c r="F862" s="161"/>
      <c r="G862" s="161"/>
      <c r="H862" s="161"/>
      <c r="I862" s="161"/>
      <c r="J862" s="161"/>
      <c r="K862" s="161"/>
      <c r="L862" s="161"/>
      <c r="M862" s="161"/>
      <c r="N862" s="161"/>
      <c r="O862" s="161"/>
      <c r="P862" s="161"/>
      <c r="Q862" s="161"/>
      <c r="R862" s="161"/>
      <c r="S862" s="161"/>
      <c r="T862" s="161"/>
      <c r="U862" s="161"/>
      <c r="V862" s="161"/>
      <c r="W862" s="161"/>
      <c r="X862" s="161"/>
      <c r="Y862" s="150"/>
      <c r="Z862" s="150"/>
      <c r="AA862" s="150"/>
      <c r="AB862" s="150"/>
      <c r="AC862" s="150"/>
      <c r="AD862" s="150"/>
      <c r="AE862" s="150"/>
      <c r="AF862" s="150"/>
      <c r="AG862" s="150" t="s">
        <v>246</v>
      </c>
      <c r="AH862" s="150">
        <v>0</v>
      </c>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row>
    <row r="863" spans="1:60" outlineLevel="1" x14ac:dyDescent="0.2">
      <c r="A863" s="157"/>
      <c r="B863" s="158"/>
      <c r="C863" s="189" t="s">
        <v>1015</v>
      </c>
      <c r="D863" s="184"/>
      <c r="E863" s="185">
        <v>15.6</v>
      </c>
      <c r="F863" s="161"/>
      <c r="G863" s="161"/>
      <c r="H863" s="161"/>
      <c r="I863" s="161"/>
      <c r="J863" s="161"/>
      <c r="K863" s="161"/>
      <c r="L863" s="161"/>
      <c r="M863" s="161"/>
      <c r="N863" s="161"/>
      <c r="O863" s="161"/>
      <c r="P863" s="161"/>
      <c r="Q863" s="161"/>
      <c r="R863" s="161"/>
      <c r="S863" s="161"/>
      <c r="T863" s="161"/>
      <c r="U863" s="161"/>
      <c r="V863" s="161"/>
      <c r="W863" s="161"/>
      <c r="X863" s="161"/>
      <c r="Y863" s="150"/>
      <c r="Z863" s="150"/>
      <c r="AA863" s="150"/>
      <c r="AB863" s="150"/>
      <c r="AC863" s="150"/>
      <c r="AD863" s="150"/>
      <c r="AE863" s="150"/>
      <c r="AF863" s="150"/>
      <c r="AG863" s="150" t="s">
        <v>246</v>
      </c>
      <c r="AH863" s="150">
        <v>0</v>
      </c>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row>
    <row r="864" spans="1:60" outlineLevel="1" x14ac:dyDescent="0.2">
      <c r="A864" s="157"/>
      <c r="B864" s="158"/>
      <c r="C864" s="261"/>
      <c r="D864" s="262"/>
      <c r="E864" s="262"/>
      <c r="F864" s="262"/>
      <c r="G864" s="262"/>
      <c r="H864" s="161"/>
      <c r="I864" s="161"/>
      <c r="J864" s="161"/>
      <c r="K864" s="161"/>
      <c r="L864" s="161"/>
      <c r="M864" s="161"/>
      <c r="N864" s="161"/>
      <c r="O864" s="161"/>
      <c r="P864" s="161"/>
      <c r="Q864" s="161"/>
      <c r="R864" s="161"/>
      <c r="S864" s="161"/>
      <c r="T864" s="161"/>
      <c r="U864" s="161"/>
      <c r="V864" s="161"/>
      <c r="W864" s="161"/>
      <c r="X864" s="161"/>
      <c r="Y864" s="150"/>
      <c r="Z864" s="150"/>
      <c r="AA864" s="150"/>
      <c r="AB864" s="150"/>
      <c r="AC864" s="150"/>
      <c r="AD864" s="150"/>
      <c r="AE864" s="150"/>
      <c r="AF864" s="150"/>
      <c r="AG864" s="150" t="s">
        <v>221</v>
      </c>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row>
    <row r="865" spans="1:60" outlineLevel="1" x14ac:dyDescent="0.2">
      <c r="A865" s="170">
        <v>229</v>
      </c>
      <c r="B865" s="171" t="s">
        <v>1016</v>
      </c>
      <c r="C865" s="180" t="s">
        <v>1017</v>
      </c>
      <c r="D865" s="172" t="s">
        <v>276</v>
      </c>
      <c r="E865" s="173">
        <v>37.149000000000001</v>
      </c>
      <c r="F865" s="174">
        <v>474.78</v>
      </c>
      <c r="G865" s="175">
        <f>ROUND(E865*F865,2)</f>
        <v>17637.599999999999</v>
      </c>
      <c r="H865" s="174"/>
      <c r="I865" s="175">
        <f>ROUND(E865*H865,2)</f>
        <v>0</v>
      </c>
      <c r="J865" s="174"/>
      <c r="K865" s="175">
        <f>ROUND(E865*J865,2)</f>
        <v>0</v>
      </c>
      <c r="L865" s="175">
        <v>21</v>
      </c>
      <c r="M865" s="175">
        <f>G865*(1+L865/100)</f>
        <v>21341.495999999999</v>
      </c>
      <c r="N865" s="175">
        <v>1.9429999999999999E-2</v>
      </c>
      <c r="O865" s="175">
        <f>ROUND(E865*N865,2)</f>
        <v>0.72</v>
      </c>
      <c r="P865" s="175">
        <v>0</v>
      </c>
      <c r="Q865" s="175">
        <f>ROUND(E865*P865,2)</f>
        <v>0</v>
      </c>
      <c r="R865" s="175" t="s">
        <v>295</v>
      </c>
      <c r="S865" s="175" t="s">
        <v>217</v>
      </c>
      <c r="T865" s="176" t="s">
        <v>218</v>
      </c>
      <c r="U865" s="161">
        <v>0</v>
      </c>
      <c r="V865" s="161">
        <f>ROUND(E865*U865,2)</f>
        <v>0</v>
      </c>
      <c r="W865" s="161"/>
      <c r="X865" s="161" t="s">
        <v>296</v>
      </c>
      <c r="Y865" s="150"/>
      <c r="Z865" s="150"/>
      <c r="AA865" s="150"/>
      <c r="AB865" s="150"/>
      <c r="AC865" s="150"/>
      <c r="AD865" s="150"/>
      <c r="AE865" s="150"/>
      <c r="AF865" s="150"/>
      <c r="AG865" s="150" t="s">
        <v>297</v>
      </c>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row>
    <row r="866" spans="1:60" outlineLevel="1" x14ac:dyDescent="0.2">
      <c r="A866" s="157"/>
      <c r="B866" s="158"/>
      <c r="C866" s="189" t="s">
        <v>1018</v>
      </c>
      <c r="D866" s="184"/>
      <c r="E866" s="185">
        <v>37.149000000000001</v>
      </c>
      <c r="F866" s="161"/>
      <c r="G866" s="161"/>
      <c r="H866" s="161"/>
      <c r="I866" s="161"/>
      <c r="J866" s="161"/>
      <c r="K866" s="161"/>
      <c r="L866" s="161"/>
      <c r="M866" s="161"/>
      <c r="N866" s="161"/>
      <c r="O866" s="161"/>
      <c r="P866" s="161"/>
      <c r="Q866" s="161"/>
      <c r="R866" s="161"/>
      <c r="S866" s="161"/>
      <c r="T866" s="161"/>
      <c r="U866" s="161"/>
      <c r="V866" s="161"/>
      <c r="W866" s="161"/>
      <c r="X866" s="161"/>
      <c r="Y866" s="150"/>
      <c r="Z866" s="150"/>
      <c r="AA866" s="150"/>
      <c r="AB866" s="150"/>
      <c r="AC866" s="150"/>
      <c r="AD866" s="150"/>
      <c r="AE866" s="150"/>
      <c r="AF866" s="150"/>
      <c r="AG866" s="150" t="s">
        <v>246</v>
      </c>
      <c r="AH866" s="150">
        <v>5</v>
      </c>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row>
    <row r="867" spans="1:60" outlineLevel="1" x14ac:dyDescent="0.2">
      <c r="A867" s="157"/>
      <c r="B867" s="158"/>
      <c r="C867" s="261"/>
      <c r="D867" s="262"/>
      <c r="E867" s="262"/>
      <c r="F867" s="262"/>
      <c r="G867" s="262"/>
      <c r="H867" s="161"/>
      <c r="I867" s="161"/>
      <c r="J867" s="161"/>
      <c r="K867" s="161"/>
      <c r="L867" s="161"/>
      <c r="M867" s="161"/>
      <c r="N867" s="161"/>
      <c r="O867" s="161"/>
      <c r="P867" s="161"/>
      <c r="Q867" s="161"/>
      <c r="R867" s="161"/>
      <c r="S867" s="161"/>
      <c r="T867" s="161"/>
      <c r="U867" s="161"/>
      <c r="V867" s="161"/>
      <c r="W867" s="161"/>
      <c r="X867" s="161"/>
      <c r="Y867" s="150"/>
      <c r="Z867" s="150"/>
      <c r="AA867" s="150"/>
      <c r="AB867" s="150"/>
      <c r="AC867" s="150"/>
      <c r="AD867" s="150"/>
      <c r="AE867" s="150"/>
      <c r="AF867" s="150"/>
      <c r="AG867" s="150" t="s">
        <v>221</v>
      </c>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row>
    <row r="868" spans="1:60" outlineLevel="1" x14ac:dyDescent="0.2">
      <c r="A868" s="157">
        <v>230</v>
      </c>
      <c r="B868" s="158" t="s">
        <v>1019</v>
      </c>
      <c r="C868" s="190" t="s">
        <v>1020</v>
      </c>
      <c r="D868" s="159" t="s">
        <v>0</v>
      </c>
      <c r="E868" s="177">
        <v>582.72680000000003</v>
      </c>
      <c r="F868" s="162">
        <v>3.65</v>
      </c>
      <c r="G868" s="161">
        <f>ROUND(E868*F868,2)</f>
        <v>2126.9499999999998</v>
      </c>
      <c r="H868" s="162"/>
      <c r="I868" s="161">
        <f>ROUND(E868*H868,2)</f>
        <v>0</v>
      </c>
      <c r="J868" s="162"/>
      <c r="K868" s="161">
        <f>ROUND(E868*J868,2)</f>
        <v>0</v>
      </c>
      <c r="L868" s="161">
        <v>21</v>
      </c>
      <c r="M868" s="161">
        <f>G868*(1+L868/100)</f>
        <v>2573.6094999999996</v>
      </c>
      <c r="N868" s="161">
        <v>0</v>
      </c>
      <c r="O868" s="161">
        <f>ROUND(E868*N868,2)</f>
        <v>0</v>
      </c>
      <c r="P868" s="161">
        <v>0</v>
      </c>
      <c r="Q868" s="161">
        <f>ROUND(E868*P868,2)</f>
        <v>0</v>
      </c>
      <c r="R868" s="161" t="s">
        <v>984</v>
      </c>
      <c r="S868" s="161" t="s">
        <v>217</v>
      </c>
      <c r="T868" s="161" t="s">
        <v>218</v>
      </c>
      <c r="U868" s="161">
        <v>0</v>
      </c>
      <c r="V868" s="161">
        <f>ROUND(E868*U868,2)</f>
        <v>0</v>
      </c>
      <c r="W868" s="161"/>
      <c r="X868" s="161" t="s">
        <v>622</v>
      </c>
      <c r="Y868" s="150"/>
      <c r="Z868" s="150"/>
      <c r="AA868" s="150"/>
      <c r="AB868" s="150"/>
      <c r="AC868" s="150"/>
      <c r="AD868" s="150"/>
      <c r="AE868" s="150"/>
      <c r="AF868" s="150"/>
      <c r="AG868" s="150" t="s">
        <v>623</v>
      </c>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row>
    <row r="869" spans="1:60" outlineLevel="1" x14ac:dyDescent="0.2">
      <c r="A869" s="157"/>
      <c r="B869" s="158"/>
      <c r="C869" s="261"/>
      <c r="D869" s="262"/>
      <c r="E869" s="262"/>
      <c r="F869" s="262"/>
      <c r="G869" s="262"/>
      <c r="H869" s="161"/>
      <c r="I869" s="161"/>
      <c r="J869" s="161"/>
      <c r="K869" s="161"/>
      <c r="L869" s="161"/>
      <c r="M869" s="161"/>
      <c r="N869" s="161"/>
      <c r="O869" s="161"/>
      <c r="P869" s="161"/>
      <c r="Q869" s="161"/>
      <c r="R869" s="161"/>
      <c r="S869" s="161"/>
      <c r="T869" s="161"/>
      <c r="U869" s="161"/>
      <c r="V869" s="161"/>
      <c r="W869" s="161"/>
      <c r="X869" s="161"/>
      <c r="Y869" s="150"/>
      <c r="Z869" s="150"/>
      <c r="AA869" s="150"/>
      <c r="AB869" s="150"/>
      <c r="AC869" s="150"/>
      <c r="AD869" s="150"/>
      <c r="AE869" s="150"/>
      <c r="AF869" s="150"/>
      <c r="AG869" s="150" t="s">
        <v>221</v>
      </c>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row>
    <row r="870" spans="1:60" x14ac:dyDescent="0.2">
      <c r="A870" s="164" t="s">
        <v>212</v>
      </c>
      <c r="B870" s="165" t="s">
        <v>167</v>
      </c>
      <c r="C870" s="179" t="s">
        <v>168</v>
      </c>
      <c r="D870" s="166"/>
      <c r="E870" s="167"/>
      <c r="F870" s="168"/>
      <c r="G870" s="168">
        <f>SUMIF(AG871:AG885,"&lt;&gt;NOR",G871:G885)</f>
        <v>25499.710000000003</v>
      </c>
      <c r="H870" s="168"/>
      <c r="I870" s="168">
        <f>SUM(I871:I885)</f>
        <v>0</v>
      </c>
      <c r="J870" s="168"/>
      <c r="K870" s="168">
        <f>SUM(K871:K885)</f>
        <v>0</v>
      </c>
      <c r="L870" s="168"/>
      <c r="M870" s="168">
        <f>SUM(M871:M885)</f>
        <v>30854.649100000002</v>
      </c>
      <c r="N870" s="168"/>
      <c r="O870" s="168">
        <f>SUM(O871:O885)</f>
        <v>0.03</v>
      </c>
      <c r="P870" s="168"/>
      <c r="Q870" s="168">
        <f>SUM(Q871:Q885)</f>
        <v>0</v>
      </c>
      <c r="R870" s="168"/>
      <c r="S870" s="168"/>
      <c r="T870" s="169"/>
      <c r="U870" s="163"/>
      <c r="V870" s="163">
        <f>SUM(V871:V885)</f>
        <v>47.19</v>
      </c>
      <c r="W870" s="163"/>
      <c r="X870" s="163"/>
      <c r="AG870" t="s">
        <v>213</v>
      </c>
    </row>
    <row r="871" spans="1:60" outlineLevel="1" x14ac:dyDescent="0.2">
      <c r="A871" s="170">
        <v>231</v>
      </c>
      <c r="B871" s="171" t="s">
        <v>1021</v>
      </c>
      <c r="C871" s="180" t="s">
        <v>1022</v>
      </c>
      <c r="D871" s="172" t="s">
        <v>276</v>
      </c>
      <c r="E871" s="173">
        <v>17.95035</v>
      </c>
      <c r="F871" s="174">
        <v>273.01</v>
      </c>
      <c r="G871" s="175">
        <f>ROUND(E871*F871,2)</f>
        <v>4900.63</v>
      </c>
      <c r="H871" s="174"/>
      <c r="I871" s="175">
        <f>ROUND(E871*H871,2)</f>
        <v>0</v>
      </c>
      <c r="J871" s="174"/>
      <c r="K871" s="175">
        <f>ROUND(E871*J871,2)</f>
        <v>0</v>
      </c>
      <c r="L871" s="175">
        <v>21</v>
      </c>
      <c r="M871" s="175">
        <f>G871*(1+L871/100)</f>
        <v>5929.7623000000003</v>
      </c>
      <c r="N871" s="175">
        <v>3.1E-4</v>
      </c>
      <c r="O871" s="175">
        <f>ROUND(E871*N871,2)</f>
        <v>0.01</v>
      </c>
      <c r="P871" s="175">
        <v>0</v>
      </c>
      <c r="Q871" s="175">
        <f>ROUND(E871*P871,2)</f>
        <v>0</v>
      </c>
      <c r="R871" s="175" t="s">
        <v>1023</v>
      </c>
      <c r="S871" s="175" t="s">
        <v>217</v>
      </c>
      <c r="T871" s="176" t="s">
        <v>218</v>
      </c>
      <c r="U871" s="161">
        <v>0.4</v>
      </c>
      <c r="V871" s="161">
        <f>ROUND(E871*U871,2)</f>
        <v>7.18</v>
      </c>
      <c r="W871" s="161"/>
      <c r="X871" s="161" t="s">
        <v>241</v>
      </c>
      <c r="Y871" s="150"/>
      <c r="Z871" s="150"/>
      <c r="AA871" s="150"/>
      <c r="AB871" s="150"/>
      <c r="AC871" s="150"/>
      <c r="AD871" s="150"/>
      <c r="AE871" s="150"/>
      <c r="AF871" s="150"/>
      <c r="AG871" s="150" t="s">
        <v>242</v>
      </c>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row>
    <row r="872" spans="1:60" outlineLevel="1" x14ac:dyDescent="0.2">
      <c r="A872" s="157"/>
      <c r="B872" s="158"/>
      <c r="C872" s="189" t="s">
        <v>1024</v>
      </c>
      <c r="D872" s="184"/>
      <c r="E872" s="185">
        <v>13.036350000000001</v>
      </c>
      <c r="F872" s="161"/>
      <c r="G872" s="161"/>
      <c r="H872" s="161"/>
      <c r="I872" s="161"/>
      <c r="J872" s="161"/>
      <c r="K872" s="161"/>
      <c r="L872" s="161"/>
      <c r="M872" s="161"/>
      <c r="N872" s="161"/>
      <c r="O872" s="161"/>
      <c r="P872" s="161"/>
      <c r="Q872" s="161"/>
      <c r="R872" s="161"/>
      <c r="S872" s="161"/>
      <c r="T872" s="161"/>
      <c r="U872" s="161"/>
      <c r="V872" s="161"/>
      <c r="W872" s="161"/>
      <c r="X872" s="161"/>
      <c r="Y872" s="150"/>
      <c r="Z872" s="150"/>
      <c r="AA872" s="150"/>
      <c r="AB872" s="150"/>
      <c r="AC872" s="150"/>
      <c r="AD872" s="150"/>
      <c r="AE872" s="150"/>
      <c r="AF872" s="150"/>
      <c r="AG872" s="150" t="s">
        <v>246</v>
      </c>
      <c r="AH872" s="150">
        <v>0</v>
      </c>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row>
    <row r="873" spans="1:60" outlineLevel="1" x14ac:dyDescent="0.2">
      <c r="A873" s="157"/>
      <c r="B873" s="158"/>
      <c r="C873" s="189" t="s">
        <v>1025</v>
      </c>
      <c r="D873" s="184"/>
      <c r="E873" s="185">
        <v>3.8976000000000002</v>
      </c>
      <c r="F873" s="161"/>
      <c r="G873" s="161"/>
      <c r="H873" s="161"/>
      <c r="I873" s="161"/>
      <c r="J873" s="161"/>
      <c r="K873" s="161"/>
      <c r="L873" s="161"/>
      <c r="M873" s="161"/>
      <c r="N873" s="161"/>
      <c r="O873" s="161"/>
      <c r="P873" s="161"/>
      <c r="Q873" s="161"/>
      <c r="R873" s="161"/>
      <c r="S873" s="161"/>
      <c r="T873" s="161"/>
      <c r="U873" s="161"/>
      <c r="V873" s="161"/>
      <c r="W873" s="161"/>
      <c r="X873" s="161"/>
      <c r="Y873" s="150"/>
      <c r="Z873" s="150"/>
      <c r="AA873" s="150"/>
      <c r="AB873" s="150"/>
      <c r="AC873" s="150"/>
      <c r="AD873" s="150"/>
      <c r="AE873" s="150"/>
      <c r="AF873" s="150"/>
      <c r="AG873" s="150" t="s">
        <v>246</v>
      </c>
      <c r="AH873" s="150">
        <v>0</v>
      </c>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row>
    <row r="874" spans="1:60" outlineLevel="1" x14ac:dyDescent="0.2">
      <c r="A874" s="157"/>
      <c r="B874" s="158"/>
      <c r="C874" s="189" t="s">
        <v>1026</v>
      </c>
      <c r="D874" s="184"/>
      <c r="E874" s="185">
        <v>1.0164</v>
      </c>
      <c r="F874" s="161"/>
      <c r="G874" s="161"/>
      <c r="H874" s="161"/>
      <c r="I874" s="161"/>
      <c r="J874" s="161"/>
      <c r="K874" s="161"/>
      <c r="L874" s="161"/>
      <c r="M874" s="161"/>
      <c r="N874" s="161"/>
      <c r="O874" s="161"/>
      <c r="P874" s="161"/>
      <c r="Q874" s="161"/>
      <c r="R874" s="161"/>
      <c r="S874" s="161"/>
      <c r="T874" s="161"/>
      <c r="U874" s="161"/>
      <c r="V874" s="161"/>
      <c r="W874" s="161"/>
      <c r="X874" s="161"/>
      <c r="Y874" s="150"/>
      <c r="Z874" s="150"/>
      <c r="AA874" s="150"/>
      <c r="AB874" s="150"/>
      <c r="AC874" s="150"/>
      <c r="AD874" s="150"/>
      <c r="AE874" s="150"/>
      <c r="AF874" s="150"/>
      <c r="AG874" s="150" t="s">
        <v>246</v>
      </c>
      <c r="AH874" s="150">
        <v>0</v>
      </c>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row>
    <row r="875" spans="1:60" outlineLevel="1" x14ac:dyDescent="0.2">
      <c r="A875" s="157"/>
      <c r="B875" s="158"/>
      <c r="C875" s="261"/>
      <c r="D875" s="262"/>
      <c r="E875" s="262"/>
      <c r="F875" s="262"/>
      <c r="G875" s="262"/>
      <c r="H875" s="161"/>
      <c r="I875" s="161"/>
      <c r="J875" s="161"/>
      <c r="K875" s="161"/>
      <c r="L875" s="161"/>
      <c r="M875" s="161"/>
      <c r="N875" s="161"/>
      <c r="O875" s="161"/>
      <c r="P875" s="161"/>
      <c r="Q875" s="161"/>
      <c r="R875" s="161"/>
      <c r="S875" s="161"/>
      <c r="T875" s="161"/>
      <c r="U875" s="161"/>
      <c r="V875" s="161"/>
      <c r="W875" s="161"/>
      <c r="X875" s="161"/>
      <c r="Y875" s="150"/>
      <c r="Z875" s="150"/>
      <c r="AA875" s="150"/>
      <c r="AB875" s="150"/>
      <c r="AC875" s="150"/>
      <c r="AD875" s="150"/>
      <c r="AE875" s="150"/>
      <c r="AF875" s="150"/>
      <c r="AG875" s="150" t="s">
        <v>221</v>
      </c>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row>
    <row r="876" spans="1:60" outlineLevel="1" x14ac:dyDescent="0.2">
      <c r="A876" s="170">
        <v>232</v>
      </c>
      <c r="B876" s="171" t="s">
        <v>1027</v>
      </c>
      <c r="C876" s="180" t="s">
        <v>1028</v>
      </c>
      <c r="D876" s="172" t="s">
        <v>276</v>
      </c>
      <c r="E876" s="173">
        <v>250.07983999999999</v>
      </c>
      <c r="F876" s="174">
        <v>82.37</v>
      </c>
      <c r="G876" s="175">
        <f>ROUND(E876*F876,2)</f>
        <v>20599.080000000002</v>
      </c>
      <c r="H876" s="174"/>
      <c r="I876" s="175">
        <f>ROUND(E876*H876,2)</f>
        <v>0</v>
      </c>
      <c r="J876" s="174"/>
      <c r="K876" s="175">
        <f>ROUND(E876*J876,2)</f>
        <v>0</v>
      </c>
      <c r="L876" s="175">
        <v>21</v>
      </c>
      <c r="M876" s="175">
        <f>G876*(1+L876/100)</f>
        <v>24924.8868</v>
      </c>
      <c r="N876" s="175">
        <v>8.0000000000000007E-5</v>
      </c>
      <c r="O876" s="175">
        <f>ROUND(E876*N876,2)</f>
        <v>0.02</v>
      </c>
      <c r="P876" s="175">
        <v>0</v>
      </c>
      <c r="Q876" s="175">
        <f>ROUND(E876*P876,2)</f>
        <v>0</v>
      </c>
      <c r="R876" s="175" t="s">
        <v>1023</v>
      </c>
      <c r="S876" s="175" t="s">
        <v>217</v>
      </c>
      <c r="T876" s="176" t="s">
        <v>218</v>
      </c>
      <c r="U876" s="161">
        <v>0.16</v>
      </c>
      <c r="V876" s="161">
        <f>ROUND(E876*U876,2)</f>
        <v>40.01</v>
      </c>
      <c r="W876" s="161"/>
      <c r="X876" s="161" t="s">
        <v>241</v>
      </c>
      <c r="Y876" s="150"/>
      <c r="Z876" s="150"/>
      <c r="AA876" s="150"/>
      <c r="AB876" s="150"/>
      <c r="AC876" s="150"/>
      <c r="AD876" s="150"/>
      <c r="AE876" s="150"/>
      <c r="AF876" s="150"/>
      <c r="AG876" s="150" t="s">
        <v>242</v>
      </c>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row>
    <row r="877" spans="1:60" outlineLevel="1" x14ac:dyDescent="0.2">
      <c r="A877" s="157"/>
      <c r="B877" s="158"/>
      <c r="C877" s="189" t="s">
        <v>399</v>
      </c>
      <c r="D877" s="184"/>
      <c r="E877" s="185"/>
      <c r="F877" s="161"/>
      <c r="G877" s="161"/>
      <c r="H877" s="161"/>
      <c r="I877" s="161"/>
      <c r="J877" s="161"/>
      <c r="K877" s="161"/>
      <c r="L877" s="161"/>
      <c r="M877" s="161"/>
      <c r="N877" s="161"/>
      <c r="O877" s="161"/>
      <c r="P877" s="161"/>
      <c r="Q877" s="161"/>
      <c r="R877" s="161"/>
      <c r="S877" s="161"/>
      <c r="T877" s="161"/>
      <c r="U877" s="161"/>
      <c r="V877" s="161"/>
      <c r="W877" s="161"/>
      <c r="X877" s="161"/>
      <c r="Y877" s="150"/>
      <c r="Z877" s="150"/>
      <c r="AA877" s="150"/>
      <c r="AB877" s="150"/>
      <c r="AC877" s="150"/>
      <c r="AD877" s="150"/>
      <c r="AE877" s="150"/>
      <c r="AF877" s="150"/>
      <c r="AG877" s="150" t="s">
        <v>246</v>
      </c>
      <c r="AH877" s="150">
        <v>0</v>
      </c>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row>
    <row r="878" spans="1:60" outlineLevel="1" x14ac:dyDescent="0.2">
      <c r="A878" s="157"/>
      <c r="B878" s="158"/>
      <c r="C878" s="189" t="s">
        <v>1029</v>
      </c>
      <c r="D878" s="184"/>
      <c r="E878" s="185">
        <v>66.796239999999997</v>
      </c>
      <c r="F878" s="161"/>
      <c r="G878" s="161"/>
      <c r="H878" s="161"/>
      <c r="I878" s="161"/>
      <c r="J878" s="161"/>
      <c r="K878" s="161"/>
      <c r="L878" s="161"/>
      <c r="M878" s="161"/>
      <c r="N878" s="161"/>
      <c r="O878" s="161"/>
      <c r="P878" s="161"/>
      <c r="Q878" s="161"/>
      <c r="R878" s="161"/>
      <c r="S878" s="161"/>
      <c r="T878" s="161"/>
      <c r="U878" s="161"/>
      <c r="V878" s="161"/>
      <c r="W878" s="161"/>
      <c r="X878" s="161"/>
      <c r="Y878" s="150"/>
      <c r="Z878" s="150"/>
      <c r="AA878" s="150"/>
      <c r="AB878" s="150"/>
      <c r="AC878" s="150"/>
      <c r="AD878" s="150"/>
      <c r="AE878" s="150"/>
      <c r="AF878" s="150"/>
      <c r="AG878" s="150" t="s">
        <v>246</v>
      </c>
      <c r="AH878" s="150">
        <v>0</v>
      </c>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row>
    <row r="879" spans="1:60" outlineLevel="1" x14ac:dyDescent="0.2">
      <c r="A879" s="157"/>
      <c r="B879" s="158"/>
      <c r="C879" s="189" t="s">
        <v>1030</v>
      </c>
      <c r="D879" s="184"/>
      <c r="E879" s="185">
        <v>61.728000000000002</v>
      </c>
      <c r="F879" s="161"/>
      <c r="G879" s="161"/>
      <c r="H879" s="161"/>
      <c r="I879" s="161"/>
      <c r="J879" s="161"/>
      <c r="K879" s="161"/>
      <c r="L879" s="161"/>
      <c r="M879" s="161"/>
      <c r="N879" s="161"/>
      <c r="O879" s="161"/>
      <c r="P879" s="161"/>
      <c r="Q879" s="161"/>
      <c r="R879" s="161"/>
      <c r="S879" s="161"/>
      <c r="T879" s="161"/>
      <c r="U879" s="161"/>
      <c r="V879" s="161"/>
      <c r="W879" s="161"/>
      <c r="X879" s="161"/>
      <c r="Y879" s="150"/>
      <c r="Z879" s="150"/>
      <c r="AA879" s="150"/>
      <c r="AB879" s="150"/>
      <c r="AC879" s="150"/>
      <c r="AD879" s="150"/>
      <c r="AE879" s="150"/>
      <c r="AF879" s="150"/>
      <c r="AG879" s="150" t="s">
        <v>246</v>
      </c>
      <c r="AH879" s="150">
        <v>0</v>
      </c>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row>
    <row r="880" spans="1:60" outlineLevel="1" x14ac:dyDescent="0.2">
      <c r="A880" s="157"/>
      <c r="B880" s="158"/>
      <c r="C880" s="189" t="s">
        <v>401</v>
      </c>
      <c r="D880" s="184"/>
      <c r="E880" s="185"/>
      <c r="F880" s="161"/>
      <c r="G880" s="161"/>
      <c r="H880" s="161"/>
      <c r="I880" s="161"/>
      <c r="J880" s="161"/>
      <c r="K880" s="161"/>
      <c r="L880" s="161"/>
      <c r="M880" s="161"/>
      <c r="N880" s="161"/>
      <c r="O880" s="161"/>
      <c r="P880" s="161"/>
      <c r="Q880" s="161"/>
      <c r="R880" s="161"/>
      <c r="S880" s="161"/>
      <c r="T880" s="161"/>
      <c r="U880" s="161"/>
      <c r="V880" s="161"/>
      <c r="W880" s="161"/>
      <c r="X880" s="161"/>
      <c r="Y880" s="150"/>
      <c r="Z880" s="150"/>
      <c r="AA880" s="150"/>
      <c r="AB880" s="150"/>
      <c r="AC880" s="150"/>
      <c r="AD880" s="150"/>
      <c r="AE880" s="150"/>
      <c r="AF880" s="150"/>
      <c r="AG880" s="150" t="s">
        <v>246</v>
      </c>
      <c r="AH880" s="150">
        <v>0</v>
      </c>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row>
    <row r="881" spans="1:60" outlineLevel="1" x14ac:dyDescent="0.2">
      <c r="A881" s="157"/>
      <c r="B881" s="158"/>
      <c r="C881" s="189" t="s">
        <v>1031</v>
      </c>
      <c r="D881" s="184"/>
      <c r="E881" s="185">
        <v>11.407999999999999</v>
      </c>
      <c r="F881" s="161"/>
      <c r="G881" s="161"/>
      <c r="H881" s="161"/>
      <c r="I881" s="161"/>
      <c r="J881" s="161"/>
      <c r="K881" s="161"/>
      <c r="L881" s="161"/>
      <c r="M881" s="161"/>
      <c r="N881" s="161"/>
      <c r="O881" s="161"/>
      <c r="P881" s="161"/>
      <c r="Q881" s="161"/>
      <c r="R881" s="161"/>
      <c r="S881" s="161"/>
      <c r="T881" s="161"/>
      <c r="U881" s="161"/>
      <c r="V881" s="161"/>
      <c r="W881" s="161"/>
      <c r="X881" s="161"/>
      <c r="Y881" s="150"/>
      <c r="Z881" s="150"/>
      <c r="AA881" s="150"/>
      <c r="AB881" s="150"/>
      <c r="AC881" s="150"/>
      <c r="AD881" s="150"/>
      <c r="AE881" s="150"/>
      <c r="AF881" s="150"/>
      <c r="AG881" s="150" t="s">
        <v>246</v>
      </c>
      <c r="AH881" s="150">
        <v>0</v>
      </c>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row>
    <row r="882" spans="1:60" outlineLevel="1" x14ac:dyDescent="0.2">
      <c r="A882" s="157"/>
      <c r="B882" s="158"/>
      <c r="C882" s="189" t="s">
        <v>1032</v>
      </c>
      <c r="D882" s="184"/>
      <c r="E882" s="185">
        <v>9.6</v>
      </c>
      <c r="F882" s="161"/>
      <c r="G882" s="161"/>
      <c r="H882" s="161"/>
      <c r="I882" s="161"/>
      <c r="J882" s="161"/>
      <c r="K882" s="161"/>
      <c r="L882" s="161"/>
      <c r="M882" s="161"/>
      <c r="N882" s="161"/>
      <c r="O882" s="161"/>
      <c r="P882" s="161"/>
      <c r="Q882" s="161"/>
      <c r="R882" s="161"/>
      <c r="S882" s="161"/>
      <c r="T882" s="161"/>
      <c r="U882" s="161"/>
      <c r="V882" s="161"/>
      <c r="W882" s="161"/>
      <c r="X882" s="161"/>
      <c r="Y882" s="150"/>
      <c r="Z882" s="150"/>
      <c r="AA882" s="150"/>
      <c r="AB882" s="150"/>
      <c r="AC882" s="150"/>
      <c r="AD882" s="150"/>
      <c r="AE882" s="150"/>
      <c r="AF882" s="150"/>
      <c r="AG882" s="150" t="s">
        <v>246</v>
      </c>
      <c r="AH882" s="150">
        <v>0</v>
      </c>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row>
    <row r="883" spans="1:60" outlineLevel="1" x14ac:dyDescent="0.2">
      <c r="A883" s="157"/>
      <c r="B883" s="158"/>
      <c r="C883" s="189" t="s">
        <v>1033</v>
      </c>
      <c r="D883" s="184"/>
      <c r="E883" s="185">
        <v>33.287999999999997</v>
      </c>
      <c r="F883" s="161"/>
      <c r="G883" s="161"/>
      <c r="H883" s="161"/>
      <c r="I883" s="161"/>
      <c r="J883" s="161"/>
      <c r="K883" s="161"/>
      <c r="L883" s="161"/>
      <c r="M883" s="161"/>
      <c r="N883" s="161"/>
      <c r="O883" s="161"/>
      <c r="P883" s="161"/>
      <c r="Q883" s="161"/>
      <c r="R883" s="161"/>
      <c r="S883" s="161"/>
      <c r="T883" s="161"/>
      <c r="U883" s="161"/>
      <c r="V883" s="161"/>
      <c r="W883" s="161"/>
      <c r="X883" s="161"/>
      <c r="Y883" s="150"/>
      <c r="Z883" s="150"/>
      <c r="AA883" s="150"/>
      <c r="AB883" s="150"/>
      <c r="AC883" s="150"/>
      <c r="AD883" s="150"/>
      <c r="AE883" s="150"/>
      <c r="AF883" s="150"/>
      <c r="AG883" s="150" t="s">
        <v>246</v>
      </c>
      <c r="AH883" s="150">
        <v>0</v>
      </c>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row>
    <row r="884" spans="1:60" outlineLevel="1" x14ac:dyDescent="0.2">
      <c r="A884" s="157"/>
      <c r="B884" s="158"/>
      <c r="C884" s="189" t="s">
        <v>1034</v>
      </c>
      <c r="D884" s="184"/>
      <c r="E884" s="185">
        <v>67.259600000000006</v>
      </c>
      <c r="F884" s="161"/>
      <c r="G884" s="161"/>
      <c r="H884" s="161"/>
      <c r="I884" s="161"/>
      <c r="J884" s="161"/>
      <c r="K884" s="161"/>
      <c r="L884" s="161"/>
      <c r="M884" s="161"/>
      <c r="N884" s="161"/>
      <c r="O884" s="161"/>
      <c r="P884" s="161"/>
      <c r="Q884" s="161"/>
      <c r="R884" s="161"/>
      <c r="S884" s="161"/>
      <c r="T884" s="161"/>
      <c r="U884" s="161"/>
      <c r="V884" s="161"/>
      <c r="W884" s="161"/>
      <c r="X884" s="161"/>
      <c r="Y884" s="150"/>
      <c r="Z884" s="150"/>
      <c r="AA884" s="150"/>
      <c r="AB884" s="150"/>
      <c r="AC884" s="150"/>
      <c r="AD884" s="150"/>
      <c r="AE884" s="150"/>
      <c r="AF884" s="150"/>
      <c r="AG884" s="150" t="s">
        <v>246</v>
      </c>
      <c r="AH884" s="150">
        <v>0</v>
      </c>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row>
    <row r="885" spans="1:60" outlineLevel="1" x14ac:dyDescent="0.2">
      <c r="A885" s="157"/>
      <c r="B885" s="158"/>
      <c r="C885" s="261"/>
      <c r="D885" s="262"/>
      <c r="E885" s="262"/>
      <c r="F885" s="262"/>
      <c r="G885" s="262"/>
      <c r="H885" s="161"/>
      <c r="I885" s="161"/>
      <c r="J885" s="161"/>
      <c r="K885" s="161"/>
      <c r="L885" s="161"/>
      <c r="M885" s="161"/>
      <c r="N885" s="161"/>
      <c r="O885" s="161"/>
      <c r="P885" s="161"/>
      <c r="Q885" s="161"/>
      <c r="R885" s="161"/>
      <c r="S885" s="161"/>
      <c r="T885" s="161"/>
      <c r="U885" s="161"/>
      <c r="V885" s="161"/>
      <c r="W885" s="161"/>
      <c r="X885" s="161"/>
      <c r="Y885" s="150"/>
      <c r="Z885" s="150"/>
      <c r="AA885" s="150"/>
      <c r="AB885" s="150"/>
      <c r="AC885" s="150"/>
      <c r="AD885" s="150"/>
      <c r="AE885" s="150"/>
      <c r="AF885" s="150"/>
      <c r="AG885" s="150" t="s">
        <v>221</v>
      </c>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row>
    <row r="886" spans="1:60" x14ac:dyDescent="0.2">
      <c r="A886" s="164" t="s">
        <v>212</v>
      </c>
      <c r="B886" s="165" t="s">
        <v>169</v>
      </c>
      <c r="C886" s="179" t="s">
        <v>170</v>
      </c>
      <c r="D886" s="166"/>
      <c r="E886" s="167"/>
      <c r="F886" s="168"/>
      <c r="G886" s="168">
        <f>SUMIF(AG887:AG896,"&lt;&gt;NOR",G887:G896)</f>
        <v>41047.29</v>
      </c>
      <c r="H886" s="168"/>
      <c r="I886" s="168">
        <f>SUM(I887:I896)</f>
        <v>0</v>
      </c>
      <c r="J886" s="168"/>
      <c r="K886" s="168">
        <f>SUM(K887:K896)</f>
        <v>0</v>
      </c>
      <c r="L886" s="168"/>
      <c r="M886" s="168">
        <f>SUM(M887:M896)</f>
        <v>49667.2209</v>
      </c>
      <c r="N886" s="168"/>
      <c r="O886" s="168">
        <f>SUM(O887:O896)</f>
        <v>0.25</v>
      </c>
      <c r="P886" s="168"/>
      <c r="Q886" s="168">
        <f>SUM(Q887:Q896)</f>
        <v>0</v>
      </c>
      <c r="R886" s="168"/>
      <c r="S886" s="168"/>
      <c r="T886" s="169"/>
      <c r="U886" s="163"/>
      <c r="V886" s="163">
        <f>SUM(V887:V896)</f>
        <v>52.31</v>
      </c>
      <c r="W886" s="163"/>
      <c r="X886" s="163"/>
      <c r="AG886" t="s">
        <v>213</v>
      </c>
    </row>
    <row r="887" spans="1:60" outlineLevel="1" x14ac:dyDescent="0.2">
      <c r="A887" s="170">
        <v>233</v>
      </c>
      <c r="B887" s="171" t="s">
        <v>1035</v>
      </c>
      <c r="C887" s="180" t="s">
        <v>1036</v>
      </c>
      <c r="D887" s="172" t="s">
        <v>276</v>
      </c>
      <c r="E887" s="173">
        <v>36.765000000000001</v>
      </c>
      <c r="F887" s="174">
        <v>39.409999999999997</v>
      </c>
      <c r="G887" s="175">
        <f>ROUND(E887*F887,2)</f>
        <v>1448.91</v>
      </c>
      <c r="H887" s="174"/>
      <c r="I887" s="175">
        <f>ROUND(E887*H887,2)</f>
        <v>0</v>
      </c>
      <c r="J887" s="174"/>
      <c r="K887" s="175">
        <f>ROUND(E887*J887,2)</f>
        <v>0</v>
      </c>
      <c r="L887" s="175">
        <v>21</v>
      </c>
      <c r="M887" s="175">
        <f>G887*(1+L887/100)</f>
        <v>1753.1811</v>
      </c>
      <c r="N887" s="175">
        <v>0</v>
      </c>
      <c r="O887" s="175">
        <f>ROUND(E887*N887,2)</f>
        <v>0</v>
      </c>
      <c r="P887" s="175">
        <v>0</v>
      </c>
      <c r="Q887" s="175">
        <f>ROUND(E887*P887,2)</f>
        <v>0</v>
      </c>
      <c r="R887" s="175" t="s">
        <v>1037</v>
      </c>
      <c r="S887" s="175" t="s">
        <v>217</v>
      </c>
      <c r="T887" s="176" t="s">
        <v>218</v>
      </c>
      <c r="U887" s="161">
        <v>7.0000000000000007E-2</v>
      </c>
      <c r="V887" s="161">
        <f>ROUND(E887*U887,2)</f>
        <v>2.57</v>
      </c>
      <c r="W887" s="161"/>
      <c r="X887" s="161" t="s">
        <v>241</v>
      </c>
      <c r="Y887" s="150"/>
      <c r="Z887" s="150"/>
      <c r="AA887" s="150"/>
      <c r="AB887" s="150"/>
      <c r="AC887" s="150"/>
      <c r="AD887" s="150"/>
      <c r="AE887" s="150"/>
      <c r="AF887" s="150"/>
      <c r="AG887" s="150" t="s">
        <v>242</v>
      </c>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row>
    <row r="888" spans="1:60" outlineLevel="1" x14ac:dyDescent="0.2">
      <c r="A888" s="157"/>
      <c r="B888" s="158"/>
      <c r="C888" s="189" t="s">
        <v>462</v>
      </c>
      <c r="D888" s="184"/>
      <c r="E888" s="185">
        <v>39.93</v>
      </c>
      <c r="F888" s="161"/>
      <c r="G888" s="161"/>
      <c r="H888" s="161"/>
      <c r="I888" s="161"/>
      <c r="J888" s="161"/>
      <c r="K888" s="161"/>
      <c r="L888" s="161"/>
      <c r="M888" s="161"/>
      <c r="N888" s="161"/>
      <c r="O888" s="161"/>
      <c r="P888" s="161"/>
      <c r="Q888" s="161"/>
      <c r="R888" s="161"/>
      <c r="S888" s="161"/>
      <c r="T888" s="161"/>
      <c r="U888" s="161"/>
      <c r="V888" s="161"/>
      <c r="W888" s="161"/>
      <c r="X888" s="161"/>
      <c r="Y888" s="150"/>
      <c r="Z888" s="150"/>
      <c r="AA888" s="150"/>
      <c r="AB888" s="150"/>
      <c r="AC888" s="150"/>
      <c r="AD888" s="150"/>
      <c r="AE888" s="150"/>
      <c r="AF888" s="150"/>
      <c r="AG888" s="150" t="s">
        <v>246</v>
      </c>
      <c r="AH888" s="150">
        <v>0</v>
      </c>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row>
    <row r="889" spans="1:60" outlineLevel="1" x14ac:dyDescent="0.2">
      <c r="A889" s="157"/>
      <c r="B889" s="158"/>
      <c r="C889" s="189" t="s">
        <v>463</v>
      </c>
      <c r="D889" s="184"/>
      <c r="E889" s="185">
        <v>-3.165</v>
      </c>
      <c r="F889" s="161"/>
      <c r="G889" s="161"/>
      <c r="H889" s="161"/>
      <c r="I889" s="161"/>
      <c r="J889" s="161"/>
      <c r="K889" s="161"/>
      <c r="L889" s="161"/>
      <c r="M889" s="161"/>
      <c r="N889" s="161"/>
      <c r="O889" s="161"/>
      <c r="P889" s="161"/>
      <c r="Q889" s="161"/>
      <c r="R889" s="161"/>
      <c r="S889" s="161"/>
      <c r="T889" s="161"/>
      <c r="U889" s="161"/>
      <c r="V889" s="161"/>
      <c r="W889" s="161"/>
      <c r="X889" s="161"/>
      <c r="Y889" s="150"/>
      <c r="Z889" s="150"/>
      <c r="AA889" s="150"/>
      <c r="AB889" s="150"/>
      <c r="AC889" s="150"/>
      <c r="AD889" s="150"/>
      <c r="AE889" s="150"/>
      <c r="AF889" s="150"/>
      <c r="AG889" s="150" t="s">
        <v>246</v>
      </c>
      <c r="AH889" s="150">
        <v>0</v>
      </c>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row>
    <row r="890" spans="1:60" outlineLevel="1" x14ac:dyDescent="0.2">
      <c r="A890" s="157"/>
      <c r="B890" s="158"/>
      <c r="C890" s="261"/>
      <c r="D890" s="262"/>
      <c r="E890" s="262"/>
      <c r="F890" s="262"/>
      <c r="G890" s="262"/>
      <c r="H890" s="161"/>
      <c r="I890" s="161"/>
      <c r="J890" s="161"/>
      <c r="K890" s="161"/>
      <c r="L890" s="161"/>
      <c r="M890" s="161"/>
      <c r="N890" s="161"/>
      <c r="O890" s="161"/>
      <c r="P890" s="161"/>
      <c r="Q890" s="161"/>
      <c r="R890" s="161"/>
      <c r="S890" s="161"/>
      <c r="T890" s="161"/>
      <c r="U890" s="161"/>
      <c r="V890" s="161"/>
      <c r="W890" s="161"/>
      <c r="X890" s="161"/>
      <c r="Y890" s="150"/>
      <c r="Z890" s="150"/>
      <c r="AA890" s="150"/>
      <c r="AB890" s="150"/>
      <c r="AC890" s="150"/>
      <c r="AD890" s="150"/>
      <c r="AE890" s="150"/>
      <c r="AF890" s="150"/>
      <c r="AG890" s="150" t="s">
        <v>221</v>
      </c>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row>
    <row r="891" spans="1:60" outlineLevel="1" x14ac:dyDescent="0.2">
      <c r="A891" s="170">
        <v>234</v>
      </c>
      <c r="B891" s="171" t="s">
        <v>1038</v>
      </c>
      <c r="C891" s="180" t="s">
        <v>1039</v>
      </c>
      <c r="D891" s="172" t="s">
        <v>276</v>
      </c>
      <c r="E891" s="173">
        <v>382.63</v>
      </c>
      <c r="F891" s="174">
        <v>25.75</v>
      </c>
      <c r="G891" s="175">
        <f>ROUND(E891*F891,2)</f>
        <v>9852.7199999999993</v>
      </c>
      <c r="H891" s="174"/>
      <c r="I891" s="175">
        <f>ROUND(E891*H891,2)</f>
        <v>0</v>
      </c>
      <c r="J891" s="174"/>
      <c r="K891" s="175">
        <f>ROUND(E891*J891,2)</f>
        <v>0</v>
      </c>
      <c r="L891" s="175">
        <v>21</v>
      </c>
      <c r="M891" s="175">
        <f>G891*(1+L891/100)</f>
        <v>11921.7912</v>
      </c>
      <c r="N891" s="175">
        <v>1.7000000000000001E-4</v>
      </c>
      <c r="O891" s="175">
        <f>ROUND(E891*N891,2)</f>
        <v>7.0000000000000007E-2</v>
      </c>
      <c r="P891" s="175">
        <v>0</v>
      </c>
      <c r="Q891" s="175">
        <f>ROUND(E891*P891,2)</f>
        <v>0</v>
      </c>
      <c r="R891" s="175" t="s">
        <v>1037</v>
      </c>
      <c r="S891" s="175" t="s">
        <v>217</v>
      </c>
      <c r="T891" s="176" t="s">
        <v>218</v>
      </c>
      <c r="U891" s="161">
        <v>0.03</v>
      </c>
      <c r="V891" s="161">
        <f>ROUND(E891*U891,2)</f>
        <v>11.48</v>
      </c>
      <c r="W891" s="161"/>
      <c r="X891" s="161" t="s">
        <v>241</v>
      </c>
      <c r="Y891" s="150"/>
      <c r="Z891" s="150"/>
      <c r="AA891" s="150"/>
      <c r="AB891" s="150"/>
      <c r="AC891" s="150"/>
      <c r="AD891" s="150"/>
      <c r="AE891" s="150"/>
      <c r="AF891" s="150"/>
      <c r="AG891" s="150" t="s">
        <v>242</v>
      </c>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row>
    <row r="892" spans="1:60" outlineLevel="1" x14ac:dyDescent="0.2">
      <c r="A892" s="157"/>
      <c r="B892" s="158"/>
      <c r="C892" s="189" t="s">
        <v>1040</v>
      </c>
      <c r="D892" s="184"/>
      <c r="E892" s="185">
        <v>382.63</v>
      </c>
      <c r="F892" s="161"/>
      <c r="G892" s="161"/>
      <c r="H892" s="161"/>
      <c r="I892" s="161"/>
      <c r="J892" s="161"/>
      <c r="K892" s="161"/>
      <c r="L892" s="161"/>
      <c r="M892" s="161"/>
      <c r="N892" s="161"/>
      <c r="O892" s="161"/>
      <c r="P892" s="161"/>
      <c r="Q892" s="161"/>
      <c r="R892" s="161"/>
      <c r="S892" s="161"/>
      <c r="T892" s="161"/>
      <c r="U892" s="161"/>
      <c r="V892" s="161"/>
      <c r="W892" s="161"/>
      <c r="X892" s="161"/>
      <c r="Y892" s="150"/>
      <c r="Z892" s="150"/>
      <c r="AA892" s="150"/>
      <c r="AB892" s="150"/>
      <c r="AC892" s="150"/>
      <c r="AD892" s="150"/>
      <c r="AE892" s="150"/>
      <c r="AF892" s="150"/>
      <c r="AG892" s="150" t="s">
        <v>246</v>
      </c>
      <c r="AH892" s="150">
        <v>0</v>
      </c>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row>
    <row r="893" spans="1:60" outlineLevel="1" x14ac:dyDescent="0.2">
      <c r="A893" s="157"/>
      <c r="B893" s="158"/>
      <c r="C893" s="261"/>
      <c r="D893" s="262"/>
      <c r="E893" s="262"/>
      <c r="F893" s="262"/>
      <c r="G893" s="262"/>
      <c r="H893" s="161"/>
      <c r="I893" s="161"/>
      <c r="J893" s="161"/>
      <c r="K893" s="161"/>
      <c r="L893" s="161"/>
      <c r="M893" s="161"/>
      <c r="N893" s="161"/>
      <c r="O893" s="161"/>
      <c r="P893" s="161"/>
      <c r="Q893" s="161"/>
      <c r="R893" s="161"/>
      <c r="S893" s="161"/>
      <c r="T893" s="161"/>
      <c r="U893" s="161"/>
      <c r="V893" s="161"/>
      <c r="W893" s="161"/>
      <c r="X893" s="161"/>
      <c r="Y893" s="150"/>
      <c r="Z893" s="150"/>
      <c r="AA893" s="150"/>
      <c r="AB893" s="150"/>
      <c r="AC893" s="150"/>
      <c r="AD893" s="150"/>
      <c r="AE893" s="150"/>
      <c r="AF893" s="150"/>
      <c r="AG893" s="150" t="s">
        <v>221</v>
      </c>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row>
    <row r="894" spans="1:60" outlineLevel="1" x14ac:dyDescent="0.2">
      <c r="A894" s="170">
        <v>235</v>
      </c>
      <c r="B894" s="171" t="s">
        <v>1041</v>
      </c>
      <c r="C894" s="180" t="s">
        <v>1042</v>
      </c>
      <c r="D894" s="172" t="s">
        <v>276</v>
      </c>
      <c r="E894" s="173">
        <v>382.63</v>
      </c>
      <c r="F894" s="174">
        <v>77.739999999999995</v>
      </c>
      <c r="G894" s="175">
        <f>ROUND(E894*F894,2)</f>
        <v>29745.66</v>
      </c>
      <c r="H894" s="174"/>
      <c r="I894" s="175">
        <f>ROUND(E894*H894,2)</f>
        <v>0</v>
      </c>
      <c r="J894" s="174"/>
      <c r="K894" s="175">
        <f>ROUND(E894*J894,2)</f>
        <v>0</v>
      </c>
      <c r="L894" s="175">
        <v>21</v>
      </c>
      <c r="M894" s="175">
        <f>G894*(1+L894/100)</f>
        <v>35992.248599999999</v>
      </c>
      <c r="N894" s="175">
        <v>4.6000000000000001E-4</v>
      </c>
      <c r="O894" s="175">
        <f>ROUND(E894*N894,2)</f>
        <v>0.18</v>
      </c>
      <c r="P894" s="175">
        <v>0</v>
      </c>
      <c r="Q894" s="175">
        <f>ROUND(E894*P894,2)</f>
        <v>0</v>
      </c>
      <c r="R894" s="175" t="s">
        <v>1037</v>
      </c>
      <c r="S894" s="175" t="s">
        <v>217</v>
      </c>
      <c r="T894" s="176" t="s">
        <v>218</v>
      </c>
      <c r="U894" s="161">
        <v>0.1</v>
      </c>
      <c r="V894" s="161">
        <f>ROUND(E894*U894,2)</f>
        <v>38.26</v>
      </c>
      <c r="W894" s="161"/>
      <c r="X894" s="161" t="s">
        <v>241</v>
      </c>
      <c r="Y894" s="150"/>
      <c r="Z894" s="150"/>
      <c r="AA894" s="150"/>
      <c r="AB894" s="150"/>
      <c r="AC894" s="150"/>
      <c r="AD894" s="150"/>
      <c r="AE894" s="150"/>
      <c r="AF894" s="150"/>
      <c r="AG894" s="150" t="s">
        <v>242</v>
      </c>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row>
    <row r="895" spans="1:60" outlineLevel="1" x14ac:dyDescent="0.2">
      <c r="A895" s="157"/>
      <c r="B895" s="158"/>
      <c r="C895" s="189" t="s">
        <v>1040</v>
      </c>
      <c r="D895" s="184"/>
      <c r="E895" s="185">
        <v>382.63</v>
      </c>
      <c r="F895" s="161"/>
      <c r="G895" s="161"/>
      <c r="H895" s="161"/>
      <c r="I895" s="161"/>
      <c r="J895" s="161"/>
      <c r="K895" s="161"/>
      <c r="L895" s="161"/>
      <c r="M895" s="161"/>
      <c r="N895" s="161"/>
      <c r="O895" s="161"/>
      <c r="P895" s="161"/>
      <c r="Q895" s="161"/>
      <c r="R895" s="161"/>
      <c r="S895" s="161"/>
      <c r="T895" s="161"/>
      <c r="U895" s="161"/>
      <c r="V895" s="161"/>
      <c r="W895" s="161"/>
      <c r="X895" s="161"/>
      <c r="Y895" s="150"/>
      <c r="Z895" s="150"/>
      <c r="AA895" s="150"/>
      <c r="AB895" s="150"/>
      <c r="AC895" s="150"/>
      <c r="AD895" s="150"/>
      <c r="AE895" s="150"/>
      <c r="AF895" s="150"/>
      <c r="AG895" s="150" t="s">
        <v>246</v>
      </c>
      <c r="AH895" s="150">
        <v>0</v>
      </c>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row>
    <row r="896" spans="1:60" outlineLevel="1" x14ac:dyDescent="0.2">
      <c r="A896" s="157"/>
      <c r="B896" s="158"/>
      <c r="C896" s="261"/>
      <c r="D896" s="262"/>
      <c r="E896" s="262"/>
      <c r="F896" s="262"/>
      <c r="G896" s="262"/>
      <c r="H896" s="161"/>
      <c r="I896" s="161"/>
      <c r="J896" s="161"/>
      <c r="K896" s="161"/>
      <c r="L896" s="161"/>
      <c r="M896" s="161"/>
      <c r="N896" s="161"/>
      <c r="O896" s="161"/>
      <c r="P896" s="161"/>
      <c r="Q896" s="161"/>
      <c r="R896" s="161"/>
      <c r="S896" s="161"/>
      <c r="T896" s="161"/>
      <c r="U896" s="161"/>
      <c r="V896" s="161"/>
      <c r="W896" s="161"/>
      <c r="X896" s="161"/>
      <c r="Y896" s="150"/>
      <c r="Z896" s="150"/>
      <c r="AA896" s="150"/>
      <c r="AB896" s="150"/>
      <c r="AC896" s="150"/>
      <c r="AD896" s="150"/>
      <c r="AE896" s="150"/>
      <c r="AF896" s="150"/>
      <c r="AG896" s="150" t="s">
        <v>221</v>
      </c>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row>
    <row r="897" spans="1:60" x14ac:dyDescent="0.2">
      <c r="A897" s="164" t="s">
        <v>212</v>
      </c>
      <c r="B897" s="165" t="s">
        <v>171</v>
      </c>
      <c r="C897" s="179" t="s">
        <v>172</v>
      </c>
      <c r="D897" s="166"/>
      <c r="E897" s="167"/>
      <c r="F897" s="168"/>
      <c r="G897" s="168">
        <f>SUMIF(AG898:AG900,"&lt;&gt;NOR",G898:G900)</f>
        <v>5519.4</v>
      </c>
      <c r="H897" s="168"/>
      <c r="I897" s="168">
        <f>SUM(I898:I900)</f>
        <v>0</v>
      </c>
      <c r="J897" s="168"/>
      <c r="K897" s="168">
        <f>SUM(K898:K900)</f>
        <v>0</v>
      </c>
      <c r="L897" s="168"/>
      <c r="M897" s="168">
        <f>SUM(M898:M900)</f>
        <v>6678.4739999999993</v>
      </c>
      <c r="N897" s="168"/>
      <c r="O897" s="168">
        <f>SUM(O898:O900)</f>
        <v>0</v>
      </c>
      <c r="P897" s="168"/>
      <c r="Q897" s="168">
        <f>SUM(Q898:Q900)</f>
        <v>0</v>
      </c>
      <c r="R897" s="168"/>
      <c r="S897" s="168"/>
      <c r="T897" s="169"/>
      <c r="U897" s="163"/>
      <c r="V897" s="163">
        <f>SUM(V898:V900)</f>
        <v>15</v>
      </c>
      <c r="W897" s="163"/>
      <c r="X897" s="163"/>
      <c r="AG897" t="s">
        <v>213</v>
      </c>
    </row>
    <row r="898" spans="1:60" outlineLevel="1" x14ac:dyDescent="0.2">
      <c r="A898" s="170">
        <v>236</v>
      </c>
      <c r="B898" s="171" t="s">
        <v>1043</v>
      </c>
      <c r="C898" s="180" t="s">
        <v>1044</v>
      </c>
      <c r="D898" s="172" t="s">
        <v>747</v>
      </c>
      <c r="E898" s="173">
        <v>15</v>
      </c>
      <c r="F898" s="174">
        <v>367.96</v>
      </c>
      <c r="G898" s="175">
        <f>ROUND(E898*F898,2)</f>
        <v>5519.4</v>
      </c>
      <c r="H898" s="174"/>
      <c r="I898" s="175">
        <f>ROUND(E898*H898,2)</f>
        <v>0</v>
      </c>
      <c r="J898" s="174"/>
      <c r="K898" s="175">
        <f>ROUND(E898*J898,2)</f>
        <v>0</v>
      </c>
      <c r="L898" s="175">
        <v>21</v>
      </c>
      <c r="M898" s="175">
        <f>G898*(1+L898/100)</f>
        <v>6678.4739999999993</v>
      </c>
      <c r="N898" s="175">
        <v>0</v>
      </c>
      <c r="O898" s="175">
        <f>ROUND(E898*N898,2)</f>
        <v>0</v>
      </c>
      <c r="P898" s="175">
        <v>0</v>
      </c>
      <c r="Q898" s="175">
        <f>ROUND(E898*P898,2)</f>
        <v>0</v>
      </c>
      <c r="R898" s="175" t="s">
        <v>748</v>
      </c>
      <c r="S898" s="175" t="s">
        <v>217</v>
      </c>
      <c r="T898" s="176" t="s">
        <v>218</v>
      </c>
      <c r="U898" s="161">
        <v>1</v>
      </c>
      <c r="V898" s="161">
        <f>ROUND(E898*U898,2)</f>
        <v>15</v>
      </c>
      <c r="W898" s="161"/>
      <c r="X898" s="161" t="s">
        <v>749</v>
      </c>
      <c r="Y898" s="150"/>
      <c r="Z898" s="150"/>
      <c r="AA898" s="150"/>
      <c r="AB898" s="150"/>
      <c r="AC898" s="150"/>
      <c r="AD898" s="150"/>
      <c r="AE898" s="150"/>
      <c r="AF898" s="150"/>
      <c r="AG898" s="150" t="s">
        <v>750</v>
      </c>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row>
    <row r="899" spans="1:60" outlineLevel="1" x14ac:dyDescent="0.2">
      <c r="A899" s="157"/>
      <c r="B899" s="158"/>
      <c r="C899" s="189" t="s">
        <v>1045</v>
      </c>
      <c r="D899" s="184"/>
      <c r="E899" s="185">
        <v>15</v>
      </c>
      <c r="F899" s="161"/>
      <c r="G899" s="161"/>
      <c r="H899" s="161"/>
      <c r="I899" s="161"/>
      <c r="J899" s="161"/>
      <c r="K899" s="161"/>
      <c r="L899" s="161"/>
      <c r="M899" s="161"/>
      <c r="N899" s="161"/>
      <c r="O899" s="161"/>
      <c r="P899" s="161"/>
      <c r="Q899" s="161"/>
      <c r="R899" s="161"/>
      <c r="S899" s="161"/>
      <c r="T899" s="161"/>
      <c r="U899" s="161"/>
      <c r="V899" s="161"/>
      <c r="W899" s="161"/>
      <c r="X899" s="161"/>
      <c r="Y899" s="150"/>
      <c r="Z899" s="150"/>
      <c r="AA899" s="150"/>
      <c r="AB899" s="150"/>
      <c r="AC899" s="150"/>
      <c r="AD899" s="150"/>
      <c r="AE899" s="150"/>
      <c r="AF899" s="150"/>
      <c r="AG899" s="150" t="s">
        <v>246</v>
      </c>
      <c r="AH899" s="150">
        <v>0</v>
      </c>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row>
    <row r="900" spans="1:60" outlineLevel="1" x14ac:dyDescent="0.2">
      <c r="A900" s="157"/>
      <c r="B900" s="158"/>
      <c r="C900" s="261"/>
      <c r="D900" s="262"/>
      <c r="E900" s="262"/>
      <c r="F900" s="262"/>
      <c r="G900" s="262"/>
      <c r="H900" s="161"/>
      <c r="I900" s="161"/>
      <c r="J900" s="161"/>
      <c r="K900" s="161"/>
      <c r="L900" s="161"/>
      <c r="M900" s="161"/>
      <c r="N900" s="161"/>
      <c r="O900" s="161"/>
      <c r="P900" s="161"/>
      <c r="Q900" s="161"/>
      <c r="R900" s="161"/>
      <c r="S900" s="161"/>
      <c r="T900" s="161"/>
      <c r="U900" s="161"/>
      <c r="V900" s="161"/>
      <c r="W900" s="161"/>
      <c r="X900" s="161"/>
      <c r="Y900" s="150"/>
      <c r="Z900" s="150"/>
      <c r="AA900" s="150"/>
      <c r="AB900" s="150"/>
      <c r="AC900" s="150"/>
      <c r="AD900" s="150"/>
      <c r="AE900" s="150"/>
      <c r="AF900" s="150"/>
      <c r="AG900" s="150" t="s">
        <v>221</v>
      </c>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row>
    <row r="901" spans="1:60" x14ac:dyDescent="0.2">
      <c r="A901" s="164" t="s">
        <v>212</v>
      </c>
      <c r="B901" s="165" t="s">
        <v>179</v>
      </c>
      <c r="C901" s="179" t="s">
        <v>180</v>
      </c>
      <c r="D901" s="166"/>
      <c r="E901" s="167"/>
      <c r="F901" s="168"/>
      <c r="G901" s="168">
        <f>SUMIF(AG902:AG912,"&lt;&gt;NOR",G902:G912)</f>
        <v>7914.28</v>
      </c>
      <c r="H901" s="168"/>
      <c r="I901" s="168">
        <f>SUM(I902:I912)</f>
        <v>0</v>
      </c>
      <c r="J901" s="168"/>
      <c r="K901" s="168">
        <f>SUM(K902:K912)</f>
        <v>0</v>
      </c>
      <c r="L901" s="168"/>
      <c r="M901" s="168">
        <f>SUM(M902:M912)</f>
        <v>9576.2787999999982</v>
      </c>
      <c r="N901" s="168"/>
      <c r="O901" s="168">
        <f>SUM(O902:O912)</f>
        <v>0</v>
      </c>
      <c r="P901" s="168"/>
      <c r="Q901" s="168">
        <f>SUM(Q902:Q912)</f>
        <v>0</v>
      </c>
      <c r="R901" s="168"/>
      <c r="S901" s="168"/>
      <c r="T901" s="169"/>
      <c r="U901" s="163"/>
      <c r="V901" s="163">
        <f>SUM(V902:V912)</f>
        <v>6.1700000000000008</v>
      </c>
      <c r="W901" s="163"/>
      <c r="X901" s="163"/>
      <c r="AG901" t="s">
        <v>213</v>
      </c>
    </row>
    <row r="902" spans="1:60" outlineLevel="1" x14ac:dyDescent="0.2">
      <c r="A902" s="170">
        <v>237</v>
      </c>
      <c r="B902" s="171" t="s">
        <v>1046</v>
      </c>
      <c r="C902" s="180" t="s">
        <v>1047</v>
      </c>
      <c r="D902" s="172" t="s">
        <v>300</v>
      </c>
      <c r="E902" s="173">
        <v>4.6835599999999999</v>
      </c>
      <c r="F902" s="174">
        <v>902.09</v>
      </c>
      <c r="G902" s="175">
        <f>ROUND(E902*F902,2)</f>
        <v>4224.99</v>
      </c>
      <c r="H902" s="174"/>
      <c r="I902" s="175">
        <f>ROUND(E902*H902,2)</f>
        <v>0</v>
      </c>
      <c r="J902" s="174"/>
      <c r="K902" s="175">
        <f>ROUND(E902*J902,2)</f>
        <v>0</v>
      </c>
      <c r="L902" s="175">
        <v>21</v>
      </c>
      <c r="M902" s="175">
        <f>G902*(1+L902/100)</f>
        <v>5112.2378999999992</v>
      </c>
      <c r="N902" s="175">
        <v>0</v>
      </c>
      <c r="O902" s="175">
        <f>ROUND(E902*N902,2)</f>
        <v>0</v>
      </c>
      <c r="P902" s="175">
        <v>0</v>
      </c>
      <c r="Q902" s="175">
        <f>ROUND(E902*P902,2)</f>
        <v>0</v>
      </c>
      <c r="R902" s="175"/>
      <c r="S902" s="175" t="s">
        <v>217</v>
      </c>
      <c r="T902" s="176" t="s">
        <v>218</v>
      </c>
      <c r="U902" s="161">
        <v>0.26500000000000001</v>
      </c>
      <c r="V902" s="161">
        <f>ROUND(E902*U902,2)</f>
        <v>1.24</v>
      </c>
      <c r="W902" s="161"/>
      <c r="X902" s="161" t="s">
        <v>1048</v>
      </c>
      <c r="Y902" s="150"/>
      <c r="Z902" s="150"/>
      <c r="AA902" s="150"/>
      <c r="AB902" s="150"/>
      <c r="AC902" s="150"/>
      <c r="AD902" s="150"/>
      <c r="AE902" s="150"/>
      <c r="AF902" s="150"/>
      <c r="AG902" s="150" t="s">
        <v>1049</v>
      </c>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row>
    <row r="903" spans="1:60" outlineLevel="1" x14ac:dyDescent="0.2">
      <c r="A903" s="157"/>
      <c r="B903" s="158"/>
      <c r="C903" s="250"/>
      <c r="D903" s="251"/>
      <c r="E903" s="251"/>
      <c r="F903" s="251"/>
      <c r="G903" s="251"/>
      <c r="H903" s="161"/>
      <c r="I903" s="161"/>
      <c r="J903" s="161"/>
      <c r="K903" s="161"/>
      <c r="L903" s="161"/>
      <c r="M903" s="161"/>
      <c r="N903" s="161"/>
      <c r="O903" s="161"/>
      <c r="P903" s="161"/>
      <c r="Q903" s="161"/>
      <c r="R903" s="161"/>
      <c r="S903" s="161"/>
      <c r="T903" s="161"/>
      <c r="U903" s="161"/>
      <c r="V903" s="161"/>
      <c r="W903" s="161"/>
      <c r="X903" s="161"/>
      <c r="Y903" s="150"/>
      <c r="Z903" s="150"/>
      <c r="AA903" s="150"/>
      <c r="AB903" s="150"/>
      <c r="AC903" s="150"/>
      <c r="AD903" s="150"/>
      <c r="AE903" s="150"/>
      <c r="AF903" s="150"/>
      <c r="AG903" s="150" t="s">
        <v>221</v>
      </c>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row>
    <row r="904" spans="1:60" outlineLevel="1" x14ac:dyDescent="0.2">
      <c r="A904" s="170">
        <v>238</v>
      </c>
      <c r="B904" s="171" t="s">
        <v>1050</v>
      </c>
      <c r="C904" s="180" t="s">
        <v>1051</v>
      </c>
      <c r="D904" s="172" t="s">
        <v>300</v>
      </c>
      <c r="E904" s="173">
        <v>4.6835599999999999</v>
      </c>
      <c r="F904" s="174">
        <v>377.46</v>
      </c>
      <c r="G904" s="175">
        <f>ROUND(E904*F904,2)</f>
        <v>1767.86</v>
      </c>
      <c r="H904" s="174"/>
      <c r="I904" s="175">
        <f>ROUND(E904*H904,2)</f>
        <v>0</v>
      </c>
      <c r="J904" s="174"/>
      <c r="K904" s="175">
        <f>ROUND(E904*J904,2)</f>
        <v>0</v>
      </c>
      <c r="L904" s="175">
        <v>21</v>
      </c>
      <c r="M904" s="175">
        <f>G904*(1+L904/100)</f>
        <v>2139.1106</v>
      </c>
      <c r="N904" s="175">
        <v>0</v>
      </c>
      <c r="O904" s="175">
        <f>ROUND(E904*N904,2)</f>
        <v>0</v>
      </c>
      <c r="P904" s="175">
        <v>0</v>
      </c>
      <c r="Q904" s="175">
        <f>ROUND(E904*P904,2)</f>
        <v>0</v>
      </c>
      <c r="R904" s="175" t="s">
        <v>602</v>
      </c>
      <c r="S904" s="175" t="s">
        <v>217</v>
      </c>
      <c r="T904" s="176" t="s">
        <v>218</v>
      </c>
      <c r="U904" s="161">
        <v>0.94199999999999995</v>
      </c>
      <c r="V904" s="161">
        <f>ROUND(E904*U904,2)</f>
        <v>4.41</v>
      </c>
      <c r="W904" s="161"/>
      <c r="X904" s="161" t="s">
        <v>1048</v>
      </c>
      <c r="Y904" s="150"/>
      <c r="Z904" s="150"/>
      <c r="AA904" s="150"/>
      <c r="AB904" s="150"/>
      <c r="AC904" s="150"/>
      <c r="AD904" s="150"/>
      <c r="AE904" s="150"/>
      <c r="AF904" s="150"/>
      <c r="AG904" s="150" t="s">
        <v>1049</v>
      </c>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row>
    <row r="905" spans="1:60" outlineLevel="1" x14ac:dyDescent="0.2">
      <c r="A905" s="157"/>
      <c r="B905" s="158"/>
      <c r="C905" s="250"/>
      <c r="D905" s="251"/>
      <c r="E905" s="251"/>
      <c r="F905" s="251"/>
      <c r="G905" s="251"/>
      <c r="H905" s="161"/>
      <c r="I905" s="161"/>
      <c r="J905" s="161"/>
      <c r="K905" s="161"/>
      <c r="L905" s="161"/>
      <c r="M905" s="161"/>
      <c r="N905" s="161"/>
      <c r="O905" s="161"/>
      <c r="P905" s="161"/>
      <c r="Q905" s="161"/>
      <c r="R905" s="161"/>
      <c r="S905" s="161"/>
      <c r="T905" s="161"/>
      <c r="U905" s="161"/>
      <c r="V905" s="161"/>
      <c r="W905" s="161"/>
      <c r="X905" s="161"/>
      <c r="Y905" s="150"/>
      <c r="Z905" s="150"/>
      <c r="AA905" s="150"/>
      <c r="AB905" s="150"/>
      <c r="AC905" s="150"/>
      <c r="AD905" s="150"/>
      <c r="AE905" s="150"/>
      <c r="AF905" s="150"/>
      <c r="AG905" s="150" t="s">
        <v>221</v>
      </c>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row>
    <row r="906" spans="1:60" ht="22.5" outlineLevel="1" x14ac:dyDescent="0.2">
      <c r="A906" s="170">
        <v>239</v>
      </c>
      <c r="B906" s="171" t="s">
        <v>1052</v>
      </c>
      <c r="C906" s="180" t="s">
        <v>1053</v>
      </c>
      <c r="D906" s="172" t="s">
        <v>300</v>
      </c>
      <c r="E906" s="173">
        <v>4.6835599999999999</v>
      </c>
      <c r="F906" s="174">
        <v>42.03</v>
      </c>
      <c r="G906" s="175">
        <f>ROUND(E906*F906,2)</f>
        <v>196.85</v>
      </c>
      <c r="H906" s="174"/>
      <c r="I906" s="175">
        <f>ROUND(E906*H906,2)</f>
        <v>0</v>
      </c>
      <c r="J906" s="174"/>
      <c r="K906" s="175">
        <f>ROUND(E906*J906,2)</f>
        <v>0</v>
      </c>
      <c r="L906" s="175">
        <v>21</v>
      </c>
      <c r="M906" s="175">
        <f>G906*(1+L906/100)</f>
        <v>238.18849999999998</v>
      </c>
      <c r="N906" s="175">
        <v>0</v>
      </c>
      <c r="O906" s="175">
        <f>ROUND(E906*N906,2)</f>
        <v>0</v>
      </c>
      <c r="P906" s="175">
        <v>0</v>
      </c>
      <c r="Q906" s="175">
        <f>ROUND(E906*P906,2)</f>
        <v>0</v>
      </c>
      <c r="R906" s="175" t="s">
        <v>602</v>
      </c>
      <c r="S906" s="175" t="s">
        <v>217</v>
      </c>
      <c r="T906" s="176" t="s">
        <v>218</v>
      </c>
      <c r="U906" s="161">
        <v>0.105</v>
      </c>
      <c r="V906" s="161">
        <f>ROUND(E906*U906,2)</f>
        <v>0.49</v>
      </c>
      <c r="W906" s="161"/>
      <c r="X906" s="161" t="s">
        <v>1048</v>
      </c>
      <c r="Y906" s="150"/>
      <c r="Z906" s="150"/>
      <c r="AA906" s="150"/>
      <c r="AB906" s="150"/>
      <c r="AC906" s="150"/>
      <c r="AD906" s="150"/>
      <c r="AE906" s="150"/>
      <c r="AF906" s="150"/>
      <c r="AG906" s="150" t="s">
        <v>1049</v>
      </c>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row>
    <row r="907" spans="1:60" outlineLevel="1" x14ac:dyDescent="0.2">
      <c r="A907" s="157"/>
      <c r="B907" s="158"/>
      <c r="C907" s="250"/>
      <c r="D907" s="251"/>
      <c r="E907" s="251"/>
      <c r="F907" s="251"/>
      <c r="G907" s="251"/>
      <c r="H907" s="161"/>
      <c r="I907" s="161"/>
      <c r="J907" s="161"/>
      <c r="K907" s="161"/>
      <c r="L907" s="161"/>
      <c r="M907" s="161"/>
      <c r="N907" s="161"/>
      <c r="O907" s="161"/>
      <c r="P907" s="161"/>
      <c r="Q907" s="161"/>
      <c r="R907" s="161"/>
      <c r="S907" s="161"/>
      <c r="T907" s="161"/>
      <c r="U907" s="161"/>
      <c r="V907" s="161"/>
      <c r="W907" s="161"/>
      <c r="X907" s="161"/>
      <c r="Y907" s="150"/>
      <c r="Z907" s="150"/>
      <c r="AA907" s="150"/>
      <c r="AB907" s="150"/>
      <c r="AC907" s="150"/>
      <c r="AD907" s="150"/>
      <c r="AE907" s="150"/>
      <c r="AF907" s="150"/>
      <c r="AG907" s="150" t="s">
        <v>221</v>
      </c>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row>
    <row r="908" spans="1:60" outlineLevel="1" x14ac:dyDescent="0.2">
      <c r="A908" s="170">
        <v>240</v>
      </c>
      <c r="B908" s="171" t="s">
        <v>1054</v>
      </c>
      <c r="C908" s="180" t="s">
        <v>1055</v>
      </c>
      <c r="D908" s="172" t="s">
        <v>300</v>
      </c>
      <c r="E908" s="173">
        <v>4.6835599999999999</v>
      </c>
      <c r="F908" s="174">
        <v>356.1</v>
      </c>
      <c r="G908" s="175">
        <f>ROUND(E908*F908,2)</f>
        <v>1667.82</v>
      </c>
      <c r="H908" s="174"/>
      <c r="I908" s="175">
        <f>ROUND(E908*H908,2)</f>
        <v>0</v>
      </c>
      <c r="J908" s="174"/>
      <c r="K908" s="175">
        <f>ROUND(E908*J908,2)</f>
        <v>0</v>
      </c>
      <c r="L908" s="175">
        <v>21</v>
      </c>
      <c r="M908" s="175">
        <f>G908*(1+L908/100)</f>
        <v>2018.0621999999998</v>
      </c>
      <c r="N908" s="175">
        <v>0</v>
      </c>
      <c r="O908" s="175">
        <f>ROUND(E908*N908,2)</f>
        <v>0</v>
      </c>
      <c r="P908" s="175">
        <v>0</v>
      </c>
      <c r="Q908" s="175">
        <f>ROUND(E908*P908,2)</f>
        <v>0</v>
      </c>
      <c r="R908" s="175" t="s">
        <v>602</v>
      </c>
      <c r="S908" s="175" t="s">
        <v>1056</v>
      </c>
      <c r="T908" s="176" t="s">
        <v>218</v>
      </c>
      <c r="U908" s="161">
        <v>0</v>
      </c>
      <c r="V908" s="161">
        <f>ROUND(E908*U908,2)</f>
        <v>0</v>
      </c>
      <c r="W908" s="161"/>
      <c r="X908" s="161" t="s">
        <v>1048</v>
      </c>
      <c r="Y908" s="150"/>
      <c r="Z908" s="150"/>
      <c r="AA908" s="150"/>
      <c r="AB908" s="150"/>
      <c r="AC908" s="150"/>
      <c r="AD908" s="150"/>
      <c r="AE908" s="150"/>
      <c r="AF908" s="150"/>
      <c r="AG908" s="150" t="s">
        <v>1049</v>
      </c>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row>
    <row r="909" spans="1:60" outlineLevel="1" x14ac:dyDescent="0.2">
      <c r="A909" s="157"/>
      <c r="B909" s="158"/>
      <c r="C909" s="250"/>
      <c r="D909" s="251"/>
      <c r="E909" s="251"/>
      <c r="F909" s="251"/>
      <c r="G909" s="251"/>
      <c r="H909" s="161"/>
      <c r="I909" s="161"/>
      <c r="J909" s="161"/>
      <c r="K909" s="161"/>
      <c r="L909" s="161"/>
      <c r="M909" s="161"/>
      <c r="N909" s="161"/>
      <c r="O909" s="161"/>
      <c r="P909" s="161"/>
      <c r="Q909" s="161"/>
      <c r="R909" s="161"/>
      <c r="S909" s="161"/>
      <c r="T909" s="161"/>
      <c r="U909" s="161"/>
      <c r="V909" s="161"/>
      <c r="W909" s="161"/>
      <c r="X909" s="161"/>
      <c r="Y909" s="150"/>
      <c r="Z909" s="150"/>
      <c r="AA909" s="150"/>
      <c r="AB909" s="150"/>
      <c r="AC909" s="150"/>
      <c r="AD909" s="150"/>
      <c r="AE909" s="150"/>
      <c r="AF909" s="150"/>
      <c r="AG909" s="150" t="s">
        <v>221</v>
      </c>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row>
    <row r="910" spans="1:60" outlineLevel="1" x14ac:dyDescent="0.2">
      <c r="A910" s="170">
        <v>241</v>
      </c>
      <c r="B910" s="171" t="s">
        <v>1057</v>
      </c>
      <c r="C910" s="180" t="s">
        <v>1058</v>
      </c>
      <c r="D910" s="172" t="s">
        <v>300</v>
      </c>
      <c r="E910" s="173">
        <v>4.6835599999999999</v>
      </c>
      <c r="F910" s="174">
        <v>12.12</v>
      </c>
      <c r="G910" s="175">
        <f>ROUND(E910*F910,2)</f>
        <v>56.76</v>
      </c>
      <c r="H910" s="174"/>
      <c r="I910" s="175">
        <f>ROUND(E910*H910,2)</f>
        <v>0</v>
      </c>
      <c r="J910" s="174"/>
      <c r="K910" s="175">
        <f>ROUND(E910*J910,2)</f>
        <v>0</v>
      </c>
      <c r="L910" s="175">
        <v>21</v>
      </c>
      <c r="M910" s="175">
        <f>G910*(1+L910/100)</f>
        <v>68.679599999999994</v>
      </c>
      <c r="N910" s="175">
        <v>0</v>
      </c>
      <c r="O910" s="175">
        <f>ROUND(E910*N910,2)</f>
        <v>0</v>
      </c>
      <c r="P910" s="175">
        <v>0</v>
      </c>
      <c r="Q910" s="175">
        <f>ROUND(E910*P910,2)</f>
        <v>0</v>
      </c>
      <c r="R910" s="175" t="s">
        <v>1059</v>
      </c>
      <c r="S910" s="175" t="s">
        <v>217</v>
      </c>
      <c r="T910" s="176" t="s">
        <v>218</v>
      </c>
      <c r="U910" s="161">
        <v>6.0000000000000001E-3</v>
      </c>
      <c r="V910" s="161">
        <f>ROUND(E910*U910,2)</f>
        <v>0.03</v>
      </c>
      <c r="W910" s="161"/>
      <c r="X910" s="161" t="s">
        <v>1048</v>
      </c>
      <c r="Y910" s="150"/>
      <c r="Z910" s="150"/>
      <c r="AA910" s="150"/>
      <c r="AB910" s="150"/>
      <c r="AC910" s="150"/>
      <c r="AD910" s="150"/>
      <c r="AE910" s="150"/>
      <c r="AF910" s="150"/>
      <c r="AG910" s="150" t="s">
        <v>1049</v>
      </c>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row>
    <row r="911" spans="1:60" outlineLevel="1" x14ac:dyDescent="0.2">
      <c r="A911" s="157"/>
      <c r="B911" s="158"/>
      <c r="C911" s="259" t="s">
        <v>1060</v>
      </c>
      <c r="D911" s="260"/>
      <c r="E911" s="260"/>
      <c r="F911" s="260"/>
      <c r="G911" s="260"/>
      <c r="H911" s="161"/>
      <c r="I911" s="161"/>
      <c r="J911" s="161"/>
      <c r="K911" s="161"/>
      <c r="L911" s="161"/>
      <c r="M911" s="161"/>
      <c r="N911" s="161"/>
      <c r="O911" s="161"/>
      <c r="P911" s="161"/>
      <c r="Q911" s="161"/>
      <c r="R911" s="161"/>
      <c r="S911" s="161"/>
      <c r="T911" s="161"/>
      <c r="U911" s="161"/>
      <c r="V911" s="161"/>
      <c r="W911" s="161"/>
      <c r="X911" s="161"/>
      <c r="Y911" s="150"/>
      <c r="Z911" s="150"/>
      <c r="AA911" s="150"/>
      <c r="AB911" s="150"/>
      <c r="AC911" s="150"/>
      <c r="AD911" s="150"/>
      <c r="AE911" s="150"/>
      <c r="AF911" s="150"/>
      <c r="AG911" s="150" t="s">
        <v>244</v>
      </c>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row>
    <row r="912" spans="1:60" outlineLevel="1" x14ac:dyDescent="0.2">
      <c r="A912" s="157"/>
      <c r="B912" s="158"/>
      <c r="C912" s="261"/>
      <c r="D912" s="262"/>
      <c r="E912" s="262"/>
      <c r="F912" s="262"/>
      <c r="G912" s="262"/>
      <c r="H912" s="161"/>
      <c r="I912" s="161"/>
      <c r="J912" s="161"/>
      <c r="K912" s="161"/>
      <c r="L912" s="161"/>
      <c r="M912" s="161"/>
      <c r="N912" s="161"/>
      <c r="O912" s="161"/>
      <c r="P912" s="161"/>
      <c r="Q912" s="161"/>
      <c r="R912" s="161"/>
      <c r="S912" s="161"/>
      <c r="T912" s="161"/>
      <c r="U912" s="161"/>
      <c r="V912" s="161"/>
      <c r="W912" s="161"/>
      <c r="X912" s="161"/>
      <c r="Y912" s="150"/>
      <c r="Z912" s="150"/>
      <c r="AA912" s="150"/>
      <c r="AB912" s="150"/>
      <c r="AC912" s="150"/>
      <c r="AD912" s="150"/>
      <c r="AE912" s="150"/>
      <c r="AF912" s="150"/>
      <c r="AG912" s="150" t="s">
        <v>221</v>
      </c>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row>
    <row r="913" spans="1:33" x14ac:dyDescent="0.2">
      <c r="A913" s="3"/>
      <c r="B913" s="4"/>
      <c r="C913" s="181"/>
      <c r="D913" s="6"/>
      <c r="E913" s="3"/>
      <c r="F913" s="3"/>
      <c r="G913" s="3"/>
      <c r="H913" s="3"/>
      <c r="I913" s="3"/>
      <c r="J913" s="3"/>
      <c r="K913" s="3"/>
      <c r="L913" s="3"/>
      <c r="M913" s="3"/>
      <c r="N913" s="3"/>
      <c r="O913" s="3"/>
      <c r="P913" s="3"/>
      <c r="Q913" s="3"/>
      <c r="R913" s="3"/>
      <c r="S913" s="3"/>
      <c r="T913" s="3"/>
      <c r="U913" s="3"/>
      <c r="V913" s="3"/>
      <c r="W913" s="3"/>
      <c r="X913" s="3"/>
      <c r="AE913">
        <v>15</v>
      </c>
      <c r="AF913">
        <v>21</v>
      </c>
      <c r="AG913" t="s">
        <v>199</v>
      </c>
    </row>
    <row r="914" spans="1:33" x14ac:dyDescent="0.2">
      <c r="A914" s="153"/>
      <c r="B914" s="154" t="s">
        <v>29</v>
      </c>
      <c r="C914" s="182"/>
      <c r="D914" s="155"/>
      <c r="E914" s="156"/>
      <c r="F914" s="156"/>
      <c r="G914" s="178">
        <f>G8+G62+G76+G130+G217+G221+G236+G252+G300+G326+G338+G344+G372+G381+G406+G410+G433+G471+G500+G556+G613+G658+G668+G697+G718+G730+G735+G765+G802+G827+G846+G850+G870+G886+G897+G901</f>
        <v>4668673.5799999991</v>
      </c>
      <c r="H914" s="3"/>
      <c r="I914" s="3"/>
      <c r="J914" s="3"/>
      <c r="K914" s="3"/>
      <c r="L914" s="3"/>
      <c r="M914" s="3"/>
      <c r="N914" s="3"/>
      <c r="O914" s="3"/>
      <c r="P914" s="3"/>
      <c r="Q914" s="3"/>
      <c r="R914" s="3"/>
      <c r="S914" s="3"/>
      <c r="T914" s="3"/>
      <c r="U914" s="3"/>
      <c r="V914" s="3"/>
      <c r="W914" s="3"/>
      <c r="X914" s="3"/>
      <c r="AE914">
        <f>SUMIF(L7:L912,AE913,G7:G912)</f>
        <v>0</v>
      </c>
      <c r="AF914">
        <f>SUMIF(L7:L912,AF913,G7:G912)</f>
        <v>4668673.5799999963</v>
      </c>
      <c r="AG914" t="s">
        <v>230</v>
      </c>
    </row>
    <row r="915" spans="1:33" x14ac:dyDescent="0.2">
      <c r="C915" s="183"/>
      <c r="D915" s="10"/>
      <c r="AG915" t="s">
        <v>231</v>
      </c>
    </row>
    <row r="916" spans="1:33" x14ac:dyDescent="0.2">
      <c r="D916" s="10"/>
    </row>
    <row r="917" spans="1:33" x14ac:dyDescent="0.2">
      <c r="D917" s="10"/>
    </row>
    <row r="918" spans="1:33" x14ac:dyDescent="0.2">
      <c r="D918" s="10"/>
    </row>
    <row r="919" spans="1:33" x14ac:dyDescent="0.2">
      <c r="D919" s="10"/>
    </row>
    <row r="920" spans="1:33" x14ac:dyDescent="0.2">
      <c r="D920" s="10"/>
    </row>
    <row r="921" spans="1:33" x14ac:dyDescent="0.2">
      <c r="D921" s="10"/>
    </row>
    <row r="922" spans="1:33" x14ac:dyDescent="0.2">
      <c r="D922" s="10"/>
    </row>
    <row r="923" spans="1:33" x14ac:dyDescent="0.2">
      <c r="D923" s="10"/>
    </row>
    <row r="924" spans="1:33" x14ac:dyDescent="0.2">
      <c r="D924" s="10"/>
    </row>
    <row r="925" spans="1:33" x14ac:dyDescent="0.2">
      <c r="D925" s="10"/>
    </row>
    <row r="926" spans="1:33" x14ac:dyDescent="0.2">
      <c r="D926" s="10"/>
    </row>
    <row r="927" spans="1:33" x14ac:dyDescent="0.2">
      <c r="D927" s="10"/>
    </row>
    <row r="928" spans="1:33"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If1rvu4ODMwUOWoC8BHbcATxoZ2rrZ83zL3tS4Pj+Jhh/ZZeWkG18u1QyvyVmhBObRLiGvDq4dX8IrGZFt92A==" saltValue="eI1vcR5XqGvIN1aiVHlwog==" spinCount="100000" sheet="1"/>
  <mergeCells count="326">
    <mergeCell ref="C14:G14"/>
    <mergeCell ref="C17:G17"/>
    <mergeCell ref="C19:G19"/>
    <mergeCell ref="C21:G21"/>
    <mergeCell ref="C23:G23"/>
    <mergeCell ref="C25:G25"/>
    <mergeCell ref="A1:G1"/>
    <mergeCell ref="C2:G2"/>
    <mergeCell ref="C3:G3"/>
    <mergeCell ref="C4:G4"/>
    <mergeCell ref="C10:G10"/>
    <mergeCell ref="C12:G12"/>
    <mergeCell ref="C40:G40"/>
    <mergeCell ref="C42:G42"/>
    <mergeCell ref="C44:G44"/>
    <mergeCell ref="C46:G46"/>
    <mergeCell ref="C48:G48"/>
    <mergeCell ref="C51:G51"/>
    <mergeCell ref="C27:G27"/>
    <mergeCell ref="C29:G29"/>
    <mergeCell ref="C31:G31"/>
    <mergeCell ref="C33:G33"/>
    <mergeCell ref="C36:G36"/>
    <mergeCell ref="C38:G38"/>
    <mergeCell ref="C70:G70"/>
    <mergeCell ref="C72:G72"/>
    <mergeCell ref="C74:G74"/>
    <mergeCell ref="C75:G75"/>
    <mergeCell ref="C85:G85"/>
    <mergeCell ref="C88:G88"/>
    <mergeCell ref="C53:G53"/>
    <mergeCell ref="C55:G55"/>
    <mergeCell ref="C58:G58"/>
    <mergeCell ref="C61:G61"/>
    <mergeCell ref="C65:G65"/>
    <mergeCell ref="C68:G68"/>
    <mergeCell ref="C107:G107"/>
    <mergeCell ref="C109:G109"/>
    <mergeCell ref="C111:G111"/>
    <mergeCell ref="C113:G113"/>
    <mergeCell ref="C115:G115"/>
    <mergeCell ref="C117:G117"/>
    <mergeCell ref="C90:G90"/>
    <mergeCell ref="C92:G92"/>
    <mergeCell ref="C95:G95"/>
    <mergeCell ref="C98:G98"/>
    <mergeCell ref="C101:G101"/>
    <mergeCell ref="C104:G104"/>
    <mergeCell ref="C138:G138"/>
    <mergeCell ref="C141:G141"/>
    <mergeCell ref="C143:G143"/>
    <mergeCell ref="C146:G146"/>
    <mergeCell ref="C150:G150"/>
    <mergeCell ref="C154:G154"/>
    <mergeCell ref="C120:G120"/>
    <mergeCell ref="C122:G122"/>
    <mergeCell ref="C124:G124"/>
    <mergeCell ref="C126:G126"/>
    <mergeCell ref="C129:G129"/>
    <mergeCell ref="C136:G136"/>
    <mergeCell ref="C174:G174"/>
    <mergeCell ref="C176:G176"/>
    <mergeCell ref="C178:G178"/>
    <mergeCell ref="C180:G180"/>
    <mergeCell ref="C187:G187"/>
    <mergeCell ref="C193:G193"/>
    <mergeCell ref="C156:G156"/>
    <mergeCell ref="C158:G158"/>
    <mergeCell ref="C160:G160"/>
    <mergeCell ref="C165:G165"/>
    <mergeCell ref="C167:G167"/>
    <mergeCell ref="C172:G172"/>
    <mergeCell ref="C220:G220"/>
    <mergeCell ref="C223:G223"/>
    <mergeCell ref="C229:G229"/>
    <mergeCell ref="C231:G231"/>
    <mergeCell ref="C235:G235"/>
    <mergeCell ref="C238:G238"/>
    <mergeCell ref="C196:G196"/>
    <mergeCell ref="C198:G198"/>
    <mergeCell ref="C203:G203"/>
    <mergeCell ref="C206:G206"/>
    <mergeCell ref="C212:G212"/>
    <mergeCell ref="C216:G216"/>
    <mergeCell ref="C261:G261"/>
    <mergeCell ref="C263:G263"/>
    <mergeCell ref="C264:G264"/>
    <mergeCell ref="C270:G270"/>
    <mergeCell ref="C272:G272"/>
    <mergeCell ref="C278:G278"/>
    <mergeCell ref="C240:G240"/>
    <mergeCell ref="C244:G244"/>
    <mergeCell ref="C251:G251"/>
    <mergeCell ref="C254:G254"/>
    <mergeCell ref="C256:G256"/>
    <mergeCell ref="C258:G258"/>
    <mergeCell ref="C304:G304"/>
    <mergeCell ref="C306:G306"/>
    <mergeCell ref="C308:G308"/>
    <mergeCell ref="C311:G311"/>
    <mergeCell ref="C313:G313"/>
    <mergeCell ref="C315:G315"/>
    <mergeCell ref="C280:G280"/>
    <mergeCell ref="C285:G285"/>
    <mergeCell ref="C288:G288"/>
    <mergeCell ref="C292:G292"/>
    <mergeCell ref="C299:G299"/>
    <mergeCell ref="C302:G302"/>
    <mergeCell ref="C333:G333"/>
    <mergeCell ref="C337:G337"/>
    <mergeCell ref="C340:G340"/>
    <mergeCell ref="C343:G343"/>
    <mergeCell ref="C346:G346"/>
    <mergeCell ref="C350:G350"/>
    <mergeCell ref="C317:G317"/>
    <mergeCell ref="C319:G319"/>
    <mergeCell ref="C321:G321"/>
    <mergeCell ref="C325:G325"/>
    <mergeCell ref="C329:G329"/>
    <mergeCell ref="C331:G331"/>
    <mergeCell ref="C371:G371"/>
    <mergeCell ref="C375:G375"/>
    <mergeCell ref="C377:G377"/>
    <mergeCell ref="C378:G378"/>
    <mergeCell ref="C380:G380"/>
    <mergeCell ref="C383:G383"/>
    <mergeCell ref="C352:G352"/>
    <mergeCell ref="C354:G354"/>
    <mergeCell ref="C357:G357"/>
    <mergeCell ref="C362:G362"/>
    <mergeCell ref="C365:G365"/>
    <mergeCell ref="C368:G368"/>
    <mergeCell ref="C405:G405"/>
    <mergeCell ref="C408:G408"/>
    <mergeCell ref="C409:G409"/>
    <mergeCell ref="C413:G413"/>
    <mergeCell ref="C417:G417"/>
    <mergeCell ref="C420:G420"/>
    <mergeCell ref="C385:G385"/>
    <mergeCell ref="C389:G389"/>
    <mergeCell ref="C392:G392"/>
    <mergeCell ref="C396:G396"/>
    <mergeCell ref="C399:G399"/>
    <mergeCell ref="C402:G402"/>
    <mergeCell ref="C442:G442"/>
    <mergeCell ref="C444:G444"/>
    <mergeCell ref="C447:G447"/>
    <mergeCell ref="C450:G450"/>
    <mergeCell ref="C453:G453"/>
    <mergeCell ref="C455:G455"/>
    <mergeCell ref="C423:G423"/>
    <mergeCell ref="C426:G426"/>
    <mergeCell ref="C429:G429"/>
    <mergeCell ref="C431:G431"/>
    <mergeCell ref="C432:G432"/>
    <mergeCell ref="C439:G439"/>
    <mergeCell ref="C475:G475"/>
    <mergeCell ref="C478:G478"/>
    <mergeCell ref="C481:G481"/>
    <mergeCell ref="C484:G484"/>
    <mergeCell ref="C487:G487"/>
    <mergeCell ref="C490:G490"/>
    <mergeCell ref="C458:G458"/>
    <mergeCell ref="C461:G461"/>
    <mergeCell ref="C464:G464"/>
    <mergeCell ref="C467:G467"/>
    <mergeCell ref="C469:G469"/>
    <mergeCell ref="C470:G470"/>
    <mergeCell ref="C507:G507"/>
    <mergeCell ref="C509:G509"/>
    <mergeCell ref="C511:G511"/>
    <mergeCell ref="C513:G513"/>
    <mergeCell ref="C515:G515"/>
    <mergeCell ref="C517:G517"/>
    <mergeCell ref="C493:G493"/>
    <mergeCell ref="C496:G496"/>
    <mergeCell ref="C498:G498"/>
    <mergeCell ref="C499:G499"/>
    <mergeCell ref="C503:G503"/>
    <mergeCell ref="C505:G505"/>
    <mergeCell ref="C530:G530"/>
    <mergeCell ref="C532:G532"/>
    <mergeCell ref="C534:G534"/>
    <mergeCell ref="C536:G536"/>
    <mergeCell ref="C538:G538"/>
    <mergeCell ref="C541:G541"/>
    <mergeCell ref="C519:G519"/>
    <mergeCell ref="C521:G521"/>
    <mergeCell ref="C522:G522"/>
    <mergeCell ref="C524:G524"/>
    <mergeCell ref="C526:G526"/>
    <mergeCell ref="C528:G528"/>
    <mergeCell ref="C558:G558"/>
    <mergeCell ref="C560:G560"/>
    <mergeCell ref="C562:G562"/>
    <mergeCell ref="C564:G564"/>
    <mergeCell ref="C566:G566"/>
    <mergeCell ref="C568:G568"/>
    <mergeCell ref="C544:G544"/>
    <mergeCell ref="C547:G547"/>
    <mergeCell ref="C549:G549"/>
    <mergeCell ref="C552:G552"/>
    <mergeCell ref="C554:G554"/>
    <mergeCell ref="C555:G555"/>
    <mergeCell ref="C581:G581"/>
    <mergeCell ref="C585:G585"/>
    <mergeCell ref="C589:G589"/>
    <mergeCell ref="C592:G592"/>
    <mergeCell ref="C595:G595"/>
    <mergeCell ref="C598:G598"/>
    <mergeCell ref="C570:G570"/>
    <mergeCell ref="C572:G572"/>
    <mergeCell ref="C574:G574"/>
    <mergeCell ref="C576:G576"/>
    <mergeCell ref="C578:G578"/>
    <mergeCell ref="C580:G580"/>
    <mergeCell ref="C615:G615"/>
    <mergeCell ref="C618:G618"/>
    <mergeCell ref="C620:G620"/>
    <mergeCell ref="C623:G623"/>
    <mergeCell ref="C626:G626"/>
    <mergeCell ref="C629:G629"/>
    <mergeCell ref="C600:G600"/>
    <mergeCell ref="C603:G603"/>
    <mergeCell ref="C606:G606"/>
    <mergeCell ref="C609:G609"/>
    <mergeCell ref="C611:G611"/>
    <mergeCell ref="C612:G612"/>
    <mergeCell ref="C651:G651"/>
    <mergeCell ref="C654:G654"/>
    <mergeCell ref="C656:G656"/>
    <mergeCell ref="C657:G657"/>
    <mergeCell ref="C661:G661"/>
    <mergeCell ref="C664:G664"/>
    <mergeCell ref="C632:G632"/>
    <mergeCell ref="C635:G635"/>
    <mergeCell ref="C639:G639"/>
    <mergeCell ref="C642:G642"/>
    <mergeCell ref="C645:G645"/>
    <mergeCell ref="C648:G648"/>
    <mergeCell ref="C680:G680"/>
    <mergeCell ref="C682:G682"/>
    <mergeCell ref="C686:G686"/>
    <mergeCell ref="C689:G689"/>
    <mergeCell ref="C691:G691"/>
    <mergeCell ref="C694:G694"/>
    <mergeCell ref="C666:G666"/>
    <mergeCell ref="C667:G667"/>
    <mergeCell ref="C671:G671"/>
    <mergeCell ref="C674:G674"/>
    <mergeCell ref="C676:G676"/>
    <mergeCell ref="C678:G678"/>
    <mergeCell ref="C712:G712"/>
    <mergeCell ref="C715:G715"/>
    <mergeCell ref="C717:G717"/>
    <mergeCell ref="C720:G720"/>
    <mergeCell ref="C722:G722"/>
    <mergeCell ref="C724:G724"/>
    <mergeCell ref="C696:G696"/>
    <mergeCell ref="C700:G700"/>
    <mergeCell ref="C703:G703"/>
    <mergeCell ref="C705:G705"/>
    <mergeCell ref="C707:G707"/>
    <mergeCell ref="C709:G709"/>
    <mergeCell ref="C745:G745"/>
    <mergeCell ref="C748:G748"/>
    <mergeCell ref="C750:G750"/>
    <mergeCell ref="C752:G752"/>
    <mergeCell ref="C755:G755"/>
    <mergeCell ref="C758:G758"/>
    <mergeCell ref="C727:G727"/>
    <mergeCell ref="C729:G729"/>
    <mergeCell ref="C734:G734"/>
    <mergeCell ref="C738:G738"/>
    <mergeCell ref="C741:G741"/>
    <mergeCell ref="C743:G743"/>
    <mergeCell ref="C778:G778"/>
    <mergeCell ref="C781:G781"/>
    <mergeCell ref="C789:G789"/>
    <mergeCell ref="C792:G792"/>
    <mergeCell ref="C795:G795"/>
    <mergeCell ref="C798:G798"/>
    <mergeCell ref="C761:G761"/>
    <mergeCell ref="C763:G763"/>
    <mergeCell ref="C764:G764"/>
    <mergeCell ref="C769:G769"/>
    <mergeCell ref="C772:G772"/>
    <mergeCell ref="C775:G775"/>
    <mergeCell ref="C815:G815"/>
    <mergeCell ref="C818:G818"/>
    <mergeCell ref="C821:G821"/>
    <mergeCell ref="C823:G823"/>
    <mergeCell ref="C825:G825"/>
    <mergeCell ref="C826:G826"/>
    <mergeCell ref="C800:G800"/>
    <mergeCell ref="C801:G801"/>
    <mergeCell ref="C804:G804"/>
    <mergeCell ref="C807:G807"/>
    <mergeCell ref="C810:G810"/>
    <mergeCell ref="C813:G813"/>
    <mergeCell ref="C845:G845"/>
    <mergeCell ref="C849:G849"/>
    <mergeCell ref="C853:G853"/>
    <mergeCell ref="C856:G856"/>
    <mergeCell ref="C860:G860"/>
    <mergeCell ref="C864:G864"/>
    <mergeCell ref="C830:G830"/>
    <mergeCell ref="C832:G832"/>
    <mergeCell ref="C835:G835"/>
    <mergeCell ref="C838:G838"/>
    <mergeCell ref="C842:G842"/>
    <mergeCell ref="C844:G844"/>
    <mergeCell ref="C911:G911"/>
    <mergeCell ref="C912:G912"/>
    <mergeCell ref="C896:G896"/>
    <mergeCell ref="C900:G900"/>
    <mergeCell ref="C903:G903"/>
    <mergeCell ref="C905:G905"/>
    <mergeCell ref="C907:G907"/>
    <mergeCell ref="C909:G909"/>
    <mergeCell ref="C867:G867"/>
    <mergeCell ref="C869:G869"/>
    <mergeCell ref="C875:G875"/>
    <mergeCell ref="C885:G885"/>
    <mergeCell ref="C890:G890"/>
    <mergeCell ref="C893:G89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A957-95DB-4F28-A1B0-7C69D905794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58</v>
      </c>
      <c r="C3" s="253" t="s">
        <v>59</v>
      </c>
      <c r="D3" s="254"/>
      <c r="E3" s="254"/>
      <c r="F3" s="254"/>
      <c r="G3" s="255"/>
      <c r="AC3" s="124" t="s">
        <v>186</v>
      </c>
      <c r="AG3" t="s">
        <v>189</v>
      </c>
    </row>
    <row r="4" spans="1:60" ht="24.95" customHeight="1" x14ac:dyDescent="0.2">
      <c r="A4" s="143" t="s">
        <v>9</v>
      </c>
      <c r="B4" s="144" t="s">
        <v>43</v>
      </c>
      <c r="C4" s="256" t="s">
        <v>57</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93</v>
      </c>
      <c r="C8" s="179" t="s">
        <v>94</v>
      </c>
      <c r="D8" s="166"/>
      <c r="E8" s="167"/>
      <c r="F8" s="168"/>
      <c r="G8" s="168">
        <f>SUMIF(AG9:AG35,"&lt;&gt;NOR",G9:G35)</f>
        <v>158313.72</v>
      </c>
      <c r="H8" s="168"/>
      <c r="I8" s="168">
        <f>SUM(I9:I35)</f>
        <v>0</v>
      </c>
      <c r="J8" s="168"/>
      <c r="K8" s="168">
        <f>SUM(K9:K35)</f>
        <v>0</v>
      </c>
      <c r="L8" s="168"/>
      <c r="M8" s="168">
        <f>SUM(M9:M35)</f>
        <v>191559.6012</v>
      </c>
      <c r="N8" s="168"/>
      <c r="O8" s="168">
        <f>SUM(O9:O35)</f>
        <v>35.860000000000007</v>
      </c>
      <c r="P8" s="168"/>
      <c r="Q8" s="168">
        <f>SUM(Q9:Q35)</f>
        <v>0</v>
      </c>
      <c r="R8" s="168"/>
      <c r="S8" s="168"/>
      <c r="T8" s="169"/>
      <c r="U8" s="163"/>
      <c r="V8" s="163">
        <f>SUM(V9:V35)</f>
        <v>103.69999999999999</v>
      </c>
      <c r="W8" s="163"/>
      <c r="X8" s="163"/>
      <c r="AG8" t="s">
        <v>213</v>
      </c>
    </row>
    <row r="9" spans="1:60" ht="22.5" outlineLevel="1" x14ac:dyDescent="0.2">
      <c r="A9" s="170">
        <v>1</v>
      </c>
      <c r="B9" s="171" t="s">
        <v>1061</v>
      </c>
      <c r="C9" s="180" t="s">
        <v>1062</v>
      </c>
      <c r="D9" s="172" t="s">
        <v>249</v>
      </c>
      <c r="E9" s="173">
        <v>1.2435</v>
      </c>
      <c r="F9" s="174">
        <v>5519.41</v>
      </c>
      <c r="G9" s="175">
        <f>ROUND(E9*F9,2)</f>
        <v>6863.39</v>
      </c>
      <c r="H9" s="174"/>
      <c r="I9" s="175">
        <f>ROUND(E9*H9,2)</f>
        <v>0</v>
      </c>
      <c r="J9" s="174"/>
      <c r="K9" s="175">
        <f>ROUND(E9*J9,2)</f>
        <v>0</v>
      </c>
      <c r="L9" s="175">
        <v>21</v>
      </c>
      <c r="M9" s="175">
        <f>G9*(1+L9/100)</f>
        <v>8304.7019</v>
      </c>
      <c r="N9" s="175">
        <v>1.84144</v>
      </c>
      <c r="O9" s="175">
        <f>ROUND(E9*N9,2)</f>
        <v>2.29</v>
      </c>
      <c r="P9" s="175">
        <v>0</v>
      </c>
      <c r="Q9" s="175">
        <f>ROUND(E9*P9,2)</f>
        <v>0</v>
      </c>
      <c r="R9" s="175" t="s">
        <v>348</v>
      </c>
      <c r="S9" s="175" t="s">
        <v>217</v>
      </c>
      <c r="T9" s="176" t="s">
        <v>218</v>
      </c>
      <c r="U9" s="161">
        <v>4.7939999999999996</v>
      </c>
      <c r="V9" s="161">
        <f>ROUND(E9*U9,2)</f>
        <v>5.96</v>
      </c>
      <c r="W9" s="161"/>
      <c r="X9" s="161" t="s">
        <v>241</v>
      </c>
      <c r="Y9" s="150"/>
      <c r="Z9" s="150"/>
      <c r="AA9" s="150"/>
      <c r="AB9" s="150"/>
      <c r="AC9" s="150"/>
      <c r="AD9" s="150"/>
      <c r="AE9" s="150"/>
      <c r="AF9" s="150"/>
      <c r="AG9" s="150" t="s">
        <v>242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9" t="s">
        <v>1063</v>
      </c>
      <c r="D10" s="260"/>
      <c r="E10" s="260"/>
      <c r="F10" s="260"/>
      <c r="G10" s="260"/>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244</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2.5" outlineLevel="1" x14ac:dyDescent="0.2">
      <c r="A11" s="157"/>
      <c r="B11" s="158"/>
      <c r="C11" s="189" t="s">
        <v>1064</v>
      </c>
      <c r="D11" s="184"/>
      <c r="E11" s="185">
        <v>0.78749999999999998</v>
      </c>
      <c r="F11" s="161"/>
      <c r="G11" s="161"/>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246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9" t="s">
        <v>1065</v>
      </c>
      <c r="D12" s="184"/>
      <c r="E12" s="185">
        <v>0.45600000000000002</v>
      </c>
      <c r="F12" s="161"/>
      <c r="G12" s="161"/>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246</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261"/>
      <c r="D13" s="262"/>
      <c r="E13" s="262"/>
      <c r="F13" s="262"/>
      <c r="G13" s="262"/>
      <c r="H13" s="161"/>
      <c r="I13" s="161"/>
      <c r="J13" s="161"/>
      <c r="K13" s="161"/>
      <c r="L13" s="161"/>
      <c r="M13" s="161"/>
      <c r="N13" s="161"/>
      <c r="O13" s="161"/>
      <c r="P13" s="161"/>
      <c r="Q13" s="161"/>
      <c r="R13" s="161"/>
      <c r="S13" s="161"/>
      <c r="T13" s="161"/>
      <c r="U13" s="161"/>
      <c r="V13" s="161"/>
      <c r="W13" s="161"/>
      <c r="X13" s="161"/>
      <c r="Y13" s="150"/>
      <c r="Z13" s="150"/>
      <c r="AA13" s="150"/>
      <c r="AB13" s="150"/>
      <c r="AC13" s="150"/>
      <c r="AD13" s="150"/>
      <c r="AE13" s="150"/>
      <c r="AF13" s="150"/>
      <c r="AG13" s="150" t="s">
        <v>221</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2.5" outlineLevel="1" x14ac:dyDescent="0.2">
      <c r="A14" s="170">
        <v>2</v>
      </c>
      <c r="B14" s="171" t="s">
        <v>1066</v>
      </c>
      <c r="C14" s="180" t="s">
        <v>1067</v>
      </c>
      <c r="D14" s="172" t="s">
        <v>249</v>
      </c>
      <c r="E14" s="173">
        <v>16.526250000000001</v>
      </c>
      <c r="F14" s="174">
        <v>7003.1</v>
      </c>
      <c r="G14" s="175">
        <f>ROUND(E14*F14,2)</f>
        <v>115734.98</v>
      </c>
      <c r="H14" s="174"/>
      <c r="I14" s="175">
        <f>ROUND(E14*H14,2)</f>
        <v>0</v>
      </c>
      <c r="J14" s="174"/>
      <c r="K14" s="175">
        <f>ROUND(E14*J14,2)</f>
        <v>0</v>
      </c>
      <c r="L14" s="175">
        <v>21</v>
      </c>
      <c r="M14" s="175">
        <f>G14*(1+L14/100)</f>
        <v>140039.32579999999</v>
      </c>
      <c r="N14" s="175">
        <v>1.91364</v>
      </c>
      <c r="O14" s="175">
        <f>ROUND(E14*N14,2)</f>
        <v>31.63</v>
      </c>
      <c r="P14" s="175">
        <v>0</v>
      </c>
      <c r="Q14" s="175">
        <f>ROUND(E14*P14,2)</f>
        <v>0</v>
      </c>
      <c r="R14" s="175" t="s">
        <v>304</v>
      </c>
      <c r="S14" s="175" t="s">
        <v>217</v>
      </c>
      <c r="T14" s="176" t="s">
        <v>218</v>
      </c>
      <c r="U14" s="161">
        <v>4.58</v>
      </c>
      <c r="V14" s="161">
        <f>ROUND(E14*U14,2)</f>
        <v>75.69</v>
      </c>
      <c r="W14" s="161"/>
      <c r="X14" s="161" t="s">
        <v>241</v>
      </c>
      <c r="Y14" s="150"/>
      <c r="Z14" s="150"/>
      <c r="AA14" s="150"/>
      <c r="AB14" s="150"/>
      <c r="AC14" s="150"/>
      <c r="AD14" s="150"/>
      <c r="AE14" s="150"/>
      <c r="AF14" s="150"/>
      <c r="AG14" s="150" t="s">
        <v>242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9" t="s">
        <v>1068</v>
      </c>
      <c r="D15" s="184"/>
      <c r="E15" s="185">
        <v>16.526250000000001</v>
      </c>
      <c r="F15" s="161"/>
      <c r="G15" s="16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246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61"/>
      <c r="D16" s="262"/>
      <c r="E16" s="262"/>
      <c r="F16" s="262"/>
      <c r="G16" s="262"/>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221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0">
        <v>3</v>
      </c>
      <c r="B17" s="171" t="s">
        <v>1069</v>
      </c>
      <c r="C17" s="180" t="s">
        <v>1070</v>
      </c>
      <c r="D17" s="172" t="s">
        <v>300</v>
      </c>
      <c r="E17" s="173">
        <v>2.877E-2</v>
      </c>
      <c r="F17" s="174">
        <v>42624.22</v>
      </c>
      <c r="G17" s="175">
        <f>ROUND(E17*F17,2)</f>
        <v>1226.3</v>
      </c>
      <c r="H17" s="174"/>
      <c r="I17" s="175">
        <f>ROUND(E17*H17,2)</f>
        <v>0</v>
      </c>
      <c r="J17" s="174"/>
      <c r="K17" s="175">
        <f>ROUND(E17*J17,2)</f>
        <v>0</v>
      </c>
      <c r="L17" s="175">
        <v>21</v>
      </c>
      <c r="M17" s="175">
        <f>G17*(1+L17/100)</f>
        <v>1483.8229999999999</v>
      </c>
      <c r="N17" s="175">
        <v>1.09954</v>
      </c>
      <c r="O17" s="175">
        <f>ROUND(E17*N17,2)</f>
        <v>0.03</v>
      </c>
      <c r="P17" s="175">
        <v>0</v>
      </c>
      <c r="Q17" s="175">
        <f>ROUND(E17*P17,2)</f>
        <v>0</v>
      </c>
      <c r="R17" s="175" t="s">
        <v>304</v>
      </c>
      <c r="S17" s="175" t="s">
        <v>217</v>
      </c>
      <c r="T17" s="176" t="s">
        <v>218</v>
      </c>
      <c r="U17" s="161">
        <v>18.18</v>
      </c>
      <c r="V17" s="161">
        <f>ROUND(E17*U17,2)</f>
        <v>0.52</v>
      </c>
      <c r="W17" s="161"/>
      <c r="X17" s="161" t="s">
        <v>241</v>
      </c>
      <c r="Y17" s="150"/>
      <c r="Z17" s="150"/>
      <c r="AA17" s="150"/>
      <c r="AB17" s="150"/>
      <c r="AC17" s="150"/>
      <c r="AD17" s="150"/>
      <c r="AE17" s="150"/>
      <c r="AF17" s="150"/>
      <c r="AG17" s="150" t="s">
        <v>242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59" t="s">
        <v>1071</v>
      </c>
      <c r="D18" s="260"/>
      <c r="E18" s="260"/>
      <c r="F18" s="260"/>
      <c r="G18" s="260"/>
      <c r="H18" s="161"/>
      <c r="I18" s="161"/>
      <c r="J18" s="161"/>
      <c r="K18" s="161"/>
      <c r="L18" s="161"/>
      <c r="M18" s="161"/>
      <c r="N18" s="161"/>
      <c r="O18" s="161"/>
      <c r="P18" s="161"/>
      <c r="Q18" s="161"/>
      <c r="R18" s="161"/>
      <c r="S18" s="161"/>
      <c r="T18" s="161"/>
      <c r="U18" s="161"/>
      <c r="V18" s="161"/>
      <c r="W18" s="161"/>
      <c r="X18" s="161"/>
      <c r="Y18" s="150"/>
      <c r="Z18" s="150"/>
      <c r="AA18" s="150"/>
      <c r="AB18" s="150"/>
      <c r="AC18" s="150"/>
      <c r="AD18" s="150"/>
      <c r="AE18" s="150"/>
      <c r="AF18" s="150"/>
      <c r="AG18" s="150" t="s">
        <v>244</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9" t="s">
        <v>1072</v>
      </c>
      <c r="D19" s="184"/>
      <c r="E19" s="185">
        <v>2.877E-2</v>
      </c>
      <c r="F19" s="161"/>
      <c r="G19" s="161"/>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246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61"/>
      <c r="D20" s="262"/>
      <c r="E20" s="262"/>
      <c r="F20" s="262"/>
      <c r="G20" s="262"/>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221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0">
        <v>4</v>
      </c>
      <c r="B21" s="171" t="s">
        <v>1073</v>
      </c>
      <c r="C21" s="180" t="s">
        <v>1074</v>
      </c>
      <c r="D21" s="172" t="s">
        <v>300</v>
      </c>
      <c r="E21" s="173">
        <v>0.51088</v>
      </c>
      <c r="F21" s="174">
        <v>41543.919999999998</v>
      </c>
      <c r="G21" s="175">
        <f>ROUND(E21*F21,2)</f>
        <v>21223.96</v>
      </c>
      <c r="H21" s="174"/>
      <c r="I21" s="175">
        <f>ROUND(E21*H21,2)</f>
        <v>0</v>
      </c>
      <c r="J21" s="174"/>
      <c r="K21" s="175">
        <f>ROUND(E21*J21,2)</f>
        <v>0</v>
      </c>
      <c r="L21" s="175">
        <v>21</v>
      </c>
      <c r="M21" s="175">
        <f>G21*(1+L21/100)</f>
        <v>25680.991599999998</v>
      </c>
      <c r="N21" s="175">
        <v>1.0970899999999999</v>
      </c>
      <c r="O21" s="175">
        <f>ROUND(E21*N21,2)</f>
        <v>0.56000000000000005</v>
      </c>
      <c r="P21" s="175">
        <v>0</v>
      </c>
      <c r="Q21" s="175">
        <f>ROUND(E21*P21,2)</f>
        <v>0</v>
      </c>
      <c r="R21" s="175" t="s">
        <v>304</v>
      </c>
      <c r="S21" s="175" t="s">
        <v>217</v>
      </c>
      <c r="T21" s="176" t="s">
        <v>218</v>
      </c>
      <c r="U21" s="161">
        <v>16.579999999999998</v>
      </c>
      <c r="V21" s="161">
        <f>ROUND(E21*U21,2)</f>
        <v>8.4700000000000006</v>
      </c>
      <c r="W21" s="161"/>
      <c r="X21" s="161" t="s">
        <v>241</v>
      </c>
      <c r="Y21" s="150"/>
      <c r="Z21" s="150"/>
      <c r="AA21" s="150"/>
      <c r="AB21" s="150"/>
      <c r="AC21" s="150"/>
      <c r="AD21" s="150"/>
      <c r="AE21" s="150"/>
      <c r="AF21" s="150"/>
      <c r="AG21" s="150" t="s">
        <v>242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59" t="s">
        <v>1071</v>
      </c>
      <c r="D22" s="260"/>
      <c r="E22" s="260"/>
      <c r="F22" s="260"/>
      <c r="G22" s="260"/>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244</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9" t="s">
        <v>1075</v>
      </c>
      <c r="D23" s="184"/>
      <c r="E23" s="185">
        <v>0.51088</v>
      </c>
      <c r="F23" s="161"/>
      <c r="G23" s="161"/>
      <c r="H23" s="161"/>
      <c r="I23" s="161"/>
      <c r="J23" s="161"/>
      <c r="K23" s="161"/>
      <c r="L23" s="161"/>
      <c r="M23" s="161"/>
      <c r="N23" s="161"/>
      <c r="O23" s="161"/>
      <c r="P23" s="161"/>
      <c r="Q23" s="161"/>
      <c r="R23" s="161"/>
      <c r="S23" s="161"/>
      <c r="T23" s="161"/>
      <c r="U23" s="161"/>
      <c r="V23" s="161"/>
      <c r="W23" s="161"/>
      <c r="X23" s="161"/>
      <c r="Y23" s="150"/>
      <c r="Z23" s="150"/>
      <c r="AA23" s="150"/>
      <c r="AB23" s="150"/>
      <c r="AC23" s="150"/>
      <c r="AD23" s="150"/>
      <c r="AE23" s="150"/>
      <c r="AF23" s="150"/>
      <c r="AG23" s="150" t="s">
        <v>246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61"/>
      <c r="D24" s="262"/>
      <c r="E24" s="262"/>
      <c r="F24" s="262"/>
      <c r="G24" s="262"/>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221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0">
        <v>5</v>
      </c>
      <c r="B25" s="171" t="s">
        <v>1076</v>
      </c>
      <c r="C25" s="180" t="s">
        <v>1077</v>
      </c>
      <c r="D25" s="172" t="s">
        <v>239</v>
      </c>
      <c r="E25" s="173">
        <v>2.4</v>
      </c>
      <c r="F25" s="174">
        <v>1452.84</v>
      </c>
      <c r="G25" s="175">
        <f>ROUND(E25*F25,2)</f>
        <v>3486.82</v>
      </c>
      <c r="H25" s="174"/>
      <c r="I25" s="175">
        <f>ROUND(E25*H25,2)</f>
        <v>0</v>
      </c>
      <c r="J25" s="174"/>
      <c r="K25" s="175">
        <f>ROUND(E25*J25,2)</f>
        <v>0</v>
      </c>
      <c r="L25" s="175">
        <v>21</v>
      </c>
      <c r="M25" s="175">
        <f>G25*(1+L25/100)</f>
        <v>4219.0522000000001</v>
      </c>
      <c r="N25" s="175">
        <v>3.29E-3</v>
      </c>
      <c r="O25" s="175">
        <f>ROUND(E25*N25,2)</f>
        <v>0.01</v>
      </c>
      <c r="P25" s="175">
        <v>0</v>
      </c>
      <c r="Q25" s="175">
        <f>ROUND(E25*P25,2)</f>
        <v>0</v>
      </c>
      <c r="R25" s="175" t="s">
        <v>1078</v>
      </c>
      <c r="S25" s="175" t="s">
        <v>217</v>
      </c>
      <c r="T25" s="176" t="s">
        <v>218</v>
      </c>
      <c r="U25" s="161">
        <v>1.88</v>
      </c>
      <c r="V25" s="161">
        <f>ROUND(E25*U25,2)</f>
        <v>4.51</v>
      </c>
      <c r="W25" s="161"/>
      <c r="X25" s="161" t="s">
        <v>241</v>
      </c>
      <c r="Y25" s="150"/>
      <c r="Z25" s="150"/>
      <c r="AA25" s="150"/>
      <c r="AB25" s="150"/>
      <c r="AC25" s="150"/>
      <c r="AD25" s="150"/>
      <c r="AE25" s="150"/>
      <c r="AF25" s="150"/>
      <c r="AG25" s="150" t="s">
        <v>242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59" t="s">
        <v>1079</v>
      </c>
      <c r="D26" s="260"/>
      <c r="E26" s="260"/>
      <c r="F26" s="260"/>
      <c r="G26" s="260"/>
      <c r="H26" s="161"/>
      <c r="I26" s="161"/>
      <c r="J26" s="161"/>
      <c r="K26" s="161"/>
      <c r="L26" s="161"/>
      <c r="M26" s="161"/>
      <c r="N26" s="161"/>
      <c r="O26" s="161"/>
      <c r="P26" s="161"/>
      <c r="Q26" s="161"/>
      <c r="R26" s="161"/>
      <c r="S26" s="161"/>
      <c r="T26" s="161"/>
      <c r="U26" s="161"/>
      <c r="V26" s="161"/>
      <c r="W26" s="161"/>
      <c r="X26" s="161"/>
      <c r="Y26" s="150"/>
      <c r="Z26" s="150"/>
      <c r="AA26" s="150"/>
      <c r="AB26" s="150"/>
      <c r="AC26" s="150"/>
      <c r="AD26" s="150"/>
      <c r="AE26" s="150"/>
      <c r="AF26" s="150"/>
      <c r="AG26" s="150" t="s">
        <v>244</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9" t="s">
        <v>1080</v>
      </c>
      <c r="D27" s="184"/>
      <c r="E27" s="185">
        <v>2.4</v>
      </c>
      <c r="F27" s="161"/>
      <c r="G27" s="161"/>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246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61"/>
      <c r="D28" s="262"/>
      <c r="E28" s="262"/>
      <c r="F28" s="262"/>
      <c r="G28" s="262"/>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221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0">
        <v>6</v>
      </c>
      <c r="B29" s="171" t="s">
        <v>1081</v>
      </c>
      <c r="C29" s="180" t="s">
        <v>1082</v>
      </c>
      <c r="D29" s="172" t="s">
        <v>276</v>
      </c>
      <c r="E29" s="173">
        <v>5.28</v>
      </c>
      <c r="F29" s="174">
        <v>1602.41</v>
      </c>
      <c r="G29" s="175">
        <f>ROUND(E29*F29,2)</f>
        <v>8460.7199999999993</v>
      </c>
      <c r="H29" s="174"/>
      <c r="I29" s="175">
        <f>ROUND(E29*H29,2)</f>
        <v>0</v>
      </c>
      <c r="J29" s="174"/>
      <c r="K29" s="175">
        <f>ROUND(E29*J29,2)</f>
        <v>0</v>
      </c>
      <c r="L29" s="175">
        <v>21</v>
      </c>
      <c r="M29" s="175">
        <f>G29*(1+L29/100)</f>
        <v>10237.471199999998</v>
      </c>
      <c r="N29" s="175">
        <v>0.24884000000000001</v>
      </c>
      <c r="O29" s="175">
        <f>ROUND(E29*N29,2)</f>
        <v>1.31</v>
      </c>
      <c r="P29" s="175">
        <v>0</v>
      </c>
      <c r="Q29" s="175">
        <f>ROUND(E29*P29,2)</f>
        <v>0</v>
      </c>
      <c r="R29" s="175" t="s">
        <v>348</v>
      </c>
      <c r="S29" s="175" t="s">
        <v>217</v>
      </c>
      <c r="T29" s="176" t="s">
        <v>218</v>
      </c>
      <c r="U29" s="161">
        <v>1.62</v>
      </c>
      <c r="V29" s="161">
        <f>ROUND(E29*U29,2)</f>
        <v>8.5500000000000007</v>
      </c>
      <c r="W29" s="161"/>
      <c r="X29" s="161" t="s">
        <v>241</v>
      </c>
      <c r="Y29" s="150"/>
      <c r="Z29" s="150"/>
      <c r="AA29" s="150"/>
      <c r="AB29" s="150"/>
      <c r="AC29" s="150"/>
      <c r="AD29" s="150"/>
      <c r="AE29" s="150"/>
      <c r="AF29" s="150"/>
      <c r="AG29" s="150" t="s">
        <v>242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57"/>
      <c r="B30" s="158"/>
      <c r="C30" s="259" t="s">
        <v>1083</v>
      </c>
      <c r="D30" s="260"/>
      <c r="E30" s="260"/>
      <c r="F30" s="260"/>
      <c r="G30" s="260"/>
      <c r="H30" s="161"/>
      <c r="I30" s="161"/>
      <c r="J30" s="161"/>
      <c r="K30" s="161"/>
      <c r="L30" s="161"/>
      <c r="M30" s="161"/>
      <c r="N30" s="161"/>
      <c r="O30" s="161"/>
      <c r="P30" s="161"/>
      <c r="Q30" s="161"/>
      <c r="R30" s="161"/>
      <c r="S30" s="161"/>
      <c r="T30" s="161"/>
      <c r="U30" s="161"/>
      <c r="V30" s="161"/>
      <c r="W30" s="161"/>
      <c r="X30" s="161"/>
      <c r="Y30" s="150"/>
      <c r="Z30" s="150"/>
      <c r="AA30" s="150"/>
      <c r="AB30" s="150"/>
      <c r="AC30" s="150"/>
      <c r="AD30" s="150"/>
      <c r="AE30" s="150"/>
      <c r="AF30" s="150"/>
      <c r="AG30" s="150" t="s">
        <v>244</v>
      </c>
      <c r="AH30" s="150"/>
      <c r="AI30" s="150"/>
      <c r="AJ30" s="150"/>
      <c r="AK30" s="150"/>
      <c r="AL30" s="150"/>
      <c r="AM30" s="150"/>
      <c r="AN30" s="150"/>
      <c r="AO30" s="150"/>
      <c r="AP30" s="150"/>
      <c r="AQ30" s="150"/>
      <c r="AR30" s="150"/>
      <c r="AS30" s="150"/>
      <c r="AT30" s="150"/>
      <c r="AU30" s="150"/>
      <c r="AV30" s="150"/>
      <c r="AW30" s="150"/>
      <c r="AX30" s="150"/>
      <c r="AY30" s="150"/>
      <c r="AZ30" s="150"/>
      <c r="BA30" s="188" t="str">
        <f>C30</f>
        <v>ve vybouraných otvorech, s vysekáním kapes pro zavázání, z jakýchkoliv cihel, z pomocného pracovního lešení o výšce podlahy do 1900 mm a pro zatížení do 1,5 kPa,</v>
      </c>
      <c r="BB30" s="150"/>
      <c r="BC30" s="150"/>
      <c r="BD30" s="150"/>
      <c r="BE30" s="150"/>
      <c r="BF30" s="150"/>
      <c r="BG30" s="150"/>
      <c r="BH30" s="150"/>
    </row>
    <row r="31" spans="1:60" outlineLevel="1" x14ac:dyDescent="0.2">
      <c r="A31" s="157"/>
      <c r="B31" s="158"/>
      <c r="C31" s="189" t="s">
        <v>1084</v>
      </c>
      <c r="D31" s="184"/>
      <c r="E31" s="185">
        <v>5.28</v>
      </c>
      <c r="F31" s="161"/>
      <c r="G31" s="161"/>
      <c r="H31" s="161"/>
      <c r="I31" s="161"/>
      <c r="J31" s="161"/>
      <c r="K31" s="161"/>
      <c r="L31" s="161"/>
      <c r="M31" s="161"/>
      <c r="N31" s="161"/>
      <c r="O31" s="161"/>
      <c r="P31" s="161"/>
      <c r="Q31" s="161"/>
      <c r="R31" s="161"/>
      <c r="S31" s="161"/>
      <c r="T31" s="161"/>
      <c r="U31" s="161"/>
      <c r="V31" s="161"/>
      <c r="W31" s="161"/>
      <c r="X31" s="161"/>
      <c r="Y31" s="150"/>
      <c r="Z31" s="150"/>
      <c r="AA31" s="150"/>
      <c r="AB31" s="150"/>
      <c r="AC31" s="150"/>
      <c r="AD31" s="150"/>
      <c r="AE31" s="150"/>
      <c r="AF31" s="150"/>
      <c r="AG31" s="150" t="s">
        <v>246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61"/>
      <c r="D32" s="262"/>
      <c r="E32" s="262"/>
      <c r="F32" s="262"/>
      <c r="G32" s="262"/>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221</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0">
        <v>7</v>
      </c>
      <c r="B33" s="171" t="s">
        <v>1085</v>
      </c>
      <c r="C33" s="180" t="s">
        <v>1086</v>
      </c>
      <c r="D33" s="172" t="s">
        <v>239</v>
      </c>
      <c r="E33" s="173">
        <v>2.4</v>
      </c>
      <c r="F33" s="174">
        <v>548.98</v>
      </c>
      <c r="G33" s="175">
        <f>ROUND(E33*F33,2)</f>
        <v>1317.55</v>
      </c>
      <c r="H33" s="174"/>
      <c r="I33" s="175">
        <f>ROUND(E33*H33,2)</f>
        <v>0</v>
      </c>
      <c r="J33" s="174"/>
      <c r="K33" s="175">
        <f>ROUND(E33*J33,2)</f>
        <v>0</v>
      </c>
      <c r="L33" s="175">
        <v>21</v>
      </c>
      <c r="M33" s="175">
        <f>G33*(1+L33/100)</f>
        <v>1594.2355</v>
      </c>
      <c r="N33" s="175">
        <v>1.2E-2</v>
      </c>
      <c r="O33" s="175">
        <f>ROUND(E33*N33,2)</f>
        <v>0.03</v>
      </c>
      <c r="P33" s="175">
        <v>0</v>
      </c>
      <c r="Q33" s="175">
        <f>ROUND(E33*P33,2)</f>
        <v>0</v>
      </c>
      <c r="R33" s="175" t="s">
        <v>295</v>
      </c>
      <c r="S33" s="175" t="s">
        <v>217</v>
      </c>
      <c r="T33" s="176" t="s">
        <v>218</v>
      </c>
      <c r="U33" s="161">
        <v>0</v>
      </c>
      <c r="V33" s="161">
        <f>ROUND(E33*U33,2)</f>
        <v>0</v>
      </c>
      <c r="W33" s="161"/>
      <c r="X33" s="161" t="s">
        <v>296</v>
      </c>
      <c r="Y33" s="150"/>
      <c r="Z33" s="150"/>
      <c r="AA33" s="150"/>
      <c r="AB33" s="150"/>
      <c r="AC33" s="150"/>
      <c r="AD33" s="150"/>
      <c r="AE33" s="150"/>
      <c r="AF33" s="150"/>
      <c r="AG33" s="150" t="s">
        <v>297</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9" t="s">
        <v>1080</v>
      </c>
      <c r="D34" s="184"/>
      <c r="E34" s="185">
        <v>2.4</v>
      </c>
      <c r="F34" s="161"/>
      <c r="G34" s="161"/>
      <c r="H34" s="161"/>
      <c r="I34" s="161"/>
      <c r="J34" s="161"/>
      <c r="K34" s="161"/>
      <c r="L34" s="161"/>
      <c r="M34" s="161"/>
      <c r="N34" s="161"/>
      <c r="O34" s="161"/>
      <c r="P34" s="161"/>
      <c r="Q34" s="161"/>
      <c r="R34" s="161"/>
      <c r="S34" s="161"/>
      <c r="T34" s="161"/>
      <c r="U34" s="161"/>
      <c r="V34" s="161"/>
      <c r="W34" s="161"/>
      <c r="X34" s="161"/>
      <c r="Y34" s="150"/>
      <c r="Z34" s="150"/>
      <c r="AA34" s="150"/>
      <c r="AB34" s="150"/>
      <c r="AC34" s="150"/>
      <c r="AD34" s="150"/>
      <c r="AE34" s="150"/>
      <c r="AF34" s="150"/>
      <c r="AG34" s="150" t="s">
        <v>246</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61"/>
      <c r="D35" s="262"/>
      <c r="E35" s="262"/>
      <c r="F35" s="262"/>
      <c r="G35" s="262"/>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221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x14ac:dyDescent="0.2">
      <c r="A36" s="164" t="s">
        <v>212</v>
      </c>
      <c r="B36" s="165" t="s">
        <v>95</v>
      </c>
      <c r="C36" s="179" t="s">
        <v>96</v>
      </c>
      <c r="D36" s="166"/>
      <c r="E36" s="167"/>
      <c r="F36" s="168"/>
      <c r="G36" s="168">
        <f>SUMIF(AG37:AG40,"&lt;&gt;NOR",G37:G40)</f>
        <v>126527.34</v>
      </c>
      <c r="H36" s="168"/>
      <c r="I36" s="168">
        <f>SUM(I37:I40)</f>
        <v>0</v>
      </c>
      <c r="J36" s="168"/>
      <c r="K36" s="168">
        <f>SUM(K37:K40)</f>
        <v>0</v>
      </c>
      <c r="L36" s="168"/>
      <c r="M36" s="168">
        <f>SUM(M37:M40)</f>
        <v>153098.0814</v>
      </c>
      <c r="N36" s="168"/>
      <c r="O36" s="168">
        <f>SUM(O37:O40)</f>
        <v>2.92</v>
      </c>
      <c r="P36" s="168"/>
      <c r="Q36" s="168">
        <f>SUM(Q37:Q40)</f>
        <v>0</v>
      </c>
      <c r="R36" s="168"/>
      <c r="S36" s="168"/>
      <c r="T36" s="169"/>
      <c r="U36" s="163"/>
      <c r="V36" s="163">
        <f>SUM(V37:V40)</f>
        <v>101.88</v>
      </c>
      <c r="W36" s="163"/>
      <c r="X36" s="163"/>
      <c r="AG36" t="s">
        <v>213</v>
      </c>
    </row>
    <row r="37" spans="1:60" ht="33.75" outlineLevel="1" x14ac:dyDescent="0.2">
      <c r="A37" s="170">
        <v>8</v>
      </c>
      <c r="B37" s="171" t="s">
        <v>408</v>
      </c>
      <c r="C37" s="180" t="s">
        <v>409</v>
      </c>
      <c r="D37" s="172" t="s">
        <v>276</v>
      </c>
      <c r="E37" s="173">
        <v>84.2</v>
      </c>
      <c r="F37" s="174">
        <v>1502.7</v>
      </c>
      <c r="G37" s="175">
        <f>ROUND(E37*F37,2)</f>
        <v>126527.34</v>
      </c>
      <c r="H37" s="174"/>
      <c r="I37" s="175">
        <f>ROUND(E37*H37,2)</f>
        <v>0</v>
      </c>
      <c r="J37" s="174"/>
      <c r="K37" s="175">
        <f>ROUND(E37*J37,2)</f>
        <v>0</v>
      </c>
      <c r="L37" s="175">
        <v>21</v>
      </c>
      <c r="M37" s="175">
        <f>G37*(1+L37/100)</f>
        <v>153098.0814</v>
      </c>
      <c r="N37" s="175">
        <v>3.4619999999999998E-2</v>
      </c>
      <c r="O37" s="175">
        <f>ROUND(E37*N37,2)</f>
        <v>2.92</v>
      </c>
      <c r="P37" s="175">
        <v>0</v>
      </c>
      <c r="Q37" s="175">
        <f>ROUND(E37*P37,2)</f>
        <v>0</v>
      </c>
      <c r="R37" s="175" t="s">
        <v>304</v>
      </c>
      <c r="S37" s="175" t="s">
        <v>217</v>
      </c>
      <c r="T37" s="176" t="s">
        <v>218</v>
      </c>
      <c r="U37" s="161">
        <v>1.21</v>
      </c>
      <c r="V37" s="161">
        <f>ROUND(E37*U37,2)</f>
        <v>101.88</v>
      </c>
      <c r="W37" s="161"/>
      <c r="X37" s="161" t="s">
        <v>241</v>
      </c>
      <c r="Y37" s="150"/>
      <c r="Z37" s="150"/>
      <c r="AA37" s="150"/>
      <c r="AB37" s="150"/>
      <c r="AC37" s="150"/>
      <c r="AD37" s="150"/>
      <c r="AE37" s="150"/>
      <c r="AF37" s="150"/>
      <c r="AG37" s="150" t="s">
        <v>242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59" t="s">
        <v>410</v>
      </c>
      <c r="D38" s="260"/>
      <c r="E38" s="260"/>
      <c r="F38" s="260"/>
      <c r="G38" s="260"/>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244</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189" t="s">
        <v>1087</v>
      </c>
      <c r="D39" s="184"/>
      <c r="E39" s="185">
        <v>84.2</v>
      </c>
      <c r="F39" s="161"/>
      <c r="G39" s="161"/>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246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61"/>
      <c r="D40" s="262"/>
      <c r="E40" s="262"/>
      <c r="F40" s="262"/>
      <c r="G40" s="262"/>
      <c r="H40" s="161"/>
      <c r="I40" s="161"/>
      <c r="J40" s="161"/>
      <c r="K40" s="161"/>
      <c r="L40" s="161"/>
      <c r="M40" s="161"/>
      <c r="N40" s="161"/>
      <c r="O40" s="161"/>
      <c r="P40" s="161"/>
      <c r="Q40" s="161"/>
      <c r="R40" s="161"/>
      <c r="S40" s="161"/>
      <c r="T40" s="161"/>
      <c r="U40" s="161"/>
      <c r="V40" s="161"/>
      <c r="W40" s="161"/>
      <c r="X40" s="161"/>
      <c r="Y40" s="150"/>
      <c r="Z40" s="150"/>
      <c r="AA40" s="150"/>
      <c r="AB40" s="150"/>
      <c r="AC40" s="150"/>
      <c r="AD40" s="150"/>
      <c r="AE40" s="150"/>
      <c r="AF40" s="150"/>
      <c r="AG40" s="150" t="s">
        <v>221</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x14ac:dyDescent="0.2">
      <c r="A41" s="164" t="s">
        <v>212</v>
      </c>
      <c r="B41" s="165" t="s">
        <v>99</v>
      </c>
      <c r="C41" s="179" t="s">
        <v>100</v>
      </c>
      <c r="D41" s="166"/>
      <c r="E41" s="167"/>
      <c r="F41" s="168"/>
      <c r="G41" s="168">
        <f>SUMIF(AG42:AG63,"&lt;&gt;NOR",G42:G63)</f>
        <v>56712.739999999991</v>
      </c>
      <c r="H41" s="168"/>
      <c r="I41" s="168">
        <f>SUM(I42:I63)</f>
        <v>0</v>
      </c>
      <c r="J41" s="168"/>
      <c r="K41" s="168">
        <f>SUM(K42:K63)</f>
        <v>0</v>
      </c>
      <c r="L41" s="168"/>
      <c r="M41" s="168">
        <f>SUM(M42:M63)</f>
        <v>68622.415399999983</v>
      </c>
      <c r="N41" s="168"/>
      <c r="O41" s="168">
        <f>SUM(O42:O63)</f>
        <v>1.04</v>
      </c>
      <c r="P41" s="168"/>
      <c r="Q41" s="168">
        <f>SUM(Q42:Q63)</f>
        <v>0</v>
      </c>
      <c r="R41" s="168"/>
      <c r="S41" s="168"/>
      <c r="T41" s="169"/>
      <c r="U41" s="163"/>
      <c r="V41" s="163">
        <f>SUM(V42:V63)</f>
        <v>72.34</v>
      </c>
      <c r="W41" s="163"/>
      <c r="X41" s="163"/>
      <c r="AG41" t="s">
        <v>213</v>
      </c>
    </row>
    <row r="42" spans="1:60" ht="22.5" outlineLevel="1" x14ac:dyDescent="0.2">
      <c r="A42" s="170">
        <v>9</v>
      </c>
      <c r="B42" s="171" t="s">
        <v>451</v>
      </c>
      <c r="C42" s="180" t="s">
        <v>452</v>
      </c>
      <c r="D42" s="172" t="s">
        <v>276</v>
      </c>
      <c r="E42" s="173">
        <v>227.70699999999999</v>
      </c>
      <c r="F42" s="174">
        <v>162.02000000000001</v>
      </c>
      <c r="G42" s="175">
        <f>ROUND(E42*F42,2)</f>
        <v>36893.089999999997</v>
      </c>
      <c r="H42" s="174"/>
      <c r="I42" s="175">
        <f>ROUND(E42*H42,2)</f>
        <v>0</v>
      </c>
      <c r="J42" s="174"/>
      <c r="K42" s="175">
        <f>ROUND(E42*J42,2)</f>
        <v>0</v>
      </c>
      <c r="L42" s="175">
        <v>21</v>
      </c>
      <c r="M42" s="175">
        <f>G42*(1+L42/100)</f>
        <v>44640.638899999991</v>
      </c>
      <c r="N42" s="175">
        <v>4.1999999999999997E-3</v>
      </c>
      <c r="O42" s="175">
        <f>ROUND(E42*N42,2)</f>
        <v>0.96</v>
      </c>
      <c r="P42" s="175">
        <v>0</v>
      </c>
      <c r="Q42" s="175">
        <f>ROUND(E42*P42,2)</f>
        <v>0</v>
      </c>
      <c r="R42" s="175" t="s">
        <v>304</v>
      </c>
      <c r="S42" s="175" t="s">
        <v>217</v>
      </c>
      <c r="T42" s="176" t="s">
        <v>218</v>
      </c>
      <c r="U42" s="161">
        <v>0.245</v>
      </c>
      <c r="V42" s="161">
        <f>ROUND(E42*U42,2)</f>
        <v>55.79</v>
      </c>
      <c r="W42" s="161"/>
      <c r="X42" s="161" t="s">
        <v>241</v>
      </c>
      <c r="Y42" s="150"/>
      <c r="Z42" s="150"/>
      <c r="AA42" s="150"/>
      <c r="AB42" s="150"/>
      <c r="AC42" s="150"/>
      <c r="AD42" s="150"/>
      <c r="AE42" s="150"/>
      <c r="AF42" s="150"/>
      <c r="AG42" s="150" t="s">
        <v>242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59" t="s">
        <v>453</v>
      </c>
      <c r="D43" s="260"/>
      <c r="E43" s="260"/>
      <c r="F43" s="260"/>
      <c r="G43" s="260"/>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244</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189" t="s">
        <v>461</v>
      </c>
      <c r="D44" s="184"/>
      <c r="E44" s="185"/>
      <c r="F44" s="161"/>
      <c r="G44" s="161"/>
      <c r="H44" s="161"/>
      <c r="I44" s="161"/>
      <c r="J44" s="161"/>
      <c r="K44" s="161"/>
      <c r="L44" s="161"/>
      <c r="M44" s="161"/>
      <c r="N44" s="161"/>
      <c r="O44" s="161"/>
      <c r="P44" s="161"/>
      <c r="Q44" s="161"/>
      <c r="R44" s="161"/>
      <c r="S44" s="161"/>
      <c r="T44" s="161"/>
      <c r="U44" s="161"/>
      <c r="V44" s="161"/>
      <c r="W44" s="161"/>
      <c r="X44" s="161"/>
      <c r="Y44" s="150"/>
      <c r="Z44" s="150"/>
      <c r="AA44" s="150"/>
      <c r="AB44" s="150"/>
      <c r="AC44" s="150"/>
      <c r="AD44" s="150"/>
      <c r="AE44" s="150"/>
      <c r="AF44" s="150"/>
      <c r="AG44" s="150" t="s">
        <v>246</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9" t="s">
        <v>1088</v>
      </c>
      <c r="D45" s="184"/>
      <c r="E45" s="185">
        <v>243.87</v>
      </c>
      <c r="F45" s="161"/>
      <c r="G45" s="161"/>
      <c r="H45" s="161"/>
      <c r="I45" s="161"/>
      <c r="J45" s="161"/>
      <c r="K45" s="161"/>
      <c r="L45" s="161"/>
      <c r="M45" s="161"/>
      <c r="N45" s="161"/>
      <c r="O45" s="161"/>
      <c r="P45" s="161"/>
      <c r="Q45" s="161"/>
      <c r="R45" s="161"/>
      <c r="S45" s="161"/>
      <c r="T45" s="161"/>
      <c r="U45" s="161"/>
      <c r="V45" s="161"/>
      <c r="W45" s="161"/>
      <c r="X45" s="161"/>
      <c r="Y45" s="150"/>
      <c r="Z45" s="150"/>
      <c r="AA45" s="150"/>
      <c r="AB45" s="150"/>
      <c r="AC45" s="150"/>
      <c r="AD45" s="150"/>
      <c r="AE45" s="150"/>
      <c r="AF45" s="150"/>
      <c r="AG45" s="150" t="s">
        <v>246</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9" t="s">
        <v>1089</v>
      </c>
      <c r="D46" s="184"/>
      <c r="E46" s="185">
        <v>-18.38</v>
      </c>
      <c r="F46" s="161"/>
      <c r="G46" s="161"/>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246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9" t="s">
        <v>1090</v>
      </c>
      <c r="D47" s="184"/>
      <c r="E47" s="185">
        <v>2.2170000000000001</v>
      </c>
      <c r="F47" s="161"/>
      <c r="G47" s="161"/>
      <c r="H47" s="161"/>
      <c r="I47" s="161"/>
      <c r="J47" s="161"/>
      <c r="K47" s="161"/>
      <c r="L47" s="161"/>
      <c r="M47" s="161"/>
      <c r="N47" s="161"/>
      <c r="O47" s="161"/>
      <c r="P47" s="161"/>
      <c r="Q47" s="161"/>
      <c r="R47" s="161"/>
      <c r="S47" s="161"/>
      <c r="T47" s="161"/>
      <c r="U47" s="161"/>
      <c r="V47" s="161"/>
      <c r="W47" s="161"/>
      <c r="X47" s="161"/>
      <c r="Y47" s="150"/>
      <c r="Z47" s="150"/>
      <c r="AA47" s="150"/>
      <c r="AB47" s="150"/>
      <c r="AC47" s="150"/>
      <c r="AD47" s="150"/>
      <c r="AE47" s="150"/>
      <c r="AF47" s="150"/>
      <c r="AG47" s="150" t="s">
        <v>246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61"/>
      <c r="D48" s="262"/>
      <c r="E48" s="262"/>
      <c r="F48" s="262"/>
      <c r="G48" s="262"/>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221</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2.5" outlineLevel="1" x14ac:dyDescent="0.2">
      <c r="A49" s="170">
        <v>10</v>
      </c>
      <c r="B49" s="171" t="s">
        <v>1091</v>
      </c>
      <c r="C49" s="180" t="s">
        <v>1092</v>
      </c>
      <c r="D49" s="172" t="s">
        <v>276</v>
      </c>
      <c r="E49" s="173">
        <v>1.74</v>
      </c>
      <c r="F49" s="174">
        <v>513.36</v>
      </c>
      <c r="G49" s="175">
        <f>ROUND(E49*F49,2)</f>
        <v>893.25</v>
      </c>
      <c r="H49" s="174"/>
      <c r="I49" s="175">
        <f>ROUND(E49*H49,2)</f>
        <v>0</v>
      </c>
      <c r="J49" s="174"/>
      <c r="K49" s="175">
        <f>ROUND(E49*J49,2)</f>
        <v>0</v>
      </c>
      <c r="L49" s="175">
        <v>21</v>
      </c>
      <c r="M49" s="175">
        <f>G49*(1+L49/100)</f>
        <v>1080.8325</v>
      </c>
      <c r="N49" s="175">
        <v>3.9399999999999999E-3</v>
      </c>
      <c r="O49" s="175">
        <f>ROUND(E49*N49,2)</f>
        <v>0.01</v>
      </c>
      <c r="P49" s="175">
        <v>0</v>
      </c>
      <c r="Q49" s="175">
        <f>ROUND(E49*P49,2)</f>
        <v>0</v>
      </c>
      <c r="R49" s="175" t="s">
        <v>304</v>
      </c>
      <c r="S49" s="175" t="s">
        <v>217</v>
      </c>
      <c r="T49" s="176" t="s">
        <v>218</v>
      </c>
      <c r="U49" s="161">
        <v>0.3</v>
      </c>
      <c r="V49" s="161">
        <f>ROUND(E49*U49,2)</f>
        <v>0.52</v>
      </c>
      <c r="W49" s="161"/>
      <c r="X49" s="161" t="s">
        <v>241</v>
      </c>
      <c r="Y49" s="150"/>
      <c r="Z49" s="150"/>
      <c r="AA49" s="150"/>
      <c r="AB49" s="150"/>
      <c r="AC49" s="150"/>
      <c r="AD49" s="150"/>
      <c r="AE49" s="150"/>
      <c r="AF49" s="150"/>
      <c r="AG49" s="150" t="s">
        <v>242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59" t="s">
        <v>453</v>
      </c>
      <c r="D50" s="260"/>
      <c r="E50" s="260"/>
      <c r="F50" s="260"/>
      <c r="G50" s="260"/>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244</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9" t="s">
        <v>1093</v>
      </c>
      <c r="D51" s="184"/>
      <c r="E51" s="185">
        <v>1.74</v>
      </c>
      <c r="F51" s="161"/>
      <c r="G51" s="161"/>
      <c r="H51" s="161"/>
      <c r="I51" s="161"/>
      <c r="J51" s="161"/>
      <c r="K51" s="161"/>
      <c r="L51" s="161"/>
      <c r="M51" s="161"/>
      <c r="N51" s="161"/>
      <c r="O51" s="161"/>
      <c r="P51" s="161"/>
      <c r="Q51" s="161"/>
      <c r="R51" s="161"/>
      <c r="S51" s="161"/>
      <c r="T51" s="161"/>
      <c r="U51" s="161"/>
      <c r="V51" s="161"/>
      <c r="W51" s="161"/>
      <c r="X51" s="161"/>
      <c r="Y51" s="150"/>
      <c r="Z51" s="150"/>
      <c r="AA51" s="150"/>
      <c r="AB51" s="150"/>
      <c r="AC51" s="150"/>
      <c r="AD51" s="150"/>
      <c r="AE51" s="150"/>
      <c r="AF51" s="150"/>
      <c r="AG51" s="150" t="s">
        <v>246</v>
      </c>
      <c r="AH51" s="150">
        <v>5</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61"/>
      <c r="D52" s="262"/>
      <c r="E52" s="262"/>
      <c r="F52" s="262"/>
      <c r="G52" s="262"/>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221</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0">
        <v>11</v>
      </c>
      <c r="B53" s="171" t="s">
        <v>1094</v>
      </c>
      <c r="C53" s="180" t="s">
        <v>1095</v>
      </c>
      <c r="D53" s="172" t="s">
        <v>276</v>
      </c>
      <c r="E53" s="173">
        <v>1.74</v>
      </c>
      <c r="F53" s="174">
        <v>49.38</v>
      </c>
      <c r="G53" s="175">
        <f>ROUND(E53*F53,2)</f>
        <v>85.92</v>
      </c>
      <c r="H53" s="174"/>
      <c r="I53" s="175">
        <f>ROUND(E53*H53,2)</f>
        <v>0</v>
      </c>
      <c r="J53" s="174"/>
      <c r="K53" s="175">
        <f>ROUND(E53*J53,2)</f>
        <v>0</v>
      </c>
      <c r="L53" s="175">
        <v>21</v>
      </c>
      <c r="M53" s="175">
        <f>G53*(1+L53/100)</f>
        <v>103.9632</v>
      </c>
      <c r="N53" s="175">
        <v>2.5000000000000001E-4</v>
      </c>
      <c r="O53" s="175">
        <f>ROUND(E53*N53,2)</f>
        <v>0</v>
      </c>
      <c r="P53" s="175">
        <v>0</v>
      </c>
      <c r="Q53" s="175">
        <f>ROUND(E53*P53,2)</f>
        <v>0</v>
      </c>
      <c r="R53" s="175" t="s">
        <v>304</v>
      </c>
      <c r="S53" s="175" t="s">
        <v>217</v>
      </c>
      <c r="T53" s="176" t="s">
        <v>218</v>
      </c>
      <c r="U53" s="161">
        <v>0.05</v>
      </c>
      <c r="V53" s="161">
        <f>ROUND(E53*U53,2)</f>
        <v>0.09</v>
      </c>
      <c r="W53" s="161"/>
      <c r="X53" s="161" t="s">
        <v>241</v>
      </c>
      <c r="Y53" s="150"/>
      <c r="Z53" s="150"/>
      <c r="AA53" s="150"/>
      <c r="AB53" s="150"/>
      <c r="AC53" s="150"/>
      <c r="AD53" s="150"/>
      <c r="AE53" s="150"/>
      <c r="AF53" s="150"/>
      <c r="AG53" s="150" t="s">
        <v>242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59" t="s">
        <v>453</v>
      </c>
      <c r="D54" s="260"/>
      <c r="E54" s="260"/>
      <c r="F54" s="260"/>
      <c r="G54" s="260"/>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244</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9" t="s">
        <v>1093</v>
      </c>
      <c r="D55" s="184"/>
      <c r="E55" s="185">
        <v>1.74</v>
      </c>
      <c r="F55" s="161"/>
      <c r="G55" s="161"/>
      <c r="H55" s="161"/>
      <c r="I55" s="161"/>
      <c r="J55" s="161"/>
      <c r="K55" s="161"/>
      <c r="L55" s="161"/>
      <c r="M55" s="161"/>
      <c r="N55" s="161"/>
      <c r="O55" s="161"/>
      <c r="P55" s="161"/>
      <c r="Q55" s="161"/>
      <c r="R55" s="161"/>
      <c r="S55" s="161"/>
      <c r="T55" s="161"/>
      <c r="U55" s="161"/>
      <c r="V55" s="161"/>
      <c r="W55" s="161"/>
      <c r="X55" s="161"/>
      <c r="Y55" s="150"/>
      <c r="Z55" s="150"/>
      <c r="AA55" s="150"/>
      <c r="AB55" s="150"/>
      <c r="AC55" s="150"/>
      <c r="AD55" s="150"/>
      <c r="AE55" s="150"/>
      <c r="AF55" s="150"/>
      <c r="AG55" s="150" t="s">
        <v>246</v>
      </c>
      <c r="AH55" s="150">
        <v>5</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61"/>
      <c r="D56" s="262"/>
      <c r="E56" s="262"/>
      <c r="F56" s="262"/>
      <c r="G56" s="262"/>
      <c r="H56" s="161"/>
      <c r="I56" s="161"/>
      <c r="J56" s="161"/>
      <c r="K56" s="161"/>
      <c r="L56" s="161"/>
      <c r="M56" s="161"/>
      <c r="N56" s="161"/>
      <c r="O56" s="161"/>
      <c r="P56" s="161"/>
      <c r="Q56" s="161"/>
      <c r="R56" s="161"/>
      <c r="S56" s="161"/>
      <c r="T56" s="161"/>
      <c r="U56" s="161"/>
      <c r="V56" s="161"/>
      <c r="W56" s="161"/>
      <c r="X56" s="161"/>
      <c r="Y56" s="150"/>
      <c r="Z56" s="150"/>
      <c r="AA56" s="150"/>
      <c r="AB56" s="150"/>
      <c r="AC56" s="150"/>
      <c r="AD56" s="150"/>
      <c r="AE56" s="150"/>
      <c r="AF56" s="150"/>
      <c r="AG56" s="150" t="s">
        <v>221</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22.5" outlineLevel="1" x14ac:dyDescent="0.2">
      <c r="A57" s="170">
        <v>12</v>
      </c>
      <c r="B57" s="171" t="s">
        <v>459</v>
      </c>
      <c r="C57" s="180" t="s">
        <v>460</v>
      </c>
      <c r="D57" s="172" t="s">
        <v>276</v>
      </c>
      <c r="E57" s="173">
        <v>227.70699999999999</v>
      </c>
      <c r="F57" s="174">
        <v>82.74</v>
      </c>
      <c r="G57" s="175">
        <f>ROUND(E57*F57,2)</f>
        <v>18840.48</v>
      </c>
      <c r="H57" s="174"/>
      <c r="I57" s="175">
        <f>ROUND(E57*H57,2)</f>
        <v>0</v>
      </c>
      <c r="J57" s="174"/>
      <c r="K57" s="175">
        <f>ROUND(E57*J57,2)</f>
        <v>0</v>
      </c>
      <c r="L57" s="175">
        <v>21</v>
      </c>
      <c r="M57" s="175">
        <f>G57*(1+L57/100)</f>
        <v>22796.980799999998</v>
      </c>
      <c r="N57" s="175">
        <v>3.2000000000000003E-4</v>
      </c>
      <c r="O57" s="175">
        <f>ROUND(E57*N57,2)</f>
        <v>7.0000000000000007E-2</v>
      </c>
      <c r="P57" s="175">
        <v>0</v>
      </c>
      <c r="Q57" s="175">
        <f>ROUND(E57*P57,2)</f>
        <v>0</v>
      </c>
      <c r="R57" s="175" t="s">
        <v>304</v>
      </c>
      <c r="S57" s="175" t="s">
        <v>217</v>
      </c>
      <c r="T57" s="176" t="s">
        <v>218</v>
      </c>
      <c r="U57" s="161">
        <v>7.0000000000000007E-2</v>
      </c>
      <c r="V57" s="161">
        <f>ROUND(E57*U57,2)</f>
        <v>15.94</v>
      </c>
      <c r="W57" s="161"/>
      <c r="X57" s="161" t="s">
        <v>241</v>
      </c>
      <c r="Y57" s="150"/>
      <c r="Z57" s="150"/>
      <c r="AA57" s="150"/>
      <c r="AB57" s="150"/>
      <c r="AC57" s="150"/>
      <c r="AD57" s="150"/>
      <c r="AE57" s="150"/>
      <c r="AF57" s="150"/>
      <c r="AG57" s="150" t="s">
        <v>242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59" t="s">
        <v>453</v>
      </c>
      <c r="D58" s="260"/>
      <c r="E58" s="260"/>
      <c r="F58" s="260"/>
      <c r="G58" s="260"/>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244</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189" t="s">
        <v>461</v>
      </c>
      <c r="D59" s="184"/>
      <c r="E59" s="185"/>
      <c r="F59" s="161"/>
      <c r="G59" s="161"/>
      <c r="H59" s="161"/>
      <c r="I59" s="161"/>
      <c r="J59" s="161"/>
      <c r="K59" s="161"/>
      <c r="L59" s="161"/>
      <c r="M59" s="161"/>
      <c r="N59" s="161"/>
      <c r="O59" s="161"/>
      <c r="P59" s="161"/>
      <c r="Q59" s="161"/>
      <c r="R59" s="161"/>
      <c r="S59" s="161"/>
      <c r="T59" s="161"/>
      <c r="U59" s="161"/>
      <c r="V59" s="161"/>
      <c r="W59" s="161"/>
      <c r="X59" s="161"/>
      <c r="Y59" s="150"/>
      <c r="Z59" s="150"/>
      <c r="AA59" s="150"/>
      <c r="AB59" s="150"/>
      <c r="AC59" s="150"/>
      <c r="AD59" s="150"/>
      <c r="AE59" s="150"/>
      <c r="AF59" s="150"/>
      <c r="AG59" s="150" t="s">
        <v>246</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9" t="s">
        <v>1088</v>
      </c>
      <c r="D60" s="184"/>
      <c r="E60" s="185">
        <v>243.87</v>
      </c>
      <c r="F60" s="161"/>
      <c r="G60" s="16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246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189" t="s">
        <v>1089</v>
      </c>
      <c r="D61" s="184"/>
      <c r="E61" s="185">
        <v>-18.38</v>
      </c>
      <c r="F61" s="161"/>
      <c r="G61" s="161"/>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246</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189" t="s">
        <v>1090</v>
      </c>
      <c r="D62" s="184"/>
      <c r="E62" s="185">
        <v>2.2170000000000001</v>
      </c>
      <c r="F62" s="161"/>
      <c r="G62" s="161"/>
      <c r="H62" s="161"/>
      <c r="I62" s="161"/>
      <c r="J62" s="161"/>
      <c r="K62" s="161"/>
      <c r="L62" s="161"/>
      <c r="M62" s="161"/>
      <c r="N62" s="161"/>
      <c r="O62" s="161"/>
      <c r="P62" s="161"/>
      <c r="Q62" s="161"/>
      <c r="R62" s="161"/>
      <c r="S62" s="161"/>
      <c r="T62" s="161"/>
      <c r="U62" s="161"/>
      <c r="V62" s="161"/>
      <c r="W62" s="161"/>
      <c r="X62" s="161"/>
      <c r="Y62" s="150"/>
      <c r="Z62" s="150"/>
      <c r="AA62" s="150"/>
      <c r="AB62" s="150"/>
      <c r="AC62" s="150"/>
      <c r="AD62" s="150"/>
      <c r="AE62" s="150"/>
      <c r="AF62" s="150"/>
      <c r="AG62" s="150" t="s">
        <v>246</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61"/>
      <c r="D63" s="262"/>
      <c r="E63" s="262"/>
      <c r="F63" s="262"/>
      <c r="G63" s="262"/>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221</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x14ac:dyDescent="0.2">
      <c r="A64" s="164" t="s">
        <v>212</v>
      </c>
      <c r="B64" s="165" t="s">
        <v>101</v>
      </c>
      <c r="C64" s="179" t="s">
        <v>102</v>
      </c>
      <c r="D64" s="166"/>
      <c r="E64" s="167"/>
      <c r="F64" s="168"/>
      <c r="G64" s="168">
        <f>SUMIF(AG65:AG68,"&lt;&gt;NOR",G65:G68)</f>
        <v>6111.66</v>
      </c>
      <c r="H64" s="168"/>
      <c r="I64" s="168">
        <f>SUM(I65:I68)</f>
        <v>0</v>
      </c>
      <c r="J64" s="168"/>
      <c r="K64" s="168">
        <f>SUM(K65:K68)</f>
        <v>0</v>
      </c>
      <c r="L64" s="168"/>
      <c r="M64" s="168">
        <f>SUM(M65:M68)</f>
        <v>7395.1085999999996</v>
      </c>
      <c r="N64" s="168"/>
      <c r="O64" s="168">
        <f>SUM(O65:O68)</f>
        <v>0.24</v>
      </c>
      <c r="P64" s="168"/>
      <c r="Q64" s="168">
        <f>SUM(Q65:Q68)</f>
        <v>0</v>
      </c>
      <c r="R64" s="168"/>
      <c r="S64" s="168"/>
      <c r="T64" s="169"/>
      <c r="U64" s="163"/>
      <c r="V64" s="163">
        <f>SUM(V65:V68)</f>
        <v>7.99</v>
      </c>
      <c r="W64" s="163"/>
      <c r="X64" s="163"/>
      <c r="AG64" t="s">
        <v>213</v>
      </c>
    </row>
    <row r="65" spans="1:60" outlineLevel="1" x14ac:dyDescent="0.2">
      <c r="A65" s="170">
        <v>13</v>
      </c>
      <c r="B65" s="171" t="s">
        <v>1096</v>
      </c>
      <c r="C65" s="180" t="s">
        <v>1097</v>
      </c>
      <c r="D65" s="172" t="s">
        <v>276</v>
      </c>
      <c r="E65" s="173">
        <v>6.7750000000000004</v>
      </c>
      <c r="F65" s="174">
        <v>902.09</v>
      </c>
      <c r="G65" s="175">
        <f>ROUND(E65*F65,2)</f>
        <v>6111.66</v>
      </c>
      <c r="H65" s="174"/>
      <c r="I65" s="175">
        <f>ROUND(E65*H65,2)</f>
        <v>0</v>
      </c>
      <c r="J65" s="174"/>
      <c r="K65" s="175">
        <f>ROUND(E65*J65,2)</f>
        <v>0</v>
      </c>
      <c r="L65" s="175">
        <v>21</v>
      </c>
      <c r="M65" s="175">
        <f>G65*(1+L65/100)</f>
        <v>7395.1085999999996</v>
      </c>
      <c r="N65" s="175">
        <v>3.4909999999999997E-2</v>
      </c>
      <c r="O65" s="175">
        <f>ROUND(E65*N65,2)</f>
        <v>0.24</v>
      </c>
      <c r="P65" s="175">
        <v>0</v>
      </c>
      <c r="Q65" s="175">
        <f>ROUND(E65*P65,2)</f>
        <v>0</v>
      </c>
      <c r="R65" s="175" t="s">
        <v>348</v>
      </c>
      <c r="S65" s="175" t="s">
        <v>217</v>
      </c>
      <c r="T65" s="176" t="s">
        <v>218</v>
      </c>
      <c r="U65" s="161">
        <v>1.18</v>
      </c>
      <c r="V65" s="161">
        <f>ROUND(E65*U65,2)</f>
        <v>7.99</v>
      </c>
      <c r="W65" s="161"/>
      <c r="X65" s="161" t="s">
        <v>241</v>
      </c>
      <c r="Y65" s="150"/>
      <c r="Z65" s="150"/>
      <c r="AA65" s="150"/>
      <c r="AB65" s="150"/>
      <c r="AC65" s="150"/>
      <c r="AD65" s="150"/>
      <c r="AE65" s="150"/>
      <c r="AF65" s="150"/>
      <c r="AG65" s="150" t="s">
        <v>242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59" t="s">
        <v>1098</v>
      </c>
      <c r="D66" s="260"/>
      <c r="E66" s="260"/>
      <c r="F66" s="260"/>
      <c r="G66" s="260"/>
      <c r="H66" s="161"/>
      <c r="I66" s="161"/>
      <c r="J66" s="161"/>
      <c r="K66" s="161"/>
      <c r="L66" s="161"/>
      <c r="M66" s="161"/>
      <c r="N66" s="161"/>
      <c r="O66" s="161"/>
      <c r="P66" s="161"/>
      <c r="Q66" s="161"/>
      <c r="R66" s="161"/>
      <c r="S66" s="161"/>
      <c r="T66" s="161"/>
      <c r="U66" s="161"/>
      <c r="V66" s="161"/>
      <c r="W66" s="161"/>
      <c r="X66" s="161"/>
      <c r="Y66" s="150"/>
      <c r="Z66" s="150"/>
      <c r="AA66" s="150"/>
      <c r="AB66" s="150"/>
      <c r="AC66" s="150"/>
      <c r="AD66" s="150"/>
      <c r="AE66" s="150"/>
      <c r="AF66" s="150"/>
      <c r="AG66" s="150" t="s">
        <v>244</v>
      </c>
      <c r="AH66" s="150"/>
      <c r="AI66" s="150"/>
      <c r="AJ66" s="150"/>
      <c r="AK66" s="150"/>
      <c r="AL66" s="150"/>
      <c r="AM66" s="150"/>
      <c r="AN66" s="150"/>
      <c r="AO66" s="150"/>
      <c r="AP66" s="150"/>
      <c r="AQ66" s="150"/>
      <c r="AR66" s="150"/>
      <c r="AS66" s="150"/>
      <c r="AT66" s="150"/>
      <c r="AU66" s="150"/>
      <c r="AV66" s="150"/>
      <c r="AW66" s="150"/>
      <c r="AX66" s="150"/>
      <c r="AY66" s="150"/>
      <c r="AZ66" s="150"/>
      <c r="BA66" s="188" t="str">
        <f>C66</f>
        <v>okenního nebo dveřního, z pomocného pracovního lešení o výšce podlahy do 1900 mm a pro zatížení do 1,5 kPa,</v>
      </c>
      <c r="BB66" s="150"/>
      <c r="BC66" s="150"/>
      <c r="BD66" s="150"/>
      <c r="BE66" s="150"/>
      <c r="BF66" s="150"/>
      <c r="BG66" s="150"/>
      <c r="BH66" s="150"/>
    </row>
    <row r="67" spans="1:60" outlineLevel="1" x14ac:dyDescent="0.2">
      <c r="A67" s="157"/>
      <c r="B67" s="158"/>
      <c r="C67" s="189" t="s">
        <v>1099</v>
      </c>
      <c r="D67" s="184"/>
      <c r="E67" s="185">
        <v>6.7750000000000004</v>
      </c>
      <c r="F67" s="161"/>
      <c r="G67" s="161"/>
      <c r="H67" s="161"/>
      <c r="I67" s="161"/>
      <c r="J67" s="161"/>
      <c r="K67" s="161"/>
      <c r="L67" s="161"/>
      <c r="M67" s="161"/>
      <c r="N67" s="161"/>
      <c r="O67" s="161"/>
      <c r="P67" s="161"/>
      <c r="Q67" s="161"/>
      <c r="R67" s="161"/>
      <c r="S67" s="161"/>
      <c r="T67" s="161"/>
      <c r="U67" s="161"/>
      <c r="V67" s="161"/>
      <c r="W67" s="161"/>
      <c r="X67" s="161"/>
      <c r="Y67" s="150"/>
      <c r="Z67" s="150"/>
      <c r="AA67" s="150"/>
      <c r="AB67" s="150"/>
      <c r="AC67" s="150"/>
      <c r="AD67" s="150"/>
      <c r="AE67" s="150"/>
      <c r="AF67" s="150"/>
      <c r="AG67" s="150" t="s">
        <v>246</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61"/>
      <c r="D68" s="262"/>
      <c r="E68" s="262"/>
      <c r="F68" s="262"/>
      <c r="G68" s="262"/>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221</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x14ac:dyDescent="0.2">
      <c r="A69" s="164" t="s">
        <v>212</v>
      </c>
      <c r="B69" s="165" t="s">
        <v>103</v>
      </c>
      <c r="C69" s="179" t="s">
        <v>104</v>
      </c>
      <c r="D69" s="166"/>
      <c r="E69" s="167"/>
      <c r="F69" s="168"/>
      <c r="G69" s="168">
        <f>SUMIF(AG70:AG120,"&lt;&gt;NOR",G70:G120)</f>
        <v>226124.43</v>
      </c>
      <c r="H69" s="168"/>
      <c r="I69" s="168">
        <f>SUM(I70:I120)</f>
        <v>0</v>
      </c>
      <c r="J69" s="168"/>
      <c r="K69" s="168">
        <f>SUM(K70:K120)</f>
        <v>0</v>
      </c>
      <c r="L69" s="168"/>
      <c r="M69" s="168">
        <f>SUM(M70:M120)</f>
        <v>273610.56029999995</v>
      </c>
      <c r="N69" s="168"/>
      <c r="O69" s="168">
        <f>SUM(O70:O120)</f>
        <v>3.9899999999999998</v>
      </c>
      <c r="P69" s="168"/>
      <c r="Q69" s="168">
        <f>SUM(Q70:Q120)</f>
        <v>0</v>
      </c>
      <c r="R69" s="168"/>
      <c r="S69" s="168"/>
      <c r="T69" s="169"/>
      <c r="U69" s="163"/>
      <c r="V69" s="163">
        <f>SUM(V70:V120)</f>
        <v>210.87</v>
      </c>
      <c r="W69" s="163"/>
      <c r="X69" s="163"/>
      <c r="AG69" t="s">
        <v>213</v>
      </c>
    </row>
    <row r="70" spans="1:60" outlineLevel="1" x14ac:dyDescent="0.2">
      <c r="A70" s="170">
        <v>14</v>
      </c>
      <c r="B70" s="171" t="s">
        <v>474</v>
      </c>
      <c r="C70" s="180" t="s">
        <v>475</v>
      </c>
      <c r="D70" s="172" t="s">
        <v>276</v>
      </c>
      <c r="E70" s="173">
        <v>18.920000000000002</v>
      </c>
      <c r="F70" s="174">
        <v>55.31</v>
      </c>
      <c r="G70" s="175">
        <f>ROUND(E70*F70,2)</f>
        <v>1046.47</v>
      </c>
      <c r="H70" s="174"/>
      <c r="I70" s="175">
        <f>ROUND(E70*H70,2)</f>
        <v>0</v>
      </c>
      <c r="J70" s="174"/>
      <c r="K70" s="175">
        <f>ROUND(E70*J70,2)</f>
        <v>0</v>
      </c>
      <c r="L70" s="175">
        <v>21</v>
      </c>
      <c r="M70" s="175">
        <f>G70*(1+L70/100)</f>
        <v>1266.2286999999999</v>
      </c>
      <c r="N70" s="175">
        <v>4.0000000000000003E-5</v>
      </c>
      <c r="O70" s="175">
        <f>ROUND(E70*N70,2)</f>
        <v>0</v>
      </c>
      <c r="P70" s="175">
        <v>0</v>
      </c>
      <c r="Q70" s="175">
        <f>ROUND(E70*P70,2)</f>
        <v>0</v>
      </c>
      <c r="R70" s="175" t="s">
        <v>304</v>
      </c>
      <c r="S70" s="175" t="s">
        <v>217</v>
      </c>
      <c r="T70" s="176" t="s">
        <v>218</v>
      </c>
      <c r="U70" s="161">
        <v>7.8E-2</v>
      </c>
      <c r="V70" s="161">
        <f>ROUND(E70*U70,2)</f>
        <v>1.48</v>
      </c>
      <c r="W70" s="161"/>
      <c r="X70" s="161" t="s">
        <v>241</v>
      </c>
      <c r="Y70" s="150"/>
      <c r="Z70" s="150"/>
      <c r="AA70" s="150"/>
      <c r="AB70" s="150"/>
      <c r="AC70" s="150"/>
      <c r="AD70" s="150"/>
      <c r="AE70" s="150"/>
      <c r="AF70" s="150"/>
      <c r="AG70" s="150" t="s">
        <v>242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57"/>
      <c r="B71" s="158"/>
      <c r="C71" s="259" t="s">
        <v>476</v>
      </c>
      <c r="D71" s="260"/>
      <c r="E71" s="260"/>
      <c r="F71" s="260"/>
      <c r="G71" s="260"/>
      <c r="H71" s="161"/>
      <c r="I71" s="161"/>
      <c r="J71" s="161"/>
      <c r="K71" s="161"/>
      <c r="L71" s="161"/>
      <c r="M71" s="161"/>
      <c r="N71" s="161"/>
      <c r="O71" s="161"/>
      <c r="P71" s="161"/>
      <c r="Q71" s="161"/>
      <c r="R71" s="161"/>
      <c r="S71" s="161"/>
      <c r="T71" s="161"/>
      <c r="U71" s="161"/>
      <c r="V71" s="161"/>
      <c r="W71" s="161"/>
      <c r="X71" s="161"/>
      <c r="Y71" s="150"/>
      <c r="Z71" s="150"/>
      <c r="AA71" s="150"/>
      <c r="AB71" s="150"/>
      <c r="AC71" s="150"/>
      <c r="AD71" s="150"/>
      <c r="AE71" s="150"/>
      <c r="AF71" s="150"/>
      <c r="AG71" s="150" t="s">
        <v>244</v>
      </c>
      <c r="AH71" s="150"/>
      <c r="AI71" s="150"/>
      <c r="AJ71" s="150"/>
      <c r="AK71" s="150"/>
      <c r="AL71" s="150"/>
      <c r="AM71" s="150"/>
      <c r="AN71" s="150"/>
      <c r="AO71" s="150"/>
      <c r="AP71" s="150"/>
      <c r="AQ71" s="150"/>
      <c r="AR71" s="150"/>
      <c r="AS71" s="150"/>
      <c r="AT71" s="150"/>
      <c r="AU71" s="150"/>
      <c r="AV71" s="150"/>
      <c r="AW71" s="150"/>
      <c r="AX71" s="150"/>
      <c r="AY71" s="150"/>
      <c r="AZ71" s="150"/>
      <c r="BA71" s="188" t="str">
        <f>C71</f>
        <v>s rámy a zárubněmi, zábradlí, předmětů oplechování apod., které se zřizují ještě před úpravami povrchu, před jejich znečištěním při úpravách povrchu nástřikem plastických (lepivých) maltovin</v>
      </c>
      <c r="BB71" s="150"/>
      <c r="BC71" s="150"/>
      <c r="BD71" s="150"/>
      <c r="BE71" s="150"/>
      <c r="BF71" s="150"/>
      <c r="BG71" s="150"/>
      <c r="BH71" s="150"/>
    </row>
    <row r="72" spans="1:60" outlineLevel="1" x14ac:dyDescent="0.2">
      <c r="A72" s="157"/>
      <c r="B72" s="158"/>
      <c r="C72" s="189" t="s">
        <v>1100</v>
      </c>
      <c r="D72" s="184"/>
      <c r="E72" s="185">
        <v>18.920000000000002</v>
      </c>
      <c r="F72" s="161"/>
      <c r="G72" s="161"/>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246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61"/>
      <c r="D73" s="262"/>
      <c r="E73" s="262"/>
      <c r="F73" s="262"/>
      <c r="G73" s="262"/>
      <c r="H73" s="161"/>
      <c r="I73" s="161"/>
      <c r="J73" s="161"/>
      <c r="K73" s="161"/>
      <c r="L73" s="161"/>
      <c r="M73" s="161"/>
      <c r="N73" s="161"/>
      <c r="O73" s="161"/>
      <c r="P73" s="161"/>
      <c r="Q73" s="161"/>
      <c r="R73" s="161"/>
      <c r="S73" s="161"/>
      <c r="T73" s="161"/>
      <c r="U73" s="161"/>
      <c r="V73" s="161"/>
      <c r="W73" s="161"/>
      <c r="X73" s="161"/>
      <c r="Y73" s="150"/>
      <c r="Z73" s="150"/>
      <c r="AA73" s="150"/>
      <c r="AB73" s="150"/>
      <c r="AC73" s="150"/>
      <c r="AD73" s="150"/>
      <c r="AE73" s="150"/>
      <c r="AF73" s="150"/>
      <c r="AG73" s="150" t="s">
        <v>221</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0">
        <v>15</v>
      </c>
      <c r="B74" s="171" t="s">
        <v>478</v>
      </c>
      <c r="C74" s="180" t="s">
        <v>479</v>
      </c>
      <c r="D74" s="172" t="s">
        <v>276</v>
      </c>
      <c r="E74" s="173">
        <v>12.75</v>
      </c>
      <c r="F74" s="174">
        <v>2165.0300000000002</v>
      </c>
      <c r="G74" s="175">
        <f>ROUND(E74*F74,2)</f>
        <v>27604.13</v>
      </c>
      <c r="H74" s="174"/>
      <c r="I74" s="175">
        <f>ROUND(E74*H74,2)</f>
        <v>0</v>
      </c>
      <c r="J74" s="174"/>
      <c r="K74" s="175">
        <f>ROUND(E74*J74,2)</f>
        <v>0</v>
      </c>
      <c r="L74" s="175">
        <v>21</v>
      </c>
      <c r="M74" s="175">
        <f>G74*(1+L74/100)</f>
        <v>33400.997300000003</v>
      </c>
      <c r="N74" s="175">
        <v>1.856E-2</v>
      </c>
      <c r="O74" s="175">
        <f>ROUND(E74*N74,2)</f>
        <v>0.24</v>
      </c>
      <c r="P74" s="175">
        <v>0</v>
      </c>
      <c r="Q74" s="175">
        <f>ROUND(E74*P74,2)</f>
        <v>0</v>
      </c>
      <c r="R74" s="175" t="s">
        <v>304</v>
      </c>
      <c r="S74" s="175" t="s">
        <v>217</v>
      </c>
      <c r="T74" s="176" t="s">
        <v>218</v>
      </c>
      <c r="U74" s="161">
        <v>1.26</v>
      </c>
      <c r="V74" s="161">
        <f>ROUND(E74*U74,2)</f>
        <v>16.07</v>
      </c>
      <c r="W74" s="161"/>
      <c r="X74" s="161" t="s">
        <v>241</v>
      </c>
      <c r="Y74" s="150"/>
      <c r="Z74" s="150"/>
      <c r="AA74" s="150"/>
      <c r="AB74" s="150"/>
      <c r="AC74" s="150"/>
      <c r="AD74" s="150"/>
      <c r="AE74" s="150"/>
      <c r="AF74" s="150"/>
      <c r="AG74" s="150" t="s">
        <v>242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2.5" outlineLevel="1" x14ac:dyDescent="0.2">
      <c r="A75" s="157"/>
      <c r="B75" s="158"/>
      <c r="C75" s="259" t="s">
        <v>480</v>
      </c>
      <c r="D75" s="260"/>
      <c r="E75" s="260"/>
      <c r="F75" s="260"/>
      <c r="G75" s="260"/>
      <c r="H75" s="161"/>
      <c r="I75" s="161"/>
      <c r="J75" s="161"/>
      <c r="K75" s="161"/>
      <c r="L75" s="161"/>
      <c r="M75" s="161"/>
      <c r="N75" s="161"/>
      <c r="O75" s="161"/>
      <c r="P75" s="161"/>
      <c r="Q75" s="161"/>
      <c r="R75" s="161"/>
      <c r="S75" s="161"/>
      <c r="T75" s="161"/>
      <c r="U75" s="161"/>
      <c r="V75" s="161"/>
      <c r="W75" s="161"/>
      <c r="X75" s="161"/>
      <c r="Y75" s="150"/>
      <c r="Z75" s="150"/>
      <c r="AA75" s="150"/>
      <c r="AB75" s="150"/>
      <c r="AC75" s="150"/>
      <c r="AD75" s="150"/>
      <c r="AE75" s="150"/>
      <c r="AF75" s="150"/>
      <c r="AG75" s="150" t="s">
        <v>244</v>
      </c>
      <c r="AH75" s="150"/>
      <c r="AI75" s="150"/>
      <c r="AJ75" s="150"/>
      <c r="AK75" s="150"/>
      <c r="AL75" s="150"/>
      <c r="AM75" s="150"/>
      <c r="AN75" s="150"/>
      <c r="AO75" s="150"/>
      <c r="AP75" s="150"/>
      <c r="AQ75" s="150"/>
      <c r="AR75" s="150"/>
      <c r="AS75" s="150"/>
      <c r="AT75" s="150"/>
      <c r="AU75" s="150"/>
      <c r="AV75" s="150"/>
      <c r="AW75" s="150"/>
      <c r="AX75" s="150"/>
      <c r="AY75" s="150"/>
      <c r="AZ75" s="150"/>
      <c r="BA75" s="188" t="str">
        <f>C75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5" s="150"/>
      <c r="BC75" s="150"/>
      <c r="BD75" s="150"/>
      <c r="BE75" s="150"/>
      <c r="BF75" s="150"/>
      <c r="BG75" s="150"/>
      <c r="BH75" s="150"/>
    </row>
    <row r="76" spans="1:60" outlineLevel="1" x14ac:dyDescent="0.2">
      <c r="A76" s="157"/>
      <c r="B76" s="158"/>
      <c r="C76" s="189" t="s">
        <v>482</v>
      </c>
      <c r="D76" s="184"/>
      <c r="E76" s="185"/>
      <c r="F76" s="161"/>
      <c r="G76" s="161"/>
      <c r="H76" s="161"/>
      <c r="I76" s="161"/>
      <c r="J76" s="161"/>
      <c r="K76" s="161"/>
      <c r="L76" s="161"/>
      <c r="M76" s="161"/>
      <c r="N76" s="161"/>
      <c r="O76" s="161"/>
      <c r="P76" s="161"/>
      <c r="Q76" s="161"/>
      <c r="R76" s="161"/>
      <c r="S76" s="161"/>
      <c r="T76" s="161"/>
      <c r="U76" s="161"/>
      <c r="V76" s="161"/>
      <c r="W76" s="161"/>
      <c r="X76" s="161"/>
      <c r="Y76" s="150"/>
      <c r="Z76" s="150"/>
      <c r="AA76" s="150"/>
      <c r="AB76" s="150"/>
      <c r="AC76" s="150"/>
      <c r="AD76" s="150"/>
      <c r="AE76" s="150"/>
      <c r="AF76" s="150"/>
      <c r="AG76" s="150" t="s">
        <v>246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9" t="s">
        <v>1101</v>
      </c>
      <c r="D77" s="184"/>
      <c r="E77" s="185">
        <v>12.75</v>
      </c>
      <c r="F77" s="161"/>
      <c r="G77" s="161"/>
      <c r="H77" s="161"/>
      <c r="I77" s="161"/>
      <c r="J77" s="161"/>
      <c r="K77" s="161"/>
      <c r="L77" s="161"/>
      <c r="M77" s="161"/>
      <c r="N77" s="161"/>
      <c r="O77" s="161"/>
      <c r="P77" s="161"/>
      <c r="Q77" s="161"/>
      <c r="R77" s="161"/>
      <c r="S77" s="161"/>
      <c r="T77" s="161"/>
      <c r="U77" s="161"/>
      <c r="V77" s="161"/>
      <c r="W77" s="161"/>
      <c r="X77" s="161"/>
      <c r="Y77" s="150"/>
      <c r="Z77" s="150"/>
      <c r="AA77" s="150"/>
      <c r="AB77" s="150"/>
      <c r="AC77" s="150"/>
      <c r="AD77" s="150"/>
      <c r="AE77" s="150"/>
      <c r="AF77" s="150"/>
      <c r="AG77" s="150" t="s">
        <v>246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61"/>
      <c r="D78" s="262"/>
      <c r="E78" s="262"/>
      <c r="F78" s="262"/>
      <c r="G78" s="262"/>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221</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0">
        <v>16</v>
      </c>
      <c r="B79" s="171" t="s">
        <v>483</v>
      </c>
      <c r="C79" s="180" t="s">
        <v>484</v>
      </c>
      <c r="D79" s="172" t="s">
        <v>276</v>
      </c>
      <c r="E79" s="173">
        <v>72.13</v>
      </c>
      <c r="F79" s="174">
        <v>1505.07</v>
      </c>
      <c r="G79" s="175">
        <f>ROUND(E79*F79,2)</f>
        <v>108560.7</v>
      </c>
      <c r="H79" s="174"/>
      <c r="I79" s="175">
        <f>ROUND(E79*H79,2)</f>
        <v>0</v>
      </c>
      <c r="J79" s="174"/>
      <c r="K79" s="175">
        <f>ROUND(E79*J79,2)</f>
        <v>0</v>
      </c>
      <c r="L79" s="175">
        <v>21</v>
      </c>
      <c r="M79" s="175">
        <f>G79*(1+L79/100)</f>
        <v>131358.44699999999</v>
      </c>
      <c r="N79" s="175">
        <v>1.3860000000000001E-2</v>
      </c>
      <c r="O79" s="175">
        <f>ROUND(E79*N79,2)</f>
        <v>1</v>
      </c>
      <c r="P79" s="175">
        <v>0</v>
      </c>
      <c r="Q79" s="175">
        <f>ROUND(E79*P79,2)</f>
        <v>0</v>
      </c>
      <c r="R79" s="175" t="s">
        <v>304</v>
      </c>
      <c r="S79" s="175" t="s">
        <v>217</v>
      </c>
      <c r="T79" s="176" t="s">
        <v>218</v>
      </c>
      <c r="U79" s="161">
        <v>1.26</v>
      </c>
      <c r="V79" s="161">
        <f>ROUND(E79*U79,2)</f>
        <v>90.88</v>
      </c>
      <c r="W79" s="161"/>
      <c r="X79" s="161" t="s">
        <v>241</v>
      </c>
      <c r="Y79" s="150"/>
      <c r="Z79" s="150"/>
      <c r="AA79" s="150"/>
      <c r="AB79" s="150"/>
      <c r="AC79" s="150"/>
      <c r="AD79" s="150"/>
      <c r="AE79" s="150"/>
      <c r="AF79" s="150"/>
      <c r="AG79" s="150" t="s">
        <v>242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1" x14ac:dyDescent="0.2">
      <c r="A80" s="157"/>
      <c r="B80" s="158"/>
      <c r="C80" s="259" t="s">
        <v>485</v>
      </c>
      <c r="D80" s="260"/>
      <c r="E80" s="260"/>
      <c r="F80" s="260"/>
      <c r="G80" s="260"/>
      <c r="H80" s="161"/>
      <c r="I80" s="161"/>
      <c r="J80" s="161"/>
      <c r="K80" s="161"/>
      <c r="L80" s="161"/>
      <c r="M80" s="161"/>
      <c r="N80" s="161"/>
      <c r="O80" s="161"/>
      <c r="P80" s="161"/>
      <c r="Q80" s="161"/>
      <c r="R80" s="161"/>
      <c r="S80" s="161"/>
      <c r="T80" s="161"/>
      <c r="U80" s="161"/>
      <c r="V80" s="161"/>
      <c r="W80" s="161"/>
      <c r="X80" s="161"/>
      <c r="Y80" s="150"/>
      <c r="Z80" s="150"/>
      <c r="AA80" s="150"/>
      <c r="AB80" s="150"/>
      <c r="AC80" s="150"/>
      <c r="AD80" s="150"/>
      <c r="AE80" s="150"/>
      <c r="AF80" s="150"/>
      <c r="AG80" s="150" t="s">
        <v>244</v>
      </c>
      <c r="AH80" s="150"/>
      <c r="AI80" s="150"/>
      <c r="AJ80" s="150"/>
      <c r="AK80" s="150"/>
      <c r="AL80" s="150"/>
      <c r="AM80" s="150"/>
      <c r="AN80" s="150"/>
      <c r="AO80" s="150"/>
      <c r="AP80" s="150"/>
      <c r="AQ80" s="150"/>
      <c r="AR80" s="150"/>
      <c r="AS80" s="150"/>
      <c r="AT80" s="150"/>
      <c r="AU80" s="150"/>
      <c r="AV80" s="150"/>
      <c r="AW80" s="150"/>
      <c r="AX80" s="150"/>
      <c r="AY80" s="150"/>
      <c r="AZ80" s="150"/>
      <c r="BA80" s="188" t="str">
        <f>C80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0" s="150"/>
      <c r="BC80" s="150"/>
      <c r="BD80" s="150"/>
      <c r="BE80" s="150"/>
      <c r="BF80" s="150"/>
      <c r="BG80" s="150"/>
      <c r="BH80" s="150"/>
    </row>
    <row r="81" spans="1:60" outlineLevel="1" x14ac:dyDescent="0.2">
      <c r="A81" s="157"/>
      <c r="B81" s="158"/>
      <c r="C81" s="263" t="s">
        <v>486</v>
      </c>
      <c r="D81" s="264"/>
      <c r="E81" s="264"/>
      <c r="F81" s="264"/>
      <c r="G81" s="264"/>
      <c r="H81" s="161"/>
      <c r="I81" s="161"/>
      <c r="J81" s="161"/>
      <c r="K81" s="161"/>
      <c r="L81" s="161"/>
      <c r="M81" s="161"/>
      <c r="N81" s="161"/>
      <c r="O81" s="161"/>
      <c r="P81" s="161"/>
      <c r="Q81" s="161"/>
      <c r="R81" s="161"/>
      <c r="S81" s="161"/>
      <c r="T81" s="161"/>
      <c r="U81" s="161"/>
      <c r="V81" s="161"/>
      <c r="W81" s="161"/>
      <c r="X81" s="161"/>
      <c r="Y81" s="150"/>
      <c r="Z81" s="150"/>
      <c r="AA81" s="150"/>
      <c r="AB81" s="150"/>
      <c r="AC81" s="150"/>
      <c r="AD81" s="150"/>
      <c r="AE81" s="150"/>
      <c r="AF81" s="150"/>
      <c r="AG81" s="150" t="s">
        <v>244</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9" t="s">
        <v>482</v>
      </c>
      <c r="D82" s="184"/>
      <c r="E82" s="185"/>
      <c r="F82" s="161"/>
      <c r="G82" s="161"/>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246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9" t="s">
        <v>1102</v>
      </c>
      <c r="D83" s="184"/>
      <c r="E83" s="185">
        <v>51.45</v>
      </c>
      <c r="F83" s="161"/>
      <c r="G83" s="161"/>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246</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9" t="s">
        <v>1103</v>
      </c>
      <c r="D84" s="184"/>
      <c r="E84" s="185">
        <v>39.6</v>
      </c>
      <c r="F84" s="161"/>
      <c r="G84" s="161"/>
      <c r="H84" s="161"/>
      <c r="I84" s="161"/>
      <c r="J84" s="161"/>
      <c r="K84" s="161"/>
      <c r="L84" s="161"/>
      <c r="M84" s="161"/>
      <c r="N84" s="161"/>
      <c r="O84" s="161"/>
      <c r="P84" s="161"/>
      <c r="Q84" s="161"/>
      <c r="R84" s="161"/>
      <c r="S84" s="161"/>
      <c r="T84" s="161"/>
      <c r="U84" s="161"/>
      <c r="V84" s="161"/>
      <c r="W84" s="161"/>
      <c r="X84" s="161"/>
      <c r="Y84" s="150"/>
      <c r="Z84" s="150"/>
      <c r="AA84" s="150"/>
      <c r="AB84" s="150"/>
      <c r="AC84" s="150"/>
      <c r="AD84" s="150"/>
      <c r="AE84" s="150"/>
      <c r="AF84" s="150"/>
      <c r="AG84" s="150" t="s">
        <v>246</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9" t="s">
        <v>1104</v>
      </c>
      <c r="D85" s="184"/>
      <c r="E85" s="185">
        <v>-18.920000000000002</v>
      </c>
      <c r="F85" s="161"/>
      <c r="G85" s="161"/>
      <c r="H85" s="161"/>
      <c r="I85" s="161"/>
      <c r="J85" s="161"/>
      <c r="K85" s="161"/>
      <c r="L85" s="161"/>
      <c r="M85" s="161"/>
      <c r="N85" s="161"/>
      <c r="O85" s="161"/>
      <c r="P85" s="161"/>
      <c r="Q85" s="161"/>
      <c r="R85" s="161"/>
      <c r="S85" s="161"/>
      <c r="T85" s="161"/>
      <c r="U85" s="161"/>
      <c r="V85" s="161"/>
      <c r="W85" s="161"/>
      <c r="X85" s="161"/>
      <c r="Y85" s="150"/>
      <c r="Z85" s="150"/>
      <c r="AA85" s="150"/>
      <c r="AB85" s="150"/>
      <c r="AC85" s="150"/>
      <c r="AD85" s="150"/>
      <c r="AE85" s="150"/>
      <c r="AF85" s="150"/>
      <c r="AG85" s="150" t="s">
        <v>246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61"/>
      <c r="D86" s="262"/>
      <c r="E86" s="262"/>
      <c r="F86" s="262"/>
      <c r="G86" s="262"/>
      <c r="H86" s="161"/>
      <c r="I86" s="161"/>
      <c r="J86" s="161"/>
      <c r="K86" s="161"/>
      <c r="L86" s="161"/>
      <c r="M86" s="161"/>
      <c r="N86" s="161"/>
      <c r="O86" s="161"/>
      <c r="P86" s="161"/>
      <c r="Q86" s="161"/>
      <c r="R86" s="161"/>
      <c r="S86" s="161"/>
      <c r="T86" s="161"/>
      <c r="U86" s="161"/>
      <c r="V86" s="161"/>
      <c r="W86" s="161"/>
      <c r="X86" s="161"/>
      <c r="Y86" s="150"/>
      <c r="Z86" s="150"/>
      <c r="AA86" s="150"/>
      <c r="AB86" s="150"/>
      <c r="AC86" s="150"/>
      <c r="AD86" s="150"/>
      <c r="AE86" s="150"/>
      <c r="AF86" s="150"/>
      <c r="AG86" s="150" t="s">
        <v>221</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ht="22.5" outlineLevel="1" x14ac:dyDescent="0.2">
      <c r="A87" s="170">
        <v>17</v>
      </c>
      <c r="B87" s="171" t="s">
        <v>492</v>
      </c>
      <c r="C87" s="180" t="s">
        <v>493</v>
      </c>
      <c r="D87" s="172" t="s">
        <v>276</v>
      </c>
      <c r="E87" s="173">
        <v>5.22</v>
      </c>
      <c r="F87" s="174">
        <v>2397.67</v>
      </c>
      <c r="G87" s="175">
        <f>ROUND(E87*F87,2)</f>
        <v>12515.84</v>
      </c>
      <c r="H87" s="174"/>
      <c r="I87" s="175">
        <f>ROUND(E87*H87,2)</f>
        <v>0</v>
      </c>
      <c r="J87" s="174"/>
      <c r="K87" s="175">
        <f>ROUND(E87*J87,2)</f>
        <v>0</v>
      </c>
      <c r="L87" s="175">
        <v>21</v>
      </c>
      <c r="M87" s="175">
        <f>G87*(1+L87/100)</f>
        <v>15144.1664</v>
      </c>
      <c r="N87" s="175">
        <v>1.3129999999999999E-2</v>
      </c>
      <c r="O87" s="175">
        <f>ROUND(E87*N87,2)</f>
        <v>7.0000000000000007E-2</v>
      </c>
      <c r="P87" s="175">
        <v>0</v>
      </c>
      <c r="Q87" s="175">
        <f>ROUND(E87*P87,2)</f>
        <v>0</v>
      </c>
      <c r="R87" s="175" t="s">
        <v>304</v>
      </c>
      <c r="S87" s="175" t="s">
        <v>217</v>
      </c>
      <c r="T87" s="176" t="s">
        <v>218</v>
      </c>
      <c r="U87" s="161">
        <v>2.9</v>
      </c>
      <c r="V87" s="161">
        <f>ROUND(E87*U87,2)</f>
        <v>15.14</v>
      </c>
      <c r="W87" s="161"/>
      <c r="X87" s="161" t="s">
        <v>241</v>
      </c>
      <c r="Y87" s="150"/>
      <c r="Z87" s="150"/>
      <c r="AA87" s="150"/>
      <c r="AB87" s="150"/>
      <c r="AC87" s="150"/>
      <c r="AD87" s="150"/>
      <c r="AE87" s="150"/>
      <c r="AF87" s="150"/>
      <c r="AG87" s="150" t="s">
        <v>242</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33.75" outlineLevel="1" x14ac:dyDescent="0.2">
      <c r="A88" s="157"/>
      <c r="B88" s="158"/>
      <c r="C88" s="259" t="s">
        <v>494</v>
      </c>
      <c r="D88" s="260"/>
      <c r="E88" s="260"/>
      <c r="F88" s="260"/>
      <c r="G88" s="260"/>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244</v>
      </c>
      <c r="AH88" s="150"/>
      <c r="AI88" s="150"/>
      <c r="AJ88" s="150"/>
      <c r="AK88" s="150"/>
      <c r="AL88" s="150"/>
      <c r="AM88" s="150"/>
      <c r="AN88" s="150"/>
      <c r="AO88" s="150"/>
      <c r="AP88" s="150"/>
      <c r="AQ88" s="150"/>
      <c r="AR88" s="150"/>
      <c r="AS88" s="150"/>
      <c r="AT88" s="150"/>
      <c r="AU88" s="150"/>
      <c r="AV88" s="150"/>
      <c r="AW88" s="150"/>
      <c r="AX88" s="150"/>
      <c r="AY88" s="150"/>
      <c r="AZ88" s="150"/>
      <c r="BA88" s="188" t="str">
        <f>C88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8" s="150"/>
      <c r="BC88" s="150"/>
      <c r="BD88" s="150"/>
      <c r="BE88" s="150"/>
      <c r="BF88" s="150"/>
      <c r="BG88" s="150"/>
      <c r="BH88" s="150"/>
    </row>
    <row r="89" spans="1:60" outlineLevel="1" x14ac:dyDescent="0.2">
      <c r="A89" s="157"/>
      <c r="B89" s="158"/>
      <c r="C89" s="189" t="s">
        <v>1105</v>
      </c>
      <c r="D89" s="184"/>
      <c r="E89" s="185">
        <v>0.42</v>
      </c>
      <c r="F89" s="161"/>
      <c r="G89" s="161"/>
      <c r="H89" s="161"/>
      <c r="I89" s="161"/>
      <c r="J89" s="161"/>
      <c r="K89" s="161"/>
      <c r="L89" s="161"/>
      <c r="M89" s="161"/>
      <c r="N89" s="161"/>
      <c r="O89" s="161"/>
      <c r="P89" s="161"/>
      <c r="Q89" s="161"/>
      <c r="R89" s="161"/>
      <c r="S89" s="161"/>
      <c r="T89" s="161"/>
      <c r="U89" s="161"/>
      <c r="V89" s="161"/>
      <c r="W89" s="161"/>
      <c r="X89" s="161"/>
      <c r="Y89" s="150"/>
      <c r="Z89" s="150"/>
      <c r="AA89" s="150"/>
      <c r="AB89" s="150"/>
      <c r="AC89" s="150"/>
      <c r="AD89" s="150"/>
      <c r="AE89" s="150"/>
      <c r="AF89" s="150"/>
      <c r="AG89" s="150" t="s">
        <v>246</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9" t="s">
        <v>498</v>
      </c>
      <c r="D90" s="184"/>
      <c r="E90" s="185">
        <v>4.8</v>
      </c>
      <c r="F90" s="161"/>
      <c r="G90" s="161"/>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246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261"/>
      <c r="D91" s="262"/>
      <c r="E91" s="262"/>
      <c r="F91" s="262"/>
      <c r="G91" s="262"/>
      <c r="H91" s="161"/>
      <c r="I91" s="161"/>
      <c r="J91" s="161"/>
      <c r="K91" s="161"/>
      <c r="L91" s="161"/>
      <c r="M91" s="161"/>
      <c r="N91" s="161"/>
      <c r="O91" s="161"/>
      <c r="P91" s="161"/>
      <c r="Q91" s="161"/>
      <c r="R91" s="161"/>
      <c r="S91" s="161"/>
      <c r="T91" s="161"/>
      <c r="U91" s="161"/>
      <c r="V91" s="161"/>
      <c r="W91" s="161"/>
      <c r="X91" s="161"/>
      <c r="Y91" s="150"/>
      <c r="Z91" s="150"/>
      <c r="AA91" s="150"/>
      <c r="AB91" s="150"/>
      <c r="AC91" s="150"/>
      <c r="AD91" s="150"/>
      <c r="AE91" s="150"/>
      <c r="AF91" s="150"/>
      <c r="AG91" s="150" t="s">
        <v>221</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70">
        <v>18</v>
      </c>
      <c r="B92" s="171" t="s">
        <v>500</v>
      </c>
      <c r="C92" s="180" t="s">
        <v>501</v>
      </c>
      <c r="D92" s="172" t="s">
        <v>276</v>
      </c>
      <c r="E92" s="173">
        <v>2.74</v>
      </c>
      <c r="F92" s="174">
        <v>1290.24</v>
      </c>
      <c r="G92" s="175">
        <f>ROUND(E92*F92,2)</f>
        <v>3535.26</v>
      </c>
      <c r="H92" s="174"/>
      <c r="I92" s="175">
        <f>ROUND(E92*H92,2)</f>
        <v>0</v>
      </c>
      <c r="J92" s="174"/>
      <c r="K92" s="175">
        <f>ROUND(E92*J92,2)</f>
        <v>0</v>
      </c>
      <c r="L92" s="175">
        <v>21</v>
      </c>
      <c r="M92" s="175">
        <f>G92*(1+L92/100)</f>
        <v>4277.6646000000001</v>
      </c>
      <c r="N92" s="175">
        <v>9.0200000000000002E-3</v>
      </c>
      <c r="O92" s="175">
        <f>ROUND(E92*N92,2)</f>
        <v>0.02</v>
      </c>
      <c r="P92" s="175">
        <v>0</v>
      </c>
      <c r="Q92" s="175">
        <f>ROUND(E92*P92,2)</f>
        <v>0</v>
      </c>
      <c r="R92" s="175" t="s">
        <v>304</v>
      </c>
      <c r="S92" s="175" t="s">
        <v>217</v>
      </c>
      <c r="T92" s="176" t="s">
        <v>218</v>
      </c>
      <c r="U92" s="161">
        <v>1.56</v>
      </c>
      <c r="V92" s="161">
        <f>ROUND(E92*U92,2)</f>
        <v>4.2699999999999996</v>
      </c>
      <c r="W92" s="161"/>
      <c r="X92" s="161" t="s">
        <v>241</v>
      </c>
      <c r="Y92" s="150"/>
      <c r="Z92" s="150"/>
      <c r="AA92" s="150"/>
      <c r="AB92" s="150"/>
      <c r="AC92" s="150"/>
      <c r="AD92" s="150"/>
      <c r="AE92" s="150"/>
      <c r="AF92" s="150"/>
      <c r="AG92" s="150" t="s">
        <v>242</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2.5" outlineLevel="1" x14ac:dyDescent="0.2">
      <c r="A93" s="157"/>
      <c r="B93" s="158"/>
      <c r="C93" s="259" t="s">
        <v>502</v>
      </c>
      <c r="D93" s="260"/>
      <c r="E93" s="260"/>
      <c r="F93" s="260"/>
      <c r="G93" s="260"/>
      <c r="H93" s="161"/>
      <c r="I93" s="161"/>
      <c r="J93" s="161"/>
      <c r="K93" s="161"/>
      <c r="L93" s="161"/>
      <c r="M93" s="161"/>
      <c r="N93" s="161"/>
      <c r="O93" s="161"/>
      <c r="P93" s="161"/>
      <c r="Q93" s="161"/>
      <c r="R93" s="161"/>
      <c r="S93" s="161"/>
      <c r="T93" s="161"/>
      <c r="U93" s="161"/>
      <c r="V93" s="161"/>
      <c r="W93" s="161"/>
      <c r="X93" s="161"/>
      <c r="Y93" s="150"/>
      <c r="Z93" s="150"/>
      <c r="AA93" s="150"/>
      <c r="AB93" s="150"/>
      <c r="AC93" s="150"/>
      <c r="AD93" s="150"/>
      <c r="AE93" s="150"/>
      <c r="AF93" s="150"/>
      <c r="AG93" s="150" t="s">
        <v>244</v>
      </c>
      <c r="AH93" s="150"/>
      <c r="AI93" s="150"/>
      <c r="AJ93" s="150"/>
      <c r="AK93" s="150"/>
      <c r="AL93" s="150"/>
      <c r="AM93" s="150"/>
      <c r="AN93" s="150"/>
      <c r="AO93" s="150"/>
      <c r="AP93" s="150"/>
      <c r="AQ93" s="150"/>
      <c r="AR93" s="150"/>
      <c r="AS93" s="150"/>
      <c r="AT93" s="150"/>
      <c r="AU93" s="150"/>
      <c r="AV93" s="150"/>
      <c r="AW93" s="150"/>
      <c r="AX93" s="150"/>
      <c r="AY93" s="150"/>
      <c r="AZ93" s="150"/>
      <c r="BA93" s="188" t="str">
        <f>C93</f>
        <v>nanesení lepicího tmelu na izolační desky, nalepení desek, natažení stěrky, vtlačení výztužné tkaniny a přehlazení stěrky. Včetně parapetních lišt.</v>
      </c>
      <c r="BB93" s="150"/>
      <c r="BC93" s="150"/>
      <c r="BD93" s="150"/>
      <c r="BE93" s="150"/>
      <c r="BF93" s="150"/>
      <c r="BG93" s="150"/>
      <c r="BH93" s="150"/>
    </row>
    <row r="94" spans="1:60" outlineLevel="1" x14ac:dyDescent="0.2">
      <c r="A94" s="157"/>
      <c r="B94" s="158"/>
      <c r="C94" s="189" t="s">
        <v>482</v>
      </c>
      <c r="D94" s="184"/>
      <c r="E94" s="185"/>
      <c r="F94" s="161"/>
      <c r="G94" s="161"/>
      <c r="H94" s="161"/>
      <c r="I94" s="161"/>
      <c r="J94" s="161"/>
      <c r="K94" s="161"/>
      <c r="L94" s="161"/>
      <c r="M94" s="161"/>
      <c r="N94" s="161"/>
      <c r="O94" s="161"/>
      <c r="P94" s="161"/>
      <c r="Q94" s="161"/>
      <c r="R94" s="161"/>
      <c r="S94" s="161"/>
      <c r="T94" s="161"/>
      <c r="U94" s="161"/>
      <c r="V94" s="161"/>
      <c r="W94" s="161"/>
      <c r="X94" s="161"/>
      <c r="Y94" s="150"/>
      <c r="Z94" s="150"/>
      <c r="AA94" s="150"/>
      <c r="AB94" s="150"/>
      <c r="AC94" s="150"/>
      <c r="AD94" s="150"/>
      <c r="AE94" s="150"/>
      <c r="AF94" s="150"/>
      <c r="AG94" s="150" t="s">
        <v>246</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9" t="s">
        <v>1106</v>
      </c>
      <c r="D95" s="184"/>
      <c r="E95" s="185">
        <v>2.74</v>
      </c>
      <c r="F95" s="161"/>
      <c r="G95" s="161"/>
      <c r="H95" s="161"/>
      <c r="I95" s="161"/>
      <c r="J95" s="161"/>
      <c r="K95" s="161"/>
      <c r="L95" s="161"/>
      <c r="M95" s="161"/>
      <c r="N95" s="161"/>
      <c r="O95" s="161"/>
      <c r="P95" s="161"/>
      <c r="Q95" s="161"/>
      <c r="R95" s="161"/>
      <c r="S95" s="161"/>
      <c r="T95" s="161"/>
      <c r="U95" s="161"/>
      <c r="V95" s="161"/>
      <c r="W95" s="161"/>
      <c r="X95" s="161"/>
      <c r="Y95" s="150"/>
      <c r="Z95" s="150"/>
      <c r="AA95" s="150"/>
      <c r="AB95" s="150"/>
      <c r="AC95" s="150"/>
      <c r="AD95" s="150"/>
      <c r="AE95" s="150"/>
      <c r="AF95" s="150"/>
      <c r="AG95" s="150" t="s">
        <v>246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61"/>
      <c r="D96" s="262"/>
      <c r="E96" s="262"/>
      <c r="F96" s="262"/>
      <c r="G96" s="262"/>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221</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0">
        <v>19</v>
      </c>
      <c r="B97" s="171" t="s">
        <v>510</v>
      </c>
      <c r="C97" s="180" t="s">
        <v>511</v>
      </c>
      <c r="D97" s="172" t="s">
        <v>239</v>
      </c>
      <c r="E97" s="173">
        <v>25.5</v>
      </c>
      <c r="F97" s="174">
        <v>357.28</v>
      </c>
      <c r="G97" s="175">
        <f>ROUND(E97*F97,2)</f>
        <v>9110.64</v>
      </c>
      <c r="H97" s="174"/>
      <c r="I97" s="175">
        <f>ROUND(E97*H97,2)</f>
        <v>0</v>
      </c>
      <c r="J97" s="174"/>
      <c r="K97" s="175">
        <f>ROUND(E97*J97,2)</f>
        <v>0</v>
      </c>
      <c r="L97" s="175">
        <v>21</v>
      </c>
      <c r="M97" s="175">
        <f>G97*(1+L97/100)</f>
        <v>11023.874399999999</v>
      </c>
      <c r="N97" s="175">
        <v>3.4000000000000002E-4</v>
      </c>
      <c r="O97" s="175">
        <f>ROUND(E97*N97,2)</f>
        <v>0.01</v>
      </c>
      <c r="P97" s="175">
        <v>0</v>
      </c>
      <c r="Q97" s="175">
        <f>ROUND(E97*P97,2)</f>
        <v>0</v>
      </c>
      <c r="R97" s="175" t="s">
        <v>304</v>
      </c>
      <c r="S97" s="175" t="s">
        <v>217</v>
      </c>
      <c r="T97" s="176" t="s">
        <v>218</v>
      </c>
      <c r="U97" s="161">
        <v>0.32</v>
      </c>
      <c r="V97" s="161">
        <f>ROUND(E97*U97,2)</f>
        <v>8.16</v>
      </c>
      <c r="W97" s="161"/>
      <c r="X97" s="161" t="s">
        <v>241</v>
      </c>
      <c r="Y97" s="150"/>
      <c r="Z97" s="150"/>
      <c r="AA97" s="150"/>
      <c r="AB97" s="150"/>
      <c r="AC97" s="150"/>
      <c r="AD97" s="150"/>
      <c r="AE97" s="150"/>
      <c r="AF97" s="150"/>
      <c r="AG97" s="150" t="s">
        <v>242</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9" t="s">
        <v>482</v>
      </c>
      <c r="D98" s="184"/>
      <c r="E98" s="185"/>
      <c r="F98" s="161"/>
      <c r="G98" s="161"/>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246</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9" t="s">
        <v>1107</v>
      </c>
      <c r="D99" s="184"/>
      <c r="E99" s="185">
        <v>25.5</v>
      </c>
      <c r="F99" s="161"/>
      <c r="G99" s="161"/>
      <c r="H99" s="161"/>
      <c r="I99" s="161"/>
      <c r="J99" s="161"/>
      <c r="K99" s="161"/>
      <c r="L99" s="161"/>
      <c r="M99" s="161"/>
      <c r="N99" s="161"/>
      <c r="O99" s="161"/>
      <c r="P99" s="161"/>
      <c r="Q99" s="161"/>
      <c r="R99" s="161"/>
      <c r="S99" s="161"/>
      <c r="T99" s="161"/>
      <c r="U99" s="161"/>
      <c r="V99" s="161"/>
      <c r="W99" s="161"/>
      <c r="X99" s="161"/>
      <c r="Y99" s="150"/>
      <c r="Z99" s="150"/>
      <c r="AA99" s="150"/>
      <c r="AB99" s="150"/>
      <c r="AC99" s="150"/>
      <c r="AD99" s="150"/>
      <c r="AE99" s="150"/>
      <c r="AF99" s="150"/>
      <c r="AG99" s="150" t="s">
        <v>246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61"/>
      <c r="D100" s="262"/>
      <c r="E100" s="262"/>
      <c r="F100" s="262"/>
      <c r="G100" s="262"/>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221</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2.5" outlineLevel="1" x14ac:dyDescent="0.2">
      <c r="A101" s="170">
        <v>20</v>
      </c>
      <c r="B101" s="171" t="s">
        <v>1108</v>
      </c>
      <c r="C101" s="180" t="s">
        <v>1109</v>
      </c>
      <c r="D101" s="172" t="s">
        <v>276</v>
      </c>
      <c r="E101" s="173">
        <v>16.526250000000001</v>
      </c>
      <c r="F101" s="174">
        <v>317.52</v>
      </c>
      <c r="G101" s="175">
        <f>ROUND(E101*F101,2)</f>
        <v>5247.41</v>
      </c>
      <c r="H101" s="174"/>
      <c r="I101" s="175">
        <f>ROUND(E101*H101,2)</f>
        <v>0</v>
      </c>
      <c r="J101" s="174"/>
      <c r="K101" s="175">
        <f>ROUND(E101*J101,2)</f>
        <v>0</v>
      </c>
      <c r="L101" s="175">
        <v>21</v>
      </c>
      <c r="M101" s="175">
        <f>G101*(1+L101/100)</f>
        <v>6349.3660999999993</v>
      </c>
      <c r="N101" s="175">
        <v>6.3000000000000003E-4</v>
      </c>
      <c r="O101" s="175">
        <f>ROUND(E101*N101,2)</f>
        <v>0.01</v>
      </c>
      <c r="P101" s="175">
        <v>0</v>
      </c>
      <c r="Q101" s="175">
        <f>ROUND(E101*P101,2)</f>
        <v>0</v>
      </c>
      <c r="R101" s="175" t="s">
        <v>304</v>
      </c>
      <c r="S101" s="175" t="s">
        <v>217</v>
      </c>
      <c r="T101" s="176" t="s">
        <v>218</v>
      </c>
      <c r="U101" s="161">
        <v>0.23</v>
      </c>
      <c r="V101" s="161">
        <f>ROUND(E101*U101,2)</f>
        <v>3.8</v>
      </c>
      <c r="W101" s="161"/>
      <c r="X101" s="161" t="s">
        <v>241</v>
      </c>
      <c r="Y101" s="150"/>
      <c r="Z101" s="150"/>
      <c r="AA101" s="150"/>
      <c r="AB101" s="150"/>
      <c r="AC101" s="150"/>
      <c r="AD101" s="150"/>
      <c r="AE101" s="150"/>
      <c r="AF101" s="150"/>
      <c r="AG101" s="150" t="s">
        <v>242</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59" t="s">
        <v>1110</v>
      </c>
      <c r="D102" s="260"/>
      <c r="E102" s="260"/>
      <c r="F102" s="260"/>
      <c r="G102" s="260"/>
      <c r="H102" s="161"/>
      <c r="I102" s="161"/>
      <c r="J102" s="161"/>
      <c r="K102" s="161"/>
      <c r="L102" s="161"/>
      <c r="M102" s="161"/>
      <c r="N102" s="161"/>
      <c r="O102" s="161"/>
      <c r="P102" s="161"/>
      <c r="Q102" s="161"/>
      <c r="R102" s="161"/>
      <c r="S102" s="161"/>
      <c r="T102" s="161"/>
      <c r="U102" s="161"/>
      <c r="V102" s="161"/>
      <c r="W102" s="161"/>
      <c r="X102" s="161"/>
      <c r="Y102" s="150"/>
      <c r="Z102" s="150"/>
      <c r="AA102" s="150"/>
      <c r="AB102" s="150"/>
      <c r="AC102" s="150"/>
      <c r="AD102" s="150"/>
      <c r="AE102" s="150"/>
      <c r="AF102" s="150"/>
      <c r="AG102" s="150" t="s">
        <v>244</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9" t="s">
        <v>1111</v>
      </c>
      <c r="D103" s="184"/>
      <c r="E103" s="185">
        <v>16.526250000000001</v>
      </c>
      <c r="F103" s="161"/>
      <c r="G103" s="161"/>
      <c r="H103" s="161"/>
      <c r="I103" s="161"/>
      <c r="J103" s="161"/>
      <c r="K103" s="161"/>
      <c r="L103" s="161"/>
      <c r="M103" s="161"/>
      <c r="N103" s="161"/>
      <c r="O103" s="161"/>
      <c r="P103" s="161"/>
      <c r="Q103" s="161"/>
      <c r="R103" s="161"/>
      <c r="S103" s="161"/>
      <c r="T103" s="161"/>
      <c r="U103" s="161"/>
      <c r="V103" s="161"/>
      <c r="W103" s="161"/>
      <c r="X103" s="161"/>
      <c r="Y103" s="150"/>
      <c r="Z103" s="150"/>
      <c r="AA103" s="150"/>
      <c r="AB103" s="150"/>
      <c r="AC103" s="150"/>
      <c r="AD103" s="150"/>
      <c r="AE103" s="150"/>
      <c r="AF103" s="150"/>
      <c r="AG103" s="150" t="s">
        <v>246</v>
      </c>
      <c r="AH103" s="150">
        <v>5</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61"/>
      <c r="D104" s="262"/>
      <c r="E104" s="262"/>
      <c r="F104" s="262"/>
      <c r="G104" s="262"/>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221</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2.5" outlineLevel="1" x14ac:dyDescent="0.2">
      <c r="A105" s="170">
        <v>21</v>
      </c>
      <c r="B105" s="171" t="s">
        <v>1112</v>
      </c>
      <c r="C105" s="180" t="s">
        <v>1113</v>
      </c>
      <c r="D105" s="172" t="s">
        <v>276</v>
      </c>
      <c r="E105" s="173">
        <v>73.45</v>
      </c>
      <c r="F105" s="174">
        <v>683.7</v>
      </c>
      <c r="G105" s="175">
        <f>ROUND(E105*F105,2)</f>
        <v>50217.77</v>
      </c>
      <c r="H105" s="174"/>
      <c r="I105" s="175">
        <f>ROUND(E105*H105,2)</f>
        <v>0</v>
      </c>
      <c r="J105" s="174"/>
      <c r="K105" s="175">
        <f>ROUND(E105*J105,2)</f>
        <v>0</v>
      </c>
      <c r="L105" s="175">
        <v>21</v>
      </c>
      <c r="M105" s="175">
        <f>G105*(1+L105/100)</f>
        <v>60763.501699999993</v>
      </c>
      <c r="N105" s="175">
        <v>3.5749999999999997E-2</v>
      </c>
      <c r="O105" s="175">
        <f>ROUND(E105*N105,2)</f>
        <v>2.63</v>
      </c>
      <c r="P105" s="175">
        <v>0</v>
      </c>
      <c r="Q105" s="175">
        <f>ROUND(E105*P105,2)</f>
        <v>0</v>
      </c>
      <c r="R105" s="175" t="s">
        <v>304</v>
      </c>
      <c r="S105" s="175" t="s">
        <v>217</v>
      </c>
      <c r="T105" s="176" t="s">
        <v>218</v>
      </c>
      <c r="U105" s="161">
        <v>0.8</v>
      </c>
      <c r="V105" s="161">
        <f>ROUND(E105*U105,2)</f>
        <v>58.76</v>
      </c>
      <c r="W105" s="161"/>
      <c r="X105" s="161" t="s">
        <v>241</v>
      </c>
      <c r="Y105" s="150"/>
      <c r="Z105" s="150"/>
      <c r="AA105" s="150"/>
      <c r="AB105" s="150"/>
      <c r="AC105" s="150"/>
      <c r="AD105" s="150"/>
      <c r="AE105" s="150"/>
      <c r="AF105" s="150"/>
      <c r="AG105" s="150" t="s">
        <v>242</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59" t="s">
        <v>1114</v>
      </c>
      <c r="D106" s="260"/>
      <c r="E106" s="260"/>
      <c r="F106" s="260"/>
      <c r="G106" s="260"/>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244</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9" t="s">
        <v>1115</v>
      </c>
      <c r="D107" s="184"/>
      <c r="E107" s="185">
        <v>73.45</v>
      </c>
      <c r="F107" s="161"/>
      <c r="G107" s="161"/>
      <c r="H107" s="161"/>
      <c r="I107" s="161"/>
      <c r="J107" s="161"/>
      <c r="K107" s="161"/>
      <c r="L107" s="161"/>
      <c r="M107" s="161"/>
      <c r="N107" s="161"/>
      <c r="O107" s="161"/>
      <c r="P107" s="161"/>
      <c r="Q107" s="161"/>
      <c r="R107" s="161"/>
      <c r="S107" s="161"/>
      <c r="T107" s="161"/>
      <c r="U107" s="161"/>
      <c r="V107" s="161"/>
      <c r="W107" s="161"/>
      <c r="X107" s="161"/>
      <c r="Y107" s="150"/>
      <c r="Z107" s="150"/>
      <c r="AA107" s="150"/>
      <c r="AB107" s="150"/>
      <c r="AC107" s="150"/>
      <c r="AD107" s="150"/>
      <c r="AE107" s="150"/>
      <c r="AF107" s="150"/>
      <c r="AG107" s="150" t="s">
        <v>246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61"/>
      <c r="D108" s="262"/>
      <c r="E108" s="262"/>
      <c r="F108" s="262"/>
      <c r="G108" s="262"/>
      <c r="H108" s="161"/>
      <c r="I108" s="161"/>
      <c r="J108" s="161"/>
      <c r="K108" s="161"/>
      <c r="L108" s="161"/>
      <c r="M108" s="161"/>
      <c r="N108" s="161"/>
      <c r="O108" s="161"/>
      <c r="P108" s="161"/>
      <c r="Q108" s="161"/>
      <c r="R108" s="161"/>
      <c r="S108" s="161"/>
      <c r="T108" s="161"/>
      <c r="U108" s="161"/>
      <c r="V108" s="161"/>
      <c r="W108" s="161"/>
      <c r="X108" s="161"/>
      <c r="Y108" s="150"/>
      <c r="Z108" s="150"/>
      <c r="AA108" s="150"/>
      <c r="AB108" s="150"/>
      <c r="AC108" s="150"/>
      <c r="AD108" s="150"/>
      <c r="AE108" s="150"/>
      <c r="AF108" s="150"/>
      <c r="AG108" s="150" t="s">
        <v>221</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0">
        <v>22</v>
      </c>
      <c r="B109" s="171" t="s">
        <v>514</v>
      </c>
      <c r="C109" s="180" t="s">
        <v>515</v>
      </c>
      <c r="D109" s="172" t="s">
        <v>239</v>
      </c>
      <c r="E109" s="173">
        <v>26.1</v>
      </c>
      <c r="F109" s="174">
        <v>55.2</v>
      </c>
      <c r="G109" s="175">
        <f>ROUND(E109*F109,2)</f>
        <v>1440.72</v>
      </c>
      <c r="H109" s="174"/>
      <c r="I109" s="175">
        <f>ROUND(E109*H109,2)</f>
        <v>0</v>
      </c>
      <c r="J109" s="174"/>
      <c r="K109" s="175">
        <f>ROUND(E109*J109,2)</f>
        <v>0</v>
      </c>
      <c r="L109" s="175">
        <v>21</v>
      </c>
      <c r="M109" s="175">
        <f>G109*(1+L109/100)</f>
        <v>1743.2711999999999</v>
      </c>
      <c r="N109" s="175">
        <v>1.4999999999999999E-4</v>
      </c>
      <c r="O109" s="175">
        <f>ROUND(E109*N109,2)</f>
        <v>0</v>
      </c>
      <c r="P109" s="175">
        <v>0</v>
      </c>
      <c r="Q109" s="175">
        <f>ROUND(E109*P109,2)</f>
        <v>0</v>
      </c>
      <c r="R109" s="175" t="s">
        <v>304</v>
      </c>
      <c r="S109" s="175" t="s">
        <v>217</v>
      </c>
      <c r="T109" s="176" t="s">
        <v>218</v>
      </c>
      <c r="U109" s="161">
        <v>0.06</v>
      </c>
      <c r="V109" s="161">
        <f>ROUND(E109*U109,2)</f>
        <v>1.57</v>
      </c>
      <c r="W109" s="161"/>
      <c r="X109" s="161" t="s">
        <v>241</v>
      </c>
      <c r="Y109" s="150"/>
      <c r="Z109" s="150"/>
      <c r="AA109" s="150"/>
      <c r="AB109" s="150"/>
      <c r="AC109" s="150"/>
      <c r="AD109" s="150"/>
      <c r="AE109" s="150"/>
      <c r="AF109" s="150"/>
      <c r="AG109" s="150" t="s">
        <v>242</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9" t="s">
        <v>1116</v>
      </c>
      <c r="D110" s="184"/>
      <c r="E110" s="185">
        <v>2.1</v>
      </c>
      <c r="F110" s="161"/>
      <c r="G110" s="161"/>
      <c r="H110" s="161"/>
      <c r="I110" s="161"/>
      <c r="J110" s="161"/>
      <c r="K110" s="161"/>
      <c r="L110" s="161"/>
      <c r="M110" s="161"/>
      <c r="N110" s="161"/>
      <c r="O110" s="161"/>
      <c r="P110" s="161"/>
      <c r="Q110" s="161"/>
      <c r="R110" s="161"/>
      <c r="S110" s="161"/>
      <c r="T110" s="161"/>
      <c r="U110" s="161"/>
      <c r="V110" s="161"/>
      <c r="W110" s="161"/>
      <c r="X110" s="161"/>
      <c r="Y110" s="150"/>
      <c r="Z110" s="150"/>
      <c r="AA110" s="150"/>
      <c r="AB110" s="150"/>
      <c r="AC110" s="150"/>
      <c r="AD110" s="150"/>
      <c r="AE110" s="150"/>
      <c r="AF110" s="150"/>
      <c r="AG110" s="150" t="s">
        <v>246</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9" t="s">
        <v>519</v>
      </c>
      <c r="D111" s="184"/>
      <c r="E111" s="185">
        <v>24</v>
      </c>
      <c r="F111" s="161"/>
      <c r="G111" s="161"/>
      <c r="H111" s="161"/>
      <c r="I111" s="161"/>
      <c r="J111" s="161"/>
      <c r="K111" s="161"/>
      <c r="L111" s="161"/>
      <c r="M111" s="161"/>
      <c r="N111" s="161"/>
      <c r="O111" s="161"/>
      <c r="P111" s="161"/>
      <c r="Q111" s="161"/>
      <c r="R111" s="161"/>
      <c r="S111" s="161"/>
      <c r="T111" s="161"/>
      <c r="U111" s="161"/>
      <c r="V111" s="161"/>
      <c r="W111" s="161"/>
      <c r="X111" s="161"/>
      <c r="Y111" s="150"/>
      <c r="Z111" s="150"/>
      <c r="AA111" s="150"/>
      <c r="AB111" s="150"/>
      <c r="AC111" s="150"/>
      <c r="AD111" s="150"/>
      <c r="AE111" s="150"/>
      <c r="AF111" s="150"/>
      <c r="AG111" s="150" t="s">
        <v>246</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61"/>
      <c r="D112" s="262"/>
      <c r="E112" s="262"/>
      <c r="F112" s="262"/>
      <c r="G112" s="262"/>
      <c r="H112" s="161"/>
      <c r="I112" s="161"/>
      <c r="J112" s="161"/>
      <c r="K112" s="161"/>
      <c r="L112" s="161"/>
      <c r="M112" s="161"/>
      <c r="N112" s="161"/>
      <c r="O112" s="161"/>
      <c r="P112" s="161"/>
      <c r="Q112" s="161"/>
      <c r="R112" s="161"/>
      <c r="S112" s="161"/>
      <c r="T112" s="161"/>
      <c r="U112" s="161"/>
      <c r="V112" s="161"/>
      <c r="W112" s="161"/>
      <c r="X112" s="161"/>
      <c r="Y112" s="150"/>
      <c r="Z112" s="150"/>
      <c r="AA112" s="150"/>
      <c r="AB112" s="150"/>
      <c r="AC112" s="150"/>
      <c r="AD112" s="150"/>
      <c r="AE112" s="150"/>
      <c r="AF112" s="150"/>
      <c r="AG112" s="150" t="s">
        <v>221</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2.5" outlineLevel="1" x14ac:dyDescent="0.2">
      <c r="A113" s="170">
        <v>23</v>
      </c>
      <c r="B113" s="171" t="s">
        <v>1117</v>
      </c>
      <c r="C113" s="180" t="s">
        <v>1118</v>
      </c>
      <c r="D113" s="172" t="s">
        <v>276</v>
      </c>
      <c r="E113" s="173">
        <v>1.74</v>
      </c>
      <c r="F113" s="174">
        <v>286.05</v>
      </c>
      <c r="G113" s="175">
        <f>ROUND(E113*F113,2)</f>
        <v>497.73</v>
      </c>
      <c r="H113" s="174"/>
      <c r="I113" s="175">
        <f>ROUND(E113*H113,2)</f>
        <v>0</v>
      </c>
      <c r="J113" s="174"/>
      <c r="K113" s="175">
        <f>ROUND(E113*J113,2)</f>
        <v>0</v>
      </c>
      <c r="L113" s="175">
        <v>21</v>
      </c>
      <c r="M113" s="175">
        <f>G113*(1+L113/100)</f>
        <v>602.25329999999997</v>
      </c>
      <c r="N113" s="175">
        <v>4.3800000000000002E-3</v>
      </c>
      <c r="O113" s="175">
        <f>ROUND(E113*N113,2)</f>
        <v>0.01</v>
      </c>
      <c r="P113" s="175">
        <v>0</v>
      </c>
      <c r="Q113" s="175">
        <f>ROUND(E113*P113,2)</f>
        <v>0</v>
      </c>
      <c r="R113" s="175" t="s">
        <v>304</v>
      </c>
      <c r="S113" s="175" t="s">
        <v>217</v>
      </c>
      <c r="T113" s="176" t="s">
        <v>218</v>
      </c>
      <c r="U113" s="161">
        <v>0.36</v>
      </c>
      <c r="V113" s="161">
        <f>ROUND(E113*U113,2)</f>
        <v>0.63</v>
      </c>
      <c r="W113" s="161"/>
      <c r="X113" s="161" t="s">
        <v>241</v>
      </c>
      <c r="Y113" s="150"/>
      <c r="Z113" s="150"/>
      <c r="AA113" s="150"/>
      <c r="AB113" s="150"/>
      <c r="AC113" s="150"/>
      <c r="AD113" s="150"/>
      <c r="AE113" s="150"/>
      <c r="AF113" s="150"/>
      <c r="AG113" s="150" t="s">
        <v>242</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9" t="s">
        <v>1119</v>
      </c>
      <c r="D114" s="184"/>
      <c r="E114" s="185">
        <v>1.74</v>
      </c>
      <c r="F114" s="161"/>
      <c r="G114" s="161"/>
      <c r="H114" s="161"/>
      <c r="I114" s="161"/>
      <c r="J114" s="161"/>
      <c r="K114" s="161"/>
      <c r="L114" s="161"/>
      <c r="M114" s="161"/>
      <c r="N114" s="161"/>
      <c r="O114" s="161"/>
      <c r="P114" s="161"/>
      <c r="Q114" s="161"/>
      <c r="R114" s="161"/>
      <c r="S114" s="161"/>
      <c r="T114" s="161"/>
      <c r="U114" s="161"/>
      <c r="V114" s="161"/>
      <c r="W114" s="161"/>
      <c r="X114" s="161"/>
      <c r="Y114" s="150"/>
      <c r="Z114" s="150"/>
      <c r="AA114" s="150"/>
      <c r="AB114" s="150"/>
      <c r="AC114" s="150"/>
      <c r="AD114" s="150"/>
      <c r="AE114" s="150"/>
      <c r="AF114" s="150"/>
      <c r="AG114" s="150" t="s">
        <v>246</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261"/>
      <c r="D115" s="262"/>
      <c r="E115" s="262"/>
      <c r="F115" s="262"/>
      <c r="G115" s="262"/>
      <c r="H115" s="161"/>
      <c r="I115" s="161"/>
      <c r="J115" s="161"/>
      <c r="K115" s="161"/>
      <c r="L115" s="161"/>
      <c r="M115" s="161"/>
      <c r="N115" s="161"/>
      <c r="O115" s="161"/>
      <c r="P115" s="161"/>
      <c r="Q115" s="161"/>
      <c r="R115" s="161"/>
      <c r="S115" s="161"/>
      <c r="T115" s="161"/>
      <c r="U115" s="161"/>
      <c r="V115" s="161"/>
      <c r="W115" s="161"/>
      <c r="X115" s="161"/>
      <c r="Y115" s="150"/>
      <c r="Z115" s="150"/>
      <c r="AA115" s="150"/>
      <c r="AB115" s="150"/>
      <c r="AC115" s="150"/>
      <c r="AD115" s="150"/>
      <c r="AE115" s="150"/>
      <c r="AF115" s="150"/>
      <c r="AG115" s="150" t="s">
        <v>221</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70">
        <v>24</v>
      </c>
      <c r="B116" s="171" t="s">
        <v>1120</v>
      </c>
      <c r="C116" s="180" t="s">
        <v>1121</v>
      </c>
      <c r="D116" s="172" t="s">
        <v>276</v>
      </c>
      <c r="E116" s="173">
        <v>91.89</v>
      </c>
      <c r="F116" s="174">
        <v>69.08</v>
      </c>
      <c r="G116" s="175">
        <f>ROUND(E116*F116,2)</f>
        <v>6347.76</v>
      </c>
      <c r="H116" s="174"/>
      <c r="I116" s="175">
        <f>ROUND(E116*H116,2)</f>
        <v>0</v>
      </c>
      <c r="J116" s="174"/>
      <c r="K116" s="175">
        <f>ROUND(E116*J116,2)</f>
        <v>0</v>
      </c>
      <c r="L116" s="175">
        <v>21</v>
      </c>
      <c r="M116" s="175">
        <f>G116*(1+L116/100)</f>
        <v>7680.7896000000001</v>
      </c>
      <c r="N116" s="175">
        <v>2.0000000000000002E-5</v>
      </c>
      <c r="O116" s="175">
        <f>ROUND(E116*N116,2)</f>
        <v>0</v>
      </c>
      <c r="P116" s="175">
        <v>0</v>
      </c>
      <c r="Q116" s="175">
        <f>ROUND(E116*P116,2)</f>
        <v>0</v>
      </c>
      <c r="R116" s="175" t="s">
        <v>304</v>
      </c>
      <c r="S116" s="175" t="s">
        <v>217</v>
      </c>
      <c r="T116" s="176" t="s">
        <v>218</v>
      </c>
      <c r="U116" s="161">
        <v>0.11</v>
      </c>
      <c r="V116" s="161">
        <f>ROUND(E116*U116,2)</f>
        <v>10.11</v>
      </c>
      <c r="W116" s="161"/>
      <c r="X116" s="161" t="s">
        <v>241</v>
      </c>
      <c r="Y116" s="150"/>
      <c r="Z116" s="150"/>
      <c r="AA116" s="150"/>
      <c r="AB116" s="150"/>
      <c r="AC116" s="150"/>
      <c r="AD116" s="150"/>
      <c r="AE116" s="150"/>
      <c r="AF116" s="150"/>
      <c r="AG116" s="150" t="s">
        <v>242</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9" t="s">
        <v>482</v>
      </c>
      <c r="D117" s="184"/>
      <c r="E117" s="185"/>
      <c r="F117" s="161"/>
      <c r="G117" s="161"/>
      <c r="H117" s="161"/>
      <c r="I117" s="161"/>
      <c r="J117" s="161"/>
      <c r="K117" s="161"/>
      <c r="L117" s="161"/>
      <c r="M117" s="161"/>
      <c r="N117" s="161"/>
      <c r="O117" s="161"/>
      <c r="P117" s="161"/>
      <c r="Q117" s="161"/>
      <c r="R117" s="161"/>
      <c r="S117" s="161"/>
      <c r="T117" s="161"/>
      <c r="U117" s="161"/>
      <c r="V117" s="161"/>
      <c r="W117" s="161"/>
      <c r="X117" s="161"/>
      <c r="Y117" s="150"/>
      <c r="Z117" s="150"/>
      <c r="AA117" s="150"/>
      <c r="AB117" s="150"/>
      <c r="AC117" s="150"/>
      <c r="AD117" s="150"/>
      <c r="AE117" s="150"/>
      <c r="AF117" s="150"/>
      <c r="AG117" s="150" t="s">
        <v>246</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9" t="s">
        <v>1122</v>
      </c>
      <c r="D118" s="184"/>
      <c r="E118" s="185">
        <v>50.75</v>
      </c>
      <c r="F118" s="161"/>
      <c r="G118" s="161"/>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246</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9" t="s">
        <v>1123</v>
      </c>
      <c r="D119" s="184"/>
      <c r="E119" s="185">
        <v>41.14</v>
      </c>
      <c r="F119" s="161"/>
      <c r="G119" s="161"/>
      <c r="H119" s="161"/>
      <c r="I119" s="161"/>
      <c r="J119" s="161"/>
      <c r="K119" s="161"/>
      <c r="L119" s="161"/>
      <c r="M119" s="161"/>
      <c r="N119" s="161"/>
      <c r="O119" s="161"/>
      <c r="P119" s="161"/>
      <c r="Q119" s="161"/>
      <c r="R119" s="161"/>
      <c r="S119" s="161"/>
      <c r="T119" s="161"/>
      <c r="U119" s="161"/>
      <c r="V119" s="161"/>
      <c r="W119" s="161"/>
      <c r="X119" s="161"/>
      <c r="Y119" s="150"/>
      <c r="Z119" s="150"/>
      <c r="AA119" s="150"/>
      <c r="AB119" s="150"/>
      <c r="AC119" s="150"/>
      <c r="AD119" s="150"/>
      <c r="AE119" s="150"/>
      <c r="AF119" s="150"/>
      <c r="AG119" s="150" t="s">
        <v>246</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61"/>
      <c r="D120" s="262"/>
      <c r="E120" s="262"/>
      <c r="F120" s="262"/>
      <c r="G120" s="262"/>
      <c r="H120" s="161"/>
      <c r="I120" s="161"/>
      <c r="J120" s="161"/>
      <c r="K120" s="161"/>
      <c r="L120" s="161"/>
      <c r="M120" s="161"/>
      <c r="N120" s="161"/>
      <c r="O120" s="161"/>
      <c r="P120" s="161"/>
      <c r="Q120" s="161"/>
      <c r="R120" s="161"/>
      <c r="S120" s="161"/>
      <c r="T120" s="161"/>
      <c r="U120" s="161"/>
      <c r="V120" s="161"/>
      <c r="W120" s="161"/>
      <c r="X120" s="161"/>
      <c r="Y120" s="150"/>
      <c r="Z120" s="150"/>
      <c r="AA120" s="150"/>
      <c r="AB120" s="150"/>
      <c r="AC120" s="150"/>
      <c r="AD120" s="150"/>
      <c r="AE120" s="150"/>
      <c r="AF120" s="150"/>
      <c r="AG120" s="150" t="s">
        <v>221</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x14ac:dyDescent="0.2">
      <c r="A121" s="164" t="s">
        <v>212</v>
      </c>
      <c r="B121" s="165" t="s">
        <v>105</v>
      </c>
      <c r="C121" s="179" t="s">
        <v>106</v>
      </c>
      <c r="D121" s="166"/>
      <c r="E121" s="167"/>
      <c r="F121" s="168"/>
      <c r="G121" s="168">
        <f>SUMIF(AG122:AG134,"&lt;&gt;NOR",G122:G134)</f>
        <v>4971.41</v>
      </c>
      <c r="H121" s="168"/>
      <c r="I121" s="168">
        <f>SUM(I122:I134)</f>
        <v>0</v>
      </c>
      <c r="J121" s="168"/>
      <c r="K121" s="168">
        <f>SUM(K122:K134)</f>
        <v>0</v>
      </c>
      <c r="L121" s="168"/>
      <c r="M121" s="168">
        <f>SUM(M122:M134)</f>
        <v>6015.4060999999992</v>
      </c>
      <c r="N121" s="168"/>
      <c r="O121" s="168">
        <f>SUM(O122:O134)</f>
        <v>1.3599999999999999</v>
      </c>
      <c r="P121" s="168"/>
      <c r="Q121" s="168">
        <f>SUM(Q122:Q134)</f>
        <v>0</v>
      </c>
      <c r="R121" s="168"/>
      <c r="S121" s="168"/>
      <c r="T121" s="169"/>
      <c r="U121" s="163"/>
      <c r="V121" s="163">
        <f>SUM(V122:V134)</f>
        <v>4.21</v>
      </c>
      <c r="W121" s="163"/>
      <c r="X121" s="163"/>
      <c r="AG121" t="s">
        <v>213</v>
      </c>
    </row>
    <row r="122" spans="1:60" ht="22.5" outlineLevel="1" x14ac:dyDescent="0.2">
      <c r="A122" s="170">
        <v>25</v>
      </c>
      <c r="B122" s="171" t="s">
        <v>540</v>
      </c>
      <c r="C122" s="180" t="s">
        <v>541</v>
      </c>
      <c r="D122" s="172" t="s">
        <v>276</v>
      </c>
      <c r="E122" s="173">
        <v>7.9050000000000002</v>
      </c>
      <c r="F122" s="174">
        <v>366.78</v>
      </c>
      <c r="G122" s="175">
        <f>ROUND(E122*F122,2)</f>
        <v>2899.4</v>
      </c>
      <c r="H122" s="174"/>
      <c r="I122" s="175">
        <f>ROUND(E122*H122,2)</f>
        <v>0</v>
      </c>
      <c r="J122" s="174"/>
      <c r="K122" s="175">
        <f>ROUND(E122*J122,2)</f>
        <v>0</v>
      </c>
      <c r="L122" s="175">
        <v>21</v>
      </c>
      <c r="M122" s="175">
        <f>G122*(1+L122/100)</f>
        <v>3508.2739999999999</v>
      </c>
      <c r="N122" s="175">
        <v>9.8680000000000004E-2</v>
      </c>
      <c r="O122" s="175">
        <f>ROUND(E122*N122,2)</f>
        <v>0.78</v>
      </c>
      <c r="P122" s="175">
        <v>0</v>
      </c>
      <c r="Q122" s="175">
        <f>ROUND(E122*P122,2)</f>
        <v>0</v>
      </c>
      <c r="R122" s="175" t="s">
        <v>304</v>
      </c>
      <c r="S122" s="175" t="s">
        <v>217</v>
      </c>
      <c r="T122" s="176" t="s">
        <v>218</v>
      </c>
      <c r="U122" s="161">
        <v>0.41</v>
      </c>
      <c r="V122" s="161">
        <f>ROUND(E122*U122,2)</f>
        <v>3.24</v>
      </c>
      <c r="W122" s="161"/>
      <c r="X122" s="161" t="s">
        <v>241</v>
      </c>
      <c r="Y122" s="150"/>
      <c r="Z122" s="150"/>
      <c r="AA122" s="150"/>
      <c r="AB122" s="150"/>
      <c r="AC122" s="150"/>
      <c r="AD122" s="150"/>
      <c r="AE122" s="150"/>
      <c r="AF122" s="150"/>
      <c r="AG122" s="150" t="s">
        <v>242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ht="22.5" outlineLevel="1" x14ac:dyDescent="0.2">
      <c r="A123" s="157"/>
      <c r="B123" s="158"/>
      <c r="C123" s="259" t="s">
        <v>542</v>
      </c>
      <c r="D123" s="260"/>
      <c r="E123" s="260"/>
      <c r="F123" s="260"/>
      <c r="G123" s="260"/>
      <c r="H123" s="161"/>
      <c r="I123" s="161"/>
      <c r="J123" s="161"/>
      <c r="K123" s="161"/>
      <c r="L123" s="161"/>
      <c r="M123" s="161"/>
      <c r="N123" s="161"/>
      <c r="O123" s="161"/>
      <c r="P123" s="161"/>
      <c r="Q123" s="161"/>
      <c r="R123" s="161"/>
      <c r="S123" s="161"/>
      <c r="T123" s="161"/>
      <c r="U123" s="161"/>
      <c r="V123" s="161"/>
      <c r="W123" s="161"/>
      <c r="X123" s="161"/>
      <c r="Y123" s="150"/>
      <c r="Z123" s="150"/>
      <c r="AA123" s="150"/>
      <c r="AB123" s="150"/>
      <c r="AC123" s="150"/>
      <c r="AD123" s="150"/>
      <c r="AE123" s="150"/>
      <c r="AF123" s="150"/>
      <c r="AG123" s="150" t="s">
        <v>244</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88" t="str">
        <f>C123</f>
        <v>na zdivu jako podklad např. pod izolaci, na parapetech z prefabrikovaných dílců, pod oplechování apod., vodorovný nebo ve spádu do 15°, hlazený dřevěným hladítkem,</v>
      </c>
      <c r="BB123" s="150"/>
      <c r="BC123" s="150"/>
      <c r="BD123" s="150"/>
      <c r="BE123" s="150"/>
      <c r="BF123" s="150"/>
      <c r="BG123" s="150"/>
      <c r="BH123" s="150"/>
    </row>
    <row r="124" spans="1:60" outlineLevel="1" x14ac:dyDescent="0.2">
      <c r="A124" s="157"/>
      <c r="B124" s="158"/>
      <c r="C124" s="189" t="s">
        <v>544</v>
      </c>
      <c r="D124" s="184"/>
      <c r="E124" s="185"/>
      <c r="F124" s="161"/>
      <c r="G124" s="161"/>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246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189" t="s">
        <v>1124</v>
      </c>
      <c r="D125" s="184"/>
      <c r="E125" s="185">
        <v>2.82</v>
      </c>
      <c r="F125" s="161"/>
      <c r="G125" s="161"/>
      <c r="H125" s="161"/>
      <c r="I125" s="161"/>
      <c r="J125" s="161"/>
      <c r="K125" s="161"/>
      <c r="L125" s="161"/>
      <c r="M125" s="161"/>
      <c r="N125" s="161"/>
      <c r="O125" s="161"/>
      <c r="P125" s="161"/>
      <c r="Q125" s="161"/>
      <c r="R125" s="161"/>
      <c r="S125" s="161"/>
      <c r="T125" s="161"/>
      <c r="U125" s="161"/>
      <c r="V125" s="161"/>
      <c r="W125" s="161"/>
      <c r="X125" s="161"/>
      <c r="Y125" s="150"/>
      <c r="Z125" s="150"/>
      <c r="AA125" s="150"/>
      <c r="AB125" s="150"/>
      <c r="AC125" s="150"/>
      <c r="AD125" s="150"/>
      <c r="AE125" s="150"/>
      <c r="AF125" s="150"/>
      <c r="AG125" s="150" t="s">
        <v>246</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9" t="s">
        <v>1125</v>
      </c>
      <c r="D126" s="184"/>
      <c r="E126" s="185">
        <v>5.085</v>
      </c>
      <c r="F126" s="161"/>
      <c r="G126" s="161"/>
      <c r="H126" s="161"/>
      <c r="I126" s="161"/>
      <c r="J126" s="161"/>
      <c r="K126" s="161"/>
      <c r="L126" s="161"/>
      <c r="M126" s="161"/>
      <c r="N126" s="161"/>
      <c r="O126" s="161"/>
      <c r="P126" s="161"/>
      <c r="Q126" s="161"/>
      <c r="R126" s="161"/>
      <c r="S126" s="161"/>
      <c r="T126" s="161"/>
      <c r="U126" s="161"/>
      <c r="V126" s="161"/>
      <c r="W126" s="161"/>
      <c r="X126" s="161"/>
      <c r="Y126" s="150"/>
      <c r="Z126" s="150"/>
      <c r="AA126" s="150"/>
      <c r="AB126" s="150"/>
      <c r="AC126" s="150"/>
      <c r="AD126" s="150"/>
      <c r="AE126" s="150"/>
      <c r="AF126" s="150"/>
      <c r="AG126" s="150" t="s">
        <v>246</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61"/>
      <c r="D127" s="262"/>
      <c r="E127" s="262"/>
      <c r="F127" s="262"/>
      <c r="G127" s="262"/>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221</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45" outlineLevel="1" x14ac:dyDescent="0.2">
      <c r="A128" s="170">
        <v>26</v>
      </c>
      <c r="B128" s="171" t="s">
        <v>1126</v>
      </c>
      <c r="C128" s="180" t="s">
        <v>1127</v>
      </c>
      <c r="D128" s="172" t="s">
        <v>276</v>
      </c>
      <c r="E128" s="173">
        <v>1.56</v>
      </c>
      <c r="F128" s="174">
        <v>832.06</v>
      </c>
      <c r="G128" s="175">
        <f>ROUND(E128*F128,2)</f>
        <v>1298.01</v>
      </c>
      <c r="H128" s="174"/>
      <c r="I128" s="175">
        <f>ROUND(E128*H128,2)</f>
        <v>0</v>
      </c>
      <c r="J128" s="174"/>
      <c r="K128" s="175">
        <f>ROUND(E128*J128,2)</f>
        <v>0</v>
      </c>
      <c r="L128" s="175">
        <v>21</v>
      </c>
      <c r="M128" s="175">
        <f>G128*(1+L128/100)</f>
        <v>1570.5920999999998</v>
      </c>
      <c r="N128" s="175">
        <v>0.26755000000000001</v>
      </c>
      <c r="O128" s="175">
        <f>ROUND(E128*N128,2)</f>
        <v>0.42</v>
      </c>
      <c r="P128" s="175">
        <v>0</v>
      </c>
      <c r="Q128" s="175">
        <f>ROUND(E128*P128,2)</f>
        <v>0</v>
      </c>
      <c r="R128" s="175" t="s">
        <v>304</v>
      </c>
      <c r="S128" s="175" t="s">
        <v>1009</v>
      </c>
      <c r="T128" s="176" t="s">
        <v>218</v>
      </c>
      <c r="U128" s="161">
        <v>0.62</v>
      </c>
      <c r="V128" s="161">
        <f>ROUND(E128*U128,2)</f>
        <v>0.97</v>
      </c>
      <c r="W128" s="161"/>
      <c r="X128" s="161" t="s">
        <v>241</v>
      </c>
      <c r="Y128" s="150"/>
      <c r="Z128" s="150"/>
      <c r="AA128" s="150"/>
      <c r="AB128" s="150"/>
      <c r="AC128" s="150"/>
      <c r="AD128" s="150"/>
      <c r="AE128" s="150"/>
      <c r="AF128" s="150"/>
      <c r="AG128" s="150" t="s">
        <v>242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59" t="s">
        <v>1128</v>
      </c>
      <c r="D129" s="260"/>
      <c r="E129" s="260"/>
      <c r="F129" s="260"/>
      <c r="G129" s="260"/>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244</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9" t="s">
        <v>1129</v>
      </c>
      <c r="D130" s="184"/>
      <c r="E130" s="185">
        <v>1.56</v>
      </c>
      <c r="F130" s="161"/>
      <c r="G130" s="161"/>
      <c r="H130" s="161"/>
      <c r="I130" s="161"/>
      <c r="J130" s="161"/>
      <c r="K130" s="161"/>
      <c r="L130" s="161"/>
      <c r="M130" s="161"/>
      <c r="N130" s="161"/>
      <c r="O130" s="161"/>
      <c r="P130" s="161"/>
      <c r="Q130" s="161"/>
      <c r="R130" s="161"/>
      <c r="S130" s="161"/>
      <c r="T130" s="161"/>
      <c r="U130" s="161"/>
      <c r="V130" s="161"/>
      <c r="W130" s="161"/>
      <c r="X130" s="161"/>
      <c r="Y130" s="150"/>
      <c r="Z130" s="150"/>
      <c r="AA130" s="150"/>
      <c r="AB130" s="150"/>
      <c r="AC130" s="150"/>
      <c r="AD130" s="150"/>
      <c r="AE130" s="150"/>
      <c r="AF130" s="150"/>
      <c r="AG130" s="150" t="s">
        <v>246</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61"/>
      <c r="D131" s="262"/>
      <c r="E131" s="262"/>
      <c r="F131" s="262"/>
      <c r="G131" s="262"/>
      <c r="H131" s="161"/>
      <c r="I131" s="161"/>
      <c r="J131" s="161"/>
      <c r="K131" s="161"/>
      <c r="L131" s="161"/>
      <c r="M131" s="161"/>
      <c r="N131" s="161"/>
      <c r="O131" s="161"/>
      <c r="P131" s="161"/>
      <c r="Q131" s="161"/>
      <c r="R131" s="161"/>
      <c r="S131" s="161"/>
      <c r="T131" s="161"/>
      <c r="U131" s="161"/>
      <c r="V131" s="161"/>
      <c r="W131" s="161"/>
      <c r="X131" s="161"/>
      <c r="Y131" s="150"/>
      <c r="Z131" s="150"/>
      <c r="AA131" s="150"/>
      <c r="AB131" s="150"/>
      <c r="AC131" s="150"/>
      <c r="AD131" s="150"/>
      <c r="AE131" s="150"/>
      <c r="AF131" s="150"/>
      <c r="AG131" s="150" t="s">
        <v>221</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2.5" outlineLevel="1" x14ac:dyDescent="0.2">
      <c r="A132" s="170">
        <v>27</v>
      </c>
      <c r="B132" s="171" t="s">
        <v>1130</v>
      </c>
      <c r="C132" s="180" t="s">
        <v>1131</v>
      </c>
      <c r="D132" s="172" t="s">
        <v>276</v>
      </c>
      <c r="E132" s="173">
        <v>1.716</v>
      </c>
      <c r="F132" s="174">
        <v>451.05</v>
      </c>
      <c r="G132" s="175">
        <f>ROUND(E132*F132,2)</f>
        <v>774</v>
      </c>
      <c r="H132" s="174"/>
      <c r="I132" s="175">
        <f>ROUND(E132*H132,2)</f>
        <v>0</v>
      </c>
      <c r="J132" s="174"/>
      <c r="K132" s="175">
        <f>ROUND(E132*J132,2)</f>
        <v>0</v>
      </c>
      <c r="L132" s="175">
        <v>21</v>
      </c>
      <c r="M132" s="175">
        <f>G132*(1+L132/100)</f>
        <v>936.54</v>
      </c>
      <c r="N132" s="175">
        <v>9.6000000000000002E-2</v>
      </c>
      <c r="O132" s="175">
        <f>ROUND(E132*N132,2)</f>
        <v>0.16</v>
      </c>
      <c r="P132" s="175">
        <v>0</v>
      </c>
      <c r="Q132" s="175">
        <f>ROUND(E132*P132,2)</f>
        <v>0</v>
      </c>
      <c r="R132" s="175" t="s">
        <v>295</v>
      </c>
      <c r="S132" s="175" t="s">
        <v>1009</v>
      </c>
      <c r="T132" s="176" t="s">
        <v>218</v>
      </c>
      <c r="U132" s="161">
        <v>0</v>
      </c>
      <c r="V132" s="161">
        <f>ROUND(E132*U132,2)</f>
        <v>0</v>
      </c>
      <c r="W132" s="161"/>
      <c r="X132" s="161" t="s">
        <v>296</v>
      </c>
      <c r="Y132" s="150"/>
      <c r="Z132" s="150"/>
      <c r="AA132" s="150"/>
      <c r="AB132" s="150"/>
      <c r="AC132" s="150"/>
      <c r="AD132" s="150"/>
      <c r="AE132" s="150"/>
      <c r="AF132" s="150"/>
      <c r="AG132" s="150" t="s">
        <v>297</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9" t="s">
        <v>1132</v>
      </c>
      <c r="D133" s="184"/>
      <c r="E133" s="185">
        <v>1.716</v>
      </c>
      <c r="F133" s="161"/>
      <c r="G133" s="161"/>
      <c r="H133" s="161"/>
      <c r="I133" s="161"/>
      <c r="J133" s="161"/>
      <c r="K133" s="161"/>
      <c r="L133" s="161"/>
      <c r="M133" s="161"/>
      <c r="N133" s="161"/>
      <c r="O133" s="161"/>
      <c r="P133" s="161"/>
      <c r="Q133" s="161"/>
      <c r="R133" s="161"/>
      <c r="S133" s="161"/>
      <c r="T133" s="161"/>
      <c r="U133" s="161"/>
      <c r="V133" s="161"/>
      <c r="W133" s="161"/>
      <c r="X133" s="161"/>
      <c r="Y133" s="150"/>
      <c r="Z133" s="150"/>
      <c r="AA133" s="150"/>
      <c r="AB133" s="150"/>
      <c r="AC133" s="150"/>
      <c r="AD133" s="150"/>
      <c r="AE133" s="150"/>
      <c r="AF133" s="150"/>
      <c r="AG133" s="150" t="s">
        <v>246</v>
      </c>
      <c r="AH133" s="150">
        <v>5</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61"/>
      <c r="D134" s="262"/>
      <c r="E134" s="262"/>
      <c r="F134" s="262"/>
      <c r="G134" s="262"/>
      <c r="H134" s="161"/>
      <c r="I134" s="161"/>
      <c r="J134" s="161"/>
      <c r="K134" s="161"/>
      <c r="L134" s="161"/>
      <c r="M134" s="161"/>
      <c r="N134" s="161"/>
      <c r="O134" s="161"/>
      <c r="P134" s="161"/>
      <c r="Q134" s="161"/>
      <c r="R134" s="161"/>
      <c r="S134" s="161"/>
      <c r="T134" s="161"/>
      <c r="U134" s="161"/>
      <c r="V134" s="161"/>
      <c r="W134" s="161"/>
      <c r="X134" s="161"/>
      <c r="Y134" s="150"/>
      <c r="Z134" s="150"/>
      <c r="AA134" s="150"/>
      <c r="AB134" s="150"/>
      <c r="AC134" s="150"/>
      <c r="AD134" s="150"/>
      <c r="AE134" s="150"/>
      <c r="AF134" s="150"/>
      <c r="AG134" s="150" t="s">
        <v>221</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x14ac:dyDescent="0.2">
      <c r="A135" s="164" t="s">
        <v>212</v>
      </c>
      <c r="B135" s="165" t="s">
        <v>107</v>
      </c>
      <c r="C135" s="179" t="s">
        <v>108</v>
      </c>
      <c r="D135" s="166"/>
      <c r="E135" s="167"/>
      <c r="F135" s="168"/>
      <c r="G135" s="168">
        <f>SUMIF(AG136:AG140,"&lt;&gt;NOR",G136:G140)</f>
        <v>811.89</v>
      </c>
      <c r="H135" s="168"/>
      <c r="I135" s="168">
        <f>SUM(I136:I140)</f>
        <v>0</v>
      </c>
      <c r="J135" s="168"/>
      <c r="K135" s="168">
        <f>SUM(K136:K140)</f>
        <v>0</v>
      </c>
      <c r="L135" s="168"/>
      <c r="M135" s="168">
        <f>SUM(M136:M140)</f>
        <v>982.38689999999997</v>
      </c>
      <c r="N135" s="168"/>
      <c r="O135" s="168">
        <f>SUM(O136:O140)</f>
        <v>0.01</v>
      </c>
      <c r="P135" s="168"/>
      <c r="Q135" s="168">
        <f>SUM(Q136:Q140)</f>
        <v>0</v>
      </c>
      <c r="R135" s="168"/>
      <c r="S135" s="168"/>
      <c r="T135" s="169"/>
      <c r="U135" s="163"/>
      <c r="V135" s="163">
        <f>SUM(V136:V140)</f>
        <v>0.38</v>
      </c>
      <c r="W135" s="163"/>
      <c r="X135" s="163"/>
      <c r="AG135" t="s">
        <v>213</v>
      </c>
    </row>
    <row r="136" spans="1:60" ht="22.5" outlineLevel="1" x14ac:dyDescent="0.2">
      <c r="A136" s="170">
        <v>28</v>
      </c>
      <c r="B136" s="171" t="s">
        <v>550</v>
      </c>
      <c r="C136" s="180" t="s">
        <v>551</v>
      </c>
      <c r="D136" s="172" t="s">
        <v>239</v>
      </c>
      <c r="E136" s="173">
        <v>0.9</v>
      </c>
      <c r="F136" s="174">
        <v>902.1</v>
      </c>
      <c r="G136" s="175">
        <f>ROUND(E136*F136,2)</f>
        <v>811.89</v>
      </c>
      <c r="H136" s="174"/>
      <c r="I136" s="175">
        <f>ROUND(E136*H136,2)</f>
        <v>0</v>
      </c>
      <c r="J136" s="174"/>
      <c r="K136" s="175">
        <f>ROUND(E136*J136,2)</f>
        <v>0</v>
      </c>
      <c r="L136" s="175">
        <v>21</v>
      </c>
      <c r="M136" s="175">
        <f>G136*(1+L136/100)</f>
        <v>982.38689999999997</v>
      </c>
      <c r="N136" s="175">
        <v>6.1599999999999997E-3</v>
      </c>
      <c r="O136" s="175">
        <f>ROUND(E136*N136,2)</f>
        <v>0.01</v>
      </c>
      <c r="P136" s="175">
        <v>0</v>
      </c>
      <c r="Q136" s="175">
        <f>ROUND(E136*P136,2)</f>
        <v>0</v>
      </c>
      <c r="R136" s="175" t="s">
        <v>304</v>
      </c>
      <c r="S136" s="175" t="s">
        <v>217</v>
      </c>
      <c r="T136" s="176" t="s">
        <v>218</v>
      </c>
      <c r="U136" s="161">
        <v>0.42499999999999999</v>
      </c>
      <c r="V136" s="161">
        <f>ROUND(E136*U136,2)</f>
        <v>0.38</v>
      </c>
      <c r="W136" s="161"/>
      <c r="X136" s="161" t="s">
        <v>241</v>
      </c>
      <c r="Y136" s="150"/>
      <c r="Z136" s="150"/>
      <c r="AA136" s="150"/>
      <c r="AB136" s="150"/>
      <c r="AC136" s="150"/>
      <c r="AD136" s="150"/>
      <c r="AE136" s="150"/>
      <c r="AF136" s="150"/>
      <c r="AG136" s="150" t="s">
        <v>242</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ht="22.5" outlineLevel="1" x14ac:dyDescent="0.2">
      <c r="A137" s="157"/>
      <c r="B137" s="158"/>
      <c r="C137" s="259" t="s">
        <v>552</v>
      </c>
      <c r="D137" s="260"/>
      <c r="E137" s="260"/>
      <c r="F137" s="260"/>
      <c r="G137" s="260"/>
      <c r="H137" s="161"/>
      <c r="I137" s="161"/>
      <c r="J137" s="161"/>
      <c r="K137" s="161"/>
      <c r="L137" s="161"/>
      <c r="M137" s="161"/>
      <c r="N137" s="161"/>
      <c r="O137" s="161"/>
      <c r="P137" s="161"/>
      <c r="Q137" s="161"/>
      <c r="R137" s="161"/>
      <c r="S137" s="161"/>
      <c r="T137" s="161"/>
      <c r="U137" s="161"/>
      <c r="V137" s="161"/>
      <c r="W137" s="161"/>
      <c r="X137" s="161"/>
      <c r="Y137" s="150"/>
      <c r="Z137" s="150"/>
      <c r="AA137" s="150"/>
      <c r="AB137" s="150"/>
      <c r="AC137" s="150"/>
      <c r="AD137" s="150"/>
      <c r="AE137" s="150"/>
      <c r="AF137" s="150"/>
      <c r="AG137" s="150" t="s">
        <v>244</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88" t="str">
        <f>C137</f>
        <v>a poloplastických hmot na montážní pěnu, zapravení omítky pod parapetem, těsnění spáry mezi parapetem a rámem okna, dodávka silikonu.</v>
      </c>
      <c r="BB137" s="150"/>
      <c r="BC137" s="150"/>
      <c r="BD137" s="150"/>
      <c r="BE137" s="150"/>
      <c r="BF137" s="150"/>
      <c r="BG137" s="150"/>
      <c r="BH137" s="150"/>
    </row>
    <row r="138" spans="1:60" outlineLevel="1" x14ac:dyDescent="0.2">
      <c r="A138" s="157"/>
      <c r="B138" s="158"/>
      <c r="C138" s="189" t="s">
        <v>482</v>
      </c>
      <c r="D138" s="184"/>
      <c r="E138" s="185"/>
      <c r="F138" s="161"/>
      <c r="G138" s="161"/>
      <c r="H138" s="161"/>
      <c r="I138" s="161"/>
      <c r="J138" s="161"/>
      <c r="K138" s="161"/>
      <c r="L138" s="161"/>
      <c r="M138" s="161"/>
      <c r="N138" s="161"/>
      <c r="O138" s="161"/>
      <c r="P138" s="161"/>
      <c r="Q138" s="161"/>
      <c r="R138" s="161"/>
      <c r="S138" s="161"/>
      <c r="T138" s="161"/>
      <c r="U138" s="161"/>
      <c r="V138" s="161"/>
      <c r="W138" s="161"/>
      <c r="X138" s="161"/>
      <c r="Y138" s="150"/>
      <c r="Z138" s="150"/>
      <c r="AA138" s="150"/>
      <c r="AB138" s="150"/>
      <c r="AC138" s="150"/>
      <c r="AD138" s="150"/>
      <c r="AE138" s="150"/>
      <c r="AF138" s="150"/>
      <c r="AG138" s="150" t="s">
        <v>246</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9" t="s">
        <v>1133</v>
      </c>
      <c r="D139" s="184"/>
      <c r="E139" s="185">
        <v>0.9</v>
      </c>
      <c r="F139" s="161"/>
      <c r="G139" s="161"/>
      <c r="H139" s="161"/>
      <c r="I139" s="161"/>
      <c r="J139" s="161"/>
      <c r="K139" s="161"/>
      <c r="L139" s="161"/>
      <c r="M139" s="161"/>
      <c r="N139" s="161"/>
      <c r="O139" s="161"/>
      <c r="P139" s="161"/>
      <c r="Q139" s="161"/>
      <c r="R139" s="161"/>
      <c r="S139" s="161"/>
      <c r="T139" s="161"/>
      <c r="U139" s="161"/>
      <c r="V139" s="161"/>
      <c r="W139" s="161"/>
      <c r="X139" s="161"/>
      <c r="Y139" s="150"/>
      <c r="Z139" s="150"/>
      <c r="AA139" s="150"/>
      <c r="AB139" s="150"/>
      <c r="AC139" s="150"/>
      <c r="AD139" s="150"/>
      <c r="AE139" s="150"/>
      <c r="AF139" s="150"/>
      <c r="AG139" s="150" t="s">
        <v>246</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61"/>
      <c r="D140" s="262"/>
      <c r="E140" s="262"/>
      <c r="F140" s="262"/>
      <c r="G140" s="262"/>
      <c r="H140" s="161"/>
      <c r="I140" s="161"/>
      <c r="J140" s="161"/>
      <c r="K140" s="161"/>
      <c r="L140" s="161"/>
      <c r="M140" s="161"/>
      <c r="N140" s="161"/>
      <c r="O140" s="161"/>
      <c r="P140" s="161"/>
      <c r="Q140" s="161"/>
      <c r="R140" s="161"/>
      <c r="S140" s="161"/>
      <c r="T140" s="161"/>
      <c r="U140" s="161"/>
      <c r="V140" s="161"/>
      <c r="W140" s="161"/>
      <c r="X140" s="161"/>
      <c r="Y140" s="150"/>
      <c r="Z140" s="150"/>
      <c r="AA140" s="150"/>
      <c r="AB140" s="150"/>
      <c r="AC140" s="150"/>
      <c r="AD140" s="150"/>
      <c r="AE140" s="150"/>
      <c r="AF140" s="150"/>
      <c r="AG140" s="150" t="s">
        <v>221</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x14ac:dyDescent="0.2">
      <c r="A141" s="164" t="s">
        <v>212</v>
      </c>
      <c r="B141" s="165" t="s">
        <v>117</v>
      </c>
      <c r="C141" s="179" t="s">
        <v>118</v>
      </c>
      <c r="D141" s="166"/>
      <c r="E141" s="167"/>
      <c r="F141" s="168"/>
      <c r="G141" s="168">
        <f>SUMIF(AG142:AG144,"&lt;&gt;NOR",G142:G144)</f>
        <v>17201.5</v>
      </c>
      <c r="H141" s="168"/>
      <c r="I141" s="168">
        <f>SUM(I142:I144)</f>
        <v>0</v>
      </c>
      <c r="J141" s="168"/>
      <c r="K141" s="168">
        <f>SUM(K142:K144)</f>
        <v>0</v>
      </c>
      <c r="L141" s="168"/>
      <c r="M141" s="168">
        <f>SUM(M142:M144)</f>
        <v>20813.814999999999</v>
      </c>
      <c r="N141" s="168"/>
      <c r="O141" s="168">
        <f>SUM(O142:O144)</f>
        <v>0</v>
      </c>
      <c r="P141" s="168"/>
      <c r="Q141" s="168">
        <f>SUM(Q142:Q144)</f>
        <v>0</v>
      </c>
      <c r="R141" s="168"/>
      <c r="S141" s="168"/>
      <c r="T141" s="169"/>
      <c r="U141" s="163"/>
      <c r="V141" s="163">
        <f>SUM(V142:V144)</f>
        <v>37.909999999999997</v>
      </c>
      <c r="W141" s="163"/>
      <c r="X141" s="163"/>
      <c r="AG141" t="s">
        <v>213</v>
      </c>
    </row>
    <row r="142" spans="1:60" ht="56.25" outlineLevel="1" x14ac:dyDescent="0.2">
      <c r="A142" s="170">
        <v>29</v>
      </c>
      <c r="B142" s="171" t="s">
        <v>586</v>
      </c>
      <c r="C142" s="180" t="s">
        <v>587</v>
      </c>
      <c r="D142" s="172" t="s">
        <v>276</v>
      </c>
      <c r="E142" s="173">
        <v>122.3</v>
      </c>
      <c r="F142" s="174">
        <v>140.65</v>
      </c>
      <c r="G142" s="175">
        <f>ROUND(E142*F142,2)</f>
        <v>17201.5</v>
      </c>
      <c r="H142" s="174"/>
      <c r="I142" s="175">
        <f>ROUND(E142*H142,2)</f>
        <v>0</v>
      </c>
      <c r="J142" s="174"/>
      <c r="K142" s="175">
        <f>ROUND(E142*J142,2)</f>
        <v>0</v>
      </c>
      <c r="L142" s="175">
        <v>21</v>
      </c>
      <c r="M142" s="175">
        <f>G142*(1+L142/100)</f>
        <v>20813.814999999999</v>
      </c>
      <c r="N142" s="175">
        <v>4.0000000000000003E-5</v>
      </c>
      <c r="O142" s="175">
        <f>ROUND(E142*N142,2)</f>
        <v>0</v>
      </c>
      <c r="P142" s="175">
        <v>0</v>
      </c>
      <c r="Q142" s="175">
        <f>ROUND(E142*P142,2)</f>
        <v>0</v>
      </c>
      <c r="R142" s="175" t="s">
        <v>304</v>
      </c>
      <c r="S142" s="175" t="s">
        <v>217</v>
      </c>
      <c r="T142" s="176" t="s">
        <v>218</v>
      </c>
      <c r="U142" s="161">
        <v>0.31</v>
      </c>
      <c r="V142" s="161">
        <f>ROUND(E142*U142,2)</f>
        <v>37.909999999999997</v>
      </c>
      <c r="W142" s="161"/>
      <c r="X142" s="161" t="s">
        <v>241</v>
      </c>
      <c r="Y142" s="150"/>
      <c r="Z142" s="150"/>
      <c r="AA142" s="150"/>
      <c r="AB142" s="150"/>
      <c r="AC142" s="150"/>
      <c r="AD142" s="150"/>
      <c r="AE142" s="150"/>
      <c r="AF142" s="150"/>
      <c r="AG142" s="150" t="s">
        <v>242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9" t="s">
        <v>576</v>
      </c>
      <c r="D143" s="184"/>
      <c r="E143" s="185">
        <v>122.3</v>
      </c>
      <c r="F143" s="161"/>
      <c r="G143" s="161"/>
      <c r="H143" s="161"/>
      <c r="I143" s="161"/>
      <c r="J143" s="161"/>
      <c r="K143" s="161"/>
      <c r="L143" s="161"/>
      <c r="M143" s="161"/>
      <c r="N143" s="161"/>
      <c r="O143" s="161"/>
      <c r="P143" s="161"/>
      <c r="Q143" s="161"/>
      <c r="R143" s="161"/>
      <c r="S143" s="161"/>
      <c r="T143" s="161"/>
      <c r="U143" s="161"/>
      <c r="V143" s="161"/>
      <c r="W143" s="161"/>
      <c r="X143" s="161"/>
      <c r="Y143" s="150"/>
      <c r="Z143" s="150"/>
      <c r="AA143" s="150"/>
      <c r="AB143" s="150"/>
      <c r="AC143" s="150"/>
      <c r="AD143" s="150"/>
      <c r="AE143" s="150"/>
      <c r="AF143" s="150"/>
      <c r="AG143" s="150" t="s">
        <v>246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61"/>
      <c r="D144" s="262"/>
      <c r="E144" s="262"/>
      <c r="F144" s="262"/>
      <c r="G144" s="262"/>
      <c r="H144" s="161"/>
      <c r="I144" s="161"/>
      <c r="J144" s="161"/>
      <c r="K144" s="161"/>
      <c r="L144" s="161"/>
      <c r="M144" s="161"/>
      <c r="N144" s="161"/>
      <c r="O144" s="161"/>
      <c r="P144" s="161"/>
      <c r="Q144" s="161"/>
      <c r="R144" s="161"/>
      <c r="S144" s="161"/>
      <c r="T144" s="161"/>
      <c r="U144" s="161"/>
      <c r="V144" s="161"/>
      <c r="W144" s="161"/>
      <c r="X144" s="161"/>
      <c r="Y144" s="150"/>
      <c r="Z144" s="150"/>
      <c r="AA144" s="150"/>
      <c r="AB144" s="150"/>
      <c r="AC144" s="150"/>
      <c r="AD144" s="150"/>
      <c r="AE144" s="150"/>
      <c r="AF144" s="150"/>
      <c r="AG144" s="150" t="s">
        <v>221</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x14ac:dyDescent="0.2">
      <c r="A145" s="164" t="s">
        <v>212</v>
      </c>
      <c r="B145" s="165" t="s">
        <v>119</v>
      </c>
      <c r="C145" s="179" t="s">
        <v>120</v>
      </c>
      <c r="D145" s="166"/>
      <c r="E145" s="167"/>
      <c r="F145" s="168"/>
      <c r="G145" s="168">
        <f>SUMIF(AG146:AG181,"&lt;&gt;NOR",G146:G181)</f>
        <v>37431.970000000008</v>
      </c>
      <c r="H145" s="168"/>
      <c r="I145" s="168">
        <f>SUM(I146:I181)</f>
        <v>0</v>
      </c>
      <c r="J145" s="168"/>
      <c r="K145" s="168">
        <f>SUM(K146:K181)</f>
        <v>0</v>
      </c>
      <c r="L145" s="168"/>
      <c r="M145" s="168">
        <f>SUM(M146:M181)</f>
        <v>45292.683700000001</v>
      </c>
      <c r="N145" s="168"/>
      <c r="O145" s="168">
        <f>SUM(O146:O181)</f>
        <v>0.05</v>
      </c>
      <c r="P145" s="168"/>
      <c r="Q145" s="168">
        <f>SUM(Q146:Q181)</f>
        <v>45.660000000000004</v>
      </c>
      <c r="R145" s="168"/>
      <c r="S145" s="168"/>
      <c r="T145" s="169"/>
      <c r="U145" s="163"/>
      <c r="V145" s="163">
        <f>SUM(V146:V181)</f>
        <v>68.819999999999993</v>
      </c>
      <c r="W145" s="163"/>
      <c r="X145" s="163"/>
      <c r="AG145" t="s">
        <v>213</v>
      </c>
    </row>
    <row r="146" spans="1:60" outlineLevel="1" x14ac:dyDescent="0.2">
      <c r="A146" s="170">
        <v>30</v>
      </c>
      <c r="B146" s="171" t="s">
        <v>1134</v>
      </c>
      <c r="C146" s="180" t="s">
        <v>1135</v>
      </c>
      <c r="D146" s="172" t="s">
        <v>249</v>
      </c>
      <c r="E146" s="173">
        <v>18.814499999999999</v>
      </c>
      <c r="F146" s="174">
        <v>1111</v>
      </c>
      <c r="G146" s="175">
        <f>ROUND(E146*F146,2)</f>
        <v>20902.91</v>
      </c>
      <c r="H146" s="174"/>
      <c r="I146" s="175">
        <f>ROUND(E146*H146,2)</f>
        <v>0</v>
      </c>
      <c r="J146" s="174"/>
      <c r="K146" s="175">
        <f>ROUND(E146*J146,2)</f>
        <v>0</v>
      </c>
      <c r="L146" s="175">
        <v>21</v>
      </c>
      <c r="M146" s="175">
        <f>G146*(1+L146/100)</f>
        <v>25292.521099999998</v>
      </c>
      <c r="N146" s="175">
        <v>1.2800000000000001E-3</v>
      </c>
      <c r="O146" s="175">
        <f>ROUND(E146*N146,2)</f>
        <v>0.02</v>
      </c>
      <c r="P146" s="175">
        <v>2</v>
      </c>
      <c r="Q146" s="175">
        <f>ROUND(E146*P146,2)</f>
        <v>37.630000000000003</v>
      </c>
      <c r="R146" s="175" t="s">
        <v>602</v>
      </c>
      <c r="S146" s="175" t="s">
        <v>217</v>
      </c>
      <c r="T146" s="176" t="s">
        <v>218</v>
      </c>
      <c r="U146" s="161">
        <v>1.78</v>
      </c>
      <c r="V146" s="161">
        <f>ROUND(E146*U146,2)</f>
        <v>33.49</v>
      </c>
      <c r="W146" s="161"/>
      <c r="X146" s="161" t="s">
        <v>241</v>
      </c>
      <c r="Y146" s="150"/>
      <c r="Z146" s="150"/>
      <c r="AA146" s="150"/>
      <c r="AB146" s="150"/>
      <c r="AC146" s="150"/>
      <c r="AD146" s="150"/>
      <c r="AE146" s="150"/>
      <c r="AF146" s="150"/>
      <c r="AG146" s="150" t="s">
        <v>242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2.5" outlineLevel="1" x14ac:dyDescent="0.2">
      <c r="A147" s="157"/>
      <c r="B147" s="158"/>
      <c r="C147" s="259" t="s">
        <v>1136</v>
      </c>
      <c r="D147" s="260"/>
      <c r="E147" s="260"/>
      <c r="F147" s="260"/>
      <c r="G147" s="260"/>
      <c r="H147" s="161"/>
      <c r="I147" s="161"/>
      <c r="J147" s="161"/>
      <c r="K147" s="161"/>
      <c r="L147" s="161"/>
      <c r="M147" s="161"/>
      <c r="N147" s="161"/>
      <c r="O147" s="161"/>
      <c r="P147" s="161"/>
      <c r="Q147" s="161"/>
      <c r="R147" s="161"/>
      <c r="S147" s="161"/>
      <c r="T147" s="161"/>
      <c r="U147" s="161"/>
      <c r="V147" s="161"/>
      <c r="W147" s="161"/>
      <c r="X147" s="161"/>
      <c r="Y147" s="150"/>
      <c r="Z147" s="150"/>
      <c r="AA147" s="150"/>
      <c r="AB147" s="150"/>
      <c r="AC147" s="150"/>
      <c r="AD147" s="150"/>
      <c r="AE147" s="150"/>
      <c r="AF147" s="150"/>
      <c r="AG147" s="150" t="s">
        <v>244</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88" t="str">
        <f>C147</f>
        <v>nebo vybourání otvorů průřezové plochy přes 4 m2 ve zdivu nadzákladovém, včetně pomocného lešení o výšce podlahy do 1900 mm a pro zatížení do 1,5 kPa  (150 kg/m2)</v>
      </c>
      <c r="BB147" s="150"/>
      <c r="BC147" s="150"/>
      <c r="BD147" s="150"/>
      <c r="BE147" s="150"/>
      <c r="BF147" s="150"/>
      <c r="BG147" s="150"/>
      <c r="BH147" s="150"/>
    </row>
    <row r="148" spans="1:60" outlineLevel="1" x14ac:dyDescent="0.2">
      <c r="A148" s="157"/>
      <c r="B148" s="158"/>
      <c r="C148" s="189" t="s">
        <v>1137</v>
      </c>
      <c r="D148" s="184"/>
      <c r="E148" s="185">
        <v>18.814499999999999</v>
      </c>
      <c r="F148" s="161"/>
      <c r="G148" s="161"/>
      <c r="H148" s="161"/>
      <c r="I148" s="161"/>
      <c r="J148" s="161"/>
      <c r="K148" s="161"/>
      <c r="L148" s="161"/>
      <c r="M148" s="161"/>
      <c r="N148" s="161"/>
      <c r="O148" s="161"/>
      <c r="P148" s="161"/>
      <c r="Q148" s="161"/>
      <c r="R148" s="161"/>
      <c r="S148" s="161"/>
      <c r="T148" s="161"/>
      <c r="U148" s="161"/>
      <c r="V148" s="161"/>
      <c r="W148" s="161"/>
      <c r="X148" s="161"/>
      <c r="Y148" s="150"/>
      <c r="Z148" s="150"/>
      <c r="AA148" s="150"/>
      <c r="AB148" s="150"/>
      <c r="AC148" s="150"/>
      <c r="AD148" s="150"/>
      <c r="AE148" s="150"/>
      <c r="AF148" s="150"/>
      <c r="AG148" s="150" t="s">
        <v>246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61"/>
      <c r="D149" s="262"/>
      <c r="E149" s="262"/>
      <c r="F149" s="262"/>
      <c r="G149" s="262"/>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221</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0">
        <v>31</v>
      </c>
      <c r="B150" s="171" t="s">
        <v>1138</v>
      </c>
      <c r="C150" s="180" t="s">
        <v>1139</v>
      </c>
      <c r="D150" s="172" t="s">
        <v>239</v>
      </c>
      <c r="E150" s="173">
        <v>10.6</v>
      </c>
      <c r="F150" s="174">
        <v>281.89999999999998</v>
      </c>
      <c r="G150" s="175">
        <f>ROUND(E150*F150,2)</f>
        <v>2988.14</v>
      </c>
      <c r="H150" s="174"/>
      <c r="I150" s="175">
        <f>ROUND(E150*H150,2)</f>
        <v>0</v>
      </c>
      <c r="J150" s="174"/>
      <c r="K150" s="175">
        <f>ROUND(E150*J150,2)</f>
        <v>0</v>
      </c>
      <c r="L150" s="175">
        <v>21</v>
      </c>
      <c r="M150" s="175">
        <f>G150*(1+L150/100)</f>
        <v>3615.6493999999998</v>
      </c>
      <c r="N150" s="175">
        <v>0</v>
      </c>
      <c r="O150" s="175">
        <f>ROUND(E150*N150,2)</f>
        <v>0</v>
      </c>
      <c r="P150" s="175">
        <v>7.0000000000000007E-2</v>
      </c>
      <c r="Q150" s="175">
        <f>ROUND(E150*P150,2)</f>
        <v>0.74</v>
      </c>
      <c r="R150" s="175" t="s">
        <v>602</v>
      </c>
      <c r="S150" s="175" t="s">
        <v>217</v>
      </c>
      <c r="T150" s="176" t="s">
        <v>218</v>
      </c>
      <c r="U150" s="161">
        <v>0.64</v>
      </c>
      <c r="V150" s="161">
        <f>ROUND(E150*U150,2)</f>
        <v>6.78</v>
      </c>
      <c r="W150" s="161"/>
      <c r="X150" s="161" t="s">
        <v>241</v>
      </c>
      <c r="Y150" s="150"/>
      <c r="Z150" s="150"/>
      <c r="AA150" s="150"/>
      <c r="AB150" s="150"/>
      <c r="AC150" s="150"/>
      <c r="AD150" s="150"/>
      <c r="AE150" s="150"/>
      <c r="AF150" s="150"/>
      <c r="AG150" s="150" t="s">
        <v>242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9" t="s">
        <v>1140</v>
      </c>
      <c r="D151" s="184"/>
      <c r="E151" s="185">
        <v>7</v>
      </c>
      <c r="F151" s="161"/>
      <c r="G151" s="161"/>
      <c r="H151" s="161"/>
      <c r="I151" s="161"/>
      <c r="J151" s="161"/>
      <c r="K151" s="161"/>
      <c r="L151" s="161"/>
      <c r="M151" s="161"/>
      <c r="N151" s="161"/>
      <c r="O151" s="161"/>
      <c r="P151" s="161"/>
      <c r="Q151" s="161"/>
      <c r="R151" s="161"/>
      <c r="S151" s="161"/>
      <c r="T151" s="161"/>
      <c r="U151" s="161"/>
      <c r="V151" s="161"/>
      <c r="W151" s="161"/>
      <c r="X151" s="161"/>
      <c r="Y151" s="150"/>
      <c r="Z151" s="150"/>
      <c r="AA151" s="150"/>
      <c r="AB151" s="150"/>
      <c r="AC151" s="150"/>
      <c r="AD151" s="150"/>
      <c r="AE151" s="150"/>
      <c r="AF151" s="150"/>
      <c r="AG151" s="150" t="s">
        <v>246</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9" t="s">
        <v>1141</v>
      </c>
      <c r="D152" s="184"/>
      <c r="E152" s="185">
        <v>3.6</v>
      </c>
      <c r="F152" s="161"/>
      <c r="G152" s="161"/>
      <c r="H152" s="161"/>
      <c r="I152" s="161"/>
      <c r="J152" s="161"/>
      <c r="K152" s="161"/>
      <c r="L152" s="161"/>
      <c r="M152" s="161"/>
      <c r="N152" s="161"/>
      <c r="O152" s="161"/>
      <c r="P152" s="161"/>
      <c r="Q152" s="161"/>
      <c r="R152" s="161"/>
      <c r="S152" s="161"/>
      <c r="T152" s="161"/>
      <c r="U152" s="161"/>
      <c r="V152" s="161"/>
      <c r="W152" s="161"/>
      <c r="X152" s="161"/>
      <c r="Y152" s="150"/>
      <c r="Z152" s="150"/>
      <c r="AA152" s="150"/>
      <c r="AB152" s="150"/>
      <c r="AC152" s="150"/>
      <c r="AD152" s="150"/>
      <c r="AE152" s="150"/>
      <c r="AF152" s="150"/>
      <c r="AG152" s="150" t="s">
        <v>246</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61"/>
      <c r="D153" s="262"/>
      <c r="E153" s="262"/>
      <c r="F153" s="262"/>
      <c r="G153" s="262"/>
      <c r="H153" s="161"/>
      <c r="I153" s="161"/>
      <c r="J153" s="161"/>
      <c r="K153" s="161"/>
      <c r="L153" s="161"/>
      <c r="M153" s="161"/>
      <c r="N153" s="161"/>
      <c r="O153" s="161"/>
      <c r="P153" s="161"/>
      <c r="Q153" s="161"/>
      <c r="R153" s="161"/>
      <c r="S153" s="161"/>
      <c r="T153" s="161"/>
      <c r="U153" s="161"/>
      <c r="V153" s="161"/>
      <c r="W153" s="161"/>
      <c r="X153" s="161"/>
      <c r="Y153" s="150"/>
      <c r="Z153" s="150"/>
      <c r="AA153" s="150"/>
      <c r="AB153" s="150"/>
      <c r="AC153" s="150"/>
      <c r="AD153" s="150"/>
      <c r="AE153" s="150"/>
      <c r="AF153" s="150"/>
      <c r="AG153" s="150" t="s">
        <v>221</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ht="22.5" outlineLevel="1" x14ac:dyDescent="0.2">
      <c r="A154" s="170">
        <v>32</v>
      </c>
      <c r="B154" s="171" t="s">
        <v>1142</v>
      </c>
      <c r="C154" s="180" t="s">
        <v>1143</v>
      </c>
      <c r="D154" s="172" t="s">
        <v>249</v>
      </c>
      <c r="E154" s="173">
        <v>0.57599999999999996</v>
      </c>
      <c r="F154" s="174">
        <v>5032.7700000000004</v>
      </c>
      <c r="G154" s="175">
        <f>ROUND(E154*F154,2)</f>
        <v>2898.88</v>
      </c>
      <c r="H154" s="174"/>
      <c r="I154" s="175">
        <f>ROUND(E154*H154,2)</f>
        <v>0</v>
      </c>
      <c r="J154" s="174"/>
      <c r="K154" s="175">
        <f>ROUND(E154*J154,2)</f>
        <v>0</v>
      </c>
      <c r="L154" s="175">
        <v>21</v>
      </c>
      <c r="M154" s="175">
        <f>G154*(1+L154/100)</f>
        <v>3507.6448</v>
      </c>
      <c r="N154" s="175">
        <v>1.0789999999999999E-2</v>
      </c>
      <c r="O154" s="175">
        <f>ROUND(E154*N154,2)</f>
        <v>0.01</v>
      </c>
      <c r="P154" s="175">
        <v>2.4</v>
      </c>
      <c r="Q154" s="175">
        <f>ROUND(E154*P154,2)</f>
        <v>1.38</v>
      </c>
      <c r="R154" s="175" t="s">
        <v>602</v>
      </c>
      <c r="S154" s="175" t="s">
        <v>217</v>
      </c>
      <c r="T154" s="176" t="s">
        <v>218</v>
      </c>
      <c r="U154" s="161">
        <v>9.67</v>
      </c>
      <c r="V154" s="161">
        <f>ROUND(E154*U154,2)</f>
        <v>5.57</v>
      </c>
      <c r="W154" s="161"/>
      <c r="X154" s="161" t="s">
        <v>241</v>
      </c>
      <c r="Y154" s="150"/>
      <c r="Z154" s="150"/>
      <c r="AA154" s="150"/>
      <c r="AB154" s="150"/>
      <c r="AC154" s="150"/>
      <c r="AD154" s="150"/>
      <c r="AE154" s="150"/>
      <c r="AF154" s="150"/>
      <c r="AG154" s="150" t="s">
        <v>242</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59" t="s">
        <v>1144</v>
      </c>
      <c r="D155" s="260"/>
      <c r="E155" s="260"/>
      <c r="F155" s="260"/>
      <c r="G155" s="260"/>
      <c r="H155" s="161"/>
      <c r="I155" s="161"/>
      <c r="J155" s="161"/>
      <c r="K155" s="161"/>
      <c r="L155" s="161"/>
      <c r="M155" s="161"/>
      <c r="N155" s="161"/>
      <c r="O155" s="161"/>
      <c r="P155" s="161"/>
      <c r="Q155" s="161"/>
      <c r="R155" s="161"/>
      <c r="S155" s="161"/>
      <c r="T155" s="161"/>
      <c r="U155" s="161"/>
      <c r="V155" s="161"/>
      <c r="W155" s="161"/>
      <c r="X155" s="161"/>
      <c r="Y155" s="150"/>
      <c r="Z155" s="150"/>
      <c r="AA155" s="150"/>
      <c r="AB155" s="150"/>
      <c r="AC155" s="150"/>
      <c r="AD155" s="150"/>
      <c r="AE155" s="150"/>
      <c r="AF155" s="150"/>
      <c r="AG155" s="150" t="s">
        <v>244</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88" t="str">
        <f>C155</f>
        <v>uložených ve zdivu, včetně pomocného lešení o výšce podlahy do 1900 mm a pro zatížení do 1,5 kPa  (150 kg/m2),</v>
      </c>
      <c r="BB155" s="150"/>
      <c r="BC155" s="150"/>
      <c r="BD155" s="150"/>
      <c r="BE155" s="150"/>
      <c r="BF155" s="150"/>
      <c r="BG155" s="150"/>
      <c r="BH155" s="150"/>
    </row>
    <row r="156" spans="1:60" outlineLevel="1" x14ac:dyDescent="0.2">
      <c r="A156" s="157"/>
      <c r="B156" s="158"/>
      <c r="C156" s="189" t="s">
        <v>1145</v>
      </c>
      <c r="D156" s="184"/>
      <c r="E156" s="185">
        <v>0.57599999999999996</v>
      </c>
      <c r="F156" s="161"/>
      <c r="G156" s="161"/>
      <c r="H156" s="161"/>
      <c r="I156" s="161"/>
      <c r="J156" s="161"/>
      <c r="K156" s="161"/>
      <c r="L156" s="161"/>
      <c r="M156" s="161"/>
      <c r="N156" s="161"/>
      <c r="O156" s="161"/>
      <c r="P156" s="161"/>
      <c r="Q156" s="161"/>
      <c r="R156" s="161"/>
      <c r="S156" s="161"/>
      <c r="T156" s="161"/>
      <c r="U156" s="161"/>
      <c r="V156" s="161"/>
      <c r="W156" s="161"/>
      <c r="X156" s="161"/>
      <c r="Y156" s="150"/>
      <c r="Z156" s="150"/>
      <c r="AA156" s="150"/>
      <c r="AB156" s="150"/>
      <c r="AC156" s="150"/>
      <c r="AD156" s="150"/>
      <c r="AE156" s="150"/>
      <c r="AF156" s="150"/>
      <c r="AG156" s="150" t="s">
        <v>246</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61"/>
      <c r="D157" s="262"/>
      <c r="E157" s="262"/>
      <c r="F157" s="262"/>
      <c r="G157" s="262"/>
      <c r="H157" s="161"/>
      <c r="I157" s="161"/>
      <c r="J157" s="161"/>
      <c r="K157" s="161"/>
      <c r="L157" s="161"/>
      <c r="M157" s="161"/>
      <c r="N157" s="161"/>
      <c r="O157" s="161"/>
      <c r="P157" s="161"/>
      <c r="Q157" s="161"/>
      <c r="R157" s="161"/>
      <c r="S157" s="161"/>
      <c r="T157" s="161"/>
      <c r="U157" s="161"/>
      <c r="V157" s="161"/>
      <c r="W157" s="161"/>
      <c r="X157" s="161"/>
      <c r="Y157" s="150"/>
      <c r="Z157" s="150"/>
      <c r="AA157" s="150"/>
      <c r="AB157" s="150"/>
      <c r="AC157" s="150"/>
      <c r="AD157" s="150"/>
      <c r="AE157" s="150"/>
      <c r="AF157" s="150"/>
      <c r="AG157" s="150" t="s">
        <v>221</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0">
        <v>33</v>
      </c>
      <c r="B158" s="171" t="s">
        <v>1146</v>
      </c>
      <c r="C158" s="180" t="s">
        <v>1147</v>
      </c>
      <c r="D158" s="172" t="s">
        <v>332</v>
      </c>
      <c r="E158" s="173">
        <v>12</v>
      </c>
      <c r="F158" s="174">
        <v>12</v>
      </c>
      <c r="G158" s="175">
        <f>ROUND(E158*F158,2)</f>
        <v>144</v>
      </c>
      <c r="H158" s="174"/>
      <c r="I158" s="175">
        <f>ROUND(E158*H158,2)</f>
        <v>0</v>
      </c>
      <c r="J158" s="174"/>
      <c r="K158" s="175">
        <f>ROUND(E158*J158,2)</f>
        <v>0</v>
      </c>
      <c r="L158" s="175">
        <v>21</v>
      </c>
      <c r="M158" s="175">
        <f>G158*(1+L158/100)</f>
        <v>174.24</v>
      </c>
      <c r="N158" s="175">
        <v>0</v>
      </c>
      <c r="O158" s="175">
        <f>ROUND(E158*N158,2)</f>
        <v>0</v>
      </c>
      <c r="P158" s="175">
        <v>0</v>
      </c>
      <c r="Q158" s="175">
        <f>ROUND(E158*P158,2)</f>
        <v>0</v>
      </c>
      <c r="R158" s="175" t="s">
        <v>602</v>
      </c>
      <c r="S158" s="175" t="s">
        <v>217</v>
      </c>
      <c r="T158" s="176" t="s">
        <v>218</v>
      </c>
      <c r="U158" s="161">
        <v>0.03</v>
      </c>
      <c r="V158" s="161">
        <f>ROUND(E158*U158,2)</f>
        <v>0.36</v>
      </c>
      <c r="W158" s="161"/>
      <c r="X158" s="161" t="s">
        <v>241</v>
      </c>
      <c r="Y158" s="150"/>
      <c r="Z158" s="150"/>
      <c r="AA158" s="150"/>
      <c r="AB158" s="150"/>
      <c r="AC158" s="150"/>
      <c r="AD158" s="150"/>
      <c r="AE158" s="150"/>
      <c r="AF158" s="150"/>
      <c r="AG158" s="150" t="s">
        <v>242</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59" t="s">
        <v>1148</v>
      </c>
      <c r="D159" s="260"/>
      <c r="E159" s="260"/>
      <c r="F159" s="260"/>
      <c r="G159" s="260"/>
      <c r="H159" s="161"/>
      <c r="I159" s="161"/>
      <c r="J159" s="161"/>
      <c r="K159" s="161"/>
      <c r="L159" s="161"/>
      <c r="M159" s="161"/>
      <c r="N159" s="161"/>
      <c r="O159" s="161"/>
      <c r="P159" s="161"/>
      <c r="Q159" s="161"/>
      <c r="R159" s="161"/>
      <c r="S159" s="161"/>
      <c r="T159" s="161"/>
      <c r="U159" s="161"/>
      <c r="V159" s="161"/>
      <c r="W159" s="161"/>
      <c r="X159" s="161"/>
      <c r="Y159" s="150"/>
      <c r="Z159" s="150"/>
      <c r="AA159" s="150"/>
      <c r="AB159" s="150"/>
      <c r="AC159" s="150"/>
      <c r="AD159" s="150"/>
      <c r="AE159" s="150"/>
      <c r="AF159" s="150"/>
      <c r="AG159" s="150" t="s">
        <v>244</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189" t="s">
        <v>1149</v>
      </c>
      <c r="D160" s="184"/>
      <c r="E160" s="185">
        <v>12</v>
      </c>
      <c r="F160" s="161"/>
      <c r="G160" s="161"/>
      <c r="H160" s="161"/>
      <c r="I160" s="161"/>
      <c r="J160" s="161"/>
      <c r="K160" s="161"/>
      <c r="L160" s="161"/>
      <c r="M160" s="161"/>
      <c r="N160" s="161"/>
      <c r="O160" s="161"/>
      <c r="P160" s="161"/>
      <c r="Q160" s="161"/>
      <c r="R160" s="161"/>
      <c r="S160" s="161"/>
      <c r="T160" s="161"/>
      <c r="U160" s="161"/>
      <c r="V160" s="161"/>
      <c r="W160" s="161"/>
      <c r="X160" s="161"/>
      <c r="Y160" s="150"/>
      <c r="Z160" s="150"/>
      <c r="AA160" s="150"/>
      <c r="AB160" s="150"/>
      <c r="AC160" s="150"/>
      <c r="AD160" s="150"/>
      <c r="AE160" s="150"/>
      <c r="AF160" s="150"/>
      <c r="AG160" s="150" t="s">
        <v>246</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61"/>
      <c r="D161" s="262"/>
      <c r="E161" s="262"/>
      <c r="F161" s="262"/>
      <c r="G161" s="262"/>
      <c r="H161" s="161"/>
      <c r="I161" s="161"/>
      <c r="J161" s="161"/>
      <c r="K161" s="161"/>
      <c r="L161" s="161"/>
      <c r="M161" s="161"/>
      <c r="N161" s="161"/>
      <c r="O161" s="161"/>
      <c r="P161" s="161"/>
      <c r="Q161" s="161"/>
      <c r="R161" s="161"/>
      <c r="S161" s="161"/>
      <c r="T161" s="161"/>
      <c r="U161" s="161"/>
      <c r="V161" s="161"/>
      <c r="W161" s="161"/>
      <c r="X161" s="161"/>
      <c r="Y161" s="150"/>
      <c r="Z161" s="150"/>
      <c r="AA161" s="150"/>
      <c r="AB161" s="150"/>
      <c r="AC161" s="150"/>
      <c r="AD161" s="150"/>
      <c r="AE161" s="150"/>
      <c r="AF161" s="150"/>
      <c r="AG161" s="150" t="s">
        <v>221</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70">
        <v>34</v>
      </c>
      <c r="B162" s="171" t="s">
        <v>1150</v>
      </c>
      <c r="C162" s="180" t="s">
        <v>1151</v>
      </c>
      <c r="D162" s="172" t="s">
        <v>332</v>
      </c>
      <c r="E162" s="173">
        <v>1</v>
      </c>
      <c r="F162" s="174">
        <v>20.059999999999999</v>
      </c>
      <c r="G162" s="175">
        <f>ROUND(E162*F162,2)</f>
        <v>20.059999999999999</v>
      </c>
      <c r="H162" s="174"/>
      <c r="I162" s="175">
        <f>ROUND(E162*H162,2)</f>
        <v>0</v>
      </c>
      <c r="J162" s="174"/>
      <c r="K162" s="175">
        <f>ROUND(E162*J162,2)</f>
        <v>0</v>
      </c>
      <c r="L162" s="175">
        <v>21</v>
      </c>
      <c r="M162" s="175">
        <f>G162*(1+L162/100)</f>
        <v>24.272599999999997</v>
      </c>
      <c r="N162" s="175">
        <v>0</v>
      </c>
      <c r="O162" s="175">
        <f>ROUND(E162*N162,2)</f>
        <v>0</v>
      </c>
      <c r="P162" s="175">
        <v>0</v>
      </c>
      <c r="Q162" s="175">
        <f>ROUND(E162*P162,2)</f>
        <v>0</v>
      </c>
      <c r="R162" s="175" t="s">
        <v>602</v>
      </c>
      <c r="S162" s="175" t="s">
        <v>217</v>
      </c>
      <c r="T162" s="176" t="s">
        <v>218</v>
      </c>
      <c r="U162" s="161">
        <v>0.05</v>
      </c>
      <c r="V162" s="161">
        <f>ROUND(E162*U162,2)</f>
        <v>0.05</v>
      </c>
      <c r="W162" s="161"/>
      <c r="X162" s="161" t="s">
        <v>241</v>
      </c>
      <c r="Y162" s="150"/>
      <c r="Z162" s="150"/>
      <c r="AA162" s="150"/>
      <c r="AB162" s="150"/>
      <c r="AC162" s="150"/>
      <c r="AD162" s="150"/>
      <c r="AE162" s="150"/>
      <c r="AF162" s="150"/>
      <c r="AG162" s="150" t="s">
        <v>242</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59" t="s">
        <v>1148</v>
      </c>
      <c r="D163" s="260"/>
      <c r="E163" s="260"/>
      <c r="F163" s="260"/>
      <c r="G163" s="260"/>
      <c r="H163" s="161"/>
      <c r="I163" s="161"/>
      <c r="J163" s="161"/>
      <c r="K163" s="161"/>
      <c r="L163" s="161"/>
      <c r="M163" s="161"/>
      <c r="N163" s="161"/>
      <c r="O163" s="161"/>
      <c r="P163" s="161"/>
      <c r="Q163" s="161"/>
      <c r="R163" s="161"/>
      <c r="S163" s="161"/>
      <c r="T163" s="161"/>
      <c r="U163" s="161"/>
      <c r="V163" s="161"/>
      <c r="W163" s="161"/>
      <c r="X163" s="161"/>
      <c r="Y163" s="150"/>
      <c r="Z163" s="150"/>
      <c r="AA163" s="150"/>
      <c r="AB163" s="150"/>
      <c r="AC163" s="150"/>
      <c r="AD163" s="150"/>
      <c r="AE163" s="150"/>
      <c r="AF163" s="150"/>
      <c r="AG163" s="150" t="s">
        <v>244</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189" t="s">
        <v>89</v>
      </c>
      <c r="D164" s="184"/>
      <c r="E164" s="185">
        <v>1</v>
      </c>
      <c r="F164" s="161"/>
      <c r="G164" s="161"/>
      <c r="H164" s="161"/>
      <c r="I164" s="161"/>
      <c r="J164" s="161"/>
      <c r="K164" s="161"/>
      <c r="L164" s="161"/>
      <c r="M164" s="161"/>
      <c r="N164" s="161"/>
      <c r="O164" s="161"/>
      <c r="P164" s="161"/>
      <c r="Q164" s="161"/>
      <c r="R164" s="161"/>
      <c r="S164" s="161"/>
      <c r="T164" s="161"/>
      <c r="U164" s="161"/>
      <c r="V164" s="161"/>
      <c r="W164" s="161"/>
      <c r="X164" s="161"/>
      <c r="Y164" s="150"/>
      <c r="Z164" s="150"/>
      <c r="AA164" s="150"/>
      <c r="AB164" s="150"/>
      <c r="AC164" s="150"/>
      <c r="AD164" s="150"/>
      <c r="AE164" s="150"/>
      <c r="AF164" s="150"/>
      <c r="AG164" s="150" t="s">
        <v>246</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61"/>
      <c r="D165" s="262"/>
      <c r="E165" s="262"/>
      <c r="F165" s="262"/>
      <c r="G165" s="262"/>
      <c r="H165" s="161"/>
      <c r="I165" s="161"/>
      <c r="J165" s="161"/>
      <c r="K165" s="161"/>
      <c r="L165" s="161"/>
      <c r="M165" s="161"/>
      <c r="N165" s="161"/>
      <c r="O165" s="161"/>
      <c r="P165" s="161"/>
      <c r="Q165" s="161"/>
      <c r="R165" s="161"/>
      <c r="S165" s="161"/>
      <c r="T165" s="161"/>
      <c r="U165" s="161"/>
      <c r="V165" s="161"/>
      <c r="W165" s="161"/>
      <c r="X165" s="161"/>
      <c r="Y165" s="150"/>
      <c r="Z165" s="150"/>
      <c r="AA165" s="150"/>
      <c r="AB165" s="150"/>
      <c r="AC165" s="150"/>
      <c r="AD165" s="150"/>
      <c r="AE165" s="150"/>
      <c r="AF165" s="150"/>
      <c r="AG165" s="150" t="s">
        <v>221</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0">
        <v>35</v>
      </c>
      <c r="B166" s="171" t="s">
        <v>1152</v>
      </c>
      <c r="C166" s="180" t="s">
        <v>1153</v>
      </c>
      <c r="D166" s="172" t="s">
        <v>276</v>
      </c>
      <c r="E166" s="173">
        <v>10.5</v>
      </c>
      <c r="F166" s="174">
        <v>301.49</v>
      </c>
      <c r="G166" s="175">
        <f>ROUND(E166*F166,2)</f>
        <v>3165.65</v>
      </c>
      <c r="H166" s="174"/>
      <c r="I166" s="175">
        <f>ROUND(E166*H166,2)</f>
        <v>0</v>
      </c>
      <c r="J166" s="174"/>
      <c r="K166" s="175">
        <f>ROUND(E166*J166,2)</f>
        <v>0</v>
      </c>
      <c r="L166" s="175">
        <v>21</v>
      </c>
      <c r="M166" s="175">
        <f>G166*(1+L166/100)</f>
        <v>3830.4364999999998</v>
      </c>
      <c r="N166" s="175">
        <v>1E-3</v>
      </c>
      <c r="O166" s="175">
        <f>ROUND(E166*N166,2)</f>
        <v>0.01</v>
      </c>
      <c r="P166" s="175">
        <v>6.2E-2</v>
      </c>
      <c r="Q166" s="175">
        <f>ROUND(E166*P166,2)</f>
        <v>0.65</v>
      </c>
      <c r="R166" s="175" t="s">
        <v>602</v>
      </c>
      <c r="S166" s="175" t="s">
        <v>217</v>
      </c>
      <c r="T166" s="176" t="s">
        <v>218</v>
      </c>
      <c r="U166" s="161">
        <v>0.61199999999999999</v>
      </c>
      <c r="V166" s="161">
        <f>ROUND(E166*U166,2)</f>
        <v>6.43</v>
      </c>
      <c r="W166" s="161"/>
      <c r="X166" s="161" t="s">
        <v>241</v>
      </c>
      <c r="Y166" s="150"/>
      <c r="Z166" s="150"/>
      <c r="AA166" s="150"/>
      <c r="AB166" s="150"/>
      <c r="AC166" s="150"/>
      <c r="AD166" s="150"/>
      <c r="AE166" s="150"/>
      <c r="AF166" s="150"/>
      <c r="AG166" s="150" t="s">
        <v>242</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59" t="s">
        <v>1154</v>
      </c>
      <c r="D167" s="260"/>
      <c r="E167" s="260"/>
      <c r="F167" s="260"/>
      <c r="G167" s="260"/>
      <c r="H167" s="161"/>
      <c r="I167" s="161"/>
      <c r="J167" s="161"/>
      <c r="K167" s="161"/>
      <c r="L167" s="161"/>
      <c r="M167" s="161"/>
      <c r="N167" s="161"/>
      <c r="O167" s="161"/>
      <c r="P167" s="161"/>
      <c r="Q167" s="161"/>
      <c r="R167" s="161"/>
      <c r="S167" s="161"/>
      <c r="T167" s="161"/>
      <c r="U167" s="161"/>
      <c r="V167" s="161"/>
      <c r="W167" s="161"/>
      <c r="X167" s="161"/>
      <c r="Y167" s="150"/>
      <c r="Z167" s="150"/>
      <c r="AA167" s="150"/>
      <c r="AB167" s="150"/>
      <c r="AC167" s="150"/>
      <c r="AD167" s="150"/>
      <c r="AE167" s="150"/>
      <c r="AF167" s="150"/>
      <c r="AG167" s="150" t="s">
        <v>244</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9" t="s">
        <v>1155</v>
      </c>
      <c r="D168" s="184"/>
      <c r="E168" s="185">
        <v>10.5</v>
      </c>
      <c r="F168" s="161"/>
      <c r="G168" s="161"/>
      <c r="H168" s="161"/>
      <c r="I168" s="161"/>
      <c r="J168" s="161"/>
      <c r="K168" s="161"/>
      <c r="L168" s="161"/>
      <c r="M168" s="161"/>
      <c r="N168" s="161"/>
      <c r="O168" s="161"/>
      <c r="P168" s="161"/>
      <c r="Q168" s="161"/>
      <c r="R168" s="161"/>
      <c r="S168" s="161"/>
      <c r="T168" s="161"/>
      <c r="U168" s="161"/>
      <c r="V168" s="161"/>
      <c r="W168" s="161"/>
      <c r="X168" s="161"/>
      <c r="Y168" s="150"/>
      <c r="Z168" s="150"/>
      <c r="AA168" s="150"/>
      <c r="AB168" s="150"/>
      <c r="AC168" s="150"/>
      <c r="AD168" s="150"/>
      <c r="AE168" s="150"/>
      <c r="AF168" s="150"/>
      <c r="AG168" s="150" t="s">
        <v>246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61"/>
      <c r="D169" s="262"/>
      <c r="E169" s="262"/>
      <c r="F169" s="262"/>
      <c r="G169" s="262"/>
      <c r="H169" s="161"/>
      <c r="I169" s="161"/>
      <c r="J169" s="161"/>
      <c r="K169" s="161"/>
      <c r="L169" s="161"/>
      <c r="M169" s="161"/>
      <c r="N169" s="161"/>
      <c r="O169" s="161"/>
      <c r="P169" s="161"/>
      <c r="Q169" s="161"/>
      <c r="R169" s="161"/>
      <c r="S169" s="161"/>
      <c r="T169" s="161"/>
      <c r="U169" s="161"/>
      <c r="V169" s="161"/>
      <c r="W169" s="161"/>
      <c r="X169" s="161"/>
      <c r="Y169" s="150"/>
      <c r="Z169" s="150"/>
      <c r="AA169" s="150"/>
      <c r="AB169" s="150"/>
      <c r="AC169" s="150"/>
      <c r="AD169" s="150"/>
      <c r="AE169" s="150"/>
      <c r="AF169" s="150"/>
      <c r="AG169" s="150" t="s">
        <v>221</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ht="33.75" outlineLevel="1" x14ac:dyDescent="0.2">
      <c r="A170" s="170">
        <v>36</v>
      </c>
      <c r="B170" s="171" t="s">
        <v>1156</v>
      </c>
      <c r="C170" s="180" t="s">
        <v>1157</v>
      </c>
      <c r="D170" s="172" t="s">
        <v>276</v>
      </c>
      <c r="E170" s="173">
        <v>1.6</v>
      </c>
      <c r="F170" s="174">
        <v>450.46</v>
      </c>
      <c r="G170" s="175">
        <f>ROUND(E170*F170,2)</f>
        <v>720.74</v>
      </c>
      <c r="H170" s="174"/>
      <c r="I170" s="175">
        <f>ROUND(E170*H170,2)</f>
        <v>0</v>
      </c>
      <c r="J170" s="174"/>
      <c r="K170" s="175">
        <f>ROUND(E170*J170,2)</f>
        <v>0</v>
      </c>
      <c r="L170" s="175">
        <v>21</v>
      </c>
      <c r="M170" s="175">
        <f>G170*(1+L170/100)</f>
        <v>872.09540000000004</v>
      </c>
      <c r="N170" s="175">
        <v>1.17E-3</v>
      </c>
      <c r="O170" s="175">
        <f>ROUND(E170*N170,2)</f>
        <v>0</v>
      </c>
      <c r="P170" s="175">
        <v>7.5999999999999998E-2</v>
      </c>
      <c r="Q170" s="175">
        <f>ROUND(E170*P170,2)</f>
        <v>0.12</v>
      </c>
      <c r="R170" s="175" t="s">
        <v>602</v>
      </c>
      <c r="S170" s="175" t="s">
        <v>217</v>
      </c>
      <c r="T170" s="176" t="s">
        <v>218</v>
      </c>
      <c r="U170" s="161">
        <v>0.93899999999999995</v>
      </c>
      <c r="V170" s="161">
        <f>ROUND(E170*U170,2)</f>
        <v>1.5</v>
      </c>
      <c r="W170" s="161"/>
      <c r="X170" s="161" t="s">
        <v>241</v>
      </c>
      <c r="Y170" s="150"/>
      <c r="Z170" s="150"/>
      <c r="AA170" s="150"/>
      <c r="AB170" s="150"/>
      <c r="AC170" s="150"/>
      <c r="AD170" s="150"/>
      <c r="AE170" s="150"/>
      <c r="AF170" s="150"/>
      <c r="AG170" s="150" t="s">
        <v>242</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9" t="s">
        <v>1158</v>
      </c>
      <c r="D171" s="184"/>
      <c r="E171" s="185">
        <v>1.6</v>
      </c>
      <c r="F171" s="161"/>
      <c r="G171" s="161"/>
      <c r="H171" s="161"/>
      <c r="I171" s="161"/>
      <c r="J171" s="161"/>
      <c r="K171" s="161"/>
      <c r="L171" s="161"/>
      <c r="M171" s="161"/>
      <c r="N171" s="161"/>
      <c r="O171" s="161"/>
      <c r="P171" s="161"/>
      <c r="Q171" s="161"/>
      <c r="R171" s="161"/>
      <c r="S171" s="161"/>
      <c r="T171" s="161"/>
      <c r="U171" s="161"/>
      <c r="V171" s="161"/>
      <c r="W171" s="161"/>
      <c r="X171" s="161"/>
      <c r="Y171" s="150"/>
      <c r="Z171" s="150"/>
      <c r="AA171" s="150"/>
      <c r="AB171" s="150"/>
      <c r="AC171" s="150"/>
      <c r="AD171" s="150"/>
      <c r="AE171" s="150"/>
      <c r="AF171" s="150"/>
      <c r="AG171" s="150" t="s">
        <v>246</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61"/>
      <c r="D172" s="262"/>
      <c r="E172" s="262"/>
      <c r="F172" s="262"/>
      <c r="G172" s="262"/>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221</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ht="33.75" outlineLevel="1" x14ac:dyDescent="0.2">
      <c r="A173" s="170">
        <v>37</v>
      </c>
      <c r="B173" s="171" t="s">
        <v>1159</v>
      </c>
      <c r="C173" s="180" t="s">
        <v>1160</v>
      </c>
      <c r="D173" s="172" t="s">
        <v>249</v>
      </c>
      <c r="E173" s="173">
        <v>2.8559999999999999</v>
      </c>
      <c r="F173" s="174">
        <v>2265.92</v>
      </c>
      <c r="G173" s="175">
        <f>ROUND(E173*F173,2)</f>
        <v>6471.47</v>
      </c>
      <c r="H173" s="174"/>
      <c r="I173" s="175">
        <f>ROUND(E173*H173,2)</f>
        <v>0</v>
      </c>
      <c r="J173" s="174"/>
      <c r="K173" s="175">
        <f>ROUND(E173*J173,2)</f>
        <v>0</v>
      </c>
      <c r="L173" s="175">
        <v>21</v>
      </c>
      <c r="M173" s="175">
        <f>G173*(1+L173/100)</f>
        <v>7830.4786999999997</v>
      </c>
      <c r="N173" s="175">
        <v>1.82E-3</v>
      </c>
      <c r="O173" s="175">
        <f>ROUND(E173*N173,2)</f>
        <v>0.01</v>
      </c>
      <c r="P173" s="175">
        <v>1.8</v>
      </c>
      <c r="Q173" s="175">
        <f>ROUND(E173*P173,2)</f>
        <v>5.14</v>
      </c>
      <c r="R173" s="175" t="s">
        <v>602</v>
      </c>
      <c r="S173" s="175" t="s">
        <v>217</v>
      </c>
      <c r="T173" s="176" t="s">
        <v>218</v>
      </c>
      <c r="U173" s="161">
        <v>5.0199999999999996</v>
      </c>
      <c r="V173" s="161">
        <f>ROUND(E173*U173,2)</f>
        <v>14.34</v>
      </c>
      <c r="W173" s="161"/>
      <c r="X173" s="161" t="s">
        <v>241</v>
      </c>
      <c r="Y173" s="150"/>
      <c r="Z173" s="150"/>
      <c r="AA173" s="150"/>
      <c r="AB173" s="150"/>
      <c r="AC173" s="150"/>
      <c r="AD173" s="150"/>
      <c r="AE173" s="150"/>
      <c r="AF173" s="150"/>
      <c r="AG173" s="150" t="s">
        <v>242</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59" t="s">
        <v>1161</v>
      </c>
      <c r="D174" s="260"/>
      <c r="E174" s="260"/>
      <c r="F174" s="260"/>
      <c r="G174" s="260"/>
      <c r="H174" s="161"/>
      <c r="I174" s="161"/>
      <c r="J174" s="161"/>
      <c r="K174" s="161"/>
      <c r="L174" s="161"/>
      <c r="M174" s="161"/>
      <c r="N174" s="161"/>
      <c r="O174" s="161"/>
      <c r="P174" s="161"/>
      <c r="Q174" s="161"/>
      <c r="R174" s="161"/>
      <c r="S174" s="161"/>
      <c r="T174" s="161"/>
      <c r="U174" s="161"/>
      <c r="V174" s="161"/>
      <c r="W174" s="161"/>
      <c r="X174" s="161"/>
      <c r="Y174" s="150"/>
      <c r="Z174" s="150"/>
      <c r="AA174" s="150"/>
      <c r="AB174" s="150"/>
      <c r="AC174" s="150"/>
      <c r="AD174" s="150"/>
      <c r="AE174" s="150"/>
      <c r="AF174" s="150"/>
      <c r="AG174" s="150" t="s">
        <v>244</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9" t="s">
        <v>1162</v>
      </c>
      <c r="D175" s="184"/>
      <c r="E175" s="185">
        <v>0.77100000000000002</v>
      </c>
      <c r="F175" s="161"/>
      <c r="G175" s="161"/>
      <c r="H175" s="161"/>
      <c r="I175" s="161"/>
      <c r="J175" s="161"/>
      <c r="K175" s="161"/>
      <c r="L175" s="161"/>
      <c r="M175" s="161"/>
      <c r="N175" s="161"/>
      <c r="O175" s="161"/>
      <c r="P175" s="161"/>
      <c r="Q175" s="161"/>
      <c r="R175" s="161"/>
      <c r="S175" s="161"/>
      <c r="T175" s="161"/>
      <c r="U175" s="161"/>
      <c r="V175" s="161"/>
      <c r="W175" s="161"/>
      <c r="X175" s="161"/>
      <c r="Y175" s="150"/>
      <c r="Z175" s="150"/>
      <c r="AA175" s="150"/>
      <c r="AB175" s="150"/>
      <c r="AC175" s="150"/>
      <c r="AD175" s="150"/>
      <c r="AE175" s="150"/>
      <c r="AF175" s="150"/>
      <c r="AG175" s="150" t="s">
        <v>246</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9" t="s">
        <v>1163</v>
      </c>
      <c r="D176" s="184"/>
      <c r="E176" s="185">
        <v>1.923</v>
      </c>
      <c r="F176" s="161"/>
      <c r="G176" s="161"/>
      <c r="H176" s="161"/>
      <c r="I176" s="161"/>
      <c r="J176" s="161"/>
      <c r="K176" s="161"/>
      <c r="L176" s="161"/>
      <c r="M176" s="161"/>
      <c r="N176" s="161"/>
      <c r="O176" s="161"/>
      <c r="P176" s="161"/>
      <c r="Q176" s="161"/>
      <c r="R176" s="161"/>
      <c r="S176" s="161"/>
      <c r="T176" s="161"/>
      <c r="U176" s="161"/>
      <c r="V176" s="161"/>
      <c r="W176" s="161"/>
      <c r="X176" s="161"/>
      <c r="Y176" s="150"/>
      <c r="Z176" s="150"/>
      <c r="AA176" s="150"/>
      <c r="AB176" s="150"/>
      <c r="AC176" s="150"/>
      <c r="AD176" s="150"/>
      <c r="AE176" s="150"/>
      <c r="AF176" s="150"/>
      <c r="AG176" s="150" t="s">
        <v>246</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9" t="s">
        <v>1164</v>
      </c>
      <c r="D177" s="184"/>
      <c r="E177" s="185">
        <v>0.16200000000000001</v>
      </c>
      <c r="F177" s="161"/>
      <c r="G177" s="161"/>
      <c r="H177" s="161"/>
      <c r="I177" s="161"/>
      <c r="J177" s="161"/>
      <c r="K177" s="161"/>
      <c r="L177" s="161"/>
      <c r="M177" s="161"/>
      <c r="N177" s="161"/>
      <c r="O177" s="161"/>
      <c r="P177" s="161"/>
      <c r="Q177" s="161"/>
      <c r="R177" s="161"/>
      <c r="S177" s="161"/>
      <c r="T177" s="161"/>
      <c r="U177" s="161"/>
      <c r="V177" s="161"/>
      <c r="W177" s="161"/>
      <c r="X177" s="161"/>
      <c r="Y177" s="150"/>
      <c r="Z177" s="150"/>
      <c r="AA177" s="150"/>
      <c r="AB177" s="150"/>
      <c r="AC177" s="150"/>
      <c r="AD177" s="150"/>
      <c r="AE177" s="150"/>
      <c r="AF177" s="150"/>
      <c r="AG177" s="150" t="s">
        <v>246</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61"/>
      <c r="D178" s="262"/>
      <c r="E178" s="262"/>
      <c r="F178" s="262"/>
      <c r="G178" s="262"/>
      <c r="H178" s="161"/>
      <c r="I178" s="161"/>
      <c r="J178" s="161"/>
      <c r="K178" s="161"/>
      <c r="L178" s="161"/>
      <c r="M178" s="161"/>
      <c r="N178" s="161"/>
      <c r="O178" s="161"/>
      <c r="P178" s="161"/>
      <c r="Q178" s="161"/>
      <c r="R178" s="161"/>
      <c r="S178" s="161"/>
      <c r="T178" s="161"/>
      <c r="U178" s="161"/>
      <c r="V178" s="161"/>
      <c r="W178" s="161"/>
      <c r="X178" s="161"/>
      <c r="Y178" s="150"/>
      <c r="Z178" s="150"/>
      <c r="AA178" s="150"/>
      <c r="AB178" s="150"/>
      <c r="AC178" s="150"/>
      <c r="AD178" s="150"/>
      <c r="AE178" s="150"/>
      <c r="AF178" s="150"/>
      <c r="AG178" s="150" t="s">
        <v>221</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33.75" outlineLevel="1" x14ac:dyDescent="0.2">
      <c r="A179" s="170">
        <v>38</v>
      </c>
      <c r="B179" s="171" t="s">
        <v>1165</v>
      </c>
      <c r="C179" s="180" t="s">
        <v>1166</v>
      </c>
      <c r="D179" s="172" t="s">
        <v>332</v>
      </c>
      <c r="E179" s="173">
        <v>2</v>
      </c>
      <c r="F179" s="174">
        <v>60.06</v>
      </c>
      <c r="G179" s="175">
        <f>ROUND(E179*F179,2)</f>
        <v>120.12</v>
      </c>
      <c r="H179" s="174"/>
      <c r="I179" s="175">
        <f>ROUND(E179*H179,2)</f>
        <v>0</v>
      </c>
      <c r="J179" s="174"/>
      <c r="K179" s="175">
        <f>ROUND(E179*J179,2)</f>
        <v>0</v>
      </c>
      <c r="L179" s="175">
        <v>21</v>
      </c>
      <c r="M179" s="175">
        <f>G179*(1+L179/100)</f>
        <v>145.34520000000001</v>
      </c>
      <c r="N179" s="175">
        <v>0</v>
      </c>
      <c r="O179" s="175">
        <f>ROUND(E179*N179,2)</f>
        <v>0</v>
      </c>
      <c r="P179" s="175">
        <v>1E-3</v>
      </c>
      <c r="Q179" s="175">
        <f>ROUND(E179*P179,2)</f>
        <v>0</v>
      </c>
      <c r="R179" s="175" t="s">
        <v>602</v>
      </c>
      <c r="S179" s="175" t="s">
        <v>217</v>
      </c>
      <c r="T179" s="176" t="s">
        <v>218</v>
      </c>
      <c r="U179" s="161">
        <v>0.15</v>
      </c>
      <c r="V179" s="161">
        <f>ROUND(E179*U179,2)</f>
        <v>0.3</v>
      </c>
      <c r="W179" s="161"/>
      <c r="X179" s="161" t="s">
        <v>241</v>
      </c>
      <c r="Y179" s="150"/>
      <c r="Z179" s="150"/>
      <c r="AA179" s="150"/>
      <c r="AB179" s="150"/>
      <c r="AC179" s="150"/>
      <c r="AD179" s="150"/>
      <c r="AE179" s="150"/>
      <c r="AF179" s="150"/>
      <c r="AG179" s="150" t="s">
        <v>242</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189" t="s">
        <v>1167</v>
      </c>
      <c r="D180" s="184"/>
      <c r="E180" s="185">
        <v>2</v>
      </c>
      <c r="F180" s="161"/>
      <c r="G180" s="161"/>
      <c r="H180" s="161"/>
      <c r="I180" s="161"/>
      <c r="J180" s="161"/>
      <c r="K180" s="161"/>
      <c r="L180" s="161"/>
      <c r="M180" s="161"/>
      <c r="N180" s="161"/>
      <c r="O180" s="161"/>
      <c r="P180" s="161"/>
      <c r="Q180" s="161"/>
      <c r="R180" s="161"/>
      <c r="S180" s="161"/>
      <c r="T180" s="161"/>
      <c r="U180" s="161"/>
      <c r="V180" s="161"/>
      <c r="W180" s="161"/>
      <c r="X180" s="161"/>
      <c r="Y180" s="150"/>
      <c r="Z180" s="150"/>
      <c r="AA180" s="150"/>
      <c r="AB180" s="150"/>
      <c r="AC180" s="150"/>
      <c r="AD180" s="150"/>
      <c r="AE180" s="150"/>
      <c r="AF180" s="150"/>
      <c r="AG180" s="150" t="s">
        <v>246</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61"/>
      <c r="D181" s="262"/>
      <c r="E181" s="262"/>
      <c r="F181" s="262"/>
      <c r="G181" s="262"/>
      <c r="H181" s="161"/>
      <c r="I181" s="161"/>
      <c r="J181" s="161"/>
      <c r="K181" s="161"/>
      <c r="L181" s="161"/>
      <c r="M181" s="161"/>
      <c r="N181" s="161"/>
      <c r="O181" s="161"/>
      <c r="P181" s="161"/>
      <c r="Q181" s="161"/>
      <c r="R181" s="161"/>
      <c r="S181" s="161"/>
      <c r="T181" s="161"/>
      <c r="U181" s="161"/>
      <c r="V181" s="161"/>
      <c r="W181" s="161"/>
      <c r="X181" s="161"/>
      <c r="Y181" s="150"/>
      <c r="Z181" s="150"/>
      <c r="AA181" s="150"/>
      <c r="AB181" s="150"/>
      <c r="AC181" s="150"/>
      <c r="AD181" s="150"/>
      <c r="AE181" s="150"/>
      <c r="AF181" s="150"/>
      <c r="AG181" s="150" t="s">
        <v>221</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x14ac:dyDescent="0.2">
      <c r="A182" s="164" t="s">
        <v>212</v>
      </c>
      <c r="B182" s="165" t="s">
        <v>123</v>
      </c>
      <c r="C182" s="179" t="s">
        <v>124</v>
      </c>
      <c r="D182" s="166"/>
      <c r="E182" s="167"/>
      <c r="F182" s="168"/>
      <c r="G182" s="168">
        <f>SUMIF(AG183:AG185,"&lt;&gt;NOR",G183:G185)</f>
        <v>18668.37</v>
      </c>
      <c r="H182" s="168"/>
      <c r="I182" s="168">
        <f>SUM(I183:I185)</f>
        <v>0</v>
      </c>
      <c r="J182" s="168"/>
      <c r="K182" s="168">
        <f>SUM(K183:K185)</f>
        <v>0</v>
      </c>
      <c r="L182" s="168"/>
      <c r="M182" s="168">
        <f>SUM(M183:M185)</f>
        <v>22588.727699999999</v>
      </c>
      <c r="N182" s="168"/>
      <c r="O182" s="168">
        <f>SUM(O183:O185)</f>
        <v>0</v>
      </c>
      <c r="P182" s="168"/>
      <c r="Q182" s="168">
        <f>SUM(Q183:Q185)</f>
        <v>0</v>
      </c>
      <c r="R182" s="168"/>
      <c r="S182" s="168"/>
      <c r="T182" s="169"/>
      <c r="U182" s="163"/>
      <c r="V182" s="163">
        <f>SUM(V183:V185)</f>
        <v>38.729999999999997</v>
      </c>
      <c r="W182" s="163"/>
      <c r="X182" s="163"/>
      <c r="AG182" t="s">
        <v>213</v>
      </c>
    </row>
    <row r="183" spans="1:60" outlineLevel="1" x14ac:dyDescent="0.2">
      <c r="A183" s="170">
        <v>39</v>
      </c>
      <c r="B183" s="171" t="s">
        <v>1168</v>
      </c>
      <c r="C183" s="180" t="s">
        <v>1169</v>
      </c>
      <c r="D183" s="172" t="s">
        <v>300</v>
      </c>
      <c r="E183" s="173">
        <v>45.454999999999998</v>
      </c>
      <c r="F183" s="174">
        <v>410.7</v>
      </c>
      <c r="G183" s="175">
        <f>ROUND(E183*F183,2)</f>
        <v>18668.37</v>
      </c>
      <c r="H183" s="174"/>
      <c r="I183" s="175">
        <f>ROUND(E183*H183,2)</f>
        <v>0</v>
      </c>
      <c r="J183" s="174"/>
      <c r="K183" s="175">
        <f>ROUND(E183*J183,2)</f>
        <v>0</v>
      </c>
      <c r="L183" s="175">
        <v>21</v>
      </c>
      <c r="M183" s="175">
        <f>G183*(1+L183/100)</f>
        <v>22588.727699999999</v>
      </c>
      <c r="N183" s="175">
        <v>0</v>
      </c>
      <c r="O183" s="175">
        <f>ROUND(E183*N183,2)</f>
        <v>0</v>
      </c>
      <c r="P183" s="175">
        <v>0</v>
      </c>
      <c r="Q183" s="175">
        <f>ROUND(E183*P183,2)</f>
        <v>0</v>
      </c>
      <c r="R183" s="175" t="s">
        <v>304</v>
      </c>
      <c r="S183" s="175" t="s">
        <v>217</v>
      </c>
      <c r="T183" s="176" t="s">
        <v>218</v>
      </c>
      <c r="U183" s="161">
        <v>0.85199999999999998</v>
      </c>
      <c r="V183" s="161">
        <f>ROUND(E183*U183,2)</f>
        <v>38.729999999999997</v>
      </c>
      <c r="W183" s="161"/>
      <c r="X183" s="161" t="s">
        <v>622</v>
      </c>
      <c r="Y183" s="150"/>
      <c r="Z183" s="150"/>
      <c r="AA183" s="150"/>
      <c r="AB183" s="150"/>
      <c r="AC183" s="150"/>
      <c r="AD183" s="150"/>
      <c r="AE183" s="150"/>
      <c r="AF183" s="150"/>
      <c r="AG183" s="150" t="s">
        <v>623</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22.5" outlineLevel="1" x14ac:dyDescent="0.2">
      <c r="A184" s="157"/>
      <c r="B184" s="158"/>
      <c r="C184" s="259" t="s">
        <v>624</v>
      </c>
      <c r="D184" s="260"/>
      <c r="E184" s="260"/>
      <c r="F184" s="260"/>
      <c r="G184" s="260"/>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244</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88" t="str">
        <f>C184</f>
        <v>přesun hmot pro budovy občanské výstavby (JKSO 801), budovy pro bydlení (JKSO 803) budovy pro výrobu a služby (JKSO 812) s nosnou svislou konstrukcí zděnou z cihel nebo tvárnic nebo kovovou</v>
      </c>
      <c r="BB184" s="150"/>
      <c r="BC184" s="150"/>
      <c r="BD184" s="150"/>
      <c r="BE184" s="150"/>
      <c r="BF184" s="150"/>
      <c r="BG184" s="150"/>
      <c r="BH184" s="150"/>
    </row>
    <row r="185" spans="1:60" outlineLevel="1" x14ac:dyDescent="0.2">
      <c r="A185" s="157"/>
      <c r="B185" s="158"/>
      <c r="C185" s="261"/>
      <c r="D185" s="262"/>
      <c r="E185" s="262"/>
      <c r="F185" s="262"/>
      <c r="G185" s="262"/>
      <c r="H185" s="161"/>
      <c r="I185" s="161"/>
      <c r="J185" s="161"/>
      <c r="K185" s="161"/>
      <c r="L185" s="161"/>
      <c r="M185" s="161"/>
      <c r="N185" s="161"/>
      <c r="O185" s="161"/>
      <c r="P185" s="161"/>
      <c r="Q185" s="161"/>
      <c r="R185" s="161"/>
      <c r="S185" s="161"/>
      <c r="T185" s="161"/>
      <c r="U185" s="161"/>
      <c r="V185" s="161"/>
      <c r="W185" s="161"/>
      <c r="X185" s="161"/>
      <c r="Y185" s="150"/>
      <c r="Z185" s="150"/>
      <c r="AA185" s="150"/>
      <c r="AB185" s="150"/>
      <c r="AC185" s="150"/>
      <c r="AD185" s="150"/>
      <c r="AE185" s="150"/>
      <c r="AF185" s="150"/>
      <c r="AG185" s="150" t="s">
        <v>221</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x14ac:dyDescent="0.2">
      <c r="A186" s="164" t="s">
        <v>212</v>
      </c>
      <c r="B186" s="165" t="s">
        <v>125</v>
      </c>
      <c r="C186" s="179" t="s">
        <v>126</v>
      </c>
      <c r="D186" s="166"/>
      <c r="E186" s="167"/>
      <c r="F186" s="168"/>
      <c r="G186" s="168">
        <f>SUMIF(AG187:AG195,"&lt;&gt;NOR",G187:G195)</f>
        <v>2396.0299999999997</v>
      </c>
      <c r="H186" s="168"/>
      <c r="I186" s="168">
        <f>SUM(I187:I195)</f>
        <v>0</v>
      </c>
      <c r="J186" s="168"/>
      <c r="K186" s="168">
        <f>SUM(K187:K195)</f>
        <v>0</v>
      </c>
      <c r="L186" s="168"/>
      <c r="M186" s="168">
        <f>SUM(M187:M195)</f>
        <v>2899.1962999999996</v>
      </c>
      <c r="N186" s="168"/>
      <c r="O186" s="168">
        <f>SUM(O187:O195)</f>
        <v>0.03</v>
      </c>
      <c r="P186" s="168"/>
      <c r="Q186" s="168">
        <f>SUM(Q187:Q195)</f>
        <v>0</v>
      </c>
      <c r="R186" s="168"/>
      <c r="S186" s="168"/>
      <c r="T186" s="169"/>
      <c r="U186" s="163"/>
      <c r="V186" s="163">
        <f>SUM(V187:V195)</f>
        <v>1.49</v>
      </c>
      <c r="W186" s="163"/>
      <c r="X186" s="163"/>
      <c r="AG186" t="s">
        <v>213</v>
      </c>
    </row>
    <row r="187" spans="1:60" ht="22.5" outlineLevel="1" x14ac:dyDescent="0.2">
      <c r="A187" s="170">
        <v>40</v>
      </c>
      <c r="B187" s="171" t="s">
        <v>625</v>
      </c>
      <c r="C187" s="180" t="s">
        <v>626</v>
      </c>
      <c r="D187" s="172" t="s">
        <v>276</v>
      </c>
      <c r="E187" s="173">
        <v>5.085</v>
      </c>
      <c r="F187" s="174">
        <v>36.68</v>
      </c>
      <c r="G187" s="175">
        <f>ROUND(E187*F187,2)</f>
        <v>186.52</v>
      </c>
      <c r="H187" s="174"/>
      <c r="I187" s="175">
        <f>ROUND(E187*H187,2)</f>
        <v>0</v>
      </c>
      <c r="J187" s="174"/>
      <c r="K187" s="175">
        <f>ROUND(E187*J187,2)</f>
        <v>0</v>
      </c>
      <c r="L187" s="175">
        <v>21</v>
      </c>
      <c r="M187" s="175">
        <f>G187*(1+L187/100)</f>
        <v>225.6892</v>
      </c>
      <c r="N187" s="175">
        <v>3.3E-4</v>
      </c>
      <c r="O187" s="175">
        <f>ROUND(E187*N187,2)</f>
        <v>0</v>
      </c>
      <c r="P187" s="175">
        <v>0</v>
      </c>
      <c r="Q187" s="175">
        <f>ROUND(E187*P187,2)</f>
        <v>0</v>
      </c>
      <c r="R187" s="175" t="s">
        <v>627</v>
      </c>
      <c r="S187" s="175" t="s">
        <v>217</v>
      </c>
      <c r="T187" s="176" t="s">
        <v>218</v>
      </c>
      <c r="U187" s="161">
        <v>0.03</v>
      </c>
      <c r="V187" s="161">
        <f>ROUND(E187*U187,2)</f>
        <v>0.15</v>
      </c>
      <c r="W187" s="161"/>
      <c r="X187" s="161" t="s">
        <v>241</v>
      </c>
      <c r="Y187" s="150"/>
      <c r="Z187" s="150"/>
      <c r="AA187" s="150"/>
      <c r="AB187" s="150"/>
      <c r="AC187" s="150"/>
      <c r="AD187" s="150"/>
      <c r="AE187" s="150"/>
      <c r="AF187" s="150"/>
      <c r="AG187" s="150" t="s">
        <v>242</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9" t="s">
        <v>1125</v>
      </c>
      <c r="D188" s="184"/>
      <c r="E188" s="185">
        <v>5.085</v>
      </c>
      <c r="F188" s="161"/>
      <c r="G188" s="161"/>
      <c r="H188" s="161"/>
      <c r="I188" s="161"/>
      <c r="J188" s="161"/>
      <c r="K188" s="161"/>
      <c r="L188" s="161"/>
      <c r="M188" s="161"/>
      <c r="N188" s="161"/>
      <c r="O188" s="161"/>
      <c r="P188" s="161"/>
      <c r="Q188" s="161"/>
      <c r="R188" s="161"/>
      <c r="S188" s="161"/>
      <c r="T188" s="161"/>
      <c r="U188" s="161"/>
      <c r="V188" s="161"/>
      <c r="W188" s="161"/>
      <c r="X188" s="161"/>
      <c r="Y188" s="150"/>
      <c r="Z188" s="150"/>
      <c r="AA188" s="150"/>
      <c r="AB188" s="150"/>
      <c r="AC188" s="150"/>
      <c r="AD188" s="150"/>
      <c r="AE188" s="150"/>
      <c r="AF188" s="150"/>
      <c r="AG188" s="150" t="s">
        <v>246</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261"/>
      <c r="D189" s="262"/>
      <c r="E189" s="262"/>
      <c r="F189" s="262"/>
      <c r="G189" s="262"/>
      <c r="H189" s="161"/>
      <c r="I189" s="161"/>
      <c r="J189" s="161"/>
      <c r="K189" s="161"/>
      <c r="L189" s="161"/>
      <c r="M189" s="161"/>
      <c r="N189" s="161"/>
      <c r="O189" s="161"/>
      <c r="P189" s="161"/>
      <c r="Q189" s="161"/>
      <c r="R189" s="161"/>
      <c r="S189" s="161"/>
      <c r="T189" s="161"/>
      <c r="U189" s="161"/>
      <c r="V189" s="161"/>
      <c r="W189" s="161"/>
      <c r="X189" s="161"/>
      <c r="Y189" s="150"/>
      <c r="Z189" s="150"/>
      <c r="AA189" s="150"/>
      <c r="AB189" s="150"/>
      <c r="AC189" s="150"/>
      <c r="AD189" s="150"/>
      <c r="AE189" s="150"/>
      <c r="AF189" s="150"/>
      <c r="AG189" s="150" t="s">
        <v>221</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ht="22.5" outlineLevel="1" x14ac:dyDescent="0.2">
      <c r="A190" s="170">
        <v>41</v>
      </c>
      <c r="B190" s="171" t="s">
        <v>632</v>
      </c>
      <c r="C190" s="180" t="s">
        <v>633</v>
      </c>
      <c r="D190" s="172" t="s">
        <v>276</v>
      </c>
      <c r="E190" s="173">
        <v>5.8477499999999996</v>
      </c>
      <c r="F190" s="174">
        <v>363.22</v>
      </c>
      <c r="G190" s="175">
        <f>ROUND(E190*F190,2)</f>
        <v>2124.02</v>
      </c>
      <c r="H190" s="174"/>
      <c r="I190" s="175">
        <f>ROUND(E190*H190,2)</f>
        <v>0</v>
      </c>
      <c r="J190" s="174"/>
      <c r="K190" s="175">
        <f>ROUND(E190*J190,2)</f>
        <v>0</v>
      </c>
      <c r="L190" s="175">
        <v>21</v>
      </c>
      <c r="M190" s="175">
        <f>G190*(1+L190/100)</f>
        <v>2570.0641999999998</v>
      </c>
      <c r="N190" s="175">
        <v>5.5900000000000004E-3</v>
      </c>
      <c r="O190" s="175">
        <f>ROUND(E190*N190,2)</f>
        <v>0.03</v>
      </c>
      <c r="P190" s="175">
        <v>0</v>
      </c>
      <c r="Q190" s="175">
        <f>ROUND(E190*P190,2)</f>
        <v>0</v>
      </c>
      <c r="R190" s="175" t="s">
        <v>627</v>
      </c>
      <c r="S190" s="175" t="s">
        <v>217</v>
      </c>
      <c r="T190" s="176" t="s">
        <v>218</v>
      </c>
      <c r="U190" s="161">
        <v>0.23</v>
      </c>
      <c r="V190" s="161">
        <f>ROUND(E190*U190,2)</f>
        <v>1.34</v>
      </c>
      <c r="W190" s="161"/>
      <c r="X190" s="161" t="s">
        <v>241</v>
      </c>
      <c r="Y190" s="150"/>
      <c r="Z190" s="150"/>
      <c r="AA190" s="150"/>
      <c r="AB190" s="150"/>
      <c r="AC190" s="150"/>
      <c r="AD190" s="150"/>
      <c r="AE190" s="150"/>
      <c r="AF190" s="150"/>
      <c r="AG190" s="150" t="s">
        <v>242</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189" t="s">
        <v>1170</v>
      </c>
      <c r="D191" s="184"/>
      <c r="E191" s="185">
        <v>5.8477499999999996</v>
      </c>
      <c r="F191" s="161"/>
      <c r="G191" s="161"/>
      <c r="H191" s="161"/>
      <c r="I191" s="161"/>
      <c r="J191" s="161"/>
      <c r="K191" s="161"/>
      <c r="L191" s="161"/>
      <c r="M191" s="161"/>
      <c r="N191" s="161"/>
      <c r="O191" s="161"/>
      <c r="P191" s="161"/>
      <c r="Q191" s="161"/>
      <c r="R191" s="161"/>
      <c r="S191" s="161"/>
      <c r="T191" s="161"/>
      <c r="U191" s="161"/>
      <c r="V191" s="161"/>
      <c r="W191" s="161"/>
      <c r="X191" s="161"/>
      <c r="Y191" s="150"/>
      <c r="Z191" s="150"/>
      <c r="AA191" s="150"/>
      <c r="AB191" s="150"/>
      <c r="AC191" s="150"/>
      <c r="AD191" s="150"/>
      <c r="AE191" s="150"/>
      <c r="AF191" s="150"/>
      <c r="AG191" s="150" t="s">
        <v>246</v>
      </c>
      <c r="AH191" s="150">
        <v>0</v>
      </c>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61"/>
      <c r="D192" s="262"/>
      <c r="E192" s="262"/>
      <c r="F192" s="262"/>
      <c r="G192" s="262"/>
      <c r="H192" s="161"/>
      <c r="I192" s="161"/>
      <c r="J192" s="161"/>
      <c r="K192" s="161"/>
      <c r="L192" s="161"/>
      <c r="M192" s="161"/>
      <c r="N192" s="161"/>
      <c r="O192" s="161"/>
      <c r="P192" s="161"/>
      <c r="Q192" s="161"/>
      <c r="R192" s="161"/>
      <c r="S192" s="161"/>
      <c r="T192" s="161"/>
      <c r="U192" s="161"/>
      <c r="V192" s="161"/>
      <c r="W192" s="161"/>
      <c r="X192" s="161"/>
      <c r="Y192" s="150"/>
      <c r="Z192" s="150"/>
      <c r="AA192" s="150"/>
      <c r="AB192" s="150"/>
      <c r="AC192" s="150"/>
      <c r="AD192" s="150"/>
      <c r="AE192" s="150"/>
      <c r="AF192" s="150"/>
      <c r="AG192" s="150" t="s">
        <v>221</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v>42</v>
      </c>
      <c r="B193" s="158" t="s">
        <v>1171</v>
      </c>
      <c r="C193" s="190" t="s">
        <v>1172</v>
      </c>
      <c r="D193" s="159" t="s">
        <v>0</v>
      </c>
      <c r="E193" s="177">
        <v>23.105399999999999</v>
      </c>
      <c r="F193" s="162">
        <v>3.7</v>
      </c>
      <c r="G193" s="161">
        <f>ROUND(E193*F193,2)</f>
        <v>85.49</v>
      </c>
      <c r="H193" s="162"/>
      <c r="I193" s="161">
        <f>ROUND(E193*H193,2)</f>
        <v>0</v>
      </c>
      <c r="J193" s="162"/>
      <c r="K193" s="161">
        <f>ROUND(E193*J193,2)</f>
        <v>0</v>
      </c>
      <c r="L193" s="161">
        <v>21</v>
      </c>
      <c r="M193" s="161">
        <f>G193*(1+L193/100)</f>
        <v>103.44289999999999</v>
      </c>
      <c r="N193" s="161">
        <v>0</v>
      </c>
      <c r="O193" s="161">
        <f>ROUND(E193*N193,2)</f>
        <v>0</v>
      </c>
      <c r="P193" s="161">
        <v>0</v>
      </c>
      <c r="Q193" s="161">
        <f>ROUND(E193*P193,2)</f>
        <v>0</v>
      </c>
      <c r="R193" s="161" t="s">
        <v>627</v>
      </c>
      <c r="S193" s="161" t="s">
        <v>217</v>
      </c>
      <c r="T193" s="161" t="s">
        <v>218</v>
      </c>
      <c r="U193" s="161">
        <v>0</v>
      </c>
      <c r="V193" s="161">
        <f>ROUND(E193*U193,2)</f>
        <v>0</v>
      </c>
      <c r="W193" s="161"/>
      <c r="X193" s="161" t="s">
        <v>622</v>
      </c>
      <c r="Y193" s="150"/>
      <c r="Z193" s="150"/>
      <c r="AA193" s="150"/>
      <c r="AB193" s="150"/>
      <c r="AC193" s="150"/>
      <c r="AD193" s="150"/>
      <c r="AE193" s="150"/>
      <c r="AF193" s="150"/>
      <c r="AG193" s="150" t="s">
        <v>623</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63" t="s">
        <v>645</v>
      </c>
      <c r="D194" s="264"/>
      <c r="E194" s="264"/>
      <c r="F194" s="264"/>
      <c r="G194" s="264"/>
      <c r="H194" s="161"/>
      <c r="I194" s="161"/>
      <c r="J194" s="161"/>
      <c r="K194" s="161"/>
      <c r="L194" s="161"/>
      <c r="M194" s="161"/>
      <c r="N194" s="161"/>
      <c r="O194" s="161"/>
      <c r="P194" s="161"/>
      <c r="Q194" s="161"/>
      <c r="R194" s="161"/>
      <c r="S194" s="161"/>
      <c r="T194" s="161"/>
      <c r="U194" s="161"/>
      <c r="V194" s="161"/>
      <c r="W194" s="161"/>
      <c r="X194" s="161"/>
      <c r="Y194" s="150"/>
      <c r="Z194" s="150"/>
      <c r="AA194" s="150"/>
      <c r="AB194" s="150"/>
      <c r="AC194" s="150"/>
      <c r="AD194" s="150"/>
      <c r="AE194" s="150"/>
      <c r="AF194" s="150"/>
      <c r="AG194" s="150" t="s">
        <v>244</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61"/>
      <c r="D195" s="262"/>
      <c r="E195" s="262"/>
      <c r="F195" s="262"/>
      <c r="G195" s="262"/>
      <c r="H195" s="161"/>
      <c r="I195" s="161"/>
      <c r="J195" s="161"/>
      <c r="K195" s="161"/>
      <c r="L195" s="161"/>
      <c r="M195" s="161"/>
      <c r="N195" s="161"/>
      <c r="O195" s="161"/>
      <c r="P195" s="161"/>
      <c r="Q195" s="161"/>
      <c r="R195" s="161"/>
      <c r="S195" s="161"/>
      <c r="T195" s="161"/>
      <c r="U195" s="161"/>
      <c r="V195" s="161"/>
      <c r="W195" s="161"/>
      <c r="X195" s="161"/>
      <c r="Y195" s="150"/>
      <c r="Z195" s="150"/>
      <c r="AA195" s="150"/>
      <c r="AB195" s="150"/>
      <c r="AC195" s="150"/>
      <c r="AD195" s="150"/>
      <c r="AE195" s="150"/>
      <c r="AF195" s="150"/>
      <c r="AG195" s="150" t="s">
        <v>221</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x14ac:dyDescent="0.2">
      <c r="A196" s="164" t="s">
        <v>212</v>
      </c>
      <c r="B196" s="165" t="s">
        <v>133</v>
      </c>
      <c r="C196" s="179" t="s">
        <v>134</v>
      </c>
      <c r="D196" s="166"/>
      <c r="E196" s="167"/>
      <c r="F196" s="168"/>
      <c r="G196" s="168">
        <f>SUMIF(AG197:AG205,"&lt;&gt;NOR",G197:G205)</f>
        <v>4159.5200000000004</v>
      </c>
      <c r="H196" s="168"/>
      <c r="I196" s="168">
        <f>SUM(I197:I205)</f>
        <v>0</v>
      </c>
      <c r="J196" s="168"/>
      <c r="K196" s="168">
        <f>SUM(K197:K205)</f>
        <v>0</v>
      </c>
      <c r="L196" s="168"/>
      <c r="M196" s="168">
        <f>SUM(M197:M205)</f>
        <v>5033.0192000000006</v>
      </c>
      <c r="N196" s="168"/>
      <c r="O196" s="168">
        <f>SUM(O197:O205)</f>
        <v>0.02</v>
      </c>
      <c r="P196" s="168"/>
      <c r="Q196" s="168">
        <f>SUM(Q197:Q205)</f>
        <v>0</v>
      </c>
      <c r="R196" s="168"/>
      <c r="S196" s="168"/>
      <c r="T196" s="169"/>
      <c r="U196" s="163"/>
      <c r="V196" s="163">
        <f>SUM(V197:V205)</f>
        <v>1.8299999999999998</v>
      </c>
      <c r="W196" s="163"/>
      <c r="X196" s="163"/>
      <c r="AG196" t="s">
        <v>213</v>
      </c>
    </row>
    <row r="197" spans="1:60" outlineLevel="1" x14ac:dyDescent="0.2">
      <c r="A197" s="170">
        <v>43</v>
      </c>
      <c r="B197" s="171" t="s">
        <v>795</v>
      </c>
      <c r="C197" s="180" t="s">
        <v>796</v>
      </c>
      <c r="D197" s="172" t="s">
        <v>332</v>
      </c>
      <c r="E197" s="173">
        <v>1</v>
      </c>
      <c r="F197" s="174">
        <v>438.58</v>
      </c>
      <c r="G197" s="175">
        <f>ROUND(E197*F197,2)</f>
        <v>438.58</v>
      </c>
      <c r="H197" s="174"/>
      <c r="I197" s="175">
        <f>ROUND(E197*H197,2)</f>
        <v>0</v>
      </c>
      <c r="J197" s="174"/>
      <c r="K197" s="175">
        <f>ROUND(E197*J197,2)</f>
        <v>0</v>
      </c>
      <c r="L197" s="175">
        <v>21</v>
      </c>
      <c r="M197" s="175">
        <f>G197*(1+L197/100)</f>
        <v>530.68179999999995</v>
      </c>
      <c r="N197" s="175">
        <v>3.6000000000000002E-4</v>
      </c>
      <c r="O197" s="175">
        <f>ROUND(E197*N197,2)</f>
        <v>0</v>
      </c>
      <c r="P197" s="175">
        <v>0</v>
      </c>
      <c r="Q197" s="175">
        <f>ROUND(E197*P197,2)</f>
        <v>0</v>
      </c>
      <c r="R197" s="175" t="s">
        <v>705</v>
      </c>
      <c r="S197" s="175" t="s">
        <v>217</v>
      </c>
      <c r="T197" s="176" t="s">
        <v>218</v>
      </c>
      <c r="U197" s="161">
        <v>0.19</v>
      </c>
      <c r="V197" s="161">
        <f>ROUND(E197*U197,2)</f>
        <v>0.19</v>
      </c>
      <c r="W197" s="161"/>
      <c r="X197" s="161" t="s">
        <v>241</v>
      </c>
      <c r="Y197" s="150"/>
      <c r="Z197" s="150"/>
      <c r="AA197" s="150"/>
      <c r="AB197" s="150"/>
      <c r="AC197" s="150"/>
      <c r="AD197" s="150"/>
      <c r="AE197" s="150"/>
      <c r="AF197" s="150"/>
      <c r="AG197" s="150" t="s">
        <v>242</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189" t="s">
        <v>1173</v>
      </c>
      <c r="D198" s="184"/>
      <c r="E198" s="185">
        <v>1</v>
      </c>
      <c r="F198" s="161"/>
      <c r="G198" s="161"/>
      <c r="H198" s="161"/>
      <c r="I198" s="161"/>
      <c r="J198" s="161"/>
      <c r="K198" s="161"/>
      <c r="L198" s="161"/>
      <c r="M198" s="161"/>
      <c r="N198" s="161"/>
      <c r="O198" s="161"/>
      <c r="P198" s="161"/>
      <c r="Q198" s="161"/>
      <c r="R198" s="161"/>
      <c r="S198" s="161"/>
      <c r="T198" s="161"/>
      <c r="U198" s="161"/>
      <c r="V198" s="161"/>
      <c r="W198" s="161"/>
      <c r="X198" s="161"/>
      <c r="Y198" s="150"/>
      <c r="Z198" s="150"/>
      <c r="AA198" s="150"/>
      <c r="AB198" s="150"/>
      <c r="AC198" s="150"/>
      <c r="AD198" s="150"/>
      <c r="AE198" s="150"/>
      <c r="AF198" s="150"/>
      <c r="AG198" s="150" t="s">
        <v>246</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61"/>
      <c r="D199" s="262"/>
      <c r="E199" s="262"/>
      <c r="F199" s="262"/>
      <c r="G199" s="262"/>
      <c r="H199" s="161"/>
      <c r="I199" s="161"/>
      <c r="J199" s="161"/>
      <c r="K199" s="161"/>
      <c r="L199" s="161"/>
      <c r="M199" s="161"/>
      <c r="N199" s="161"/>
      <c r="O199" s="161"/>
      <c r="P199" s="161"/>
      <c r="Q199" s="161"/>
      <c r="R199" s="161"/>
      <c r="S199" s="161"/>
      <c r="T199" s="161"/>
      <c r="U199" s="161"/>
      <c r="V199" s="161"/>
      <c r="W199" s="161"/>
      <c r="X199" s="161"/>
      <c r="Y199" s="150"/>
      <c r="Z199" s="150"/>
      <c r="AA199" s="150"/>
      <c r="AB199" s="150"/>
      <c r="AC199" s="150"/>
      <c r="AD199" s="150"/>
      <c r="AE199" s="150"/>
      <c r="AF199" s="150"/>
      <c r="AG199" s="150" t="s">
        <v>221</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0">
        <v>44</v>
      </c>
      <c r="B200" s="171" t="s">
        <v>797</v>
      </c>
      <c r="C200" s="180" t="s">
        <v>798</v>
      </c>
      <c r="D200" s="172" t="s">
        <v>759</v>
      </c>
      <c r="E200" s="173">
        <v>1</v>
      </c>
      <c r="F200" s="174">
        <v>3673.65</v>
      </c>
      <c r="G200" s="175">
        <f>ROUND(E200*F200,2)</f>
        <v>3673.65</v>
      </c>
      <c r="H200" s="174"/>
      <c r="I200" s="175">
        <f>ROUND(E200*H200,2)</f>
        <v>0</v>
      </c>
      <c r="J200" s="174"/>
      <c r="K200" s="175">
        <f>ROUND(E200*J200,2)</f>
        <v>0</v>
      </c>
      <c r="L200" s="175">
        <v>21</v>
      </c>
      <c r="M200" s="175">
        <f>G200*(1+L200/100)</f>
        <v>4445.1165000000001</v>
      </c>
      <c r="N200" s="175">
        <v>2.4719999999999999E-2</v>
      </c>
      <c r="O200" s="175">
        <f>ROUND(E200*N200,2)</f>
        <v>0.02</v>
      </c>
      <c r="P200" s="175">
        <v>0</v>
      </c>
      <c r="Q200" s="175">
        <f>ROUND(E200*P200,2)</f>
        <v>0</v>
      </c>
      <c r="R200" s="175" t="s">
        <v>705</v>
      </c>
      <c r="S200" s="175" t="s">
        <v>217</v>
      </c>
      <c r="T200" s="176" t="s">
        <v>218</v>
      </c>
      <c r="U200" s="161">
        <v>1.64</v>
      </c>
      <c r="V200" s="161">
        <f>ROUND(E200*U200,2)</f>
        <v>1.64</v>
      </c>
      <c r="W200" s="161"/>
      <c r="X200" s="161" t="s">
        <v>241</v>
      </c>
      <c r="Y200" s="150"/>
      <c r="Z200" s="150"/>
      <c r="AA200" s="150"/>
      <c r="AB200" s="150"/>
      <c r="AC200" s="150"/>
      <c r="AD200" s="150"/>
      <c r="AE200" s="150"/>
      <c r="AF200" s="150"/>
      <c r="AG200" s="150" t="s">
        <v>242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9" t="s">
        <v>1174</v>
      </c>
      <c r="D201" s="184"/>
      <c r="E201" s="185">
        <v>1</v>
      </c>
      <c r="F201" s="161"/>
      <c r="G201" s="161"/>
      <c r="H201" s="161"/>
      <c r="I201" s="161"/>
      <c r="J201" s="161"/>
      <c r="K201" s="161"/>
      <c r="L201" s="161"/>
      <c r="M201" s="161"/>
      <c r="N201" s="161"/>
      <c r="O201" s="161"/>
      <c r="P201" s="161"/>
      <c r="Q201" s="161"/>
      <c r="R201" s="161"/>
      <c r="S201" s="161"/>
      <c r="T201" s="161"/>
      <c r="U201" s="161"/>
      <c r="V201" s="161"/>
      <c r="W201" s="161"/>
      <c r="X201" s="161"/>
      <c r="Y201" s="150"/>
      <c r="Z201" s="150"/>
      <c r="AA201" s="150"/>
      <c r="AB201" s="150"/>
      <c r="AC201" s="150"/>
      <c r="AD201" s="150"/>
      <c r="AE201" s="150"/>
      <c r="AF201" s="150"/>
      <c r="AG201" s="150" t="s">
        <v>246</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61"/>
      <c r="D202" s="262"/>
      <c r="E202" s="262"/>
      <c r="F202" s="262"/>
      <c r="G202" s="262"/>
      <c r="H202" s="161"/>
      <c r="I202" s="161"/>
      <c r="J202" s="161"/>
      <c r="K202" s="161"/>
      <c r="L202" s="161"/>
      <c r="M202" s="161"/>
      <c r="N202" s="161"/>
      <c r="O202" s="161"/>
      <c r="P202" s="161"/>
      <c r="Q202" s="161"/>
      <c r="R202" s="161"/>
      <c r="S202" s="161"/>
      <c r="T202" s="161"/>
      <c r="U202" s="161"/>
      <c r="V202" s="161"/>
      <c r="W202" s="161"/>
      <c r="X202" s="161"/>
      <c r="Y202" s="150"/>
      <c r="Z202" s="150"/>
      <c r="AA202" s="150"/>
      <c r="AB202" s="150"/>
      <c r="AC202" s="150"/>
      <c r="AD202" s="150"/>
      <c r="AE202" s="150"/>
      <c r="AF202" s="150"/>
      <c r="AG202" s="150" t="s">
        <v>221</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v>45</v>
      </c>
      <c r="B203" s="158" t="s">
        <v>801</v>
      </c>
      <c r="C203" s="190" t="s">
        <v>802</v>
      </c>
      <c r="D203" s="159" t="s">
        <v>0</v>
      </c>
      <c r="E203" s="177">
        <v>41.122300000000003</v>
      </c>
      <c r="F203" s="162">
        <v>1.1499999999999999</v>
      </c>
      <c r="G203" s="161">
        <f>ROUND(E203*F203,2)</f>
        <v>47.29</v>
      </c>
      <c r="H203" s="162"/>
      <c r="I203" s="161">
        <f>ROUND(E203*H203,2)</f>
        <v>0</v>
      </c>
      <c r="J203" s="162"/>
      <c r="K203" s="161">
        <f>ROUND(E203*J203,2)</f>
        <v>0</v>
      </c>
      <c r="L203" s="161">
        <v>21</v>
      </c>
      <c r="M203" s="161">
        <f>G203*(1+L203/100)</f>
        <v>57.2209</v>
      </c>
      <c r="N203" s="161">
        <v>0</v>
      </c>
      <c r="O203" s="161">
        <f>ROUND(E203*N203,2)</f>
        <v>0</v>
      </c>
      <c r="P203" s="161">
        <v>0</v>
      </c>
      <c r="Q203" s="161">
        <f>ROUND(E203*P203,2)</f>
        <v>0</v>
      </c>
      <c r="R203" s="161" t="s">
        <v>705</v>
      </c>
      <c r="S203" s="161" t="s">
        <v>217</v>
      </c>
      <c r="T203" s="161" t="s">
        <v>218</v>
      </c>
      <c r="U203" s="161">
        <v>0</v>
      </c>
      <c r="V203" s="161">
        <f>ROUND(E203*U203,2)</f>
        <v>0</v>
      </c>
      <c r="W203" s="161"/>
      <c r="X203" s="161" t="s">
        <v>622</v>
      </c>
      <c r="Y203" s="150"/>
      <c r="Z203" s="150"/>
      <c r="AA203" s="150"/>
      <c r="AB203" s="150"/>
      <c r="AC203" s="150"/>
      <c r="AD203" s="150"/>
      <c r="AE203" s="150"/>
      <c r="AF203" s="150"/>
      <c r="AG203" s="150" t="s">
        <v>623</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63" t="s">
        <v>803</v>
      </c>
      <c r="D204" s="264"/>
      <c r="E204" s="264"/>
      <c r="F204" s="264"/>
      <c r="G204" s="264"/>
      <c r="H204" s="161"/>
      <c r="I204" s="161"/>
      <c r="J204" s="161"/>
      <c r="K204" s="161"/>
      <c r="L204" s="161"/>
      <c r="M204" s="161"/>
      <c r="N204" s="161"/>
      <c r="O204" s="161"/>
      <c r="P204" s="161"/>
      <c r="Q204" s="161"/>
      <c r="R204" s="161"/>
      <c r="S204" s="161"/>
      <c r="T204" s="161"/>
      <c r="U204" s="161"/>
      <c r="V204" s="161"/>
      <c r="W204" s="161"/>
      <c r="X204" s="161"/>
      <c r="Y204" s="150"/>
      <c r="Z204" s="150"/>
      <c r="AA204" s="150"/>
      <c r="AB204" s="150"/>
      <c r="AC204" s="150"/>
      <c r="AD204" s="150"/>
      <c r="AE204" s="150"/>
      <c r="AF204" s="150"/>
      <c r="AG204" s="150" t="s">
        <v>244</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61"/>
      <c r="D205" s="262"/>
      <c r="E205" s="262"/>
      <c r="F205" s="262"/>
      <c r="G205" s="262"/>
      <c r="H205" s="161"/>
      <c r="I205" s="161"/>
      <c r="J205" s="161"/>
      <c r="K205" s="161"/>
      <c r="L205" s="161"/>
      <c r="M205" s="161"/>
      <c r="N205" s="161"/>
      <c r="O205" s="161"/>
      <c r="P205" s="161"/>
      <c r="Q205" s="161"/>
      <c r="R205" s="161"/>
      <c r="S205" s="161"/>
      <c r="T205" s="161"/>
      <c r="U205" s="161"/>
      <c r="V205" s="161"/>
      <c r="W205" s="161"/>
      <c r="X205" s="161"/>
      <c r="Y205" s="150"/>
      <c r="Z205" s="150"/>
      <c r="AA205" s="150"/>
      <c r="AB205" s="150"/>
      <c r="AC205" s="150"/>
      <c r="AD205" s="150"/>
      <c r="AE205" s="150"/>
      <c r="AF205" s="150"/>
      <c r="AG205" s="150" t="s">
        <v>221</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x14ac:dyDescent="0.2">
      <c r="A206" s="164" t="s">
        <v>212</v>
      </c>
      <c r="B206" s="165" t="s">
        <v>151</v>
      </c>
      <c r="C206" s="179" t="s">
        <v>152</v>
      </c>
      <c r="D206" s="166"/>
      <c r="E206" s="167"/>
      <c r="F206" s="168"/>
      <c r="G206" s="168">
        <f>SUMIF(AG207:AG226,"&lt;&gt;NOR",G207:G226)</f>
        <v>53771.759999999995</v>
      </c>
      <c r="H206" s="168"/>
      <c r="I206" s="168">
        <f>SUM(I207:I226)</f>
        <v>0</v>
      </c>
      <c r="J206" s="168"/>
      <c r="K206" s="168">
        <f>SUM(K207:K226)</f>
        <v>0</v>
      </c>
      <c r="L206" s="168"/>
      <c r="M206" s="168">
        <f>SUM(M207:M226)</f>
        <v>65063.829599999997</v>
      </c>
      <c r="N206" s="168"/>
      <c r="O206" s="168">
        <f>SUM(O207:O226)</f>
        <v>0.01</v>
      </c>
      <c r="P206" s="168"/>
      <c r="Q206" s="168">
        <f>SUM(Q207:Q226)</f>
        <v>9.8800000000000008</v>
      </c>
      <c r="R206" s="168"/>
      <c r="S206" s="168"/>
      <c r="T206" s="169"/>
      <c r="U206" s="163"/>
      <c r="V206" s="163">
        <f>SUM(V207:V226)</f>
        <v>21.950000000000003</v>
      </c>
      <c r="W206" s="163"/>
      <c r="X206" s="163"/>
      <c r="AG206" t="s">
        <v>213</v>
      </c>
    </row>
    <row r="207" spans="1:60" ht="22.5" outlineLevel="1" x14ac:dyDescent="0.2">
      <c r="A207" s="170">
        <v>46</v>
      </c>
      <c r="B207" s="171" t="s">
        <v>1175</v>
      </c>
      <c r="C207" s="180" t="s">
        <v>1176</v>
      </c>
      <c r="D207" s="172" t="s">
        <v>239</v>
      </c>
      <c r="E207" s="173">
        <v>5</v>
      </c>
      <c r="F207" s="174">
        <v>80.47</v>
      </c>
      <c r="G207" s="175">
        <f>ROUND(E207*F207,2)</f>
        <v>402.35</v>
      </c>
      <c r="H207" s="174"/>
      <c r="I207" s="175">
        <f>ROUND(E207*H207,2)</f>
        <v>0</v>
      </c>
      <c r="J207" s="174"/>
      <c r="K207" s="175">
        <f>ROUND(E207*J207,2)</f>
        <v>0</v>
      </c>
      <c r="L207" s="175">
        <v>21</v>
      </c>
      <c r="M207" s="175">
        <f>G207*(1+L207/100)</f>
        <v>486.84350000000001</v>
      </c>
      <c r="N207" s="175">
        <v>0</v>
      </c>
      <c r="O207" s="175">
        <f>ROUND(E207*N207,2)</f>
        <v>0</v>
      </c>
      <c r="P207" s="175">
        <v>1.4E-2</v>
      </c>
      <c r="Q207" s="175">
        <f>ROUND(E207*P207,2)</f>
        <v>7.0000000000000007E-2</v>
      </c>
      <c r="R207" s="175" t="s">
        <v>897</v>
      </c>
      <c r="S207" s="175" t="s">
        <v>217</v>
      </c>
      <c r="T207" s="176" t="s">
        <v>218</v>
      </c>
      <c r="U207" s="161">
        <v>0.128</v>
      </c>
      <c r="V207" s="161">
        <f>ROUND(E207*U207,2)</f>
        <v>0.64</v>
      </c>
      <c r="W207" s="161"/>
      <c r="X207" s="161" t="s">
        <v>241</v>
      </c>
      <c r="Y207" s="150"/>
      <c r="Z207" s="150"/>
      <c r="AA207" s="150"/>
      <c r="AB207" s="150"/>
      <c r="AC207" s="150"/>
      <c r="AD207" s="150"/>
      <c r="AE207" s="150"/>
      <c r="AF207" s="150"/>
      <c r="AG207" s="150" t="s">
        <v>242</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9" t="s">
        <v>1177</v>
      </c>
      <c r="D208" s="184"/>
      <c r="E208" s="185">
        <v>5</v>
      </c>
      <c r="F208" s="161"/>
      <c r="G208" s="161"/>
      <c r="H208" s="161"/>
      <c r="I208" s="161"/>
      <c r="J208" s="161"/>
      <c r="K208" s="161"/>
      <c r="L208" s="161"/>
      <c r="M208" s="161"/>
      <c r="N208" s="161"/>
      <c r="O208" s="161"/>
      <c r="P208" s="161"/>
      <c r="Q208" s="161"/>
      <c r="R208" s="161"/>
      <c r="S208" s="161"/>
      <c r="T208" s="161"/>
      <c r="U208" s="161"/>
      <c r="V208" s="161"/>
      <c r="W208" s="161"/>
      <c r="X208" s="161"/>
      <c r="Y208" s="150"/>
      <c r="Z208" s="150"/>
      <c r="AA208" s="150"/>
      <c r="AB208" s="150"/>
      <c r="AC208" s="150"/>
      <c r="AD208" s="150"/>
      <c r="AE208" s="150"/>
      <c r="AF208" s="150"/>
      <c r="AG208" s="150" t="s">
        <v>246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61"/>
      <c r="D209" s="262"/>
      <c r="E209" s="262"/>
      <c r="F209" s="262"/>
      <c r="G209" s="262"/>
      <c r="H209" s="161"/>
      <c r="I209" s="161"/>
      <c r="J209" s="161"/>
      <c r="K209" s="161"/>
      <c r="L209" s="161"/>
      <c r="M209" s="161"/>
      <c r="N209" s="161"/>
      <c r="O209" s="161"/>
      <c r="P209" s="161"/>
      <c r="Q209" s="161"/>
      <c r="R209" s="161"/>
      <c r="S209" s="161"/>
      <c r="T209" s="161"/>
      <c r="U209" s="161"/>
      <c r="V209" s="161"/>
      <c r="W209" s="161"/>
      <c r="X209" s="161"/>
      <c r="Y209" s="150"/>
      <c r="Z209" s="150"/>
      <c r="AA209" s="150"/>
      <c r="AB209" s="150"/>
      <c r="AC209" s="150"/>
      <c r="AD209" s="150"/>
      <c r="AE209" s="150"/>
      <c r="AF209" s="150"/>
      <c r="AG209" s="150" t="s">
        <v>221</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ht="22.5" outlineLevel="1" x14ac:dyDescent="0.2">
      <c r="A210" s="170">
        <v>47</v>
      </c>
      <c r="B210" s="171" t="s">
        <v>1178</v>
      </c>
      <c r="C210" s="180" t="s">
        <v>1179</v>
      </c>
      <c r="D210" s="172" t="s">
        <v>276</v>
      </c>
      <c r="E210" s="173">
        <v>101.75</v>
      </c>
      <c r="F210" s="174">
        <v>51.16</v>
      </c>
      <c r="G210" s="175">
        <f>ROUND(E210*F210,2)</f>
        <v>5205.53</v>
      </c>
      <c r="H210" s="174"/>
      <c r="I210" s="175">
        <f>ROUND(E210*H210,2)</f>
        <v>0</v>
      </c>
      <c r="J210" s="174"/>
      <c r="K210" s="175">
        <f>ROUND(E210*J210,2)</f>
        <v>0</v>
      </c>
      <c r="L210" s="175">
        <v>21</v>
      </c>
      <c r="M210" s="175">
        <f>G210*(1+L210/100)</f>
        <v>6298.6912999999995</v>
      </c>
      <c r="N210" s="175">
        <v>0</v>
      </c>
      <c r="O210" s="175">
        <f>ROUND(E210*N210,2)</f>
        <v>0</v>
      </c>
      <c r="P210" s="175">
        <v>1.4999999999999999E-2</v>
      </c>
      <c r="Q210" s="175">
        <f>ROUND(E210*P210,2)</f>
        <v>1.53</v>
      </c>
      <c r="R210" s="175" t="s">
        <v>897</v>
      </c>
      <c r="S210" s="175" t="s">
        <v>217</v>
      </c>
      <c r="T210" s="176" t="s">
        <v>218</v>
      </c>
      <c r="U210" s="161">
        <v>0.09</v>
      </c>
      <c r="V210" s="161">
        <f>ROUND(E210*U210,2)</f>
        <v>9.16</v>
      </c>
      <c r="W210" s="161"/>
      <c r="X210" s="161" t="s">
        <v>241</v>
      </c>
      <c r="Y210" s="150"/>
      <c r="Z210" s="150"/>
      <c r="AA210" s="150"/>
      <c r="AB210" s="150"/>
      <c r="AC210" s="150"/>
      <c r="AD210" s="150"/>
      <c r="AE210" s="150"/>
      <c r="AF210" s="150"/>
      <c r="AG210" s="150" t="s">
        <v>242</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9" t="s">
        <v>1180</v>
      </c>
      <c r="D211" s="184"/>
      <c r="E211" s="185">
        <v>101.75</v>
      </c>
      <c r="F211" s="161"/>
      <c r="G211" s="161"/>
      <c r="H211" s="161"/>
      <c r="I211" s="161"/>
      <c r="J211" s="161"/>
      <c r="K211" s="161"/>
      <c r="L211" s="161"/>
      <c r="M211" s="161"/>
      <c r="N211" s="161"/>
      <c r="O211" s="161"/>
      <c r="P211" s="161"/>
      <c r="Q211" s="161"/>
      <c r="R211" s="161"/>
      <c r="S211" s="161"/>
      <c r="T211" s="161"/>
      <c r="U211" s="161"/>
      <c r="V211" s="161"/>
      <c r="W211" s="161"/>
      <c r="X211" s="161"/>
      <c r="Y211" s="150"/>
      <c r="Z211" s="150"/>
      <c r="AA211" s="150"/>
      <c r="AB211" s="150"/>
      <c r="AC211" s="150"/>
      <c r="AD211" s="150"/>
      <c r="AE211" s="150"/>
      <c r="AF211" s="150"/>
      <c r="AG211" s="150" t="s">
        <v>246</v>
      </c>
      <c r="AH211" s="150">
        <v>5</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61"/>
      <c r="D212" s="262"/>
      <c r="E212" s="262"/>
      <c r="F212" s="262"/>
      <c r="G212" s="262"/>
      <c r="H212" s="161"/>
      <c r="I212" s="161"/>
      <c r="J212" s="161"/>
      <c r="K212" s="161"/>
      <c r="L212" s="161"/>
      <c r="M212" s="161"/>
      <c r="N212" s="161"/>
      <c r="O212" s="161"/>
      <c r="P212" s="161"/>
      <c r="Q212" s="161"/>
      <c r="R212" s="161"/>
      <c r="S212" s="161"/>
      <c r="T212" s="161"/>
      <c r="U212" s="161"/>
      <c r="V212" s="161"/>
      <c r="W212" s="161"/>
      <c r="X212" s="161"/>
      <c r="Y212" s="150"/>
      <c r="Z212" s="150"/>
      <c r="AA212" s="150"/>
      <c r="AB212" s="150"/>
      <c r="AC212" s="150"/>
      <c r="AD212" s="150"/>
      <c r="AE212" s="150"/>
      <c r="AF212" s="150"/>
      <c r="AG212" s="150" t="s">
        <v>221</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ht="22.5" outlineLevel="1" x14ac:dyDescent="0.2">
      <c r="A213" s="170">
        <v>48</v>
      </c>
      <c r="B213" s="171" t="s">
        <v>1181</v>
      </c>
      <c r="C213" s="180" t="s">
        <v>1182</v>
      </c>
      <c r="D213" s="172" t="s">
        <v>276</v>
      </c>
      <c r="E213" s="173">
        <v>63</v>
      </c>
      <c r="F213" s="174">
        <v>154.91</v>
      </c>
      <c r="G213" s="175">
        <f>ROUND(E213*F213,2)</f>
        <v>9759.33</v>
      </c>
      <c r="H213" s="174"/>
      <c r="I213" s="175">
        <f>ROUND(E213*H213,2)</f>
        <v>0</v>
      </c>
      <c r="J213" s="174"/>
      <c r="K213" s="175">
        <f>ROUND(E213*J213,2)</f>
        <v>0</v>
      </c>
      <c r="L213" s="175">
        <v>21</v>
      </c>
      <c r="M213" s="175">
        <f>G213*(1+L213/100)</f>
        <v>11808.7893</v>
      </c>
      <c r="N213" s="175">
        <v>1.6000000000000001E-4</v>
      </c>
      <c r="O213" s="175">
        <f>ROUND(E213*N213,2)</f>
        <v>0.01</v>
      </c>
      <c r="P213" s="175">
        <v>0.04</v>
      </c>
      <c r="Q213" s="175">
        <f>ROUND(E213*P213,2)</f>
        <v>2.52</v>
      </c>
      <c r="R213" s="175" t="s">
        <v>897</v>
      </c>
      <c r="S213" s="175" t="s">
        <v>217</v>
      </c>
      <c r="T213" s="176" t="s">
        <v>218</v>
      </c>
      <c r="U213" s="161">
        <v>0.13600000000000001</v>
      </c>
      <c r="V213" s="161">
        <f>ROUND(E213*U213,2)</f>
        <v>8.57</v>
      </c>
      <c r="W213" s="161"/>
      <c r="X213" s="161" t="s">
        <v>241</v>
      </c>
      <c r="Y213" s="150"/>
      <c r="Z213" s="150"/>
      <c r="AA213" s="150"/>
      <c r="AB213" s="150"/>
      <c r="AC213" s="150"/>
      <c r="AD213" s="150"/>
      <c r="AE213" s="150"/>
      <c r="AF213" s="150"/>
      <c r="AG213" s="150" t="s">
        <v>242</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189" t="s">
        <v>1183</v>
      </c>
      <c r="D214" s="184"/>
      <c r="E214" s="185">
        <v>63</v>
      </c>
      <c r="F214" s="161"/>
      <c r="G214" s="161"/>
      <c r="H214" s="161"/>
      <c r="I214" s="161"/>
      <c r="J214" s="161"/>
      <c r="K214" s="161"/>
      <c r="L214" s="161"/>
      <c r="M214" s="161"/>
      <c r="N214" s="161"/>
      <c r="O214" s="161"/>
      <c r="P214" s="161"/>
      <c r="Q214" s="161"/>
      <c r="R214" s="161"/>
      <c r="S214" s="161"/>
      <c r="T214" s="161"/>
      <c r="U214" s="161"/>
      <c r="V214" s="161"/>
      <c r="W214" s="161"/>
      <c r="X214" s="161"/>
      <c r="Y214" s="150"/>
      <c r="Z214" s="150"/>
      <c r="AA214" s="150"/>
      <c r="AB214" s="150"/>
      <c r="AC214" s="150"/>
      <c r="AD214" s="150"/>
      <c r="AE214" s="150"/>
      <c r="AF214" s="150"/>
      <c r="AG214" s="150" t="s">
        <v>246</v>
      </c>
      <c r="AH214" s="150">
        <v>0</v>
      </c>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61"/>
      <c r="D215" s="262"/>
      <c r="E215" s="262"/>
      <c r="F215" s="262"/>
      <c r="G215" s="262"/>
      <c r="H215" s="161"/>
      <c r="I215" s="161"/>
      <c r="J215" s="161"/>
      <c r="K215" s="161"/>
      <c r="L215" s="161"/>
      <c r="M215" s="161"/>
      <c r="N215" s="161"/>
      <c r="O215" s="161"/>
      <c r="P215" s="161"/>
      <c r="Q215" s="161"/>
      <c r="R215" s="161"/>
      <c r="S215" s="161"/>
      <c r="T215" s="161"/>
      <c r="U215" s="161"/>
      <c r="V215" s="161"/>
      <c r="W215" s="161"/>
      <c r="X215" s="161"/>
      <c r="Y215" s="150"/>
      <c r="Z215" s="150"/>
      <c r="AA215" s="150"/>
      <c r="AB215" s="150"/>
      <c r="AC215" s="150"/>
      <c r="AD215" s="150"/>
      <c r="AE215" s="150"/>
      <c r="AF215" s="150"/>
      <c r="AG215" s="150" t="s">
        <v>221</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2.5" outlineLevel="1" x14ac:dyDescent="0.2">
      <c r="A216" s="170">
        <v>49</v>
      </c>
      <c r="B216" s="171" t="s">
        <v>1184</v>
      </c>
      <c r="C216" s="180" t="s">
        <v>1185</v>
      </c>
      <c r="D216" s="172" t="s">
        <v>276</v>
      </c>
      <c r="E216" s="173">
        <v>24.672000000000001</v>
      </c>
      <c r="F216" s="174">
        <v>86.41</v>
      </c>
      <c r="G216" s="175">
        <f>ROUND(E216*F216,2)</f>
        <v>2131.91</v>
      </c>
      <c r="H216" s="174"/>
      <c r="I216" s="175">
        <f>ROUND(E216*H216,2)</f>
        <v>0</v>
      </c>
      <c r="J216" s="174"/>
      <c r="K216" s="175">
        <f>ROUND(E216*J216,2)</f>
        <v>0</v>
      </c>
      <c r="L216" s="175">
        <v>21</v>
      </c>
      <c r="M216" s="175">
        <f>G216*(1+L216/100)</f>
        <v>2579.6110999999996</v>
      </c>
      <c r="N216" s="175">
        <v>1.6000000000000001E-4</v>
      </c>
      <c r="O216" s="175">
        <f>ROUND(E216*N216,2)</f>
        <v>0</v>
      </c>
      <c r="P216" s="175">
        <v>4.4999999999999998E-2</v>
      </c>
      <c r="Q216" s="175">
        <f>ROUND(E216*P216,2)</f>
        <v>1.1100000000000001</v>
      </c>
      <c r="R216" s="175" t="s">
        <v>897</v>
      </c>
      <c r="S216" s="175" t="s">
        <v>217</v>
      </c>
      <c r="T216" s="176" t="s">
        <v>218</v>
      </c>
      <c r="U216" s="161">
        <v>0.14499999999999999</v>
      </c>
      <c r="V216" s="161">
        <f>ROUND(E216*U216,2)</f>
        <v>3.58</v>
      </c>
      <c r="W216" s="161"/>
      <c r="X216" s="161" t="s">
        <v>241</v>
      </c>
      <c r="Y216" s="150"/>
      <c r="Z216" s="150"/>
      <c r="AA216" s="150"/>
      <c r="AB216" s="150"/>
      <c r="AC216" s="150"/>
      <c r="AD216" s="150"/>
      <c r="AE216" s="150"/>
      <c r="AF216" s="150"/>
      <c r="AG216" s="150" t="s">
        <v>242</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9" t="s">
        <v>1186</v>
      </c>
      <c r="D217" s="184"/>
      <c r="E217" s="185">
        <v>24.672000000000001</v>
      </c>
      <c r="F217" s="161"/>
      <c r="G217" s="161"/>
      <c r="H217" s="161"/>
      <c r="I217" s="161"/>
      <c r="J217" s="161"/>
      <c r="K217" s="161"/>
      <c r="L217" s="161"/>
      <c r="M217" s="161"/>
      <c r="N217" s="161"/>
      <c r="O217" s="161"/>
      <c r="P217" s="161"/>
      <c r="Q217" s="161"/>
      <c r="R217" s="161"/>
      <c r="S217" s="161"/>
      <c r="T217" s="161"/>
      <c r="U217" s="161"/>
      <c r="V217" s="161"/>
      <c r="W217" s="161"/>
      <c r="X217" s="161"/>
      <c r="Y217" s="150"/>
      <c r="Z217" s="150"/>
      <c r="AA217" s="150"/>
      <c r="AB217" s="150"/>
      <c r="AC217" s="150"/>
      <c r="AD217" s="150"/>
      <c r="AE217" s="150"/>
      <c r="AF217" s="150"/>
      <c r="AG217" s="150" t="s">
        <v>246</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61"/>
      <c r="D218" s="262"/>
      <c r="E218" s="262"/>
      <c r="F218" s="262"/>
      <c r="G218" s="262"/>
      <c r="H218" s="161"/>
      <c r="I218" s="161"/>
      <c r="J218" s="161"/>
      <c r="K218" s="161"/>
      <c r="L218" s="161"/>
      <c r="M218" s="161"/>
      <c r="N218" s="161"/>
      <c r="O218" s="161"/>
      <c r="P218" s="161"/>
      <c r="Q218" s="161"/>
      <c r="R218" s="161"/>
      <c r="S218" s="161"/>
      <c r="T218" s="161"/>
      <c r="U218" s="161"/>
      <c r="V218" s="161"/>
      <c r="W218" s="161"/>
      <c r="X218" s="161"/>
      <c r="Y218" s="150"/>
      <c r="Z218" s="150"/>
      <c r="AA218" s="150"/>
      <c r="AB218" s="150"/>
      <c r="AC218" s="150"/>
      <c r="AD218" s="150"/>
      <c r="AE218" s="150"/>
      <c r="AF218" s="150"/>
      <c r="AG218" s="150" t="s">
        <v>221</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70">
        <v>50</v>
      </c>
      <c r="B219" s="171" t="s">
        <v>1187</v>
      </c>
      <c r="C219" s="180" t="s">
        <v>1188</v>
      </c>
      <c r="D219" s="172" t="s">
        <v>276</v>
      </c>
      <c r="E219" s="173">
        <v>118.4</v>
      </c>
      <c r="F219" s="174">
        <v>296.75</v>
      </c>
      <c r="G219" s="175">
        <f>ROUND(E219*F219,2)</f>
        <v>35135.199999999997</v>
      </c>
      <c r="H219" s="174"/>
      <c r="I219" s="175">
        <f>ROUND(E219*H219,2)</f>
        <v>0</v>
      </c>
      <c r="J219" s="174"/>
      <c r="K219" s="175">
        <f>ROUND(E219*J219,2)</f>
        <v>0</v>
      </c>
      <c r="L219" s="175">
        <v>21</v>
      </c>
      <c r="M219" s="175">
        <f>G219*(1+L219/100)</f>
        <v>42513.591999999997</v>
      </c>
      <c r="N219" s="175">
        <v>0</v>
      </c>
      <c r="O219" s="175">
        <f>ROUND(E219*N219,2)</f>
        <v>0</v>
      </c>
      <c r="P219" s="175">
        <v>3.9239999999999997E-2</v>
      </c>
      <c r="Q219" s="175">
        <f>ROUND(E219*P219,2)</f>
        <v>4.6500000000000004</v>
      </c>
      <c r="R219" s="175" t="s">
        <v>1001</v>
      </c>
      <c r="S219" s="175" t="s">
        <v>217</v>
      </c>
      <c r="T219" s="176" t="s">
        <v>218</v>
      </c>
      <c r="U219" s="161">
        <v>0</v>
      </c>
      <c r="V219" s="161">
        <f>ROUND(E219*U219,2)</f>
        <v>0</v>
      </c>
      <c r="W219" s="161"/>
      <c r="X219" s="161" t="s">
        <v>289</v>
      </c>
      <c r="Y219" s="150"/>
      <c r="Z219" s="150"/>
      <c r="AA219" s="150"/>
      <c r="AB219" s="150"/>
      <c r="AC219" s="150"/>
      <c r="AD219" s="150"/>
      <c r="AE219" s="150"/>
      <c r="AF219" s="150"/>
      <c r="AG219" s="150" t="s">
        <v>290</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ht="33.75" outlineLevel="1" x14ac:dyDescent="0.2">
      <c r="A220" s="157"/>
      <c r="B220" s="158"/>
      <c r="C220" s="259" t="s">
        <v>1189</v>
      </c>
      <c r="D220" s="260"/>
      <c r="E220" s="260"/>
      <c r="F220" s="260"/>
      <c r="G220" s="260"/>
      <c r="H220" s="161"/>
      <c r="I220" s="161"/>
      <c r="J220" s="161"/>
      <c r="K220" s="161"/>
      <c r="L220" s="161"/>
      <c r="M220" s="161"/>
      <c r="N220" s="161"/>
      <c r="O220" s="161"/>
      <c r="P220" s="161"/>
      <c r="Q220" s="161"/>
      <c r="R220" s="161"/>
      <c r="S220" s="161"/>
      <c r="T220" s="161"/>
      <c r="U220" s="161"/>
      <c r="V220" s="161"/>
      <c r="W220" s="161"/>
      <c r="X220" s="161"/>
      <c r="Y220" s="150"/>
      <c r="Z220" s="150"/>
      <c r="AA220" s="150"/>
      <c r="AB220" s="150"/>
      <c r="AC220" s="150"/>
      <c r="AD220" s="150"/>
      <c r="AE220" s="150"/>
      <c r="AF220" s="150"/>
      <c r="AG220" s="150" t="s">
        <v>244</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88" t="str">
        <f>C220</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20" s="150"/>
      <c r="BC220" s="150"/>
      <c r="BD220" s="150"/>
      <c r="BE220" s="150"/>
      <c r="BF220" s="150"/>
      <c r="BG220" s="150"/>
      <c r="BH220" s="150"/>
    </row>
    <row r="221" spans="1:60" outlineLevel="1" x14ac:dyDescent="0.2">
      <c r="A221" s="157"/>
      <c r="B221" s="158"/>
      <c r="C221" s="189" t="s">
        <v>1180</v>
      </c>
      <c r="D221" s="184"/>
      <c r="E221" s="185">
        <v>101.75</v>
      </c>
      <c r="F221" s="161"/>
      <c r="G221" s="161"/>
      <c r="H221" s="161"/>
      <c r="I221" s="161"/>
      <c r="J221" s="161"/>
      <c r="K221" s="161"/>
      <c r="L221" s="161"/>
      <c r="M221" s="161"/>
      <c r="N221" s="161"/>
      <c r="O221" s="161"/>
      <c r="P221" s="161"/>
      <c r="Q221" s="161"/>
      <c r="R221" s="161"/>
      <c r="S221" s="161"/>
      <c r="T221" s="161"/>
      <c r="U221" s="161"/>
      <c r="V221" s="161"/>
      <c r="W221" s="161"/>
      <c r="X221" s="161"/>
      <c r="Y221" s="150"/>
      <c r="Z221" s="150"/>
      <c r="AA221" s="150"/>
      <c r="AB221" s="150"/>
      <c r="AC221" s="150"/>
      <c r="AD221" s="150"/>
      <c r="AE221" s="150"/>
      <c r="AF221" s="150"/>
      <c r="AG221" s="150" t="s">
        <v>246</v>
      </c>
      <c r="AH221" s="150">
        <v>5</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9" t="s">
        <v>669</v>
      </c>
      <c r="D222" s="184"/>
      <c r="E222" s="185">
        <v>16.649999999999999</v>
      </c>
      <c r="F222" s="161"/>
      <c r="G222" s="161"/>
      <c r="H222" s="161"/>
      <c r="I222" s="161"/>
      <c r="J222" s="161"/>
      <c r="K222" s="161"/>
      <c r="L222" s="161"/>
      <c r="M222" s="161"/>
      <c r="N222" s="161"/>
      <c r="O222" s="161"/>
      <c r="P222" s="161"/>
      <c r="Q222" s="161"/>
      <c r="R222" s="161"/>
      <c r="S222" s="161"/>
      <c r="T222" s="161"/>
      <c r="U222" s="161"/>
      <c r="V222" s="161"/>
      <c r="W222" s="161"/>
      <c r="X222" s="161"/>
      <c r="Y222" s="150"/>
      <c r="Z222" s="150"/>
      <c r="AA222" s="150"/>
      <c r="AB222" s="150"/>
      <c r="AC222" s="150"/>
      <c r="AD222" s="150"/>
      <c r="AE222" s="150"/>
      <c r="AF222" s="150"/>
      <c r="AG222" s="150" t="s">
        <v>246</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61"/>
      <c r="D223" s="262"/>
      <c r="E223" s="262"/>
      <c r="F223" s="262"/>
      <c r="G223" s="262"/>
      <c r="H223" s="161"/>
      <c r="I223" s="161"/>
      <c r="J223" s="161"/>
      <c r="K223" s="161"/>
      <c r="L223" s="161"/>
      <c r="M223" s="161"/>
      <c r="N223" s="161"/>
      <c r="O223" s="161"/>
      <c r="P223" s="161"/>
      <c r="Q223" s="161"/>
      <c r="R223" s="161"/>
      <c r="S223" s="161"/>
      <c r="T223" s="161"/>
      <c r="U223" s="161"/>
      <c r="V223" s="161"/>
      <c r="W223" s="161"/>
      <c r="X223" s="161"/>
      <c r="Y223" s="150"/>
      <c r="Z223" s="150"/>
      <c r="AA223" s="150"/>
      <c r="AB223" s="150"/>
      <c r="AC223" s="150"/>
      <c r="AD223" s="150"/>
      <c r="AE223" s="150"/>
      <c r="AF223" s="150"/>
      <c r="AG223" s="150" t="s">
        <v>221</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v>51</v>
      </c>
      <c r="B224" s="158" t="s">
        <v>1190</v>
      </c>
      <c r="C224" s="190" t="s">
        <v>1191</v>
      </c>
      <c r="D224" s="159" t="s">
        <v>0</v>
      </c>
      <c r="E224" s="177">
        <v>174.99119999999999</v>
      </c>
      <c r="F224" s="162">
        <v>6.5</v>
      </c>
      <c r="G224" s="161">
        <f>ROUND(E224*F224,2)</f>
        <v>1137.44</v>
      </c>
      <c r="H224" s="162"/>
      <c r="I224" s="161">
        <f>ROUND(E224*H224,2)</f>
        <v>0</v>
      </c>
      <c r="J224" s="162"/>
      <c r="K224" s="161">
        <f>ROUND(E224*J224,2)</f>
        <v>0</v>
      </c>
      <c r="L224" s="161">
        <v>21</v>
      </c>
      <c r="M224" s="161">
        <f>G224*(1+L224/100)</f>
        <v>1376.3024</v>
      </c>
      <c r="N224" s="161">
        <v>0</v>
      </c>
      <c r="O224" s="161">
        <f>ROUND(E224*N224,2)</f>
        <v>0</v>
      </c>
      <c r="P224" s="161">
        <v>0</v>
      </c>
      <c r="Q224" s="161">
        <f>ROUND(E224*P224,2)</f>
        <v>0</v>
      </c>
      <c r="R224" s="161" t="s">
        <v>897</v>
      </c>
      <c r="S224" s="161" t="s">
        <v>217</v>
      </c>
      <c r="T224" s="161" t="s">
        <v>218</v>
      </c>
      <c r="U224" s="161">
        <v>0</v>
      </c>
      <c r="V224" s="161">
        <f>ROUND(E224*U224,2)</f>
        <v>0</v>
      </c>
      <c r="W224" s="161"/>
      <c r="X224" s="161" t="s">
        <v>622</v>
      </c>
      <c r="Y224" s="150"/>
      <c r="Z224" s="150"/>
      <c r="AA224" s="150"/>
      <c r="AB224" s="150"/>
      <c r="AC224" s="150"/>
      <c r="AD224" s="150"/>
      <c r="AE224" s="150"/>
      <c r="AF224" s="150"/>
      <c r="AG224" s="150" t="s">
        <v>623</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63" t="s">
        <v>675</v>
      </c>
      <c r="D225" s="264"/>
      <c r="E225" s="264"/>
      <c r="F225" s="264"/>
      <c r="G225" s="264"/>
      <c r="H225" s="161"/>
      <c r="I225" s="161"/>
      <c r="J225" s="161"/>
      <c r="K225" s="161"/>
      <c r="L225" s="161"/>
      <c r="M225" s="161"/>
      <c r="N225" s="161"/>
      <c r="O225" s="161"/>
      <c r="P225" s="161"/>
      <c r="Q225" s="161"/>
      <c r="R225" s="161"/>
      <c r="S225" s="161"/>
      <c r="T225" s="161"/>
      <c r="U225" s="161"/>
      <c r="V225" s="161"/>
      <c r="W225" s="161"/>
      <c r="X225" s="161"/>
      <c r="Y225" s="150"/>
      <c r="Z225" s="150"/>
      <c r="AA225" s="150"/>
      <c r="AB225" s="150"/>
      <c r="AC225" s="150"/>
      <c r="AD225" s="150"/>
      <c r="AE225" s="150"/>
      <c r="AF225" s="150"/>
      <c r="AG225" s="150" t="s">
        <v>244</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261"/>
      <c r="D226" s="262"/>
      <c r="E226" s="262"/>
      <c r="F226" s="262"/>
      <c r="G226" s="262"/>
      <c r="H226" s="161"/>
      <c r="I226" s="161"/>
      <c r="J226" s="161"/>
      <c r="K226" s="161"/>
      <c r="L226" s="161"/>
      <c r="M226" s="161"/>
      <c r="N226" s="161"/>
      <c r="O226" s="161"/>
      <c r="P226" s="161"/>
      <c r="Q226" s="161"/>
      <c r="R226" s="161"/>
      <c r="S226" s="161"/>
      <c r="T226" s="161"/>
      <c r="U226" s="161"/>
      <c r="V226" s="161"/>
      <c r="W226" s="161"/>
      <c r="X226" s="161"/>
      <c r="Y226" s="150"/>
      <c r="Z226" s="150"/>
      <c r="AA226" s="150"/>
      <c r="AB226" s="150"/>
      <c r="AC226" s="150"/>
      <c r="AD226" s="150"/>
      <c r="AE226" s="150"/>
      <c r="AF226" s="150"/>
      <c r="AG226" s="150" t="s">
        <v>221</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x14ac:dyDescent="0.2">
      <c r="A227" s="164" t="s">
        <v>212</v>
      </c>
      <c r="B227" s="165" t="s">
        <v>153</v>
      </c>
      <c r="C227" s="179" t="s">
        <v>154</v>
      </c>
      <c r="D227" s="166"/>
      <c r="E227" s="167"/>
      <c r="F227" s="168"/>
      <c r="G227" s="168">
        <f>SUMIF(AG228:AG257,"&lt;&gt;NOR",G228:G257)</f>
        <v>11228.42</v>
      </c>
      <c r="H227" s="168"/>
      <c r="I227" s="168">
        <f>SUM(I228:I257)</f>
        <v>0</v>
      </c>
      <c r="J227" s="168"/>
      <c r="K227" s="168">
        <f>SUM(K228:K257)</f>
        <v>0</v>
      </c>
      <c r="L227" s="168"/>
      <c r="M227" s="168">
        <f>SUM(M228:M257)</f>
        <v>13586.388199999998</v>
      </c>
      <c r="N227" s="168"/>
      <c r="O227" s="168">
        <f>SUM(O228:O257)</f>
        <v>0</v>
      </c>
      <c r="P227" s="168"/>
      <c r="Q227" s="168">
        <f>SUM(Q228:Q257)</f>
        <v>0.89000000000000012</v>
      </c>
      <c r="R227" s="168"/>
      <c r="S227" s="168"/>
      <c r="T227" s="169"/>
      <c r="U227" s="163"/>
      <c r="V227" s="163">
        <f>SUM(V228:V257)</f>
        <v>16.659999999999997</v>
      </c>
      <c r="W227" s="163"/>
      <c r="X227" s="163"/>
      <c r="AG227" t="s">
        <v>213</v>
      </c>
    </row>
    <row r="228" spans="1:60" ht="22.5" outlineLevel="1" x14ac:dyDescent="0.2">
      <c r="A228" s="170">
        <v>52</v>
      </c>
      <c r="B228" s="171" t="s">
        <v>909</v>
      </c>
      <c r="C228" s="180" t="s">
        <v>910</v>
      </c>
      <c r="D228" s="172" t="s">
        <v>239</v>
      </c>
      <c r="E228" s="173">
        <v>0.9</v>
      </c>
      <c r="F228" s="174">
        <v>601.79999999999995</v>
      </c>
      <c r="G228" s="175">
        <f>ROUND(E228*F228,2)</f>
        <v>541.62</v>
      </c>
      <c r="H228" s="174"/>
      <c r="I228" s="175">
        <f>ROUND(E228*H228,2)</f>
        <v>0</v>
      </c>
      <c r="J228" s="174"/>
      <c r="K228" s="175">
        <f>ROUND(E228*J228,2)</f>
        <v>0</v>
      </c>
      <c r="L228" s="175">
        <v>21</v>
      </c>
      <c r="M228" s="175">
        <f>G228*(1+L228/100)</f>
        <v>655.36019999999996</v>
      </c>
      <c r="N228" s="175">
        <v>3.4499999999999999E-3</v>
      </c>
      <c r="O228" s="175">
        <f>ROUND(E228*N228,2)</f>
        <v>0</v>
      </c>
      <c r="P228" s="175">
        <v>0</v>
      </c>
      <c r="Q228" s="175">
        <f>ROUND(E228*P228,2)</f>
        <v>0</v>
      </c>
      <c r="R228" s="175" t="s">
        <v>894</v>
      </c>
      <c r="S228" s="175" t="s">
        <v>217</v>
      </c>
      <c r="T228" s="176" t="s">
        <v>218</v>
      </c>
      <c r="U228" s="161">
        <v>0.81915000000000004</v>
      </c>
      <c r="V228" s="161">
        <f>ROUND(E228*U228,2)</f>
        <v>0.74</v>
      </c>
      <c r="W228" s="161"/>
      <c r="X228" s="161" t="s">
        <v>241</v>
      </c>
      <c r="Y228" s="150"/>
      <c r="Z228" s="150"/>
      <c r="AA228" s="150"/>
      <c r="AB228" s="150"/>
      <c r="AC228" s="150"/>
      <c r="AD228" s="150"/>
      <c r="AE228" s="150"/>
      <c r="AF228" s="150"/>
      <c r="AG228" s="150" t="s">
        <v>242</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59" t="s">
        <v>911</v>
      </c>
      <c r="D229" s="260"/>
      <c r="E229" s="260"/>
      <c r="F229" s="260"/>
      <c r="G229" s="260"/>
      <c r="H229" s="161"/>
      <c r="I229" s="161"/>
      <c r="J229" s="161"/>
      <c r="K229" s="161"/>
      <c r="L229" s="161"/>
      <c r="M229" s="161"/>
      <c r="N229" s="161"/>
      <c r="O229" s="161"/>
      <c r="P229" s="161"/>
      <c r="Q229" s="161"/>
      <c r="R229" s="161"/>
      <c r="S229" s="161"/>
      <c r="T229" s="161"/>
      <c r="U229" s="161"/>
      <c r="V229" s="161"/>
      <c r="W229" s="161"/>
      <c r="X229" s="161"/>
      <c r="Y229" s="150"/>
      <c r="Z229" s="150"/>
      <c r="AA229" s="150"/>
      <c r="AB229" s="150"/>
      <c r="AC229" s="150"/>
      <c r="AD229" s="150"/>
      <c r="AE229" s="150"/>
      <c r="AF229" s="150"/>
      <c r="AG229" s="150" t="s">
        <v>244</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9" t="s">
        <v>482</v>
      </c>
      <c r="D230" s="184"/>
      <c r="E230" s="185"/>
      <c r="F230" s="161"/>
      <c r="G230" s="161"/>
      <c r="H230" s="161"/>
      <c r="I230" s="161"/>
      <c r="J230" s="161"/>
      <c r="K230" s="161"/>
      <c r="L230" s="161"/>
      <c r="M230" s="161"/>
      <c r="N230" s="161"/>
      <c r="O230" s="161"/>
      <c r="P230" s="161"/>
      <c r="Q230" s="161"/>
      <c r="R230" s="161"/>
      <c r="S230" s="161"/>
      <c r="T230" s="161"/>
      <c r="U230" s="161"/>
      <c r="V230" s="161"/>
      <c r="W230" s="161"/>
      <c r="X230" s="161"/>
      <c r="Y230" s="150"/>
      <c r="Z230" s="150"/>
      <c r="AA230" s="150"/>
      <c r="AB230" s="150"/>
      <c r="AC230" s="150"/>
      <c r="AD230" s="150"/>
      <c r="AE230" s="150"/>
      <c r="AF230" s="150"/>
      <c r="AG230" s="150" t="s">
        <v>246</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9" t="s">
        <v>1133</v>
      </c>
      <c r="D231" s="184"/>
      <c r="E231" s="185">
        <v>0.9</v>
      </c>
      <c r="F231" s="161"/>
      <c r="G231" s="161"/>
      <c r="H231" s="161"/>
      <c r="I231" s="161"/>
      <c r="J231" s="161"/>
      <c r="K231" s="161"/>
      <c r="L231" s="161"/>
      <c r="M231" s="161"/>
      <c r="N231" s="161"/>
      <c r="O231" s="161"/>
      <c r="P231" s="161"/>
      <c r="Q231" s="161"/>
      <c r="R231" s="161"/>
      <c r="S231" s="161"/>
      <c r="T231" s="161"/>
      <c r="U231" s="161"/>
      <c r="V231" s="161"/>
      <c r="W231" s="161"/>
      <c r="X231" s="161"/>
      <c r="Y231" s="150"/>
      <c r="Z231" s="150"/>
      <c r="AA231" s="150"/>
      <c r="AB231" s="150"/>
      <c r="AC231" s="150"/>
      <c r="AD231" s="150"/>
      <c r="AE231" s="150"/>
      <c r="AF231" s="150"/>
      <c r="AG231" s="150" t="s">
        <v>246</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61"/>
      <c r="D232" s="262"/>
      <c r="E232" s="262"/>
      <c r="F232" s="262"/>
      <c r="G232" s="262"/>
      <c r="H232" s="161"/>
      <c r="I232" s="161"/>
      <c r="J232" s="161"/>
      <c r="K232" s="161"/>
      <c r="L232" s="161"/>
      <c r="M232" s="161"/>
      <c r="N232" s="161"/>
      <c r="O232" s="161"/>
      <c r="P232" s="161"/>
      <c r="Q232" s="161"/>
      <c r="R232" s="161"/>
      <c r="S232" s="161"/>
      <c r="T232" s="161"/>
      <c r="U232" s="161"/>
      <c r="V232" s="161"/>
      <c r="W232" s="161"/>
      <c r="X232" s="161"/>
      <c r="Y232" s="150"/>
      <c r="Z232" s="150"/>
      <c r="AA232" s="150"/>
      <c r="AB232" s="150"/>
      <c r="AC232" s="150"/>
      <c r="AD232" s="150"/>
      <c r="AE232" s="150"/>
      <c r="AF232" s="150"/>
      <c r="AG232" s="150" t="s">
        <v>221</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2.5" outlineLevel="1" x14ac:dyDescent="0.2">
      <c r="A233" s="170">
        <v>53</v>
      </c>
      <c r="B233" s="171" t="s">
        <v>1192</v>
      </c>
      <c r="C233" s="180" t="s">
        <v>1193</v>
      </c>
      <c r="D233" s="172" t="s">
        <v>276</v>
      </c>
      <c r="E233" s="173">
        <v>101.75</v>
      </c>
      <c r="F233" s="174">
        <v>72.64</v>
      </c>
      <c r="G233" s="175">
        <f>ROUND(E233*F233,2)</f>
        <v>7391.12</v>
      </c>
      <c r="H233" s="174"/>
      <c r="I233" s="175">
        <f>ROUND(E233*H233,2)</f>
        <v>0</v>
      </c>
      <c r="J233" s="174"/>
      <c r="K233" s="175">
        <f>ROUND(E233*J233,2)</f>
        <v>0</v>
      </c>
      <c r="L233" s="175">
        <v>21</v>
      </c>
      <c r="M233" s="175">
        <f>G233*(1+L233/100)</f>
        <v>8943.2551999999996</v>
      </c>
      <c r="N233" s="175">
        <v>0</v>
      </c>
      <c r="O233" s="175">
        <f>ROUND(E233*N233,2)</f>
        <v>0</v>
      </c>
      <c r="P233" s="175">
        <v>7.3200000000000001E-3</v>
      </c>
      <c r="Q233" s="175">
        <f>ROUND(E233*P233,2)</f>
        <v>0.74</v>
      </c>
      <c r="R233" s="175" t="s">
        <v>894</v>
      </c>
      <c r="S233" s="175" t="s">
        <v>217</v>
      </c>
      <c r="T233" s="176" t="s">
        <v>218</v>
      </c>
      <c r="U233" s="161">
        <v>0.11</v>
      </c>
      <c r="V233" s="161">
        <f>ROUND(E233*U233,2)</f>
        <v>11.19</v>
      </c>
      <c r="W233" s="161"/>
      <c r="X233" s="161" t="s">
        <v>241</v>
      </c>
      <c r="Y233" s="150"/>
      <c r="Z233" s="150"/>
      <c r="AA233" s="150"/>
      <c r="AB233" s="150"/>
      <c r="AC233" s="150"/>
      <c r="AD233" s="150"/>
      <c r="AE233" s="150"/>
      <c r="AF233" s="150"/>
      <c r="AG233" s="150" t="s">
        <v>242</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9" t="s">
        <v>1194</v>
      </c>
      <c r="D234" s="184"/>
      <c r="E234" s="185">
        <v>101.75</v>
      </c>
      <c r="F234" s="161"/>
      <c r="G234" s="161"/>
      <c r="H234" s="161"/>
      <c r="I234" s="161"/>
      <c r="J234" s="161"/>
      <c r="K234" s="161"/>
      <c r="L234" s="161"/>
      <c r="M234" s="161"/>
      <c r="N234" s="161"/>
      <c r="O234" s="161"/>
      <c r="P234" s="161"/>
      <c r="Q234" s="161"/>
      <c r="R234" s="161"/>
      <c r="S234" s="161"/>
      <c r="T234" s="161"/>
      <c r="U234" s="161"/>
      <c r="V234" s="161"/>
      <c r="W234" s="161"/>
      <c r="X234" s="161"/>
      <c r="Y234" s="150"/>
      <c r="Z234" s="150"/>
      <c r="AA234" s="150"/>
      <c r="AB234" s="150"/>
      <c r="AC234" s="150"/>
      <c r="AD234" s="150"/>
      <c r="AE234" s="150"/>
      <c r="AF234" s="150"/>
      <c r="AG234" s="150" t="s">
        <v>246</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61"/>
      <c r="D235" s="262"/>
      <c r="E235" s="262"/>
      <c r="F235" s="262"/>
      <c r="G235" s="262"/>
      <c r="H235" s="161"/>
      <c r="I235" s="161"/>
      <c r="J235" s="161"/>
      <c r="K235" s="161"/>
      <c r="L235" s="161"/>
      <c r="M235" s="161"/>
      <c r="N235" s="161"/>
      <c r="O235" s="161"/>
      <c r="P235" s="161"/>
      <c r="Q235" s="161"/>
      <c r="R235" s="161"/>
      <c r="S235" s="161"/>
      <c r="T235" s="161"/>
      <c r="U235" s="161"/>
      <c r="V235" s="161"/>
      <c r="W235" s="161"/>
      <c r="X235" s="161"/>
      <c r="Y235" s="150"/>
      <c r="Z235" s="150"/>
      <c r="AA235" s="150"/>
      <c r="AB235" s="150"/>
      <c r="AC235" s="150"/>
      <c r="AD235" s="150"/>
      <c r="AE235" s="150"/>
      <c r="AF235" s="150"/>
      <c r="AG235" s="150" t="s">
        <v>221</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70">
        <v>54</v>
      </c>
      <c r="B236" s="171" t="s">
        <v>1195</v>
      </c>
      <c r="C236" s="180" t="s">
        <v>1196</v>
      </c>
      <c r="D236" s="172" t="s">
        <v>239</v>
      </c>
      <c r="E236" s="173">
        <v>17.7</v>
      </c>
      <c r="F236" s="174">
        <v>47.48</v>
      </c>
      <c r="G236" s="175">
        <f>ROUND(E236*F236,2)</f>
        <v>840.4</v>
      </c>
      <c r="H236" s="174"/>
      <c r="I236" s="175">
        <f>ROUND(E236*H236,2)</f>
        <v>0</v>
      </c>
      <c r="J236" s="174"/>
      <c r="K236" s="175">
        <f>ROUND(E236*J236,2)</f>
        <v>0</v>
      </c>
      <c r="L236" s="175">
        <v>21</v>
      </c>
      <c r="M236" s="175">
        <f>G236*(1+L236/100)</f>
        <v>1016.8839999999999</v>
      </c>
      <c r="N236" s="175">
        <v>0</v>
      </c>
      <c r="O236" s="175">
        <f>ROUND(E236*N236,2)</f>
        <v>0</v>
      </c>
      <c r="P236" s="175">
        <v>3.3600000000000001E-3</v>
      </c>
      <c r="Q236" s="175">
        <f>ROUND(E236*P236,2)</f>
        <v>0.06</v>
      </c>
      <c r="R236" s="175" t="s">
        <v>894</v>
      </c>
      <c r="S236" s="175" t="s">
        <v>217</v>
      </c>
      <c r="T236" s="176" t="s">
        <v>218</v>
      </c>
      <c r="U236" s="161">
        <v>7.0000000000000007E-2</v>
      </c>
      <c r="V236" s="161">
        <f>ROUND(E236*U236,2)</f>
        <v>1.24</v>
      </c>
      <c r="W236" s="161"/>
      <c r="X236" s="161" t="s">
        <v>241</v>
      </c>
      <c r="Y236" s="150"/>
      <c r="Z236" s="150"/>
      <c r="AA236" s="150"/>
      <c r="AB236" s="150"/>
      <c r="AC236" s="150"/>
      <c r="AD236" s="150"/>
      <c r="AE236" s="150"/>
      <c r="AF236" s="150"/>
      <c r="AG236" s="150" t="s">
        <v>242</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9" t="s">
        <v>1197</v>
      </c>
      <c r="D237" s="184"/>
      <c r="E237" s="185">
        <v>14</v>
      </c>
      <c r="F237" s="161"/>
      <c r="G237" s="161"/>
      <c r="H237" s="161"/>
      <c r="I237" s="161"/>
      <c r="J237" s="161"/>
      <c r="K237" s="161"/>
      <c r="L237" s="161"/>
      <c r="M237" s="161"/>
      <c r="N237" s="161"/>
      <c r="O237" s="161"/>
      <c r="P237" s="161"/>
      <c r="Q237" s="161"/>
      <c r="R237" s="161"/>
      <c r="S237" s="161"/>
      <c r="T237" s="161"/>
      <c r="U237" s="161"/>
      <c r="V237" s="161"/>
      <c r="W237" s="161"/>
      <c r="X237" s="161"/>
      <c r="Y237" s="150"/>
      <c r="Z237" s="150"/>
      <c r="AA237" s="150"/>
      <c r="AB237" s="150"/>
      <c r="AC237" s="150"/>
      <c r="AD237" s="150"/>
      <c r="AE237" s="150"/>
      <c r="AF237" s="150"/>
      <c r="AG237" s="150" t="s">
        <v>246</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9" t="s">
        <v>1198</v>
      </c>
      <c r="D238" s="184"/>
      <c r="E238" s="185">
        <v>3.7</v>
      </c>
      <c r="F238" s="161"/>
      <c r="G238" s="161"/>
      <c r="H238" s="161"/>
      <c r="I238" s="161"/>
      <c r="J238" s="161"/>
      <c r="K238" s="161"/>
      <c r="L238" s="161"/>
      <c r="M238" s="161"/>
      <c r="N238" s="161"/>
      <c r="O238" s="161"/>
      <c r="P238" s="161"/>
      <c r="Q238" s="161"/>
      <c r="R238" s="161"/>
      <c r="S238" s="161"/>
      <c r="T238" s="161"/>
      <c r="U238" s="161"/>
      <c r="V238" s="161"/>
      <c r="W238" s="161"/>
      <c r="X238" s="161"/>
      <c r="Y238" s="150"/>
      <c r="Z238" s="150"/>
      <c r="AA238" s="150"/>
      <c r="AB238" s="150"/>
      <c r="AC238" s="150"/>
      <c r="AD238" s="150"/>
      <c r="AE238" s="150"/>
      <c r="AF238" s="150"/>
      <c r="AG238" s="150" t="s">
        <v>246</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61"/>
      <c r="D239" s="262"/>
      <c r="E239" s="262"/>
      <c r="F239" s="262"/>
      <c r="G239" s="262"/>
      <c r="H239" s="161"/>
      <c r="I239" s="161"/>
      <c r="J239" s="161"/>
      <c r="K239" s="161"/>
      <c r="L239" s="161"/>
      <c r="M239" s="161"/>
      <c r="N239" s="161"/>
      <c r="O239" s="161"/>
      <c r="P239" s="161"/>
      <c r="Q239" s="161"/>
      <c r="R239" s="161"/>
      <c r="S239" s="161"/>
      <c r="T239" s="161"/>
      <c r="U239" s="161"/>
      <c r="V239" s="161"/>
      <c r="W239" s="161"/>
      <c r="X239" s="161"/>
      <c r="Y239" s="150"/>
      <c r="Z239" s="150"/>
      <c r="AA239" s="150"/>
      <c r="AB239" s="150"/>
      <c r="AC239" s="150"/>
      <c r="AD239" s="150"/>
      <c r="AE239" s="150"/>
      <c r="AF239" s="150"/>
      <c r="AG239" s="150" t="s">
        <v>221</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70">
        <v>55</v>
      </c>
      <c r="B240" s="171" t="s">
        <v>1199</v>
      </c>
      <c r="C240" s="180" t="s">
        <v>1200</v>
      </c>
      <c r="D240" s="172" t="s">
        <v>239</v>
      </c>
      <c r="E240" s="173">
        <v>16.8</v>
      </c>
      <c r="F240" s="174">
        <v>36.200000000000003</v>
      </c>
      <c r="G240" s="175">
        <f>ROUND(E240*F240,2)</f>
        <v>608.16</v>
      </c>
      <c r="H240" s="174"/>
      <c r="I240" s="175">
        <f>ROUND(E240*H240,2)</f>
        <v>0</v>
      </c>
      <c r="J240" s="174"/>
      <c r="K240" s="175">
        <f>ROUND(E240*J240,2)</f>
        <v>0</v>
      </c>
      <c r="L240" s="175">
        <v>21</v>
      </c>
      <c r="M240" s="175">
        <f>G240*(1+L240/100)</f>
        <v>735.8735999999999</v>
      </c>
      <c r="N240" s="175">
        <v>0</v>
      </c>
      <c r="O240" s="175">
        <f>ROUND(E240*N240,2)</f>
        <v>0</v>
      </c>
      <c r="P240" s="175">
        <v>1.92E-3</v>
      </c>
      <c r="Q240" s="175">
        <f>ROUND(E240*P240,2)</f>
        <v>0.03</v>
      </c>
      <c r="R240" s="175" t="s">
        <v>894</v>
      </c>
      <c r="S240" s="175" t="s">
        <v>217</v>
      </c>
      <c r="T240" s="176" t="s">
        <v>218</v>
      </c>
      <c r="U240" s="161">
        <v>0.06</v>
      </c>
      <c r="V240" s="161">
        <f>ROUND(E240*U240,2)</f>
        <v>1.01</v>
      </c>
      <c r="W240" s="161"/>
      <c r="X240" s="161" t="s">
        <v>241</v>
      </c>
      <c r="Y240" s="150"/>
      <c r="Z240" s="150"/>
      <c r="AA240" s="150"/>
      <c r="AB240" s="150"/>
      <c r="AC240" s="150"/>
      <c r="AD240" s="150"/>
      <c r="AE240" s="150"/>
      <c r="AF240" s="150"/>
      <c r="AG240" s="150" t="s">
        <v>242</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9" t="s">
        <v>1201</v>
      </c>
      <c r="D241" s="184"/>
      <c r="E241" s="185">
        <v>9</v>
      </c>
      <c r="F241" s="161"/>
      <c r="G241" s="161"/>
      <c r="H241" s="161"/>
      <c r="I241" s="161"/>
      <c r="J241" s="161"/>
      <c r="K241" s="161"/>
      <c r="L241" s="161"/>
      <c r="M241" s="161"/>
      <c r="N241" s="161"/>
      <c r="O241" s="161"/>
      <c r="P241" s="161"/>
      <c r="Q241" s="161"/>
      <c r="R241" s="161"/>
      <c r="S241" s="161"/>
      <c r="T241" s="161"/>
      <c r="U241" s="161"/>
      <c r="V241" s="161"/>
      <c r="W241" s="161"/>
      <c r="X241" s="161"/>
      <c r="Y241" s="150"/>
      <c r="Z241" s="150"/>
      <c r="AA241" s="150"/>
      <c r="AB241" s="150"/>
      <c r="AC241" s="150"/>
      <c r="AD241" s="150"/>
      <c r="AE241" s="150"/>
      <c r="AF241" s="150"/>
      <c r="AG241" s="150" t="s">
        <v>246</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9" t="s">
        <v>906</v>
      </c>
      <c r="D242" s="184"/>
      <c r="E242" s="185">
        <v>7.8</v>
      </c>
      <c r="F242" s="161"/>
      <c r="G242" s="161"/>
      <c r="H242" s="161"/>
      <c r="I242" s="161"/>
      <c r="J242" s="161"/>
      <c r="K242" s="161"/>
      <c r="L242" s="161"/>
      <c r="M242" s="161"/>
      <c r="N242" s="161"/>
      <c r="O242" s="161"/>
      <c r="P242" s="161"/>
      <c r="Q242" s="161"/>
      <c r="R242" s="161"/>
      <c r="S242" s="161"/>
      <c r="T242" s="161"/>
      <c r="U242" s="161"/>
      <c r="V242" s="161"/>
      <c r="W242" s="161"/>
      <c r="X242" s="161"/>
      <c r="Y242" s="150"/>
      <c r="Z242" s="150"/>
      <c r="AA242" s="150"/>
      <c r="AB242" s="150"/>
      <c r="AC242" s="150"/>
      <c r="AD242" s="150"/>
      <c r="AE242" s="150"/>
      <c r="AF242" s="150"/>
      <c r="AG242" s="150" t="s">
        <v>246</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261"/>
      <c r="D243" s="262"/>
      <c r="E243" s="262"/>
      <c r="F243" s="262"/>
      <c r="G243" s="262"/>
      <c r="H243" s="161"/>
      <c r="I243" s="161"/>
      <c r="J243" s="161"/>
      <c r="K243" s="161"/>
      <c r="L243" s="161"/>
      <c r="M243" s="161"/>
      <c r="N243" s="161"/>
      <c r="O243" s="161"/>
      <c r="P243" s="161"/>
      <c r="Q243" s="161"/>
      <c r="R243" s="161"/>
      <c r="S243" s="161"/>
      <c r="T243" s="161"/>
      <c r="U243" s="161"/>
      <c r="V243" s="161"/>
      <c r="W243" s="161"/>
      <c r="X243" s="161"/>
      <c r="Y243" s="150"/>
      <c r="Z243" s="150"/>
      <c r="AA243" s="150"/>
      <c r="AB243" s="150"/>
      <c r="AC243" s="150"/>
      <c r="AD243" s="150"/>
      <c r="AE243" s="150"/>
      <c r="AF243" s="150"/>
      <c r="AG243" s="150" t="s">
        <v>221</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70">
        <v>56</v>
      </c>
      <c r="B244" s="171" t="s">
        <v>1202</v>
      </c>
      <c r="C244" s="180" t="s">
        <v>1203</v>
      </c>
      <c r="D244" s="172" t="s">
        <v>239</v>
      </c>
      <c r="E244" s="173">
        <v>7.5</v>
      </c>
      <c r="F244" s="174">
        <v>63.27</v>
      </c>
      <c r="G244" s="175">
        <f>ROUND(E244*F244,2)</f>
        <v>474.53</v>
      </c>
      <c r="H244" s="174"/>
      <c r="I244" s="175">
        <f>ROUND(E244*H244,2)</f>
        <v>0</v>
      </c>
      <c r="J244" s="174"/>
      <c r="K244" s="175">
        <f>ROUND(E244*J244,2)</f>
        <v>0</v>
      </c>
      <c r="L244" s="175">
        <v>21</v>
      </c>
      <c r="M244" s="175">
        <f>G244*(1+L244/100)</f>
        <v>574.18129999999996</v>
      </c>
      <c r="N244" s="175">
        <v>0</v>
      </c>
      <c r="O244" s="175">
        <f>ROUND(E244*N244,2)</f>
        <v>0</v>
      </c>
      <c r="P244" s="175">
        <v>1.3500000000000001E-3</v>
      </c>
      <c r="Q244" s="175">
        <f>ROUND(E244*P244,2)</f>
        <v>0.01</v>
      </c>
      <c r="R244" s="175" t="s">
        <v>894</v>
      </c>
      <c r="S244" s="175" t="s">
        <v>217</v>
      </c>
      <c r="T244" s="176" t="s">
        <v>218</v>
      </c>
      <c r="U244" s="161">
        <v>0.09</v>
      </c>
      <c r="V244" s="161">
        <f>ROUND(E244*U244,2)</f>
        <v>0.68</v>
      </c>
      <c r="W244" s="161"/>
      <c r="X244" s="161" t="s">
        <v>241</v>
      </c>
      <c r="Y244" s="150"/>
      <c r="Z244" s="150"/>
      <c r="AA244" s="150"/>
      <c r="AB244" s="150"/>
      <c r="AC244" s="150"/>
      <c r="AD244" s="150"/>
      <c r="AE244" s="150"/>
      <c r="AF244" s="150"/>
      <c r="AG244" s="150" t="s">
        <v>242</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9" t="s">
        <v>1204</v>
      </c>
      <c r="D245" s="184"/>
      <c r="E245" s="185">
        <v>7.5</v>
      </c>
      <c r="F245" s="161"/>
      <c r="G245" s="161"/>
      <c r="H245" s="161"/>
      <c r="I245" s="161"/>
      <c r="J245" s="161"/>
      <c r="K245" s="161"/>
      <c r="L245" s="161"/>
      <c r="M245" s="161"/>
      <c r="N245" s="161"/>
      <c r="O245" s="161"/>
      <c r="P245" s="161"/>
      <c r="Q245" s="161"/>
      <c r="R245" s="161"/>
      <c r="S245" s="161"/>
      <c r="T245" s="161"/>
      <c r="U245" s="161"/>
      <c r="V245" s="161"/>
      <c r="W245" s="161"/>
      <c r="X245" s="161"/>
      <c r="Y245" s="150"/>
      <c r="Z245" s="150"/>
      <c r="AA245" s="150"/>
      <c r="AB245" s="150"/>
      <c r="AC245" s="150"/>
      <c r="AD245" s="150"/>
      <c r="AE245" s="150"/>
      <c r="AF245" s="150"/>
      <c r="AG245" s="150" t="s">
        <v>246</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261"/>
      <c r="D246" s="262"/>
      <c r="E246" s="262"/>
      <c r="F246" s="262"/>
      <c r="G246" s="262"/>
      <c r="H246" s="161"/>
      <c r="I246" s="161"/>
      <c r="J246" s="161"/>
      <c r="K246" s="161"/>
      <c r="L246" s="161"/>
      <c r="M246" s="161"/>
      <c r="N246" s="161"/>
      <c r="O246" s="161"/>
      <c r="P246" s="161"/>
      <c r="Q246" s="161"/>
      <c r="R246" s="161"/>
      <c r="S246" s="161"/>
      <c r="T246" s="161"/>
      <c r="U246" s="161"/>
      <c r="V246" s="161"/>
      <c r="W246" s="161"/>
      <c r="X246" s="161"/>
      <c r="Y246" s="150"/>
      <c r="Z246" s="150"/>
      <c r="AA246" s="150"/>
      <c r="AB246" s="150"/>
      <c r="AC246" s="150"/>
      <c r="AD246" s="150"/>
      <c r="AE246" s="150"/>
      <c r="AF246" s="150"/>
      <c r="AG246" s="150" t="s">
        <v>221</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70">
        <v>57</v>
      </c>
      <c r="B247" s="171" t="s">
        <v>1205</v>
      </c>
      <c r="C247" s="180" t="s">
        <v>1206</v>
      </c>
      <c r="D247" s="172" t="s">
        <v>239</v>
      </c>
      <c r="E247" s="173">
        <v>15.8</v>
      </c>
      <c r="F247" s="174">
        <v>65.05</v>
      </c>
      <c r="G247" s="175">
        <f>ROUND(E247*F247,2)</f>
        <v>1027.79</v>
      </c>
      <c r="H247" s="174"/>
      <c r="I247" s="175">
        <f>ROUND(E247*H247,2)</f>
        <v>0</v>
      </c>
      <c r="J247" s="174"/>
      <c r="K247" s="175">
        <f>ROUND(E247*J247,2)</f>
        <v>0</v>
      </c>
      <c r="L247" s="175">
        <v>21</v>
      </c>
      <c r="M247" s="175">
        <f>G247*(1+L247/100)</f>
        <v>1243.6259</v>
      </c>
      <c r="N247" s="175">
        <v>0</v>
      </c>
      <c r="O247" s="175">
        <f>ROUND(E247*N247,2)</f>
        <v>0</v>
      </c>
      <c r="P247" s="175">
        <v>2.3E-3</v>
      </c>
      <c r="Q247" s="175">
        <f>ROUND(E247*P247,2)</f>
        <v>0.04</v>
      </c>
      <c r="R247" s="175" t="s">
        <v>894</v>
      </c>
      <c r="S247" s="175" t="s">
        <v>217</v>
      </c>
      <c r="T247" s="176" t="s">
        <v>218</v>
      </c>
      <c r="U247" s="161">
        <v>0.1</v>
      </c>
      <c r="V247" s="161">
        <f>ROUND(E247*U247,2)</f>
        <v>1.58</v>
      </c>
      <c r="W247" s="161"/>
      <c r="X247" s="161" t="s">
        <v>241</v>
      </c>
      <c r="Y247" s="150"/>
      <c r="Z247" s="150"/>
      <c r="AA247" s="150"/>
      <c r="AB247" s="150"/>
      <c r="AC247" s="150"/>
      <c r="AD247" s="150"/>
      <c r="AE247" s="150"/>
      <c r="AF247" s="150"/>
      <c r="AG247" s="150" t="s">
        <v>242</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9" t="s">
        <v>1207</v>
      </c>
      <c r="D248" s="184"/>
      <c r="E248" s="185">
        <v>4.5</v>
      </c>
      <c r="F248" s="161"/>
      <c r="G248" s="161"/>
      <c r="H248" s="161"/>
      <c r="I248" s="161"/>
      <c r="J248" s="161"/>
      <c r="K248" s="161"/>
      <c r="L248" s="161"/>
      <c r="M248" s="161"/>
      <c r="N248" s="161"/>
      <c r="O248" s="161"/>
      <c r="P248" s="161"/>
      <c r="Q248" s="161"/>
      <c r="R248" s="161"/>
      <c r="S248" s="161"/>
      <c r="T248" s="161"/>
      <c r="U248" s="161"/>
      <c r="V248" s="161"/>
      <c r="W248" s="161"/>
      <c r="X248" s="161"/>
      <c r="Y248" s="150"/>
      <c r="Z248" s="150"/>
      <c r="AA248" s="150"/>
      <c r="AB248" s="150"/>
      <c r="AC248" s="150"/>
      <c r="AD248" s="150"/>
      <c r="AE248" s="150"/>
      <c r="AF248" s="150"/>
      <c r="AG248" s="150" t="s">
        <v>246</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9" t="s">
        <v>1208</v>
      </c>
      <c r="D249" s="184"/>
      <c r="E249" s="185">
        <v>11.3</v>
      </c>
      <c r="F249" s="161"/>
      <c r="G249" s="161"/>
      <c r="H249" s="161"/>
      <c r="I249" s="161"/>
      <c r="J249" s="161"/>
      <c r="K249" s="161"/>
      <c r="L249" s="161"/>
      <c r="M249" s="161"/>
      <c r="N249" s="161"/>
      <c r="O249" s="161"/>
      <c r="P249" s="161"/>
      <c r="Q249" s="161"/>
      <c r="R249" s="161"/>
      <c r="S249" s="161"/>
      <c r="T249" s="161"/>
      <c r="U249" s="161"/>
      <c r="V249" s="161"/>
      <c r="W249" s="161"/>
      <c r="X249" s="161"/>
      <c r="Y249" s="150"/>
      <c r="Z249" s="150"/>
      <c r="AA249" s="150"/>
      <c r="AB249" s="150"/>
      <c r="AC249" s="150"/>
      <c r="AD249" s="150"/>
      <c r="AE249" s="150"/>
      <c r="AF249" s="150"/>
      <c r="AG249" s="150" t="s">
        <v>246</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61"/>
      <c r="D250" s="262"/>
      <c r="E250" s="262"/>
      <c r="F250" s="262"/>
      <c r="G250" s="262"/>
      <c r="H250" s="161"/>
      <c r="I250" s="161"/>
      <c r="J250" s="161"/>
      <c r="K250" s="161"/>
      <c r="L250" s="161"/>
      <c r="M250" s="161"/>
      <c r="N250" s="161"/>
      <c r="O250" s="161"/>
      <c r="P250" s="161"/>
      <c r="Q250" s="161"/>
      <c r="R250" s="161"/>
      <c r="S250" s="161"/>
      <c r="T250" s="161"/>
      <c r="U250" s="161"/>
      <c r="V250" s="161"/>
      <c r="W250" s="161"/>
      <c r="X250" s="161"/>
      <c r="Y250" s="150"/>
      <c r="Z250" s="150"/>
      <c r="AA250" s="150"/>
      <c r="AB250" s="150"/>
      <c r="AC250" s="150"/>
      <c r="AD250" s="150"/>
      <c r="AE250" s="150"/>
      <c r="AF250" s="150"/>
      <c r="AG250" s="150" t="s">
        <v>221</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70">
        <v>58</v>
      </c>
      <c r="B251" s="171" t="s">
        <v>1209</v>
      </c>
      <c r="C251" s="180" t="s">
        <v>1210</v>
      </c>
      <c r="D251" s="172" t="s">
        <v>239</v>
      </c>
      <c r="E251" s="173">
        <v>3.7</v>
      </c>
      <c r="F251" s="174">
        <v>39.53</v>
      </c>
      <c r="G251" s="175">
        <f>ROUND(E251*F251,2)</f>
        <v>146.26</v>
      </c>
      <c r="H251" s="174"/>
      <c r="I251" s="175">
        <f>ROUND(E251*H251,2)</f>
        <v>0</v>
      </c>
      <c r="J251" s="174"/>
      <c r="K251" s="175">
        <f>ROUND(E251*J251,2)</f>
        <v>0</v>
      </c>
      <c r="L251" s="175">
        <v>21</v>
      </c>
      <c r="M251" s="175">
        <f>G251*(1+L251/100)</f>
        <v>176.97459999999998</v>
      </c>
      <c r="N251" s="175">
        <v>0</v>
      </c>
      <c r="O251" s="175">
        <f>ROUND(E251*N251,2)</f>
        <v>0</v>
      </c>
      <c r="P251" s="175">
        <v>2.2599999999999999E-3</v>
      </c>
      <c r="Q251" s="175">
        <f>ROUND(E251*P251,2)</f>
        <v>0.01</v>
      </c>
      <c r="R251" s="175" t="s">
        <v>894</v>
      </c>
      <c r="S251" s="175" t="s">
        <v>217</v>
      </c>
      <c r="T251" s="176" t="s">
        <v>218</v>
      </c>
      <c r="U251" s="161">
        <v>0.06</v>
      </c>
      <c r="V251" s="161">
        <f>ROUND(E251*U251,2)</f>
        <v>0.22</v>
      </c>
      <c r="W251" s="161"/>
      <c r="X251" s="161" t="s">
        <v>241</v>
      </c>
      <c r="Y251" s="150"/>
      <c r="Z251" s="150"/>
      <c r="AA251" s="150"/>
      <c r="AB251" s="150"/>
      <c r="AC251" s="150"/>
      <c r="AD251" s="150"/>
      <c r="AE251" s="150"/>
      <c r="AF251" s="150"/>
      <c r="AG251" s="150" t="s">
        <v>242</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9" t="s">
        <v>1211</v>
      </c>
      <c r="D252" s="184"/>
      <c r="E252" s="185">
        <v>0.5</v>
      </c>
      <c r="F252" s="161"/>
      <c r="G252" s="161"/>
      <c r="H252" s="161"/>
      <c r="I252" s="161"/>
      <c r="J252" s="161"/>
      <c r="K252" s="161"/>
      <c r="L252" s="161"/>
      <c r="M252" s="161"/>
      <c r="N252" s="161"/>
      <c r="O252" s="161"/>
      <c r="P252" s="161"/>
      <c r="Q252" s="161"/>
      <c r="R252" s="161"/>
      <c r="S252" s="161"/>
      <c r="T252" s="161"/>
      <c r="U252" s="161"/>
      <c r="V252" s="161"/>
      <c r="W252" s="161"/>
      <c r="X252" s="161"/>
      <c r="Y252" s="150"/>
      <c r="Z252" s="150"/>
      <c r="AA252" s="150"/>
      <c r="AB252" s="150"/>
      <c r="AC252" s="150"/>
      <c r="AD252" s="150"/>
      <c r="AE252" s="150"/>
      <c r="AF252" s="150"/>
      <c r="AG252" s="150" t="s">
        <v>246</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9" t="s">
        <v>1212</v>
      </c>
      <c r="D253" s="184"/>
      <c r="E253" s="185">
        <v>3.2</v>
      </c>
      <c r="F253" s="161"/>
      <c r="G253" s="161"/>
      <c r="H253" s="161"/>
      <c r="I253" s="161"/>
      <c r="J253" s="161"/>
      <c r="K253" s="161"/>
      <c r="L253" s="161"/>
      <c r="M253" s="161"/>
      <c r="N253" s="161"/>
      <c r="O253" s="161"/>
      <c r="P253" s="161"/>
      <c r="Q253" s="161"/>
      <c r="R253" s="161"/>
      <c r="S253" s="161"/>
      <c r="T253" s="161"/>
      <c r="U253" s="161"/>
      <c r="V253" s="161"/>
      <c r="W253" s="161"/>
      <c r="X253" s="161"/>
      <c r="Y253" s="150"/>
      <c r="Z253" s="150"/>
      <c r="AA253" s="150"/>
      <c r="AB253" s="150"/>
      <c r="AC253" s="150"/>
      <c r="AD253" s="150"/>
      <c r="AE253" s="150"/>
      <c r="AF253" s="150"/>
      <c r="AG253" s="150" t="s">
        <v>246</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61"/>
      <c r="D254" s="262"/>
      <c r="E254" s="262"/>
      <c r="F254" s="262"/>
      <c r="G254" s="262"/>
      <c r="H254" s="161"/>
      <c r="I254" s="161"/>
      <c r="J254" s="161"/>
      <c r="K254" s="161"/>
      <c r="L254" s="161"/>
      <c r="M254" s="161"/>
      <c r="N254" s="161"/>
      <c r="O254" s="161"/>
      <c r="P254" s="161"/>
      <c r="Q254" s="161"/>
      <c r="R254" s="161"/>
      <c r="S254" s="161"/>
      <c r="T254" s="161"/>
      <c r="U254" s="161"/>
      <c r="V254" s="161"/>
      <c r="W254" s="161"/>
      <c r="X254" s="161"/>
      <c r="Y254" s="150"/>
      <c r="Z254" s="150"/>
      <c r="AA254" s="150"/>
      <c r="AB254" s="150"/>
      <c r="AC254" s="150"/>
      <c r="AD254" s="150"/>
      <c r="AE254" s="150"/>
      <c r="AF254" s="150"/>
      <c r="AG254" s="150" t="s">
        <v>221</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v>59</v>
      </c>
      <c r="B255" s="158" t="s">
        <v>1213</v>
      </c>
      <c r="C255" s="190" t="s">
        <v>1214</v>
      </c>
      <c r="D255" s="159" t="s">
        <v>0</v>
      </c>
      <c r="E255" s="177">
        <v>110.2988</v>
      </c>
      <c r="F255" s="162">
        <v>1.8</v>
      </c>
      <c r="G255" s="161">
        <f>ROUND(E255*F255,2)</f>
        <v>198.54</v>
      </c>
      <c r="H255" s="162"/>
      <c r="I255" s="161">
        <f>ROUND(E255*H255,2)</f>
        <v>0</v>
      </c>
      <c r="J255" s="162"/>
      <c r="K255" s="161">
        <f>ROUND(E255*J255,2)</f>
        <v>0</v>
      </c>
      <c r="L255" s="161">
        <v>21</v>
      </c>
      <c r="M255" s="161">
        <f>G255*(1+L255/100)</f>
        <v>240.23339999999999</v>
      </c>
      <c r="N255" s="161">
        <v>0</v>
      </c>
      <c r="O255" s="161">
        <f>ROUND(E255*N255,2)</f>
        <v>0</v>
      </c>
      <c r="P255" s="161">
        <v>0</v>
      </c>
      <c r="Q255" s="161">
        <f>ROUND(E255*P255,2)</f>
        <v>0</v>
      </c>
      <c r="R255" s="161" t="s">
        <v>894</v>
      </c>
      <c r="S255" s="161" t="s">
        <v>217</v>
      </c>
      <c r="T255" s="161" t="s">
        <v>218</v>
      </c>
      <c r="U255" s="161">
        <v>0</v>
      </c>
      <c r="V255" s="161">
        <f>ROUND(E255*U255,2)</f>
        <v>0</v>
      </c>
      <c r="W255" s="161"/>
      <c r="X255" s="161" t="s">
        <v>622</v>
      </c>
      <c r="Y255" s="150"/>
      <c r="Z255" s="150"/>
      <c r="AA255" s="150"/>
      <c r="AB255" s="150"/>
      <c r="AC255" s="150"/>
      <c r="AD255" s="150"/>
      <c r="AE255" s="150"/>
      <c r="AF255" s="150"/>
      <c r="AG255" s="150" t="s">
        <v>623</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63" t="s">
        <v>675</v>
      </c>
      <c r="D256" s="264"/>
      <c r="E256" s="264"/>
      <c r="F256" s="264"/>
      <c r="G256" s="264"/>
      <c r="H256" s="161"/>
      <c r="I256" s="161"/>
      <c r="J256" s="161"/>
      <c r="K256" s="161"/>
      <c r="L256" s="161"/>
      <c r="M256" s="161"/>
      <c r="N256" s="161"/>
      <c r="O256" s="161"/>
      <c r="P256" s="161"/>
      <c r="Q256" s="161"/>
      <c r="R256" s="161"/>
      <c r="S256" s="161"/>
      <c r="T256" s="161"/>
      <c r="U256" s="161"/>
      <c r="V256" s="161"/>
      <c r="W256" s="161"/>
      <c r="X256" s="161"/>
      <c r="Y256" s="150"/>
      <c r="Z256" s="150"/>
      <c r="AA256" s="150"/>
      <c r="AB256" s="150"/>
      <c r="AC256" s="150"/>
      <c r="AD256" s="150"/>
      <c r="AE256" s="150"/>
      <c r="AF256" s="150"/>
      <c r="AG256" s="150" t="s">
        <v>244</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61"/>
      <c r="D257" s="262"/>
      <c r="E257" s="262"/>
      <c r="F257" s="262"/>
      <c r="G257" s="262"/>
      <c r="H257" s="161"/>
      <c r="I257" s="161"/>
      <c r="J257" s="161"/>
      <c r="K257" s="161"/>
      <c r="L257" s="161"/>
      <c r="M257" s="161"/>
      <c r="N257" s="161"/>
      <c r="O257" s="161"/>
      <c r="P257" s="161"/>
      <c r="Q257" s="161"/>
      <c r="R257" s="161"/>
      <c r="S257" s="161"/>
      <c r="T257" s="161"/>
      <c r="U257" s="161"/>
      <c r="V257" s="161"/>
      <c r="W257" s="161"/>
      <c r="X257" s="161"/>
      <c r="Y257" s="150"/>
      <c r="Z257" s="150"/>
      <c r="AA257" s="150"/>
      <c r="AB257" s="150"/>
      <c r="AC257" s="150"/>
      <c r="AD257" s="150"/>
      <c r="AE257" s="150"/>
      <c r="AF257" s="150"/>
      <c r="AG257" s="150" t="s">
        <v>221</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x14ac:dyDescent="0.2">
      <c r="A258" s="164" t="s">
        <v>212</v>
      </c>
      <c r="B258" s="165" t="s">
        <v>157</v>
      </c>
      <c r="C258" s="179" t="s">
        <v>158</v>
      </c>
      <c r="D258" s="166"/>
      <c r="E258" s="167"/>
      <c r="F258" s="168"/>
      <c r="G258" s="168">
        <f>SUMIF(AG259:AG283,"&lt;&gt;NOR",G259:G283)</f>
        <v>250867.91</v>
      </c>
      <c r="H258" s="168"/>
      <c r="I258" s="168">
        <f>SUM(I259:I283)</f>
        <v>0</v>
      </c>
      <c r="J258" s="168"/>
      <c r="K258" s="168">
        <f>SUM(K259:K283)</f>
        <v>0</v>
      </c>
      <c r="L258" s="168"/>
      <c r="M258" s="168">
        <f>SUM(M259:M283)</f>
        <v>303550.17109999998</v>
      </c>
      <c r="N258" s="168"/>
      <c r="O258" s="168">
        <f>SUM(O259:O283)</f>
        <v>0</v>
      </c>
      <c r="P258" s="168"/>
      <c r="Q258" s="168">
        <f>SUM(Q259:Q283)</f>
        <v>0</v>
      </c>
      <c r="R258" s="168"/>
      <c r="S258" s="168"/>
      <c r="T258" s="169"/>
      <c r="U258" s="163"/>
      <c r="V258" s="163">
        <f>SUM(V259:V283)</f>
        <v>22.69</v>
      </c>
      <c r="W258" s="163"/>
      <c r="X258" s="163"/>
      <c r="AG258" t="s">
        <v>213</v>
      </c>
    </row>
    <row r="259" spans="1:60" outlineLevel="1" x14ac:dyDescent="0.2">
      <c r="A259" s="170">
        <v>60</v>
      </c>
      <c r="B259" s="171" t="s">
        <v>926</v>
      </c>
      <c r="C259" s="180" t="s">
        <v>927</v>
      </c>
      <c r="D259" s="172" t="s">
        <v>239</v>
      </c>
      <c r="E259" s="173">
        <v>39.6</v>
      </c>
      <c r="F259" s="174">
        <v>474.78</v>
      </c>
      <c r="G259" s="175">
        <f>ROUND(E259*F259,2)</f>
        <v>18801.29</v>
      </c>
      <c r="H259" s="174"/>
      <c r="I259" s="175">
        <f>ROUND(E259*H259,2)</f>
        <v>0</v>
      </c>
      <c r="J259" s="174"/>
      <c r="K259" s="175">
        <f>ROUND(E259*J259,2)</f>
        <v>0</v>
      </c>
      <c r="L259" s="175">
        <v>21</v>
      </c>
      <c r="M259" s="175">
        <f>G259*(1+L259/100)</f>
        <v>22749.5609</v>
      </c>
      <c r="N259" s="175">
        <v>2.0000000000000002E-5</v>
      </c>
      <c r="O259" s="175">
        <f>ROUND(E259*N259,2)</f>
        <v>0</v>
      </c>
      <c r="P259" s="175">
        <v>0</v>
      </c>
      <c r="Q259" s="175">
        <f>ROUND(E259*P259,2)</f>
        <v>0</v>
      </c>
      <c r="R259" s="175" t="s">
        <v>928</v>
      </c>
      <c r="S259" s="175" t="s">
        <v>217</v>
      </c>
      <c r="T259" s="176" t="s">
        <v>218</v>
      </c>
      <c r="U259" s="161">
        <v>0.46800000000000003</v>
      </c>
      <c r="V259" s="161">
        <f>ROUND(E259*U259,2)</f>
        <v>18.53</v>
      </c>
      <c r="W259" s="161"/>
      <c r="X259" s="161" t="s">
        <v>241</v>
      </c>
      <c r="Y259" s="150"/>
      <c r="Z259" s="150"/>
      <c r="AA259" s="150"/>
      <c r="AB259" s="150"/>
      <c r="AC259" s="150"/>
      <c r="AD259" s="150"/>
      <c r="AE259" s="150"/>
      <c r="AF259" s="150"/>
      <c r="AG259" s="150" t="s">
        <v>242</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57"/>
      <c r="B260" s="158"/>
      <c r="C260" s="189" t="s">
        <v>482</v>
      </c>
      <c r="D260" s="184"/>
      <c r="E260" s="185"/>
      <c r="F260" s="161"/>
      <c r="G260" s="161"/>
      <c r="H260" s="161"/>
      <c r="I260" s="161"/>
      <c r="J260" s="161"/>
      <c r="K260" s="161"/>
      <c r="L260" s="161"/>
      <c r="M260" s="161"/>
      <c r="N260" s="161"/>
      <c r="O260" s="161"/>
      <c r="P260" s="161"/>
      <c r="Q260" s="161"/>
      <c r="R260" s="161"/>
      <c r="S260" s="161"/>
      <c r="T260" s="161"/>
      <c r="U260" s="161"/>
      <c r="V260" s="161"/>
      <c r="W260" s="161"/>
      <c r="X260" s="161"/>
      <c r="Y260" s="150"/>
      <c r="Z260" s="150"/>
      <c r="AA260" s="150"/>
      <c r="AB260" s="150"/>
      <c r="AC260" s="150"/>
      <c r="AD260" s="150"/>
      <c r="AE260" s="150"/>
      <c r="AF260" s="150"/>
      <c r="AG260" s="150" t="s">
        <v>246</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189" t="s">
        <v>1215</v>
      </c>
      <c r="D261" s="184"/>
      <c r="E261" s="185">
        <v>33.6</v>
      </c>
      <c r="F261" s="161"/>
      <c r="G261" s="161"/>
      <c r="H261" s="161"/>
      <c r="I261" s="161"/>
      <c r="J261" s="161"/>
      <c r="K261" s="161"/>
      <c r="L261" s="161"/>
      <c r="M261" s="161"/>
      <c r="N261" s="161"/>
      <c r="O261" s="161"/>
      <c r="P261" s="161"/>
      <c r="Q261" s="161"/>
      <c r="R261" s="161"/>
      <c r="S261" s="161"/>
      <c r="T261" s="161"/>
      <c r="U261" s="161"/>
      <c r="V261" s="161"/>
      <c r="W261" s="161"/>
      <c r="X261" s="161"/>
      <c r="Y261" s="150"/>
      <c r="Z261" s="150"/>
      <c r="AA261" s="150"/>
      <c r="AB261" s="150"/>
      <c r="AC261" s="150"/>
      <c r="AD261" s="150"/>
      <c r="AE261" s="150"/>
      <c r="AF261" s="150"/>
      <c r="AG261" s="150" t="s">
        <v>246</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9" t="s">
        <v>1216</v>
      </c>
      <c r="D262" s="184"/>
      <c r="E262" s="185">
        <v>3</v>
      </c>
      <c r="F262" s="161"/>
      <c r="G262" s="161"/>
      <c r="H262" s="161"/>
      <c r="I262" s="161"/>
      <c r="J262" s="161"/>
      <c r="K262" s="161"/>
      <c r="L262" s="161"/>
      <c r="M262" s="161"/>
      <c r="N262" s="161"/>
      <c r="O262" s="161"/>
      <c r="P262" s="161"/>
      <c r="Q262" s="161"/>
      <c r="R262" s="161"/>
      <c r="S262" s="161"/>
      <c r="T262" s="161"/>
      <c r="U262" s="161"/>
      <c r="V262" s="161"/>
      <c r="W262" s="161"/>
      <c r="X262" s="161"/>
      <c r="Y262" s="150"/>
      <c r="Z262" s="150"/>
      <c r="AA262" s="150"/>
      <c r="AB262" s="150"/>
      <c r="AC262" s="150"/>
      <c r="AD262" s="150"/>
      <c r="AE262" s="150"/>
      <c r="AF262" s="150"/>
      <c r="AG262" s="150" t="s">
        <v>246</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9" t="s">
        <v>1217</v>
      </c>
      <c r="D263" s="184"/>
      <c r="E263" s="185">
        <v>3</v>
      </c>
      <c r="F263" s="161"/>
      <c r="G263" s="161"/>
      <c r="H263" s="161"/>
      <c r="I263" s="161"/>
      <c r="J263" s="161"/>
      <c r="K263" s="161"/>
      <c r="L263" s="161"/>
      <c r="M263" s="161"/>
      <c r="N263" s="161"/>
      <c r="O263" s="161"/>
      <c r="P263" s="161"/>
      <c r="Q263" s="161"/>
      <c r="R263" s="161"/>
      <c r="S263" s="161"/>
      <c r="T263" s="161"/>
      <c r="U263" s="161"/>
      <c r="V263" s="161"/>
      <c r="W263" s="161"/>
      <c r="X263" s="161"/>
      <c r="Y263" s="150"/>
      <c r="Z263" s="150"/>
      <c r="AA263" s="150"/>
      <c r="AB263" s="150"/>
      <c r="AC263" s="150"/>
      <c r="AD263" s="150"/>
      <c r="AE263" s="150"/>
      <c r="AF263" s="150"/>
      <c r="AG263" s="150" t="s">
        <v>246</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61"/>
      <c r="D264" s="262"/>
      <c r="E264" s="262"/>
      <c r="F264" s="262"/>
      <c r="G264" s="262"/>
      <c r="H264" s="161"/>
      <c r="I264" s="161"/>
      <c r="J264" s="161"/>
      <c r="K264" s="161"/>
      <c r="L264" s="161"/>
      <c r="M264" s="161"/>
      <c r="N264" s="161"/>
      <c r="O264" s="161"/>
      <c r="P264" s="161"/>
      <c r="Q264" s="161"/>
      <c r="R264" s="161"/>
      <c r="S264" s="161"/>
      <c r="T264" s="161"/>
      <c r="U264" s="161"/>
      <c r="V264" s="161"/>
      <c r="W264" s="161"/>
      <c r="X264" s="161"/>
      <c r="Y264" s="150"/>
      <c r="Z264" s="150"/>
      <c r="AA264" s="150"/>
      <c r="AB264" s="150"/>
      <c r="AC264" s="150"/>
      <c r="AD264" s="150"/>
      <c r="AE264" s="150"/>
      <c r="AF264" s="150"/>
      <c r="AG264" s="150" t="s">
        <v>221</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70">
        <v>61</v>
      </c>
      <c r="B265" s="171" t="s">
        <v>931</v>
      </c>
      <c r="C265" s="180" t="s">
        <v>932</v>
      </c>
      <c r="D265" s="172" t="s">
        <v>239</v>
      </c>
      <c r="E265" s="173">
        <v>5.5</v>
      </c>
      <c r="F265" s="174">
        <v>712.17</v>
      </c>
      <c r="G265" s="175">
        <f>ROUND(E265*F265,2)</f>
        <v>3916.94</v>
      </c>
      <c r="H265" s="174"/>
      <c r="I265" s="175">
        <f>ROUND(E265*H265,2)</f>
        <v>0</v>
      </c>
      <c r="J265" s="174"/>
      <c r="K265" s="175">
        <f>ROUND(E265*J265,2)</f>
        <v>0</v>
      </c>
      <c r="L265" s="175">
        <v>21</v>
      </c>
      <c r="M265" s="175">
        <f>G265*(1+L265/100)</f>
        <v>4739.4974000000002</v>
      </c>
      <c r="N265" s="175">
        <v>2.0000000000000002E-5</v>
      </c>
      <c r="O265" s="175">
        <f>ROUND(E265*N265,2)</f>
        <v>0</v>
      </c>
      <c r="P265" s="175">
        <v>0</v>
      </c>
      <c r="Q265" s="175">
        <f>ROUND(E265*P265,2)</f>
        <v>0</v>
      </c>
      <c r="R265" s="175" t="s">
        <v>928</v>
      </c>
      <c r="S265" s="175" t="s">
        <v>217</v>
      </c>
      <c r="T265" s="176" t="s">
        <v>218</v>
      </c>
      <c r="U265" s="161">
        <v>0.75700000000000001</v>
      </c>
      <c r="V265" s="161">
        <f>ROUND(E265*U265,2)</f>
        <v>4.16</v>
      </c>
      <c r="W265" s="161"/>
      <c r="X265" s="161" t="s">
        <v>241</v>
      </c>
      <c r="Y265" s="150"/>
      <c r="Z265" s="150"/>
      <c r="AA265" s="150"/>
      <c r="AB265" s="150"/>
      <c r="AC265" s="150"/>
      <c r="AD265" s="150"/>
      <c r="AE265" s="150"/>
      <c r="AF265" s="150"/>
      <c r="AG265" s="150" t="s">
        <v>242</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189" t="s">
        <v>482</v>
      </c>
      <c r="D266" s="184"/>
      <c r="E266" s="185"/>
      <c r="F266" s="161"/>
      <c r="G266" s="161"/>
      <c r="H266" s="161"/>
      <c r="I266" s="161"/>
      <c r="J266" s="161"/>
      <c r="K266" s="161"/>
      <c r="L266" s="161"/>
      <c r="M266" s="161"/>
      <c r="N266" s="161"/>
      <c r="O266" s="161"/>
      <c r="P266" s="161"/>
      <c r="Q266" s="161"/>
      <c r="R266" s="161"/>
      <c r="S266" s="161"/>
      <c r="T266" s="161"/>
      <c r="U266" s="161"/>
      <c r="V266" s="161"/>
      <c r="W266" s="161"/>
      <c r="X266" s="161"/>
      <c r="Y266" s="150"/>
      <c r="Z266" s="150"/>
      <c r="AA266" s="150"/>
      <c r="AB266" s="150"/>
      <c r="AC266" s="150"/>
      <c r="AD266" s="150"/>
      <c r="AE266" s="150"/>
      <c r="AF266" s="150"/>
      <c r="AG266" s="150" t="s">
        <v>246</v>
      </c>
      <c r="AH266" s="150">
        <v>0</v>
      </c>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
      <c r="A267" s="157"/>
      <c r="B267" s="158"/>
      <c r="C267" s="189" t="s">
        <v>1218</v>
      </c>
      <c r="D267" s="184"/>
      <c r="E267" s="185">
        <v>5.5</v>
      </c>
      <c r="F267" s="161"/>
      <c r="G267" s="161"/>
      <c r="H267" s="161"/>
      <c r="I267" s="161"/>
      <c r="J267" s="161"/>
      <c r="K267" s="161"/>
      <c r="L267" s="161"/>
      <c r="M267" s="161"/>
      <c r="N267" s="161"/>
      <c r="O267" s="161"/>
      <c r="P267" s="161"/>
      <c r="Q267" s="161"/>
      <c r="R267" s="161"/>
      <c r="S267" s="161"/>
      <c r="T267" s="161"/>
      <c r="U267" s="161"/>
      <c r="V267" s="161"/>
      <c r="W267" s="161"/>
      <c r="X267" s="161"/>
      <c r="Y267" s="150"/>
      <c r="Z267" s="150"/>
      <c r="AA267" s="150"/>
      <c r="AB267" s="150"/>
      <c r="AC267" s="150"/>
      <c r="AD267" s="150"/>
      <c r="AE267" s="150"/>
      <c r="AF267" s="150"/>
      <c r="AG267" s="150" t="s">
        <v>246</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261"/>
      <c r="D268" s="262"/>
      <c r="E268" s="262"/>
      <c r="F268" s="262"/>
      <c r="G268" s="262"/>
      <c r="H268" s="161"/>
      <c r="I268" s="161"/>
      <c r="J268" s="161"/>
      <c r="K268" s="161"/>
      <c r="L268" s="161"/>
      <c r="M268" s="161"/>
      <c r="N268" s="161"/>
      <c r="O268" s="161"/>
      <c r="P268" s="161"/>
      <c r="Q268" s="161"/>
      <c r="R268" s="161"/>
      <c r="S268" s="161"/>
      <c r="T268" s="161"/>
      <c r="U268" s="161"/>
      <c r="V268" s="161"/>
      <c r="W268" s="161"/>
      <c r="X268" s="161"/>
      <c r="Y268" s="150"/>
      <c r="Z268" s="150"/>
      <c r="AA268" s="150"/>
      <c r="AB268" s="150"/>
      <c r="AC268" s="150"/>
      <c r="AD268" s="150"/>
      <c r="AE268" s="150"/>
      <c r="AF268" s="150"/>
      <c r="AG268" s="150" t="s">
        <v>221</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ht="22.5" outlineLevel="1" x14ac:dyDescent="0.2">
      <c r="A269" s="170">
        <v>62</v>
      </c>
      <c r="B269" s="171" t="s">
        <v>1219</v>
      </c>
      <c r="C269" s="180" t="s">
        <v>942</v>
      </c>
      <c r="D269" s="172" t="s">
        <v>759</v>
      </c>
      <c r="E269" s="173">
        <v>1</v>
      </c>
      <c r="F269" s="174">
        <v>225665.84</v>
      </c>
      <c r="G269" s="175">
        <f>ROUND(E269*F269,2)</f>
        <v>225665.84</v>
      </c>
      <c r="H269" s="174"/>
      <c r="I269" s="175">
        <f>ROUND(E269*H269,2)</f>
        <v>0</v>
      </c>
      <c r="J269" s="174"/>
      <c r="K269" s="175">
        <f>ROUND(E269*J269,2)</f>
        <v>0</v>
      </c>
      <c r="L269" s="175">
        <v>21</v>
      </c>
      <c r="M269" s="175">
        <f>G269*(1+L269/100)</f>
        <v>273055.66639999999</v>
      </c>
      <c r="N269" s="175">
        <v>0</v>
      </c>
      <c r="O269" s="175">
        <f>ROUND(E269*N269,2)</f>
        <v>0</v>
      </c>
      <c r="P269" s="175">
        <v>0</v>
      </c>
      <c r="Q269" s="175">
        <f>ROUND(E269*P269,2)</f>
        <v>0</v>
      </c>
      <c r="R269" s="175"/>
      <c r="S269" s="175" t="s">
        <v>288</v>
      </c>
      <c r="T269" s="176" t="s">
        <v>218</v>
      </c>
      <c r="U269" s="161">
        <v>0</v>
      </c>
      <c r="V269" s="161">
        <f>ROUND(E269*U269,2)</f>
        <v>0</v>
      </c>
      <c r="W269" s="161"/>
      <c r="X269" s="161" t="s">
        <v>241</v>
      </c>
      <c r="Y269" s="150"/>
      <c r="Z269" s="150"/>
      <c r="AA269" s="150"/>
      <c r="AB269" s="150"/>
      <c r="AC269" s="150"/>
      <c r="AD269" s="150"/>
      <c r="AE269" s="150"/>
      <c r="AF269" s="150"/>
      <c r="AG269" s="150" t="s">
        <v>242</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57"/>
      <c r="B270" s="158"/>
      <c r="C270" s="189" t="s">
        <v>1220</v>
      </c>
      <c r="D270" s="184"/>
      <c r="E270" s="185">
        <v>1</v>
      </c>
      <c r="F270" s="161"/>
      <c r="G270" s="161"/>
      <c r="H270" s="161"/>
      <c r="I270" s="161"/>
      <c r="J270" s="161"/>
      <c r="K270" s="161"/>
      <c r="L270" s="161"/>
      <c r="M270" s="161"/>
      <c r="N270" s="161"/>
      <c r="O270" s="161"/>
      <c r="P270" s="161"/>
      <c r="Q270" s="161"/>
      <c r="R270" s="161"/>
      <c r="S270" s="161"/>
      <c r="T270" s="161"/>
      <c r="U270" s="161"/>
      <c r="V270" s="161"/>
      <c r="W270" s="161"/>
      <c r="X270" s="161"/>
      <c r="Y270" s="150"/>
      <c r="Z270" s="150"/>
      <c r="AA270" s="150"/>
      <c r="AB270" s="150"/>
      <c r="AC270" s="150"/>
      <c r="AD270" s="150"/>
      <c r="AE270" s="150"/>
      <c r="AF270" s="150"/>
      <c r="AG270" s="150" t="s">
        <v>246</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91" t="s">
        <v>943</v>
      </c>
      <c r="D271" s="186"/>
      <c r="E271" s="187"/>
      <c r="F271" s="161"/>
      <c r="G271" s="161"/>
      <c r="H271" s="161"/>
      <c r="I271" s="161"/>
      <c r="J271" s="161"/>
      <c r="K271" s="161"/>
      <c r="L271" s="161"/>
      <c r="M271" s="161"/>
      <c r="N271" s="161"/>
      <c r="O271" s="161"/>
      <c r="P271" s="161"/>
      <c r="Q271" s="161"/>
      <c r="R271" s="161"/>
      <c r="S271" s="161"/>
      <c r="T271" s="161"/>
      <c r="U271" s="161"/>
      <c r="V271" s="161"/>
      <c r="W271" s="161"/>
      <c r="X271" s="161"/>
      <c r="Y271" s="150"/>
      <c r="Z271" s="150"/>
      <c r="AA271" s="150"/>
      <c r="AB271" s="150"/>
      <c r="AC271" s="150"/>
      <c r="AD271" s="150"/>
      <c r="AE271" s="150"/>
      <c r="AF271" s="150"/>
      <c r="AG271" s="150" t="s">
        <v>246</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192" t="s">
        <v>1221</v>
      </c>
      <c r="D272" s="186"/>
      <c r="E272" s="187"/>
      <c r="F272" s="161"/>
      <c r="G272" s="161"/>
      <c r="H272" s="161"/>
      <c r="I272" s="161"/>
      <c r="J272" s="161"/>
      <c r="K272" s="161"/>
      <c r="L272" s="161"/>
      <c r="M272" s="161"/>
      <c r="N272" s="161"/>
      <c r="O272" s="161"/>
      <c r="P272" s="161"/>
      <c r="Q272" s="161"/>
      <c r="R272" s="161"/>
      <c r="S272" s="161"/>
      <c r="T272" s="161"/>
      <c r="U272" s="161"/>
      <c r="V272" s="161"/>
      <c r="W272" s="161"/>
      <c r="X272" s="161"/>
      <c r="Y272" s="150"/>
      <c r="Z272" s="150"/>
      <c r="AA272" s="150"/>
      <c r="AB272" s="150"/>
      <c r="AC272" s="150"/>
      <c r="AD272" s="150"/>
      <c r="AE272" s="150"/>
      <c r="AF272" s="150"/>
      <c r="AG272" s="150" t="s">
        <v>246</v>
      </c>
      <c r="AH272" s="150">
        <v>2</v>
      </c>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c r="B273" s="158"/>
      <c r="C273" s="192" t="s">
        <v>1222</v>
      </c>
      <c r="D273" s="186"/>
      <c r="E273" s="187">
        <v>215820</v>
      </c>
      <c r="F273" s="161"/>
      <c r="G273" s="161"/>
      <c r="H273" s="161"/>
      <c r="I273" s="161"/>
      <c r="J273" s="161"/>
      <c r="K273" s="161"/>
      <c r="L273" s="161"/>
      <c r="M273" s="161"/>
      <c r="N273" s="161"/>
      <c r="O273" s="161"/>
      <c r="P273" s="161"/>
      <c r="Q273" s="161"/>
      <c r="R273" s="161"/>
      <c r="S273" s="161"/>
      <c r="T273" s="161"/>
      <c r="U273" s="161"/>
      <c r="V273" s="161"/>
      <c r="W273" s="161"/>
      <c r="X273" s="161"/>
      <c r="Y273" s="150"/>
      <c r="Z273" s="150"/>
      <c r="AA273" s="150"/>
      <c r="AB273" s="150"/>
      <c r="AC273" s="150"/>
      <c r="AD273" s="150"/>
      <c r="AE273" s="150"/>
      <c r="AF273" s="150"/>
      <c r="AG273" s="150" t="s">
        <v>246</v>
      </c>
      <c r="AH273" s="150">
        <v>2</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92" t="s">
        <v>1223</v>
      </c>
      <c r="D274" s="186"/>
      <c r="E274" s="187">
        <v>41965</v>
      </c>
      <c r="F274" s="161"/>
      <c r="G274" s="161"/>
      <c r="H274" s="161"/>
      <c r="I274" s="161"/>
      <c r="J274" s="161"/>
      <c r="K274" s="161"/>
      <c r="L274" s="161"/>
      <c r="M274" s="161"/>
      <c r="N274" s="161"/>
      <c r="O274" s="161"/>
      <c r="P274" s="161"/>
      <c r="Q274" s="161"/>
      <c r="R274" s="161"/>
      <c r="S274" s="161"/>
      <c r="T274" s="161"/>
      <c r="U274" s="161"/>
      <c r="V274" s="161"/>
      <c r="W274" s="161"/>
      <c r="X274" s="161"/>
      <c r="Y274" s="150"/>
      <c r="Z274" s="150"/>
      <c r="AA274" s="150"/>
      <c r="AB274" s="150"/>
      <c r="AC274" s="150"/>
      <c r="AD274" s="150"/>
      <c r="AE274" s="150"/>
      <c r="AF274" s="150"/>
      <c r="AG274" s="150" t="s">
        <v>246</v>
      </c>
      <c r="AH274" s="150">
        <v>2</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192" t="s">
        <v>1224</v>
      </c>
      <c r="D275" s="186"/>
      <c r="E275" s="187">
        <v>71061</v>
      </c>
      <c r="F275" s="161"/>
      <c r="G275" s="161"/>
      <c r="H275" s="161"/>
      <c r="I275" s="161"/>
      <c r="J275" s="161"/>
      <c r="K275" s="161"/>
      <c r="L275" s="161"/>
      <c r="M275" s="161"/>
      <c r="N275" s="161"/>
      <c r="O275" s="161"/>
      <c r="P275" s="161"/>
      <c r="Q275" s="161"/>
      <c r="R275" s="161"/>
      <c r="S275" s="161"/>
      <c r="T275" s="161"/>
      <c r="U275" s="161"/>
      <c r="V275" s="161"/>
      <c r="W275" s="161"/>
      <c r="X275" s="161"/>
      <c r="Y275" s="150"/>
      <c r="Z275" s="150"/>
      <c r="AA275" s="150"/>
      <c r="AB275" s="150"/>
      <c r="AC275" s="150"/>
      <c r="AD275" s="150"/>
      <c r="AE275" s="150"/>
      <c r="AF275" s="150"/>
      <c r="AG275" s="150" t="s">
        <v>246</v>
      </c>
      <c r="AH275" s="150">
        <v>2</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57"/>
      <c r="B276" s="158"/>
      <c r="C276" s="192" t="s">
        <v>1225</v>
      </c>
      <c r="D276" s="186"/>
      <c r="E276" s="187">
        <v>11756</v>
      </c>
      <c r="F276" s="161"/>
      <c r="G276" s="161"/>
      <c r="H276" s="161"/>
      <c r="I276" s="161"/>
      <c r="J276" s="161"/>
      <c r="K276" s="161"/>
      <c r="L276" s="161"/>
      <c r="M276" s="161"/>
      <c r="N276" s="161"/>
      <c r="O276" s="161"/>
      <c r="P276" s="161"/>
      <c r="Q276" s="161"/>
      <c r="R276" s="161"/>
      <c r="S276" s="161"/>
      <c r="T276" s="161"/>
      <c r="U276" s="161"/>
      <c r="V276" s="161"/>
      <c r="W276" s="161"/>
      <c r="X276" s="161"/>
      <c r="Y276" s="150"/>
      <c r="Z276" s="150"/>
      <c r="AA276" s="150"/>
      <c r="AB276" s="150"/>
      <c r="AC276" s="150"/>
      <c r="AD276" s="150"/>
      <c r="AE276" s="150"/>
      <c r="AF276" s="150"/>
      <c r="AG276" s="150" t="s">
        <v>246</v>
      </c>
      <c r="AH276" s="150">
        <v>2</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92" t="s">
        <v>1226</v>
      </c>
      <c r="D277" s="186"/>
      <c r="E277" s="187"/>
      <c r="F277" s="161"/>
      <c r="G277" s="161"/>
      <c r="H277" s="161"/>
      <c r="I277" s="161"/>
      <c r="J277" s="161"/>
      <c r="K277" s="161"/>
      <c r="L277" s="161"/>
      <c r="M277" s="161"/>
      <c r="N277" s="161"/>
      <c r="O277" s="161"/>
      <c r="P277" s="161"/>
      <c r="Q277" s="161"/>
      <c r="R277" s="161"/>
      <c r="S277" s="161"/>
      <c r="T277" s="161"/>
      <c r="U277" s="161"/>
      <c r="V277" s="161"/>
      <c r="W277" s="161"/>
      <c r="X277" s="161"/>
      <c r="Y277" s="150"/>
      <c r="Z277" s="150"/>
      <c r="AA277" s="150"/>
      <c r="AB277" s="150"/>
      <c r="AC277" s="150"/>
      <c r="AD277" s="150"/>
      <c r="AE277" s="150"/>
      <c r="AF277" s="150"/>
      <c r="AG277" s="150" t="s">
        <v>246</v>
      </c>
      <c r="AH277" s="150">
        <v>2</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92" t="s">
        <v>1225</v>
      </c>
      <c r="D278" s="186"/>
      <c r="E278" s="187">
        <v>11756</v>
      </c>
      <c r="F278" s="161"/>
      <c r="G278" s="161"/>
      <c r="H278" s="161"/>
      <c r="I278" s="161"/>
      <c r="J278" s="161"/>
      <c r="K278" s="161"/>
      <c r="L278" s="161"/>
      <c r="M278" s="161"/>
      <c r="N278" s="161"/>
      <c r="O278" s="161"/>
      <c r="P278" s="161"/>
      <c r="Q278" s="161"/>
      <c r="R278" s="161"/>
      <c r="S278" s="161"/>
      <c r="T278" s="161"/>
      <c r="U278" s="161"/>
      <c r="V278" s="161"/>
      <c r="W278" s="161"/>
      <c r="X278" s="161"/>
      <c r="Y278" s="150"/>
      <c r="Z278" s="150"/>
      <c r="AA278" s="150"/>
      <c r="AB278" s="150"/>
      <c r="AC278" s="150"/>
      <c r="AD278" s="150"/>
      <c r="AE278" s="150"/>
      <c r="AF278" s="150"/>
      <c r="AG278" s="150" t="s">
        <v>246</v>
      </c>
      <c r="AH278" s="150">
        <v>2</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191" t="s">
        <v>947</v>
      </c>
      <c r="D279" s="186"/>
      <c r="E279" s="187"/>
      <c r="F279" s="161"/>
      <c r="G279" s="161"/>
      <c r="H279" s="161"/>
      <c r="I279" s="161"/>
      <c r="J279" s="161"/>
      <c r="K279" s="161"/>
      <c r="L279" s="161"/>
      <c r="M279" s="161"/>
      <c r="N279" s="161"/>
      <c r="O279" s="161"/>
      <c r="P279" s="161"/>
      <c r="Q279" s="161"/>
      <c r="R279" s="161"/>
      <c r="S279" s="161"/>
      <c r="T279" s="161"/>
      <c r="U279" s="161"/>
      <c r="V279" s="161"/>
      <c r="W279" s="161"/>
      <c r="X279" s="161"/>
      <c r="Y279" s="150"/>
      <c r="Z279" s="150"/>
      <c r="AA279" s="150"/>
      <c r="AB279" s="150"/>
      <c r="AC279" s="150"/>
      <c r="AD279" s="150"/>
      <c r="AE279" s="150"/>
      <c r="AF279" s="150"/>
      <c r="AG279" s="150" t="s">
        <v>246</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261"/>
      <c r="D280" s="262"/>
      <c r="E280" s="262"/>
      <c r="F280" s="262"/>
      <c r="G280" s="262"/>
      <c r="H280" s="161"/>
      <c r="I280" s="161"/>
      <c r="J280" s="161"/>
      <c r="K280" s="161"/>
      <c r="L280" s="161"/>
      <c r="M280" s="161"/>
      <c r="N280" s="161"/>
      <c r="O280" s="161"/>
      <c r="P280" s="161"/>
      <c r="Q280" s="161"/>
      <c r="R280" s="161"/>
      <c r="S280" s="161"/>
      <c r="T280" s="161"/>
      <c r="U280" s="161"/>
      <c r="V280" s="161"/>
      <c r="W280" s="161"/>
      <c r="X280" s="161"/>
      <c r="Y280" s="150"/>
      <c r="Z280" s="150"/>
      <c r="AA280" s="150"/>
      <c r="AB280" s="150"/>
      <c r="AC280" s="150"/>
      <c r="AD280" s="150"/>
      <c r="AE280" s="150"/>
      <c r="AF280" s="150"/>
      <c r="AG280" s="150" t="s">
        <v>221</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v>63</v>
      </c>
      <c r="B281" s="158" t="s">
        <v>1227</v>
      </c>
      <c r="C281" s="190" t="s">
        <v>1228</v>
      </c>
      <c r="D281" s="159" t="s">
        <v>0</v>
      </c>
      <c r="E281" s="177">
        <v>2483.8407000000002</v>
      </c>
      <c r="F281" s="162">
        <v>1</v>
      </c>
      <c r="G281" s="161">
        <f>ROUND(E281*F281,2)</f>
        <v>2483.84</v>
      </c>
      <c r="H281" s="162"/>
      <c r="I281" s="161">
        <f>ROUND(E281*H281,2)</f>
        <v>0</v>
      </c>
      <c r="J281" s="162"/>
      <c r="K281" s="161">
        <f>ROUND(E281*J281,2)</f>
        <v>0</v>
      </c>
      <c r="L281" s="161">
        <v>21</v>
      </c>
      <c r="M281" s="161">
        <f>G281*(1+L281/100)</f>
        <v>3005.4464000000003</v>
      </c>
      <c r="N281" s="161">
        <v>0</v>
      </c>
      <c r="O281" s="161">
        <f>ROUND(E281*N281,2)</f>
        <v>0</v>
      </c>
      <c r="P281" s="161">
        <v>0</v>
      </c>
      <c r="Q281" s="161">
        <f>ROUND(E281*P281,2)</f>
        <v>0</v>
      </c>
      <c r="R281" s="161" t="s">
        <v>928</v>
      </c>
      <c r="S281" s="161" t="s">
        <v>217</v>
      </c>
      <c r="T281" s="161" t="s">
        <v>218</v>
      </c>
      <c r="U281" s="161">
        <v>0</v>
      </c>
      <c r="V281" s="161">
        <f>ROUND(E281*U281,2)</f>
        <v>0</v>
      </c>
      <c r="W281" s="161"/>
      <c r="X281" s="161" t="s">
        <v>622</v>
      </c>
      <c r="Y281" s="150"/>
      <c r="Z281" s="150"/>
      <c r="AA281" s="150"/>
      <c r="AB281" s="150"/>
      <c r="AC281" s="150"/>
      <c r="AD281" s="150"/>
      <c r="AE281" s="150"/>
      <c r="AF281" s="150"/>
      <c r="AG281" s="150" t="s">
        <v>623</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63" t="s">
        <v>675</v>
      </c>
      <c r="D282" s="264"/>
      <c r="E282" s="264"/>
      <c r="F282" s="264"/>
      <c r="G282" s="264"/>
      <c r="H282" s="161"/>
      <c r="I282" s="161"/>
      <c r="J282" s="161"/>
      <c r="K282" s="161"/>
      <c r="L282" s="161"/>
      <c r="M282" s="161"/>
      <c r="N282" s="161"/>
      <c r="O282" s="161"/>
      <c r="P282" s="161"/>
      <c r="Q282" s="161"/>
      <c r="R282" s="161"/>
      <c r="S282" s="161"/>
      <c r="T282" s="161"/>
      <c r="U282" s="161"/>
      <c r="V282" s="161"/>
      <c r="W282" s="161"/>
      <c r="X282" s="161"/>
      <c r="Y282" s="150"/>
      <c r="Z282" s="150"/>
      <c r="AA282" s="150"/>
      <c r="AB282" s="150"/>
      <c r="AC282" s="150"/>
      <c r="AD282" s="150"/>
      <c r="AE282" s="150"/>
      <c r="AF282" s="150"/>
      <c r="AG282" s="150" t="s">
        <v>244</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61"/>
      <c r="D283" s="262"/>
      <c r="E283" s="262"/>
      <c r="F283" s="262"/>
      <c r="G283" s="262"/>
      <c r="H283" s="161"/>
      <c r="I283" s="161"/>
      <c r="J283" s="161"/>
      <c r="K283" s="161"/>
      <c r="L283" s="161"/>
      <c r="M283" s="161"/>
      <c r="N283" s="161"/>
      <c r="O283" s="161"/>
      <c r="P283" s="161"/>
      <c r="Q283" s="161"/>
      <c r="R283" s="161"/>
      <c r="S283" s="161"/>
      <c r="T283" s="161"/>
      <c r="U283" s="161"/>
      <c r="V283" s="161"/>
      <c r="W283" s="161"/>
      <c r="X283" s="161"/>
      <c r="Y283" s="150"/>
      <c r="Z283" s="150"/>
      <c r="AA283" s="150"/>
      <c r="AB283" s="150"/>
      <c r="AC283" s="150"/>
      <c r="AD283" s="150"/>
      <c r="AE283" s="150"/>
      <c r="AF283" s="150"/>
      <c r="AG283" s="150" t="s">
        <v>221</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x14ac:dyDescent="0.2">
      <c r="A284" s="164" t="s">
        <v>212</v>
      </c>
      <c r="B284" s="165" t="s">
        <v>159</v>
      </c>
      <c r="C284" s="179" t="s">
        <v>160</v>
      </c>
      <c r="D284" s="166"/>
      <c r="E284" s="167"/>
      <c r="F284" s="168"/>
      <c r="G284" s="168">
        <f>SUMIF(AG285:AG290,"&lt;&gt;NOR",G285:G290)</f>
        <v>819.6</v>
      </c>
      <c r="H284" s="168"/>
      <c r="I284" s="168">
        <f>SUM(I285:I290)</f>
        <v>0</v>
      </c>
      <c r="J284" s="168"/>
      <c r="K284" s="168">
        <f>SUM(K285:K290)</f>
        <v>0</v>
      </c>
      <c r="L284" s="168"/>
      <c r="M284" s="168">
        <f>SUM(M285:M290)</f>
        <v>991.71600000000001</v>
      </c>
      <c r="N284" s="168"/>
      <c r="O284" s="168">
        <f>SUM(O285:O290)</f>
        <v>0</v>
      </c>
      <c r="P284" s="168"/>
      <c r="Q284" s="168">
        <f>SUM(Q285:Q290)</f>
        <v>7.0000000000000007E-2</v>
      </c>
      <c r="R284" s="168"/>
      <c r="S284" s="168"/>
      <c r="T284" s="169"/>
      <c r="U284" s="163"/>
      <c r="V284" s="163">
        <f>SUM(V285:V290)</f>
        <v>1.51</v>
      </c>
      <c r="W284" s="163"/>
      <c r="X284" s="163"/>
      <c r="AG284" t="s">
        <v>213</v>
      </c>
    </row>
    <row r="285" spans="1:60" outlineLevel="1" x14ac:dyDescent="0.2">
      <c r="A285" s="170">
        <v>64</v>
      </c>
      <c r="B285" s="171" t="s">
        <v>1229</v>
      </c>
      <c r="C285" s="180" t="s">
        <v>1230</v>
      </c>
      <c r="D285" s="172" t="s">
        <v>276</v>
      </c>
      <c r="E285" s="173">
        <v>3.6</v>
      </c>
      <c r="F285" s="174">
        <v>223.75</v>
      </c>
      <c r="G285" s="175">
        <f>ROUND(E285*F285,2)</f>
        <v>805.5</v>
      </c>
      <c r="H285" s="174"/>
      <c r="I285" s="175">
        <f>ROUND(E285*H285,2)</f>
        <v>0</v>
      </c>
      <c r="J285" s="174"/>
      <c r="K285" s="175">
        <f>ROUND(E285*J285,2)</f>
        <v>0</v>
      </c>
      <c r="L285" s="175">
        <v>21</v>
      </c>
      <c r="M285" s="175">
        <f>G285*(1+L285/100)</f>
        <v>974.65499999999997</v>
      </c>
      <c r="N285" s="175">
        <v>0</v>
      </c>
      <c r="O285" s="175">
        <f>ROUND(E285*N285,2)</f>
        <v>0</v>
      </c>
      <c r="P285" s="175">
        <v>0.02</v>
      </c>
      <c r="Q285" s="175">
        <f>ROUND(E285*P285,2)</f>
        <v>7.0000000000000007E-2</v>
      </c>
      <c r="R285" s="175" t="s">
        <v>961</v>
      </c>
      <c r="S285" s="175" t="s">
        <v>217</v>
      </c>
      <c r="T285" s="176" t="s">
        <v>218</v>
      </c>
      <c r="U285" s="161">
        <v>0.42</v>
      </c>
      <c r="V285" s="161">
        <f>ROUND(E285*U285,2)</f>
        <v>1.51</v>
      </c>
      <c r="W285" s="161"/>
      <c r="X285" s="161" t="s">
        <v>241</v>
      </c>
      <c r="Y285" s="150"/>
      <c r="Z285" s="150"/>
      <c r="AA285" s="150"/>
      <c r="AB285" s="150"/>
      <c r="AC285" s="150"/>
      <c r="AD285" s="150"/>
      <c r="AE285" s="150"/>
      <c r="AF285" s="150"/>
      <c r="AG285" s="150" t="s">
        <v>242</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outlineLevel="1" x14ac:dyDescent="0.2">
      <c r="A286" s="157"/>
      <c r="B286" s="158"/>
      <c r="C286" s="189" t="s">
        <v>1231</v>
      </c>
      <c r="D286" s="184"/>
      <c r="E286" s="185">
        <v>3.6</v>
      </c>
      <c r="F286" s="161"/>
      <c r="G286" s="161"/>
      <c r="H286" s="161"/>
      <c r="I286" s="161"/>
      <c r="J286" s="161"/>
      <c r="K286" s="161"/>
      <c r="L286" s="161"/>
      <c r="M286" s="161"/>
      <c r="N286" s="161"/>
      <c r="O286" s="161"/>
      <c r="P286" s="161"/>
      <c r="Q286" s="161"/>
      <c r="R286" s="161"/>
      <c r="S286" s="161"/>
      <c r="T286" s="161"/>
      <c r="U286" s="161"/>
      <c r="V286" s="161"/>
      <c r="W286" s="161"/>
      <c r="X286" s="161"/>
      <c r="Y286" s="150"/>
      <c r="Z286" s="150"/>
      <c r="AA286" s="150"/>
      <c r="AB286" s="150"/>
      <c r="AC286" s="150"/>
      <c r="AD286" s="150"/>
      <c r="AE286" s="150"/>
      <c r="AF286" s="150"/>
      <c r="AG286" s="150" t="s">
        <v>246</v>
      </c>
      <c r="AH286" s="150">
        <v>0</v>
      </c>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261"/>
      <c r="D287" s="262"/>
      <c r="E287" s="262"/>
      <c r="F287" s="262"/>
      <c r="G287" s="262"/>
      <c r="H287" s="161"/>
      <c r="I287" s="161"/>
      <c r="J287" s="161"/>
      <c r="K287" s="161"/>
      <c r="L287" s="161"/>
      <c r="M287" s="161"/>
      <c r="N287" s="161"/>
      <c r="O287" s="161"/>
      <c r="P287" s="161"/>
      <c r="Q287" s="161"/>
      <c r="R287" s="161"/>
      <c r="S287" s="161"/>
      <c r="T287" s="161"/>
      <c r="U287" s="161"/>
      <c r="V287" s="161"/>
      <c r="W287" s="161"/>
      <c r="X287" s="161"/>
      <c r="Y287" s="150"/>
      <c r="Z287" s="150"/>
      <c r="AA287" s="150"/>
      <c r="AB287" s="150"/>
      <c r="AC287" s="150"/>
      <c r="AD287" s="150"/>
      <c r="AE287" s="150"/>
      <c r="AF287" s="150"/>
      <c r="AG287" s="150" t="s">
        <v>221</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v>65</v>
      </c>
      <c r="B288" s="158" t="s">
        <v>1232</v>
      </c>
      <c r="C288" s="190" t="s">
        <v>1233</v>
      </c>
      <c r="D288" s="159" t="s">
        <v>0</v>
      </c>
      <c r="E288" s="177">
        <v>8.0549999999999997</v>
      </c>
      <c r="F288" s="162">
        <v>1.75</v>
      </c>
      <c r="G288" s="161">
        <f>ROUND(E288*F288,2)</f>
        <v>14.1</v>
      </c>
      <c r="H288" s="162"/>
      <c r="I288" s="161">
        <f>ROUND(E288*H288,2)</f>
        <v>0</v>
      </c>
      <c r="J288" s="162"/>
      <c r="K288" s="161">
        <f>ROUND(E288*J288,2)</f>
        <v>0</v>
      </c>
      <c r="L288" s="161">
        <v>21</v>
      </c>
      <c r="M288" s="161">
        <f>G288*(1+L288/100)</f>
        <v>17.061</v>
      </c>
      <c r="N288" s="161">
        <v>0</v>
      </c>
      <c r="O288" s="161">
        <f>ROUND(E288*N288,2)</f>
        <v>0</v>
      </c>
      <c r="P288" s="161">
        <v>0</v>
      </c>
      <c r="Q288" s="161">
        <f>ROUND(E288*P288,2)</f>
        <v>0</v>
      </c>
      <c r="R288" s="161" t="s">
        <v>961</v>
      </c>
      <c r="S288" s="161" t="s">
        <v>217</v>
      </c>
      <c r="T288" s="161" t="s">
        <v>218</v>
      </c>
      <c r="U288" s="161">
        <v>0</v>
      </c>
      <c r="V288" s="161">
        <f>ROUND(E288*U288,2)</f>
        <v>0</v>
      </c>
      <c r="W288" s="161"/>
      <c r="X288" s="161" t="s">
        <v>622</v>
      </c>
      <c r="Y288" s="150"/>
      <c r="Z288" s="150"/>
      <c r="AA288" s="150"/>
      <c r="AB288" s="150"/>
      <c r="AC288" s="150"/>
      <c r="AD288" s="150"/>
      <c r="AE288" s="150"/>
      <c r="AF288" s="150"/>
      <c r="AG288" s="150" t="s">
        <v>623</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57"/>
      <c r="B289" s="158"/>
      <c r="C289" s="263" t="s">
        <v>675</v>
      </c>
      <c r="D289" s="264"/>
      <c r="E289" s="264"/>
      <c r="F289" s="264"/>
      <c r="G289" s="264"/>
      <c r="H289" s="161"/>
      <c r="I289" s="161"/>
      <c r="J289" s="161"/>
      <c r="K289" s="161"/>
      <c r="L289" s="161"/>
      <c r="M289" s="161"/>
      <c r="N289" s="161"/>
      <c r="O289" s="161"/>
      <c r="P289" s="161"/>
      <c r="Q289" s="161"/>
      <c r="R289" s="161"/>
      <c r="S289" s="161"/>
      <c r="T289" s="161"/>
      <c r="U289" s="161"/>
      <c r="V289" s="161"/>
      <c r="W289" s="161"/>
      <c r="X289" s="161"/>
      <c r="Y289" s="150"/>
      <c r="Z289" s="150"/>
      <c r="AA289" s="150"/>
      <c r="AB289" s="150"/>
      <c r="AC289" s="150"/>
      <c r="AD289" s="150"/>
      <c r="AE289" s="150"/>
      <c r="AF289" s="150"/>
      <c r="AG289" s="150" t="s">
        <v>244</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61"/>
      <c r="D290" s="262"/>
      <c r="E290" s="262"/>
      <c r="F290" s="262"/>
      <c r="G290" s="262"/>
      <c r="H290" s="161"/>
      <c r="I290" s="161"/>
      <c r="J290" s="161"/>
      <c r="K290" s="161"/>
      <c r="L290" s="161"/>
      <c r="M290" s="161"/>
      <c r="N290" s="161"/>
      <c r="O290" s="161"/>
      <c r="P290" s="161"/>
      <c r="Q290" s="161"/>
      <c r="R290" s="161"/>
      <c r="S290" s="161"/>
      <c r="T290" s="161"/>
      <c r="U290" s="161"/>
      <c r="V290" s="161"/>
      <c r="W290" s="161"/>
      <c r="X290" s="161"/>
      <c r="Y290" s="150"/>
      <c r="Z290" s="150"/>
      <c r="AA290" s="150"/>
      <c r="AB290" s="150"/>
      <c r="AC290" s="150"/>
      <c r="AD290" s="150"/>
      <c r="AE290" s="150"/>
      <c r="AF290" s="150"/>
      <c r="AG290" s="150" t="s">
        <v>221</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x14ac:dyDescent="0.2">
      <c r="A291" s="164" t="s">
        <v>212</v>
      </c>
      <c r="B291" s="165" t="s">
        <v>167</v>
      </c>
      <c r="C291" s="179" t="s">
        <v>168</v>
      </c>
      <c r="D291" s="166"/>
      <c r="E291" s="167"/>
      <c r="F291" s="168"/>
      <c r="G291" s="168">
        <f>SUMIF(AG292:AG297,"&lt;&gt;NOR",G292:G297)</f>
        <v>1972.6100000000001</v>
      </c>
      <c r="H291" s="168"/>
      <c r="I291" s="168">
        <f>SUM(I292:I297)</f>
        <v>0</v>
      </c>
      <c r="J291" s="168"/>
      <c r="K291" s="168">
        <f>SUM(K292:K297)</f>
        <v>0</v>
      </c>
      <c r="L291" s="168"/>
      <c r="M291" s="168">
        <f>SUM(M292:M297)</f>
        <v>2386.8581000000004</v>
      </c>
      <c r="N291" s="168"/>
      <c r="O291" s="168">
        <f>SUM(O292:O297)</f>
        <v>0</v>
      </c>
      <c r="P291" s="168"/>
      <c r="Q291" s="168">
        <f>SUM(Q292:Q297)</f>
        <v>0</v>
      </c>
      <c r="R291" s="168"/>
      <c r="S291" s="168"/>
      <c r="T291" s="169"/>
      <c r="U291" s="163"/>
      <c r="V291" s="163">
        <f>SUM(V292:V297)</f>
        <v>3.52</v>
      </c>
      <c r="W291" s="163"/>
      <c r="X291" s="163"/>
      <c r="AG291" t="s">
        <v>213</v>
      </c>
    </row>
    <row r="292" spans="1:60" outlineLevel="1" x14ac:dyDescent="0.2">
      <c r="A292" s="170">
        <v>66</v>
      </c>
      <c r="B292" s="171" t="s">
        <v>1021</v>
      </c>
      <c r="C292" s="180" t="s">
        <v>1022</v>
      </c>
      <c r="D292" s="172" t="s">
        <v>276</v>
      </c>
      <c r="E292" s="173">
        <v>2.4</v>
      </c>
      <c r="F292" s="174">
        <v>273.01</v>
      </c>
      <c r="G292" s="175">
        <f>ROUND(E292*F292,2)</f>
        <v>655.22</v>
      </c>
      <c r="H292" s="174"/>
      <c r="I292" s="175">
        <f>ROUND(E292*H292,2)</f>
        <v>0</v>
      </c>
      <c r="J292" s="174"/>
      <c r="K292" s="175">
        <f>ROUND(E292*J292,2)</f>
        <v>0</v>
      </c>
      <c r="L292" s="175">
        <v>21</v>
      </c>
      <c r="M292" s="175">
        <f>G292*(1+L292/100)</f>
        <v>792.81619999999998</v>
      </c>
      <c r="N292" s="175">
        <v>3.1E-4</v>
      </c>
      <c r="O292" s="175">
        <f>ROUND(E292*N292,2)</f>
        <v>0</v>
      </c>
      <c r="P292" s="175">
        <v>0</v>
      </c>
      <c r="Q292" s="175">
        <f>ROUND(E292*P292,2)</f>
        <v>0</v>
      </c>
      <c r="R292" s="175" t="s">
        <v>1023</v>
      </c>
      <c r="S292" s="175" t="s">
        <v>217</v>
      </c>
      <c r="T292" s="176" t="s">
        <v>218</v>
      </c>
      <c r="U292" s="161">
        <v>0.4</v>
      </c>
      <c r="V292" s="161">
        <f>ROUND(E292*U292,2)</f>
        <v>0.96</v>
      </c>
      <c r="W292" s="161"/>
      <c r="X292" s="161" t="s">
        <v>241</v>
      </c>
      <c r="Y292" s="150"/>
      <c r="Z292" s="150"/>
      <c r="AA292" s="150"/>
      <c r="AB292" s="150"/>
      <c r="AC292" s="150"/>
      <c r="AD292" s="150"/>
      <c r="AE292" s="150"/>
      <c r="AF292" s="150"/>
      <c r="AG292" s="150" t="s">
        <v>242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9" t="s">
        <v>1234</v>
      </c>
      <c r="D293" s="184"/>
      <c r="E293" s="185">
        <v>2.4</v>
      </c>
      <c r="F293" s="161"/>
      <c r="G293" s="161"/>
      <c r="H293" s="161"/>
      <c r="I293" s="161"/>
      <c r="J293" s="161"/>
      <c r="K293" s="161"/>
      <c r="L293" s="161"/>
      <c r="M293" s="161"/>
      <c r="N293" s="161"/>
      <c r="O293" s="161"/>
      <c r="P293" s="161"/>
      <c r="Q293" s="161"/>
      <c r="R293" s="161"/>
      <c r="S293" s="161"/>
      <c r="T293" s="161"/>
      <c r="U293" s="161"/>
      <c r="V293" s="161"/>
      <c r="W293" s="161"/>
      <c r="X293" s="161"/>
      <c r="Y293" s="150"/>
      <c r="Z293" s="150"/>
      <c r="AA293" s="150"/>
      <c r="AB293" s="150"/>
      <c r="AC293" s="150"/>
      <c r="AD293" s="150"/>
      <c r="AE293" s="150"/>
      <c r="AF293" s="150"/>
      <c r="AG293" s="150" t="s">
        <v>246</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61"/>
      <c r="D294" s="262"/>
      <c r="E294" s="262"/>
      <c r="F294" s="262"/>
      <c r="G294" s="262"/>
      <c r="H294" s="161"/>
      <c r="I294" s="161"/>
      <c r="J294" s="161"/>
      <c r="K294" s="161"/>
      <c r="L294" s="161"/>
      <c r="M294" s="161"/>
      <c r="N294" s="161"/>
      <c r="O294" s="161"/>
      <c r="P294" s="161"/>
      <c r="Q294" s="161"/>
      <c r="R294" s="161"/>
      <c r="S294" s="161"/>
      <c r="T294" s="161"/>
      <c r="U294" s="161"/>
      <c r="V294" s="161"/>
      <c r="W294" s="161"/>
      <c r="X294" s="161"/>
      <c r="Y294" s="150"/>
      <c r="Z294" s="150"/>
      <c r="AA294" s="150"/>
      <c r="AB294" s="150"/>
      <c r="AC294" s="150"/>
      <c r="AD294" s="150"/>
      <c r="AE294" s="150"/>
      <c r="AF294" s="150"/>
      <c r="AG294" s="150" t="s">
        <v>221</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70">
        <v>67</v>
      </c>
      <c r="B295" s="171" t="s">
        <v>1027</v>
      </c>
      <c r="C295" s="180" t="s">
        <v>1028</v>
      </c>
      <c r="D295" s="172" t="s">
        <v>276</v>
      </c>
      <c r="E295" s="173">
        <v>15.993600000000001</v>
      </c>
      <c r="F295" s="174">
        <v>82.37</v>
      </c>
      <c r="G295" s="175">
        <f>ROUND(E295*F295,2)</f>
        <v>1317.39</v>
      </c>
      <c r="H295" s="174"/>
      <c r="I295" s="175">
        <f>ROUND(E295*H295,2)</f>
        <v>0</v>
      </c>
      <c r="J295" s="174"/>
      <c r="K295" s="175">
        <f>ROUND(E295*J295,2)</f>
        <v>0</v>
      </c>
      <c r="L295" s="175">
        <v>21</v>
      </c>
      <c r="M295" s="175">
        <f>G295*(1+L295/100)</f>
        <v>1594.0419000000002</v>
      </c>
      <c r="N295" s="175">
        <v>8.0000000000000007E-5</v>
      </c>
      <c r="O295" s="175">
        <f>ROUND(E295*N295,2)</f>
        <v>0</v>
      </c>
      <c r="P295" s="175">
        <v>0</v>
      </c>
      <c r="Q295" s="175">
        <f>ROUND(E295*P295,2)</f>
        <v>0</v>
      </c>
      <c r="R295" s="175" t="s">
        <v>1023</v>
      </c>
      <c r="S295" s="175" t="s">
        <v>217</v>
      </c>
      <c r="T295" s="176" t="s">
        <v>218</v>
      </c>
      <c r="U295" s="161">
        <v>0.16</v>
      </c>
      <c r="V295" s="161">
        <f>ROUND(E295*U295,2)</f>
        <v>2.56</v>
      </c>
      <c r="W295" s="161"/>
      <c r="X295" s="161" t="s">
        <v>241</v>
      </c>
      <c r="Y295" s="150"/>
      <c r="Z295" s="150"/>
      <c r="AA295" s="150"/>
      <c r="AB295" s="150"/>
      <c r="AC295" s="150"/>
      <c r="AD295" s="150"/>
      <c r="AE295" s="150"/>
      <c r="AF295" s="150"/>
      <c r="AG295" s="150" t="s">
        <v>242</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189" t="s">
        <v>1235</v>
      </c>
      <c r="D296" s="184"/>
      <c r="E296" s="185">
        <v>15.993600000000001</v>
      </c>
      <c r="F296" s="161"/>
      <c r="G296" s="161"/>
      <c r="H296" s="161"/>
      <c r="I296" s="161"/>
      <c r="J296" s="161"/>
      <c r="K296" s="161"/>
      <c r="L296" s="161"/>
      <c r="M296" s="161"/>
      <c r="N296" s="161"/>
      <c r="O296" s="161"/>
      <c r="P296" s="161"/>
      <c r="Q296" s="161"/>
      <c r="R296" s="161"/>
      <c r="S296" s="161"/>
      <c r="T296" s="161"/>
      <c r="U296" s="161"/>
      <c r="V296" s="161"/>
      <c r="W296" s="161"/>
      <c r="X296" s="161"/>
      <c r="Y296" s="150"/>
      <c r="Z296" s="150"/>
      <c r="AA296" s="150"/>
      <c r="AB296" s="150"/>
      <c r="AC296" s="150"/>
      <c r="AD296" s="150"/>
      <c r="AE296" s="150"/>
      <c r="AF296" s="150"/>
      <c r="AG296" s="150" t="s">
        <v>246</v>
      </c>
      <c r="AH296" s="150">
        <v>0</v>
      </c>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61"/>
      <c r="D297" s="262"/>
      <c r="E297" s="262"/>
      <c r="F297" s="262"/>
      <c r="G297" s="262"/>
      <c r="H297" s="161"/>
      <c r="I297" s="161"/>
      <c r="J297" s="161"/>
      <c r="K297" s="161"/>
      <c r="L297" s="161"/>
      <c r="M297" s="161"/>
      <c r="N297" s="161"/>
      <c r="O297" s="161"/>
      <c r="P297" s="161"/>
      <c r="Q297" s="161"/>
      <c r="R297" s="161"/>
      <c r="S297" s="161"/>
      <c r="T297" s="161"/>
      <c r="U297" s="161"/>
      <c r="V297" s="161"/>
      <c r="W297" s="161"/>
      <c r="X297" s="161"/>
      <c r="Y297" s="150"/>
      <c r="Z297" s="150"/>
      <c r="AA297" s="150"/>
      <c r="AB297" s="150"/>
      <c r="AC297" s="150"/>
      <c r="AD297" s="150"/>
      <c r="AE297" s="150"/>
      <c r="AF297" s="150"/>
      <c r="AG297" s="150" t="s">
        <v>221</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x14ac:dyDescent="0.2">
      <c r="A298" s="164" t="s">
        <v>212</v>
      </c>
      <c r="B298" s="165" t="s">
        <v>169</v>
      </c>
      <c r="C298" s="179" t="s">
        <v>170</v>
      </c>
      <c r="D298" s="166"/>
      <c r="E298" s="167"/>
      <c r="F298" s="168"/>
      <c r="G298" s="168">
        <f>SUMIF(AG299:AG309,"&lt;&gt;NOR",G299:G309)</f>
        <v>41953.09</v>
      </c>
      <c r="H298" s="168"/>
      <c r="I298" s="168">
        <f>SUM(I299:I309)</f>
        <v>0</v>
      </c>
      <c r="J298" s="168"/>
      <c r="K298" s="168">
        <f>SUM(K299:K309)</f>
        <v>0</v>
      </c>
      <c r="L298" s="168"/>
      <c r="M298" s="168">
        <f>SUM(M299:M309)</f>
        <v>50763.238899999997</v>
      </c>
      <c r="N298" s="168"/>
      <c r="O298" s="168">
        <f>SUM(O299:O309)</f>
        <v>0.2</v>
      </c>
      <c r="P298" s="168"/>
      <c r="Q298" s="168">
        <f>SUM(Q299:Q309)</f>
        <v>0</v>
      </c>
      <c r="R298" s="168"/>
      <c r="S298" s="168"/>
      <c r="T298" s="169"/>
      <c r="U298" s="163"/>
      <c r="V298" s="163">
        <f>SUM(V299:V309)</f>
        <v>57.370000000000005</v>
      </c>
      <c r="W298" s="163"/>
      <c r="X298" s="163"/>
      <c r="AG298" t="s">
        <v>213</v>
      </c>
    </row>
    <row r="299" spans="1:60" outlineLevel="1" x14ac:dyDescent="0.2">
      <c r="A299" s="170">
        <v>68</v>
      </c>
      <c r="B299" s="171" t="s">
        <v>1035</v>
      </c>
      <c r="C299" s="180" t="s">
        <v>1036</v>
      </c>
      <c r="D299" s="172" t="s">
        <v>276</v>
      </c>
      <c r="E299" s="173">
        <v>227.70699999999999</v>
      </c>
      <c r="F299" s="174">
        <v>39.409999999999997</v>
      </c>
      <c r="G299" s="175">
        <f>ROUND(E299*F299,2)</f>
        <v>8973.93</v>
      </c>
      <c r="H299" s="174"/>
      <c r="I299" s="175">
        <f>ROUND(E299*H299,2)</f>
        <v>0</v>
      </c>
      <c r="J299" s="174"/>
      <c r="K299" s="175">
        <f>ROUND(E299*J299,2)</f>
        <v>0</v>
      </c>
      <c r="L299" s="175">
        <v>21</v>
      </c>
      <c r="M299" s="175">
        <f>G299*(1+L299/100)</f>
        <v>10858.4553</v>
      </c>
      <c r="N299" s="175">
        <v>0</v>
      </c>
      <c r="O299" s="175">
        <f>ROUND(E299*N299,2)</f>
        <v>0</v>
      </c>
      <c r="P299" s="175">
        <v>0</v>
      </c>
      <c r="Q299" s="175">
        <f>ROUND(E299*P299,2)</f>
        <v>0</v>
      </c>
      <c r="R299" s="175" t="s">
        <v>1037</v>
      </c>
      <c r="S299" s="175" t="s">
        <v>217</v>
      </c>
      <c r="T299" s="176" t="s">
        <v>218</v>
      </c>
      <c r="U299" s="161">
        <v>7.0000000000000007E-2</v>
      </c>
      <c r="V299" s="161">
        <f>ROUND(E299*U299,2)</f>
        <v>15.94</v>
      </c>
      <c r="W299" s="161"/>
      <c r="X299" s="161" t="s">
        <v>241</v>
      </c>
      <c r="Y299" s="150"/>
      <c r="Z299" s="150"/>
      <c r="AA299" s="150"/>
      <c r="AB299" s="150"/>
      <c r="AC299" s="150"/>
      <c r="AD299" s="150"/>
      <c r="AE299" s="150"/>
      <c r="AF299" s="150"/>
      <c r="AG299" s="150" t="s">
        <v>242</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9" t="s">
        <v>1088</v>
      </c>
      <c r="D300" s="184"/>
      <c r="E300" s="185">
        <v>243.87</v>
      </c>
      <c r="F300" s="161"/>
      <c r="G300" s="161"/>
      <c r="H300" s="161"/>
      <c r="I300" s="161"/>
      <c r="J300" s="161"/>
      <c r="K300" s="161"/>
      <c r="L300" s="161"/>
      <c r="M300" s="161"/>
      <c r="N300" s="161"/>
      <c r="O300" s="161"/>
      <c r="P300" s="161"/>
      <c r="Q300" s="161"/>
      <c r="R300" s="161"/>
      <c r="S300" s="161"/>
      <c r="T300" s="161"/>
      <c r="U300" s="161"/>
      <c r="V300" s="161"/>
      <c r="W300" s="161"/>
      <c r="X300" s="161"/>
      <c r="Y300" s="150"/>
      <c r="Z300" s="150"/>
      <c r="AA300" s="150"/>
      <c r="AB300" s="150"/>
      <c r="AC300" s="150"/>
      <c r="AD300" s="150"/>
      <c r="AE300" s="150"/>
      <c r="AF300" s="150"/>
      <c r="AG300" s="150" t="s">
        <v>246</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189" t="s">
        <v>1089</v>
      </c>
      <c r="D301" s="184"/>
      <c r="E301" s="185">
        <v>-18.38</v>
      </c>
      <c r="F301" s="161"/>
      <c r="G301" s="161"/>
      <c r="H301" s="161"/>
      <c r="I301" s="161"/>
      <c r="J301" s="161"/>
      <c r="K301" s="161"/>
      <c r="L301" s="161"/>
      <c r="M301" s="161"/>
      <c r="N301" s="161"/>
      <c r="O301" s="161"/>
      <c r="P301" s="161"/>
      <c r="Q301" s="161"/>
      <c r="R301" s="161"/>
      <c r="S301" s="161"/>
      <c r="T301" s="161"/>
      <c r="U301" s="161"/>
      <c r="V301" s="161"/>
      <c r="W301" s="161"/>
      <c r="X301" s="161"/>
      <c r="Y301" s="150"/>
      <c r="Z301" s="150"/>
      <c r="AA301" s="150"/>
      <c r="AB301" s="150"/>
      <c r="AC301" s="150"/>
      <c r="AD301" s="150"/>
      <c r="AE301" s="150"/>
      <c r="AF301" s="150"/>
      <c r="AG301" s="150" t="s">
        <v>246</v>
      </c>
      <c r="AH301" s="150">
        <v>0</v>
      </c>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57"/>
      <c r="B302" s="158"/>
      <c r="C302" s="189" t="s">
        <v>1090</v>
      </c>
      <c r="D302" s="184"/>
      <c r="E302" s="185">
        <v>2.2170000000000001</v>
      </c>
      <c r="F302" s="161"/>
      <c r="G302" s="161"/>
      <c r="H302" s="161"/>
      <c r="I302" s="161"/>
      <c r="J302" s="161"/>
      <c r="K302" s="161"/>
      <c r="L302" s="161"/>
      <c r="M302" s="161"/>
      <c r="N302" s="161"/>
      <c r="O302" s="161"/>
      <c r="P302" s="161"/>
      <c r="Q302" s="161"/>
      <c r="R302" s="161"/>
      <c r="S302" s="161"/>
      <c r="T302" s="161"/>
      <c r="U302" s="161"/>
      <c r="V302" s="161"/>
      <c r="W302" s="161"/>
      <c r="X302" s="161"/>
      <c r="Y302" s="150"/>
      <c r="Z302" s="150"/>
      <c r="AA302" s="150"/>
      <c r="AB302" s="150"/>
      <c r="AC302" s="150"/>
      <c r="AD302" s="150"/>
      <c r="AE302" s="150"/>
      <c r="AF302" s="150"/>
      <c r="AG302" s="150" t="s">
        <v>246</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61"/>
      <c r="D303" s="262"/>
      <c r="E303" s="262"/>
      <c r="F303" s="262"/>
      <c r="G303" s="262"/>
      <c r="H303" s="161"/>
      <c r="I303" s="161"/>
      <c r="J303" s="161"/>
      <c r="K303" s="161"/>
      <c r="L303" s="161"/>
      <c r="M303" s="161"/>
      <c r="N303" s="161"/>
      <c r="O303" s="161"/>
      <c r="P303" s="161"/>
      <c r="Q303" s="161"/>
      <c r="R303" s="161"/>
      <c r="S303" s="161"/>
      <c r="T303" s="161"/>
      <c r="U303" s="161"/>
      <c r="V303" s="161"/>
      <c r="W303" s="161"/>
      <c r="X303" s="161"/>
      <c r="Y303" s="150"/>
      <c r="Z303" s="150"/>
      <c r="AA303" s="150"/>
      <c r="AB303" s="150"/>
      <c r="AC303" s="150"/>
      <c r="AD303" s="150"/>
      <c r="AE303" s="150"/>
      <c r="AF303" s="150"/>
      <c r="AG303" s="150" t="s">
        <v>221</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70">
        <v>69</v>
      </c>
      <c r="B304" s="171" t="s">
        <v>1038</v>
      </c>
      <c r="C304" s="180" t="s">
        <v>1039</v>
      </c>
      <c r="D304" s="172" t="s">
        <v>276</v>
      </c>
      <c r="E304" s="173">
        <v>318.67</v>
      </c>
      <c r="F304" s="174">
        <v>25.75</v>
      </c>
      <c r="G304" s="175">
        <f>ROUND(E304*F304,2)</f>
        <v>8205.75</v>
      </c>
      <c r="H304" s="174"/>
      <c r="I304" s="175">
        <f>ROUND(E304*H304,2)</f>
        <v>0</v>
      </c>
      <c r="J304" s="174"/>
      <c r="K304" s="175">
        <f>ROUND(E304*J304,2)</f>
        <v>0</v>
      </c>
      <c r="L304" s="175">
        <v>21</v>
      </c>
      <c r="M304" s="175">
        <f>G304*(1+L304/100)</f>
        <v>9928.9575000000004</v>
      </c>
      <c r="N304" s="175">
        <v>1.7000000000000001E-4</v>
      </c>
      <c r="O304" s="175">
        <f>ROUND(E304*N304,2)</f>
        <v>0.05</v>
      </c>
      <c r="P304" s="175">
        <v>0</v>
      </c>
      <c r="Q304" s="175">
        <f>ROUND(E304*P304,2)</f>
        <v>0</v>
      </c>
      <c r="R304" s="175" t="s">
        <v>1037</v>
      </c>
      <c r="S304" s="175" t="s">
        <v>217</v>
      </c>
      <c r="T304" s="176" t="s">
        <v>218</v>
      </c>
      <c r="U304" s="161">
        <v>0.03</v>
      </c>
      <c r="V304" s="161">
        <f>ROUND(E304*U304,2)</f>
        <v>9.56</v>
      </c>
      <c r="W304" s="161"/>
      <c r="X304" s="161" t="s">
        <v>241</v>
      </c>
      <c r="Y304" s="150"/>
      <c r="Z304" s="150"/>
      <c r="AA304" s="150"/>
      <c r="AB304" s="150"/>
      <c r="AC304" s="150"/>
      <c r="AD304" s="150"/>
      <c r="AE304" s="150"/>
      <c r="AF304" s="150"/>
      <c r="AG304" s="150" t="s">
        <v>242</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57"/>
      <c r="B305" s="158"/>
      <c r="C305" s="189" t="s">
        <v>1236</v>
      </c>
      <c r="D305" s="184"/>
      <c r="E305" s="185">
        <v>318.67</v>
      </c>
      <c r="F305" s="161"/>
      <c r="G305" s="161"/>
      <c r="H305" s="161"/>
      <c r="I305" s="161"/>
      <c r="J305" s="161"/>
      <c r="K305" s="161"/>
      <c r="L305" s="161"/>
      <c r="M305" s="161"/>
      <c r="N305" s="161"/>
      <c r="O305" s="161"/>
      <c r="P305" s="161"/>
      <c r="Q305" s="161"/>
      <c r="R305" s="161"/>
      <c r="S305" s="161"/>
      <c r="T305" s="161"/>
      <c r="U305" s="161"/>
      <c r="V305" s="161"/>
      <c r="W305" s="161"/>
      <c r="X305" s="161"/>
      <c r="Y305" s="150"/>
      <c r="Z305" s="150"/>
      <c r="AA305" s="150"/>
      <c r="AB305" s="150"/>
      <c r="AC305" s="150"/>
      <c r="AD305" s="150"/>
      <c r="AE305" s="150"/>
      <c r="AF305" s="150"/>
      <c r="AG305" s="150" t="s">
        <v>246</v>
      </c>
      <c r="AH305" s="150">
        <v>0</v>
      </c>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61"/>
      <c r="D306" s="262"/>
      <c r="E306" s="262"/>
      <c r="F306" s="262"/>
      <c r="G306" s="262"/>
      <c r="H306" s="161"/>
      <c r="I306" s="161"/>
      <c r="J306" s="161"/>
      <c r="K306" s="161"/>
      <c r="L306" s="161"/>
      <c r="M306" s="161"/>
      <c r="N306" s="161"/>
      <c r="O306" s="161"/>
      <c r="P306" s="161"/>
      <c r="Q306" s="161"/>
      <c r="R306" s="161"/>
      <c r="S306" s="161"/>
      <c r="T306" s="161"/>
      <c r="U306" s="161"/>
      <c r="V306" s="161"/>
      <c r="W306" s="161"/>
      <c r="X306" s="161"/>
      <c r="Y306" s="150"/>
      <c r="Z306" s="150"/>
      <c r="AA306" s="150"/>
      <c r="AB306" s="150"/>
      <c r="AC306" s="150"/>
      <c r="AD306" s="150"/>
      <c r="AE306" s="150"/>
      <c r="AF306" s="150"/>
      <c r="AG306" s="150" t="s">
        <v>221</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70">
        <v>70</v>
      </c>
      <c r="B307" s="171" t="s">
        <v>1041</v>
      </c>
      <c r="C307" s="180" t="s">
        <v>1042</v>
      </c>
      <c r="D307" s="172" t="s">
        <v>276</v>
      </c>
      <c r="E307" s="173">
        <v>318.67</v>
      </c>
      <c r="F307" s="174">
        <v>77.739999999999995</v>
      </c>
      <c r="G307" s="175">
        <f>ROUND(E307*F307,2)</f>
        <v>24773.41</v>
      </c>
      <c r="H307" s="174"/>
      <c r="I307" s="175">
        <f>ROUND(E307*H307,2)</f>
        <v>0</v>
      </c>
      <c r="J307" s="174"/>
      <c r="K307" s="175">
        <f>ROUND(E307*J307,2)</f>
        <v>0</v>
      </c>
      <c r="L307" s="175">
        <v>21</v>
      </c>
      <c r="M307" s="175">
        <f>G307*(1+L307/100)</f>
        <v>29975.826099999998</v>
      </c>
      <c r="N307" s="175">
        <v>4.6000000000000001E-4</v>
      </c>
      <c r="O307" s="175">
        <f>ROUND(E307*N307,2)</f>
        <v>0.15</v>
      </c>
      <c r="P307" s="175">
        <v>0</v>
      </c>
      <c r="Q307" s="175">
        <f>ROUND(E307*P307,2)</f>
        <v>0</v>
      </c>
      <c r="R307" s="175" t="s">
        <v>1037</v>
      </c>
      <c r="S307" s="175" t="s">
        <v>217</v>
      </c>
      <c r="T307" s="176" t="s">
        <v>218</v>
      </c>
      <c r="U307" s="161">
        <v>0.1</v>
      </c>
      <c r="V307" s="161">
        <f>ROUND(E307*U307,2)</f>
        <v>31.87</v>
      </c>
      <c r="W307" s="161"/>
      <c r="X307" s="161" t="s">
        <v>241</v>
      </c>
      <c r="Y307" s="150"/>
      <c r="Z307" s="150"/>
      <c r="AA307" s="150"/>
      <c r="AB307" s="150"/>
      <c r="AC307" s="150"/>
      <c r="AD307" s="150"/>
      <c r="AE307" s="150"/>
      <c r="AF307" s="150"/>
      <c r="AG307" s="150" t="s">
        <v>242</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189" t="s">
        <v>1237</v>
      </c>
      <c r="D308" s="184"/>
      <c r="E308" s="185">
        <v>318.67</v>
      </c>
      <c r="F308" s="161"/>
      <c r="G308" s="161"/>
      <c r="H308" s="161"/>
      <c r="I308" s="161"/>
      <c r="J308" s="161"/>
      <c r="K308" s="161"/>
      <c r="L308" s="161"/>
      <c r="M308" s="161"/>
      <c r="N308" s="161"/>
      <c r="O308" s="161"/>
      <c r="P308" s="161"/>
      <c r="Q308" s="161"/>
      <c r="R308" s="161"/>
      <c r="S308" s="161"/>
      <c r="T308" s="161"/>
      <c r="U308" s="161"/>
      <c r="V308" s="161"/>
      <c r="W308" s="161"/>
      <c r="X308" s="161"/>
      <c r="Y308" s="150"/>
      <c r="Z308" s="150"/>
      <c r="AA308" s="150"/>
      <c r="AB308" s="150"/>
      <c r="AC308" s="150"/>
      <c r="AD308" s="150"/>
      <c r="AE308" s="150"/>
      <c r="AF308" s="150"/>
      <c r="AG308" s="150" t="s">
        <v>246</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
      <c r="A309" s="157"/>
      <c r="B309" s="158"/>
      <c r="C309" s="261"/>
      <c r="D309" s="262"/>
      <c r="E309" s="262"/>
      <c r="F309" s="262"/>
      <c r="G309" s="262"/>
      <c r="H309" s="161"/>
      <c r="I309" s="161"/>
      <c r="J309" s="161"/>
      <c r="K309" s="161"/>
      <c r="L309" s="161"/>
      <c r="M309" s="161"/>
      <c r="N309" s="161"/>
      <c r="O309" s="161"/>
      <c r="P309" s="161"/>
      <c r="Q309" s="161"/>
      <c r="R309" s="161"/>
      <c r="S309" s="161"/>
      <c r="T309" s="161"/>
      <c r="U309" s="161"/>
      <c r="V309" s="161"/>
      <c r="W309" s="161"/>
      <c r="X309" s="161"/>
      <c r="Y309" s="150"/>
      <c r="Z309" s="150"/>
      <c r="AA309" s="150"/>
      <c r="AB309" s="150"/>
      <c r="AC309" s="150"/>
      <c r="AD309" s="150"/>
      <c r="AE309" s="150"/>
      <c r="AF309" s="150"/>
      <c r="AG309" s="150" t="s">
        <v>221</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x14ac:dyDescent="0.2">
      <c r="A310" s="164" t="s">
        <v>212</v>
      </c>
      <c r="B310" s="165" t="s">
        <v>179</v>
      </c>
      <c r="C310" s="179" t="s">
        <v>180</v>
      </c>
      <c r="D310" s="166"/>
      <c r="E310" s="167"/>
      <c r="F310" s="168"/>
      <c r="G310" s="168">
        <f>SUMIF(AG311:AG321,"&lt;&gt;NOR",G311:G321)</f>
        <v>86522.029999999984</v>
      </c>
      <c r="H310" s="168"/>
      <c r="I310" s="168">
        <f>SUM(I311:I321)</f>
        <v>0</v>
      </c>
      <c r="J310" s="168"/>
      <c r="K310" s="168">
        <f>SUM(K311:K321)</f>
        <v>0</v>
      </c>
      <c r="L310" s="168"/>
      <c r="M310" s="168">
        <f>SUM(M311:M321)</f>
        <v>104691.6563</v>
      </c>
      <c r="N310" s="168"/>
      <c r="O310" s="168">
        <f>SUM(O311:O321)</f>
        <v>0</v>
      </c>
      <c r="P310" s="168"/>
      <c r="Q310" s="168">
        <f>SUM(Q311:Q321)</f>
        <v>0</v>
      </c>
      <c r="R310" s="168"/>
      <c r="S310" s="168"/>
      <c r="T310" s="169"/>
      <c r="U310" s="163"/>
      <c r="V310" s="163">
        <f>SUM(V311:V321)</f>
        <v>68.350000000000009</v>
      </c>
      <c r="W310" s="163"/>
      <c r="X310" s="163"/>
      <c r="AG310" t="s">
        <v>213</v>
      </c>
    </row>
    <row r="311" spans="1:60" outlineLevel="1" x14ac:dyDescent="0.2">
      <c r="A311" s="170">
        <v>71</v>
      </c>
      <c r="B311" s="171" t="s">
        <v>1046</v>
      </c>
      <c r="C311" s="180" t="s">
        <v>1047</v>
      </c>
      <c r="D311" s="172" t="s">
        <v>300</v>
      </c>
      <c r="E311" s="173">
        <v>51.85866</v>
      </c>
      <c r="F311" s="174">
        <v>880.74</v>
      </c>
      <c r="G311" s="175">
        <f>ROUND(E311*F311,2)</f>
        <v>45674</v>
      </c>
      <c r="H311" s="174"/>
      <c r="I311" s="175">
        <f>ROUND(E311*H311,2)</f>
        <v>0</v>
      </c>
      <c r="J311" s="174"/>
      <c r="K311" s="175">
        <f>ROUND(E311*J311,2)</f>
        <v>0</v>
      </c>
      <c r="L311" s="175">
        <v>21</v>
      </c>
      <c r="M311" s="175">
        <f>G311*(1+L311/100)</f>
        <v>55265.54</v>
      </c>
      <c r="N311" s="175">
        <v>0</v>
      </c>
      <c r="O311" s="175">
        <f>ROUND(E311*N311,2)</f>
        <v>0</v>
      </c>
      <c r="P311" s="175">
        <v>0</v>
      </c>
      <c r="Q311" s="175">
        <f>ROUND(E311*P311,2)</f>
        <v>0</v>
      </c>
      <c r="R311" s="175"/>
      <c r="S311" s="175" t="s">
        <v>217</v>
      </c>
      <c r="T311" s="176" t="s">
        <v>218</v>
      </c>
      <c r="U311" s="161">
        <v>0.26500000000000001</v>
      </c>
      <c r="V311" s="161">
        <f>ROUND(E311*U311,2)</f>
        <v>13.74</v>
      </c>
      <c r="W311" s="161"/>
      <c r="X311" s="161" t="s">
        <v>1048</v>
      </c>
      <c r="Y311" s="150"/>
      <c r="Z311" s="150"/>
      <c r="AA311" s="150"/>
      <c r="AB311" s="150"/>
      <c r="AC311" s="150"/>
      <c r="AD311" s="150"/>
      <c r="AE311" s="150"/>
      <c r="AF311" s="150"/>
      <c r="AG311" s="150" t="s">
        <v>1049</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50"/>
      <c r="D312" s="251"/>
      <c r="E312" s="251"/>
      <c r="F312" s="251"/>
      <c r="G312" s="251"/>
      <c r="H312" s="161"/>
      <c r="I312" s="161"/>
      <c r="J312" s="161"/>
      <c r="K312" s="161"/>
      <c r="L312" s="161"/>
      <c r="M312" s="161"/>
      <c r="N312" s="161"/>
      <c r="O312" s="161"/>
      <c r="P312" s="161"/>
      <c r="Q312" s="161"/>
      <c r="R312" s="161"/>
      <c r="S312" s="161"/>
      <c r="T312" s="161"/>
      <c r="U312" s="161"/>
      <c r="V312" s="161"/>
      <c r="W312" s="161"/>
      <c r="X312" s="161"/>
      <c r="Y312" s="150"/>
      <c r="Z312" s="150"/>
      <c r="AA312" s="150"/>
      <c r="AB312" s="150"/>
      <c r="AC312" s="150"/>
      <c r="AD312" s="150"/>
      <c r="AE312" s="150"/>
      <c r="AF312" s="150"/>
      <c r="AG312" s="150" t="s">
        <v>221</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0">
        <v>72</v>
      </c>
      <c r="B313" s="171" t="s">
        <v>1050</v>
      </c>
      <c r="C313" s="180" t="s">
        <v>1051</v>
      </c>
      <c r="D313" s="172" t="s">
        <v>300</v>
      </c>
      <c r="E313" s="173">
        <v>51.85866</v>
      </c>
      <c r="F313" s="174">
        <v>377.46</v>
      </c>
      <c r="G313" s="175">
        <f>ROUND(E313*F313,2)</f>
        <v>19574.57</v>
      </c>
      <c r="H313" s="174"/>
      <c r="I313" s="175">
        <f>ROUND(E313*H313,2)</f>
        <v>0</v>
      </c>
      <c r="J313" s="174"/>
      <c r="K313" s="175">
        <f>ROUND(E313*J313,2)</f>
        <v>0</v>
      </c>
      <c r="L313" s="175">
        <v>21</v>
      </c>
      <c r="M313" s="175">
        <f>G313*(1+L313/100)</f>
        <v>23685.2297</v>
      </c>
      <c r="N313" s="175">
        <v>0</v>
      </c>
      <c r="O313" s="175">
        <f>ROUND(E313*N313,2)</f>
        <v>0</v>
      </c>
      <c r="P313" s="175">
        <v>0</v>
      </c>
      <c r="Q313" s="175">
        <f>ROUND(E313*P313,2)</f>
        <v>0</v>
      </c>
      <c r="R313" s="175" t="s">
        <v>602</v>
      </c>
      <c r="S313" s="175" t="s">
        <v>217</v>
      </c>
      <c r="T313" s="176" t="s">
        <v>218</v>
      </c>
      <c r="U313" s="161">
        <v>0.94199999999999995</v>
      </c>
      <c r="V313" s="161">
        <f>ROUND(E313*U313,2)</f>
        <v>48.85</v>
      </c>
      <c r="W313" s="161"/>
      <c r="X313" s="161" t="s">
        <v>1048</v>
      </c>
      <c r="Y313" s="150"/>
      <c r="Z313" s="150"/>
      <c r="AA313" s="150"/>
      <c r="AB313" s="150"/>
      <c r="AC313" s="150"/>
      <c r="AD313" s="150"/>
      <c r="AE313" s="150"/>
      <c r="AF313" s="150"/>
      <c r="AG313" s="150" t="s">
        <v>1049</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50"/>
      <c r="D314" s="251"/>
      <c r="E314" s="251"/>
      <c r="F314" s="251"/>
      <c r="G314" s="251"/>
      <c r="H314" s="161"/>
      <c r="I314" s="161"/>
      <c r="J314" s="161"/>
      <c r="K314" s="161"/>
      <c r="L314" s="161"/>
      <c r="M314" s="161"/>
      <c r="N314" s="161"/>
      <c r="O314" s="161"/>
      <c r="P314" s="161"/>
      <c r="Q314" s="161"/>
      <c r="R314" s="161"/>
      <c r="S314" s="161"/>
      <c r="T314" s="161"/>
      <c r="U314" s="161"/>
      <c r="V314" s="161"/>
      <c r="W314" s="161"/>
      <c r="X314" s="161"/>
      <c r="Y314" s="150"/>
      <c r="Z314" s="150"/>
      <c r="AA314" s="150"/>
      <c r="AB314" s="150"/>
      <c r="AC314" s="150"/>
      <c r="AD314" s="150"/>
      <c r="AE314" s="150"/>
      <c r="AF314" s="150"/>
      <c r="AG314" s="150" t="s">
        <v>221</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ht="22.5" outlineLevel="1" x14ac:dyDescent="0.2">
      <c r="A315" s="170">
        <v>73</v>
      </c>
      <c r="B315" s="171" t="s">
        <v>1052</v>
      </c>
      <c r="C315" s="180" t="s">
        <v>1053</v>
      </c>
      <c r="D315" s="172" t="s">
        <v>300</v>
      </c>
      <c r="E315" s="173">
        <v>51.85866</v>
      </c>
      <c r="F315" s="174">
        <v>42.01</v>
      </c>
      <c r="G315" s="175">
        <f>ROUND(E315*F315,2)</f>
        <v>2178.58</v>
      </c>
      <c r="H315" s="174"/>
      <c r="I315" s="175">
        <f>ROUND(E315*H315,2)</f>
        <v>0</v>
      </c>
      <c r="J315" s="174"/>
      <c r="K315" s="175">
        <f>ROUND(E315*J315,2)</f>
        <v>0</v>
      </c>
      <c r="L315" s="175">
        <v>21</v>
      </c>
      <c r="M315" s="175">
        <f>G315*(1+L315/100)</f>
        <v>2636.0817999999999</v>
      </c>
      <c r="N315" s="175">
        <v>0</v>
      </c>
      <c r="O315" s="175">
        <f>ROUND(E315*N315,2)</f>
        <v>0</v>
      </c>
      <c r="P315" s="175">
        <v>0</v>
      </c>
      <c r="Q315" s="175">
        <f>ROUND(E315*P315,2)</f>
        <v>0</v>
      </c>
      <c r="R315" s="175" t="s">
        <v>602</v>
      </c>
      <c r="S315" s="175" t="s">
        <v>217</v>
      </c>
      <c r="T315" s="176" t="s">
        <v>218</v>
      </c>
      <c r="U315" s="161">
        <v>0.105</v>
      </c>
      <c r="V315" s="161">
        <f>ROUND(E315*U315,2)</f>
        <v>5.45</v>
      </c>
      <c r="W315" s="161"/>
      <c r="X315" s="161" t="s">
        <v>1048</v>
      </c>
      <c r="Y315" s="150"/>
      <c r="Z315" s="150"/>
      <c r="AA315" s="150"/>
      <c r="AB315" s="150"/>
      <c r="AC315" s="150"/>
      <c r="AD315" s="150"/>
      <c r="AE315" s="150"/>
      <c r="AF315" s="150"/>
      <c r="AG315" s="150" t="s">
        <v>1049</v>
      </c>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50"/>
      <c r="D316" s="251"/>
      <c r="E316" s="251"/>
      <c r="F316" s="251"/>
      <c r="G316" s="251"/>
      <c r="H316" s="161"/>
      <c r="I316" s="161"/>
      <c r="J316" s="161"/>
      <c r="K316" s="161"/>
      <c r="L316" s="161"/>
      <c r="M316" s="161"/>
      <c r="N316" s="161"/>
      <c r="O316" s="161"/>
      <c r="P316" s="161"/>
      <c r="Q316" s="161"/>
      <c r="R316" s="161"/>
      <c r="S316" s="161"/>
      <c r="T316" s="161"/>
      <c r="U316" s="161"/>
      <c r="V316" s="161"/>
      <c r="W316" s="161"/>
      <c r="X316" s="161"/>
      <c r="Y316" s="150"/>
      <c r="Z316" s="150"/>
      <c r="AA316" s="150"/>
      <c r="AB316" s="150"/>
      <c r="AC316" s="150"/>
      <c r="AD316" s="150"/>
      <c r="AE316" s="150"/>
      <c r="AF316" s="150"/>
      <c r="AG316" s="150" t="s">
        <v>221</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70">
        <v>74</v>
      </c>
      <c r="B317" s="171" t="s">
        <v>1054</v>
      </c>
      <c r="C317" s="180" t="s">
        <v>1055</v>
      </c>
      <c r="D317" s="172" t="s">
        <v>300</v>
      </c>
      <c r="E317" s="173">
        <v>51.85866</v>
      </c>
      <c r="F317" s="174">
        <v>356.1</v>
      </c>
      <c r="G317" s="175">
        <f>ROUND(E317*F317,2)</f>
        <v>18466.87</v>
      </c>
      <c r="H317" s="174"/>
      <c r="I317" s="175">
        <f>ROUND(E317*H317,2)</f>
        <v>0</v>
      </c>
      <c r="J317" s="174"/>
      <c r="K317" s="175">
        <f>ROUND(E317*J317,2)</f>
        <v>0</v>
      </c>
      <c r="L317" s="175">
        <v>21</v>
      </c>
      <c r="M317" s="175">
        <f>G317*(1+L317/100)</f>
        <v>22344.912699999997</v>
      </c>
      <c r="N317" s="175">
        <v>0</v>
      </c>
      <c r="O317" s="175">
        <f>ROUND(E317*N317,2)</f>
        <v>0</v>
      </c>
      <c r="P317" s="175">
        <v>0</v>
      </c>
      <c r="Q317" s="175">
        <f>ROUND(E317*P317,2)</f>
        <v>0</v>
      </c>
      <c r="R317" s="175" t="s">
        <v>602</v>
      </c>
      <c r="S317" s="175" t="s">
        <v>1056</v>
      </c>
      <c r="T317" s="176" t="s">
        <v>218</v>
      </c>
      <c r="U317" s="161">
        <v>0</v>
      </c>
      <c r="V317" s="161">
        <f>ROUND(E317*U317,2)</f>
        <v>0</v>
      </c>
      <c r="W317" s="161"/>
      <c r="X317" s="161" t="s">
        <v>1048</v>
      </c>
      <c r="Y317" s="150"/>
      <c r="Z317" s="150"/>
      <c r="AA317" s="150"/>
      <c r="AB317" s="150"/>
      <c r="AC317" s="150"/>
      <c r="AD317" s="150"/>
      <c r="AE317" s="150"/>
      <c r="AF317" s="150"/>
      <c r="AG317" s="150" t="s">
        <v>1049</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50"/>
      <c r="D318" s="251"/>
      <c r="E318" s="251"/>
      <c r="F318" s="251"/>
      <c r="G318" s="251"/>
      <c r="H318" s="161"/>
      <c r="I318" s="161"/>
      <c r="J318" s="161"/>
      <c r="K318" s="161"/>
      <c r="L318" s="161"/>
      <c r="M318" s="161"/>
      <c r="N318" s="161"/>
      <c r="O318" s="161"/>
      <c r="P318" s="161"/>
      <c r="Q318" s="161"/>
      <c r="R318" s="161"/>
      <c r="S318" s="161"/>
      <c r="T318" s="161"/>
      <c r="U318" s="161"/>
      <c r="V318" s="161"/>
      <c r="W318" s="161"/>
      <c r="X318" s="161"/>
      <c r="Y318" s="150"/>
      <c r="Z318" s="150"/>
      <c r="AA318" s="150"/>
      <c r="AB318" s="150"/>
      <c r="AC318" s="150"/>
      <c r="AD318" s="150"/>
      <c r="AE318" s="150"/>
      <c r="AF318" s="150"/>
      <c r="AG318" s="150" t="s">
        <v>221</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70">
        <v>75</v>
      </c>
      <c r="B319" s="171" t="s">
        <v>1057</v>
      </c>
      <c r="C319" s="180" t="s">
        <v>1058</v>
      </c>
      <c r="D319" s="172" t="s">
        <v>300</v>
      </c>
      <c r="E319" s="173">
        <v>51.85866</v>
      </c>
      <c r="F319" s="174">
        <v>12.11</v>
      </c>
      <c r="G319" s="175">
        <f>ROUND(E319*F319,2)</f>
        <v>628.01</v>
      </c>
      <c r="H319" s="174"/>
      <c r="I319" s="175">
        <f>ROUND(E319*H319,2)</f>
        <v>0</v>
      </c>
      <c r="J319" s="174"/>
      <c r="K319" s="175">
        <f>ROUND(E319*J319,2)</f>
        <v>0</v>
      </c>
      <c r="L319" s="175">
        <v>21</v>
      </c>
      <c r="M319" s="175">
        <f>G319*(1+L319/100)</f>
        <v>759.89209999999991</v>
      </c>
      <c r="N319" s="175">
        <v>0</v>
      </c>
      <c r="O319" s="175">
        <f>ROUND(E319*N319,2)</f>
        <v>0</v>
      </c>
      <c r="P319" s="175">
        <v>0</v>
      </c>
      <c r="Q319" s="175">
        <f>ROUND(E319*P319,2)</f>
        <v>0</v>
      </c>
      <c r="R319" s="175" t="s">
        <v>1059</v>
      </c>
      <c r="S319" s="175" t="s">
        <v>217</v>
      </c>
      <c r="T319" s="176" t="s">
        <v>218</v>
      </c>
      <c r="U319" s="161">
        <v>6.0000000000000001E-3</v>
      </c>
      <c r="V319" s="161">
        <f>ROUND(E319*U319,2)</f>
        <v>0.31</v>
      </c>
      <c r="W319" s="161"/>
      <c r="X319" s="161" t="s">
        <v>1048</v>
      </c>
      <c r="Y319" s="150"/>
      <c r="Z319" s="150"/>
      <c r="AA319" s="150"/>
      <c r="AB319" s="150"/>
      <c r="AC319" s="150"/>
      <c r="AD319" s="150"/>
      <c r="AE319" s="150"/>
      <c r="AF319" s="150"/>
      <c r="AG319" s="150" t="s">
        <v>1049</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59" t="s">
        <v>1060</v>
      </c>
      <c r="D320" s="260"/>
      <c r="E320" s="260"/>
      <c r="F320" s="260"/>
      <c r="G320" s="260"/>
      <c r="H320" s="161"/>
      <c r="I320" s="161"/>
      <c r="J320" s="161"/>
      <c r="K320" s="161"/>
      <c r="L320" s="161"/>
      <c r="M320" s="161"/>
      <c r="N320" s="161"/>
      <c r="O320" s="161"/>
      <c r="P320" s="161"/>
      <c r="Q320" s="161"/>
      <c r="R320" s="161"/>
      <c r="S320" s="161"/>
      <c r="T320" s="161"/>
      <c r="U320" s="161"/>
      <c r="V320" s="161"/>
      <c r="W320" s="161"/>
      <c r="X320" s="161"/>
      <c r="Y320" s="150"/>
      <c r="Z320" s="150"/>
      <c r="AA320" s="150"/>
      <c r="AB320" s="150"/>
      <c r="AC320" s="150"/>
      <c r="AD320" s="150"/>
      <c r="AE320" s="150"/>
      <c r="AF320" s="150"/>
      <c r="AG320" s="150" t="s">
        <v>244</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61"/>
      <c r="D321" s="262"/>
      <c r="E321" s="262"/>
      <c r="F321" s="262"/>
      <c r="G321" s="262"/>
      <c r="H321" s="161"/>
      <c r="I321" s="161"/>
      <c r="J321" s="161"/>
      <c r="K321" s="161"/>
      <c r="L321" s="161"/>
      <c r="M321" s="161"/>
      <c r="N321" s="161"/>
      <c r="O321" s="161"/>
      <c r="P321" s="161"/>
      <c r="Q321" s="161"/>
      <c r="R321" s="161"/>
      <c r="S321" s="161"/>
      <c r="T321" s="161"/>
      <c r="U321" s="161"/>
      <c r="V321" s="161"/>
      <c r="W321" s="161"/>
      <c r="X321" s="161"/>
      <c r="Y321" s="150"/>
      <c r="Z321" s="150"/>
      <c r="AA321" s="150"/>
      <c r="AB321" s="150"/>
      <c r="AC321" s="150"/>
      <c r="AD321" s="150"/>
      <c r="AE321" s="150"/>
      <c r="AF321" s="150"/>
      <c r="AG321" s="150" t="s">
        <v>221</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x14ac:dyDescent="0.2">
      <c r="A322" s="3"/>
      <c r="B322" s="4"/>
      <c r="C322" s="181"/>
      <c r="D322" s="6"/>
      <c r="E322" s="3"/>
      <c r="F322" s="3"/>
      <c r="G322" s="3"/>
      <c r="H322" s="3"/>
      <c r="I322" s="3"/>
      <c r="J322" s="3"/>
      <c r="K322" s="3"/>
      <c r="L322" s="3"/>
      <c r="M322" s="3"/>
      <c r="N322" s="3"/>
      <c r="O322" s="3"/>
      <c r="P322" s="3"/>
      <c r="Q322" s="3"/>
      <c r="R322" s="3"/>
      <c r="S322" s="3"/>
      <c r="T322" s="3"/>
      <c r="U322" s="3"/>
      <c r="V322" s="3"/>
      <c r="W322" s="3"/>
      <c r="X322" s="3"/>
      <c r="AE322">
        <v>15</v>
      </c>
      <c r="AF322">
        <v>21</v>
      </c>
      <c r="AG322" t="s">
        <v>199</v>
      </c>
    </row>
    <row r="323" spans="1:60" x14ac:dyDescent="0.2">
      <c r="A323" s="153"/>
      <c r="B323" s="154" t="s">
        <v>29</v>
      </c>
      <c r="C323" s="182"/>
      <c r="D323" s="155"/>
      <c r="E323" s="156"/>
      <c r="F323" s="156"/>
      <c r="G323" s="178">
        <f>G8+G36+G41+G64+G69+G121+G135+G141+G145+G182+G186+G196+G206+G227+G258+G284+G291+G298+G310</f>
        <v>1106566</v>
      </c>
      <c r="H323" s="3"/>
      <c r="I323" s="3"/>
      <c r="J323" s="3"/>
      <c r="K323" s="3"/>
      <c r="L323" s="3"/>
      <c r="M323" s="3"/>
      <c r="N323" s="3"/>
      <c r="O323" s="3"/>
      <c r="P323" s="3"/>
      <c r="Q323" s="3"/>
      <c r="R323" s="3"/>
      <c r="S323" s="3"/>
      <c r="T323" s="3"/>
      <c r="U323" s="3"/>
      <c r="V323" s="3"/>
      <c r="W323" s="3"/>
      <c r="X323" s="3"/>
      <c r="AE323">
        <f>SUMIF(L7:L321,AE322,G7:G321)</f>
        <v>0</v>
      </c>
      <c r="AF323">
        <f>SUMIF(L7:L321,AF322,G7:G321)</f>
        <v>1106566.0000000005</v>
      </c>
      <c r="AG323" t="s">
        <v>230</v>
      </c>
    </row>
    <row r="324" spans="1:60" x14ac:dyDescent="0.2">
      <c r="C324" s="183"/>
      <c r="D324" s="10"/>
      <c r="AG324" t="s">
        <v>231</v>
      </c>
    </row>
    <row r="325" spans="1:60" x14ac:dyDescent="0.2">
      <c r="D325" s="10"/>
    </row>
    <row r="326" spans="1:60" x14ac:dyDescent="0.2">
      <c r="D326" s="10"/>
    </row>
    <row r="327" spans="1:60" x14ac:dyDescent="0.2">
      <c r="D327" s="10"/>
    </row>
    <row r="328" spans="1:60" x14ac:dyDescent="0.2">
      <c r="D328" s="10"/>
    </row>
    <row r="329" spans="1:60" x14ac:dyDescent="0.2">
      <c r="D329" s="10"/>
    </row>
    <row r="330" spans="1:60" x14ac:dyDescent="0.2">
      <c r="D330" s="10"/>
    </row>
    <row r="331" spans="1:60" x14ac:dyDescent="0.2">
      <c r="D331" s="10"/>
    </row>
    <row r="332" spans="1:60" x14ac:dyDescent="0.2">
      <c r="D332" s="10"/>
    </row>
    <row r="333" spans="1:60" x14ac:dyDescent="0.2">
      <c r="D333" s="10"/>
    </row>
    <row r="334" spans="1:60" x14ac:dyDescent="0.2">
      <c r="D334" s="10"/>
    </row>
    <row r="335" spans="1:60" x14ac:dyDescent="0.2">
      <c r="D335" s="10"/>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bNHy/ZeCsLYWQ4FSzN9zGgSlYPnPsWeA1YtWGJSHOQR4NYsaqfL7DA3RLMzoHS4DfW8ns9i2f2Duzjz7v45kw==" saltValue="9wJ63xGngyhyNVN3DV5Vcg==" spinCount="100000" sheet="1"/>
  <mergeCells count="117">
    <mergeCell ref="C16:G16"/>
    <mergeCell ref="C18:G18"/>
    <mergeCell ref="C20:G20"/>
    <mergeCell ref="C22:G22"/>
    <mergeCell ref="C24:G24"/>
    <mergeCell ref="C26:G26"/>
    <mergeCell ref="A1:G1"/>
    <mergeCell ref="C2:G2"/>
    <mergeCell ref="C3:G3"/>
    <mergeCell ref="C4:G4"/>
    <mergeCell ref="C10:G10"/>
    <mergeCell ref="C13:G13"/>
    <mergeCell ref="C43:G43"/>
    <mergeCell ref="C48:G48"/>
    <mergeCell ref="C50:G50"/>
    <mergeCell ref="C52:G52"/>
    <mergeCell ref="C54:G54"/>
    <mergeCell ref="C56:G56"/>
    <mergeCell ref="C28:G28"/>
    <mergeCell ref="C30:G30"/>
    <mergeCell ref="C32:G32"/>
    <mergeCell ref="C35:G35"/>
    <mergeCell ref="C38:G38"/>
    <mergeCell ref="C40:G40"/>
    <mergeCell ref="C75:G75"/>
    <mergeCell ref="C78:G78"/>
    <mergeCell ref="C80:G80"/>
    <mergeCell ref="C81:G81"/>
    <mergeCell ref="C86:G86"/>
    <mergeCell ref="C88:G88"/>
    <mergeCell ref="C58:G58"/>
    <mergeCell ref="C63:G63"/>
    <mergeCell ref="C66:G66"/>
    <mergeCell ref="C68:G68"/>
    <mergeCell ref="C71:G71"/>
    <mergeCell ref="C73:G73"/>
    <mergeCell ref="C106:G106"/>
    <mergeCell ref="C108:G108"/>
    <mergeCell ref="C112:G112"/>
    <mergeCell ref="C115:G115"/>
    <mergeCell ref="C120:G120"/>
    <mergeCell ref="C123:G123"/>
    <mergeCell ref="C91:G91"/>
    <mergeCell ref="C93:G93"/>
    <mergeCell ref="C96:G96"/>
    <mergeCell ref="C100:G100"/>
    <mergeCell ref="C102:G102"/>
    <mergeCell ref="C104:G104"/>
    <mergeCell ref="C144:G144"/>
    <mergeCell ref="C147:G147"/>
    <mergeCell ref="C149:G149"/>
    <mergeCell ref="C153:G153"/>
    <mergeCell ref="C155:G155"/>
    <mergeCell ref="C157:G157"/>
    <mergeCell ref="C127:G127"/>
    <mergeCell ref="C129:G129"/>
    <mergeCell ref="C131:G131"/>
    <mergeCell ref="C134:G134"/>
    <mergeCell ref="C137:G137"/>
    <mergeCell ref="C140:G140"/>
    <mergeCell ref="C172:G172"/>
    <mergeCell ref="C174:G174"/>
    <mergeCell ref="C178:G178"/>
    <mergeCell ref="C181:G181"/>
    <mergeCell ref="C184:G184"/>
    <mergeCell ref="C185:G185"/>
    <mergeCell ref="C159:G159"/>
    <mergeCell ref="C161:G161"/>
    <mergeCell ref="C163:G163"/>
    <mergeCell ref="C165:G165"/>
    <mergeCell ref="C167:G167"/>
    <mergeCell ref="C169:G169"/>
    <mergeCell ref="C204:G204"/>
    <mergeCell ref="C205:G205"/>
    <mergeCell ref="C209:G209"/>
    <mergeCell ref="C212:G212"/>
    <mergeCell ref="C215:G215"/>
    <mergeCell ref="C218:G218"/>
    <mergeCell ref="C189:G189"/>
    <mergeCell ref="C192:G192"/>
    <mergeCell ref="C194:G194"/>
    <mergeCell ref="C195:G195"/>
    <mergeCell ref="C199:G199"/>
    <mergeCell ref="C202:G202"/>
    <mergeCell ref="C235:G235"/>
    <mergeCell ref="C239:G239"/>
    <mergeCell ref="C243:G243"/>
    <mergeCell ref="C246:G246"/>
    <mergeCell ref="C250:G250"/>
    <mergeCell ref="C254:G254"/>
    <mergeCell ref="C220:G220"/>
    <mergeCell ref="C223:G223"/>
    <mergeCell ref="C225:G225"/>
    <mergeCell ref="C226:G226"/>
    <mergeCell ref="C229:G229"/>
    <mergeCell ref="C232:G232"/>
    <mergeCell ref="C283:G283"/>
    <mergeCell ref="C287:G287"/>
    <mergeCell ref="C289:G289"/>
    <mergeCell ref="C290:G290"/>
    <mergeCell ref="C294:G294"/>
    <mergeCell ref="C297:G297"/>
    <mergeCell ref="C256:G256"/>
    <mergeCell ref="C257:G257"/>
    <mergeCell ref="C264:G264"/>
    <mergeCell ref="C268:G268"/>
    <mergeCell ref="C280:G280"/>
    <mergeCell ref="C282:G282"/>
    <mergeCell ref="C318:G318"/>
    <mergeCell ref="C320:G320"/>
    <mergeCell ref="C321:G321"/>
    <mergeCell ref="C303:G303"/>
    <mergeCell ref="C306:G306"/>
    <mergeCell ref="C309:G309"/>
    <mergeCell ref="C312:G312"/>
    <mergeCell ref="C314:G314"/>
    <mergeCell ref="C316:G3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4232-2B85-43EA-B8B2-AB780D611CD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60</v>
      </c>
      <c r="C3" s="253" t="s">
        <v>61</v>
      </c>
      <c r="D3" s="254"/>
      <c r="E3" s="254"/>
      <c r="F3" s="254"/>
      <c r="G3" s="255"/>
      <c r="AC3" s="124" t="s">
        <v>186</v>
      </c>
      <c r="AG3" t="s">
        <v>189</v>
      </c>
    </row>
    <row r="4" spans="1:60" ht="24.95" customHeight="1" x14ac:dyDescent="0.2">
      <c r="A4" s="143" t="s">
        <v>9</v>
      </c>
      <c r="B4" s="144" t="s">
        <v>43</v>
      </c>
      <c r="C4" s="256" t="s">
        <v>62</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89</v>
      </c>
      <c r="C8" s="179" t="s">
        <v>90</v>
      </c>
      <c r="D8" s="166"/>
      <c r="E8" s="167"/>
      <c r="F8" s="168"/>
      <c r="G8" s="168">
        <f>SUMIF(AG9:AG46,"&lt;&gt;NOR",G9:G46)</f>
        <v>21082.18</v>
      </c>
      <c r="H8" s="168"/>
      <c r="I8" s="168">
        <f>SUM(I9:I46)</f>
        <v>0</v>
      </c>
      <c r="J8" s="168"/>
      <c r="K8" s="168">
        <f>SUM(K9:K46)</f>
        <v>0</v>
      </c>
      <c r="L8" s="168"/>
      <c r="M8" s="168">
        <f>SUM(M9:M46)</f>
        <v>25509.437799999996</v>
      </c>
      <c r="N8" s="168"/>
      <c r="O8" s="168">
        <f>SUM(O9:O46)</f>
        <v>5.16</v>
      </c>
      <c r="P8" s="168"/>
      <c r="Q8" s="168">
        <f>SUM(Q9:Q46)</f>
        <v>0.46</v>
      </c>
      <c r="R8" s="168"/>
      <c r="S8" s="168"/>
      <c r="T8" s="169"/>
      <c r="U8" s="163"/>
      <c r="V8" s="163">
        <f>SUM(V9:V46)</f>
        <v>37.07</v>
      </c>
      <c r="W8" s="163"/>
      <c r="X8" s="163"/>
      <c r="AG8" t="s">
        <v>213</v>
      </c>
    </row>
    <row r="9" spans="1:60" outlineLevel="1" x14ac:dyDescent="0.2">
      <c r="A9" s="170">
        <v>1</v>
      </c>
      <c r="B9" s="171" t="s">
        <v>1238</v>
      </c>
      <c r="C9" s="180" t="s">
        <v>1239</v>
      </c>
      <c r="D9" s="172" t="s">
        <v>239</v>
      </c>
      <c r="E9" s="173">
        <v>2.1</v>
      </c>
      <c r="F9" s="174">
        <v>126.41</v>
      </c>
      <c r="G9" s="175">
        <f>ROUND(E9*F9,2)</f>
        <v>265.45999999999998</v>
      </c>
      <c r="H9" s="174"/>
      <c r="I9" s="175">
        <f>ROUND(E9*H9,2)</f>
        <v>0</v>
      </c>
      <c r="J9" s="174"/>
      <c r="K9" s="175">
        <f>ROUND(E9*J9,2)</f>
        <v>0</v>
      </c>
      <c r="L9" s="175">
        <v>21</v>
      </c>
      <c r="M9" s="175">
        <f>G9*(1+L9/100)</f>
        <v>321.20659999999998</v>
      </c>
      <c r="N9" s="175">
        <v>0</v>
      </c>
      <c r="O9" s="175">
        <f>ROUND(E9*N9,2)</f>
        <v>0</v>
      </c>
      <c r="P9" s="175">
        <v>0.22</v>
      </c>
      <c r="Q9" s="175">
        <f>ROUND(E9*P9,2)</f>
        <v>0.46</v>
      </c>
      <c r="R9" s="175" t="s">
        <v>240</v>
      </c>
      <c r="S9" s="175" t="s">
        <v>217</v>
      </c>
      <c r="T9" s="176" t="s">
        <v>218</v>
      </c>
      <c r="U9" s="161">
        <v>0.14299999999999999</v>
      </c>
      <c r="V9" s="161">
        <f>ROUND(E9*U9,2)</f>
        <v>0.3</v>
      </c>
      <c r="W9" s="161"/>
      <c r="X9" s="161" t="s">
        <v>241</v>
      </c>
      <c r="Y9" s="150"/>
      <c r="Z9" s="150"/>
      <c r="AA9" s="150"/>
      <c r="AB9" s="150"/>
      <c r="AC9" s="150"/>
      <c r="AD9" s="150"/>
      <c r="AE9" s="150"/>
      <c r="AF9" s="150"/>
      <c r="AG9" s="150" t="s">
        <v>242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9" t="s">
        <v>1240</v>
      </c>
      <c r="D10" s="260"/>
      <c r="E10" s="260"/>
      <c r="F10" s="260"/>
      <c r="G10" s="260"/>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244</v>
      </c>
      <c r="AH10" s="150"/>
      <c r="AI10" s="150"/>
      <c r="AJ10" s="150"/>
      <c r="AK10" s="150"/>
      <c r="AL10" s="150"/>
      <c r="AM10" s="150"/>
      <c r="AN10" s="150"/>
      <c r="AO10" s="150"/>
      <c r="AP10" s="150"/>
      <c r="AQ10" s="150"/>
      <c r="AR10" s="150"/>
      <c r="AS10" s="150"/>
      <c r="AT10" s="150"/>
      <c r="AU10" s="150"/>
      <c r="AV10" s="150"/>
      <c r="AW10" s="150"/>
      <c r="AX10" s="150"/>
      <c r="AY10" s="150"/>
      <c r="AZ10" s="150"/>
      <c r="BA10" s="188" t="str">
        <f>C10</f>
        <v>s vybouráním lože, s přemístěním hmot na skládku na vzdálenost do 3 m nebo naložením na dopravní prostředek</v>
      </c>
      <c r="BB10" s="150"/>
      <c r="BC10" s="150"/>
      <c r="BD10" s="150"/>
      <c r="BE10" s="150"/>
      <c r="BF10" s="150"/>
      <c r="BG10" s="150"/>
      <c r="BH10" s="150"/>
    </row>
    <row r="11" spans="1:60" outlineLevel="1" x14ac:dyDescent="0.2">
      <c r="A11" s="157"/>
      <c r="B11" s="158"/>
      <c r="C11" s="189" t="s">
        <v>1241</v>
      </c>
      <c r="D11" s="184"/>
      <c r="E11" s="185">
        <v>2.1</v>
      </c>
      <c r="F11" s="161"/>
      <c r="G11" s="161"/>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246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61"/>
      <c r="D12" s="262"/>
      <c r="E12" s="262"/>
      <c r="F12" s="262"/>
      <c r="G12" s="262"/>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0">
        <v>2</v>
      </c>
      <c r="B13" s="171" t="s">
        <v>1242</v>
      </c>
      <c r="C13" s="180" t="s">
        <v>1243</v>
      </c>
      <c r="D13" s="172" t="s">
        <v>249</v>
      </c>
      <c r="E13" s="173">
        <v>4.5949999999999998</v>
      </c>
      <c r="F13" s="174">
        <v>2641.02</v>
      </c>
      <c r="G13" s="175">
        <f>ROUND(E13*F13,2)</f>
        <v>12135.49</v>
      </c>
      <c r="H13" s="174"/>
      <c r="I13" s="175">
        <f>ROUND(E13*H13,2)</f>
        <v>0</v>
      </c>
      <c r="J13" s="174"/>
      <c r="K13" s="175">
        <f>ROUND(E13*J13,2)</f>
        <v>0</v>
      </c>
      <c r="L13" s="175">
        <v>21</v>
      </c>
      <c r="M13" s="175">
        <f>G13*(1+L13/100)</f>
        <v>14683.9429</v>
      </c>
      <c r="N13" s="175">
        <v>0</v>
      </c>
      <c r="O13" s="175">
        <f>ROUND(E13*N13,2)</f>
        <v>0</v>
      </c>
      <c r="P13" s="175">
        <v>0</v>
      </c>
      <c r="Q13" s="175">
        <f>ROUND(E13*P13,2)</f>
        <v>0</v>
      </c>
      <c r="R13" s="175" t="s">
        <v>250</v>
      </c>
      <c r="S13" s="175" t="s">
        <v>217</v>
      </c>
      <c r="T13" s="176" t="s">
        <v>218</v>
      </c>
      <c r="U13" s="161">
        <v>6.3</v>
      </c>
      <c r="V13" s="161">
        <f>ROUND(E13*U13,2)</f>
        <v>28.95</v>
      </c>
      <c r="W13" s="161"/>
      <c r="X13" s="161" t="s">
        <v>241</v>
      </c>
      <c r="Y13" s="150"/>
      <c r="Z13" s="150"/>
      <c r="AA13" s="150"/>
      <c r="AB13" s="150"/>
      <c r="AC13" s="150"/>
      <c r="AD13" s="150"/>
      <c r="AE13" s="150"/>
      <c r="AF13" s="150"/>
      <c r="AG13" s="150" t="s">
        <v>242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59" t="s">
        <v>1244</v>
      </c>
      <c r="D14" s="260"/>
      <c r="E14" s="260"/>
      <c r="F14" s="260"/>
      <c r="G14" s="260"/>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244</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9" t="s">
        <v>1245</v>
      </c>
      <c r="D15" s="184"/>
      <c r="E15" s="185">
        <v>2.415</v>
      </c>
      <c r="F15" s="161"/>
      <c r="G15" s="16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246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189" t="s">
        <v>1246</v>
      </c>
      <c r="D16" s="184"/>
      <c r="E16" s="185">
        <v>2.1800000000000002</v>
      </c>
      <c r="F16" s="161"/>
      <c r="G16" s="161"/>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246</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261"/>
      <c r="D17" s="262"/>
      <c r="E17" s="262"/>
      <c r="F17" s="262"/>
      <c r="G17" s="262"/>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221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2.5" outlineLevel="1" x14ac:dyDescent="0.2">
      <c r="A18" s="170">
        <v>3</v>
      </c>
      <c r="B18" s="171" t="s">
        <v>260</v>
      </c>
      <c r="C18" s="180" t="s">
        <v>261</v>
      </c>
      <c r="D18" s="172" t="s">
        <v>249</v>
      </c>
      <c r="E18" s="173">
        <v>2.415</v>
      </c>
      <c r="F18" s="174">
        <v>311.58</v>
      </c>
      <c r="G18" s="175">
        <f>ROUND(E18*F18,2)</f>
        <v>752.47</v>
      </c>
      <c r="H18" s="174"/>
      <c r="I18" s="175">
        <f>ROUND(E18*H18,2)</f>
        <v>0</v>
      </c>
      <c r="J18" s="174"/>
      <c r="K18" s="175">
        <f>ROUND(E18*J18,2)</f>
        <v>0</v>
      </c>
      <c r="L18" s="175">
        <v>21</v>
      </c>
      <c r="M18" s="175">
        <f>G18*(1+L18/100)</f>
        <v>910.48869999999999</v>
      </c>
      <c r="N18" s="175">
        <v>0</v>
      </c>
      <c r="O18" s="175">
        <f>ROUND(E18*N18,2)</f>
        <v>0</v>
      </c>
      <c r="P18" s="175">
        <v>0</v>
      </c>
      <c r="Q18" s="175">
        <f>ROUND(E18*P18,2)</f>
        <v>0</v>
      </c>
      <c r="R18" s="175" t="s">
        <v>250</v>
      </c>
      <c r="S18" s="175" t="s">
        <v>217</v>
      </c>
      <c r="T18" s="176" t="s">
        <v>218</v>
      </c>
      <c r="U18" s="161">
        <v>0.01</v>
      </c>
      <c r="V18" s="161">
        <f>ROUND(E18*U18,2)</f>
        <v>0.02</v>
      </c>
      <c r="W18" s="161"/>
      <c r="X18" s="161" t="s">
        <v>241</v>
      </c>
      <c r="Y18" s="150"/>
      <c r="Z18" s="150"/>
      <c r="AA18" s="150"/>
      <c r="AB18" s="150"/>
      <c r="AC18" s="150"/>
      <c r="AD18" s="150"/>
      <c r="AE18" s="150"/>
      <c r="AF18" s="150"/>
      <c r="AG18" s="150" t="s">
        <v>242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9" t="s">
        <v>262</v>
      </c>
      <c r="D19" s="260"/>
      <c r="E19" s="260"/>
      <c r="F19" s="260"/>
      <c r="G19" s="260"/>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244</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9" t="s">
        <v>1247</v>
      </c>
      <c r="D20" s="184"/>
      <c r="E20" s="185">
        <v>2.415</v>
      </c>
      <c r="F20" s="161"/>
      <c r="G20" s="161"/>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246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61"/>
      <c r="D21" s="262"/>
      <c r="E21" s="262"/>
      <c r="F21" s="262"/>
      <c r="G21" s="262"/>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221</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33.75" outlineLevel="1" x14ac:dyDescent="0.2">
      <c r="A22" s="170">
        <v>4</v>
      </c>
      <c r="B22" s="171" t="s">
        <v>264</v>
      </c>
      <c r="C22" s="180" t="s">
        <v>265</v>
      </c>
      <c r="D22" s="172" t="s">
        <v>249</v>
      </c>
      <c r="E22" s="173">
        <v>33.81</v>
      </c>
      <c r="F22" s="174">
        <v>24.57</v>
      </c>
      <c r="G22" s="175">
        <f>ROUND(E22*F22,2)</f>
        <v>830.71</v>
      </c>
      <c r="H22" s="174"/>
      <c r="I22" s="175">
        <f>ROUND(E22*H22,2)</f>
        <v>0</v>
      </c>
      <c r="J22" s="174"/>
      <c r="K22" s="175">
        <f>ROUND(E22*J22,2)</f>
        <v>0</v>
      </c>
      <c r="L22" s="175">
        <v>21</v>
      </c>
      <c r="M22" s="175">
        <f>G22*(1+L22/100)</f>
        <v>1005.1591</v>
      </c>
      <c r="N22" s="175">
        <v>0</v>
      </c>
      <c r="O22" s="175">
        <f>ROUND(E22*N22,2)</f>
        <v>0</v>
      </c>
      <c r="P22" s="175">
        <v>0</v>
      </c>
      <c r="Q22" s="175">
        <f>ROUND(E22*P22,2)</f>
        <v>0</v>
      </c>
      <c r="R22" s="175" t="s">
        <v>250</v>
      </c>
      <c r="S22" s="175" t="s">
        <v>217</v>
      </c>
      <c r="T22" s="176" t="s">
        <v>218</v>
      </c>
      <c r="U22" s="161">
        <v>0</v>
      </c>
      <c r="V22" s="161">
        <f>ROUND(E22*U22,2)</f>
        <v>0</v>
      </c>
      <c r="W22" s="161"/>
      <c r="X22" s="161" t="s">
        <v>241</v>
      </c>
      <c r="Y22" s="150"/>
      <c r="Z22" s="150"/>
      <c r="AA22" s="150"/>
      <c r="AB22" s="150"/>
      <c r="AC22" s="150"/>
      <c r="AD22" s="150"/>
      <c r="AE22" s="150"/>
      <c r="AF22" s="150"/>
      <c r="AG22" s="150" t="s">
        <v>242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259" t="s">
        <v>262</v>
      </c>
      <c r="D23" s="260"/>
      <c r="E23" s="260"/>
      <c r="F23" s="260"/>
      <c r="G23" s="260"/>
      <c r="H23" s="161"/>
      <c r="I23" s="161"/>
      <c r="J23" s="161"/>
      <c r="K23" s="161"/>
      <c r="L23" s="161"/>
      <c r="M23" s="161"/>
      <c r="N23" s="161"/>
      <c r="O23" s="161"/>
      <c r="P23" s="161"/>
      <c r="Q23" s="161"/>
      <c r="R23" s="161"/>
      <c r="S23" s="161"/>
      <c r="T23" s="161"/>
      <c r="U23" s="161"/>
      <c r="V23" s="161"/>
      <c r="W23" s="161"/>
      <c r="X23" s="161"/>
      <c r="Y23" s="150"/>
      <c r="Z23" s="150"/>
      <c r="AA23" s="150"/>
      <c r="AB23" s="150"/>
      <c r="AC23" s="150"/>
      <c r="AD23" s="150"/>
      <c r="AE23" s="150"/>
      <c r="AF23" s="150"/>
      <c r="AG23" s="150" t="s">
        <v>244</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9" t="s">
        <v>1248</v>
      </c>
      <c r="D24" s="184"/>
      <c r="E24" s="185">
        <v>33.81</v>
      </c>
      <c r="F24" s="161"/>
      <c r="G24" s="161"/>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246</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61"/>
      <c r="D25" s="262"/>
      <c r="E25" s="262"/>
      <c r="F25" s="262"/>
      <c r="G25" s="262"/>
      <c r="H25" s="161"/>
      <c r="I25" s="161"/>
      <c r="J25" s="161"/>
      <c r="K25" s="161"/>
      <c r="L25" s="161"/>
      <c r="M25" s="161"/>
      <c r="N25" s="161"/>
      <c r="O25" s="161"/>
      <c r="P25" s="161"/>
      <c r="Q25" s="161"/>
      <c r="R25" s="161"/>
      <c r="S25" s="161"/>
      <c r="T25" s="161"/>
      <c r="U25" s="161"/>
      <c r="V25" s="161"/>
      <c r="W25" s="161"/>
      <c r="X25" s="161"/>
      <c r="Y25" s="150"/>
      <c r="Z25" s="150"/>
      <c r="AA25" s="150"/>
      <c r="AB25" s="150"/>
      <c r="AC25" s="150"/>
      <c r="AD25" s="150"/>
      <c r="AE25" s="150"/>
      <c r="AF25" s="150"/>
      <c r="AG25" s="150" t="s">
        <v>221</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2.5" outlineLevel="1" x14ac:dyDescent="0.2">
      <c r="A26" s="170">
        <v>5</v>
      </c>
      <c r="B26" s="171" t="s">
        <v>1249</v>
      </c>
      <c r="C26" s="180" t="s">
        <v>1250</v>
      </c>
      <c r="D26" s="172" t="s">
        <v>249</v>
      </c>
      <c r="E26" s="173">
        <v>3.2050000000000001</v>
      </c>
      <c r="F26" s="174">
        <v>293.77999999999997</v>
      </c>
      <c r="G26" s="175">
        <f>ROUND(E26*F26,2)</f>
        <v>941.56</v>
      </c>
      <c r="H26" s="174"/>
      <c r="I26" s="175">
        <f>ROUND(E26*H26,2)</f>
        <v>0</v>
      </c>
      <c r="J26" s="174"/>
      <c r="K26" s="175">
        <f>ROUND(E26*J26,2)</f>
        <v>0</v>
      </c>
      <c r="L26" s="175">
        <v>21</v>
      </c>
      <c r="M26" s="175">
        <f>G26*(1+L26/100)</f>
        <v>1139.2875999999999</v>
      </c>
      <c r="N26" s="175">
        <v>0</v>
      </c>
      <c r="O26" s="175">
        <f>ROUND(E26*N26,2)</f>
        <v>0</v>
      </c>
      <c r="P26" s="175">
        <v>0</v>
      </c>
      <c r="Q26" s="175">
        <f>ROUND(E26*P26,2)</f>
        <v>0</v>
      </c>
      <c r="R26" s="175" t="s">
        <v>250</v>
      </c>
      <c r="S26" s="175" t="s">
        <v>217</v>
      </c>
      <c r="T26" s="176" t="s">
        <v>218</v>
      </c>
      <c r="U26" s="161">
        <v>0.67</v>
      </c>
      <c r="V26" s="161">
        <f>ROUND(E26*U26,2)</f>
        <v>2.15</v>
      </c>
      <c r="W26" s="161"/>
      <c r="X26" s="161" t="s">
        <v>241</v>
      </c>
      <c r="Y26" s="150"/>
      <c r="Z26" s="150"/>
      <c r="AA26" s="150"/>
      <c r="AB26" s="150"/>
      <c r="AC26" s="150"/>
      <c r="AD26" s="150"/>
      <c r="AE26" s="150"/>
      <c r="AF26" s="150"/>
      <c r="AG26" s="150" t="s">
        <v>242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1251</v>
      </c>
      <c r="D27" s="260"/>
      <c r="E27" s="260"/>
      <c r="F27" s="260"/>
      <c r="G27" s="260"/>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244</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9" t="s">
        <v>1252</v>
      </c>
      <c r="D28" s="184"/>
      <c r="E28" s="185">
        <v>3.2050000000000001</v>
      </c>
      <c r="F28" s="161"/>
      <c r="G28" s="161"/>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246</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61"/>
      <c r="D29" s="262"/>
      <c r="E29" s="262"/>
      <c r="F29" s="262"/>
      <c r="G29" s="262"/>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221</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2.5" outlineLevel="1" x14ac:dyDescent="0.2">
      <c r="A30" s="170">
        <v>6</v>
      </c>
      <c r="B30" s="171" t="s">
        <v>267</v>
      </c>
      <c r="C30" s="180" t="s">
        <v>268</v>
      </c>
      <c r="D30" s="172" t="s">
        <v>249</v>
      </c>
      <c r="E30" s="173">
        <v>3.2050000000000001</v>
      </c>
      <c r="F30" s="174">
        <v>313.95</v>
      </c>
      <c r="G30" s="175">
        <f>ROUND(E30*F30,2)</f>
        <v>1006.21</v>
      </c>
      <c r="H30" s="174"/>
      <c r="I30" s="175">
        <f>ROUND(E30*H30,2)</f>
        <v>0</v>
      </c>
      <c r="J30" s="174"/>
      <c r="K30" s="175">
        <f>ROUND(E30*J30,2)</f>
        <v>0</v>
      </c>
      <c r="L30" s="175">
        <v>21</v>
      </c>
      <c r="M30" s="175">
        <f>G30*(1+L30/100)</f>
        <v>1217.5141000000001</v>
      </c>
      <c r="N30" s="175">
        <v>0</v>
      </c>
      <c r="O30" s="175">
        <f>ROUND(E30*N30,2)</f>
        <v>0</v>
      </c>
      <c r="P30" s="175">
        <v>0</v>
      </c>
      <c r="Q30" s="175">
        <f>ROUND(E30*P30,2)</f>
        <v>0</v>
      </c>
      <c r="R30" s="175" t="s">
        <v>250</v>
      </c>
      <c r="S30" s="175" t="s">
        <v>217</v>
      </c>
      <c r="T30" s="176" t="s">
        <v>218</v>
      </c>
      <c r="U30" s="161">
        <v>0.65</v>
      </c>
      <c r="V30" s="161">
        <f>ROUND(E30*U30,2)</f>
        <v>2.08</v>
      </c>
      <c r="W30" s="161"/>
      <c r="X30" s="161" t="s">
        <v>241</v>
      </c>
      <c r="Y30" s="150"/>
      <c r="Z30" s="150"/>
      <c r="AA30" s="150"/>
      <c r="AB30" s="150"/>
      <c r="AC30" s="150"/>
      <c r="AD30" s="150"/>
      <c r="AE30" s="150"/>
      <c r="AF30" s="150"/>
      <c r="AG30" s="150" t="s">
        <v>242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9" t="s">
        <v>1252</v>
      </c>
      <c r="D31" s="184"/>
      <c r="E31" s="185">
        <v>3.2050000000000001</v>
      </c>
      <c r="F31" s="161"/>
      <c r="G31" s="161"/>
      <c r="H31" s="161"/>
      <c r="I31" s="161"/>
      <c r="J31" s="161"/>
      <c r="K31" s="161"/>
      <c r="L31" s="161"/>
      <c r="M31" s="161"/>
      <c r="N31" s="161"/>
      <c r="O31" s="161"/>
      <c r="P31" s="161"/>
      <c r="Q31" s="161"/>
      <c r="R31" s="161"/>
      <c r="S31" s="161"/>
      <c r="T31" s="161"/>
      <c r="U31" s="161"/>
      <c r="V31" s="161"/>
      <c r="W31" s="161"/>
      <c r="X31" s="161"/>
      <c r="Y31" s="150"/>
      <c r="Z31" s="150"/>
      <c r="AA31" s="150"/>
      <c r="AB31" s="150"/>
      <c r="AC31" s="150"/>
      <c r="AD31" s="150"/>
      <c r="AE31" s="150"/>
      <c r="AF31" s="150"/>
      <c r="AG31" s="150" t="s">
        <v>246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61"/>
      <c r="D32" s="262"/>
      <c r="E32" s="262"/>
      <c r="F32" s="262"/>
      <c r="G32" s="262"/>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221</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2.5" outlineLevel="1" x14ac:dyDescent="0.2">
      <c r="A33" s="170">
        <v>7</v>
      </c>
      <c r="B33" s="171" t="s">
        <v>270</v>
      </c>
      <c r="C33" s="180" t="s">
        <v>271</v>
      </c>
      <c r="D33" s="172" t="s">
        <v>249</v>
      </c>
      <c r="E33" s="173">
        <v>2</v>
      </c>
      <c r="F33" s="174">
        <v>575.09</v>
      </c>
      <c r="G33" s="175">
        <f>ROUND(E33*F33,2)</f>
        <v>1150.18</v>
      </c>
      <c r="H33" s="174"/>
      <c r="I33" s="175">
        <f>ROUND(E33*H33,2)</f>
        <v>0</v>
      </c>
      <c r="J33" s="174"/>
      <c r="K33" s="175">
        <f>ROUND(E33*J33,2)</f>
        <v>0</v>
      </c>
      <c r="L33" s="175">
        <v>21</v>
      </c>
      <c r="M33" s="175">
        <f>G33*(1+L33/100)</f>
        <v>1391.7178000000001</v>
      </c>
      <c r="N33" s="175">
        <v>0</v>
      </c>
      <c r="O33" s="175">
        <f>ROUND(E33*N33,2)</f>
        <v>0</v>
      </c>
      <c r="P33" s="175">
        <v>0</v>
      </c>
      <c r="Q33" s="175">
        <f>ROUND(E33*P33,2)</f>
        <v>0</v>
      </c>
      <c r="R33" s="175" t="s">
        <v>250</v>
      </c>
      <c r="S33" s="175" t="s">
        <v>217</v>
      </c>
      <c r="T33" s="176" t="s">
        <v>218</v>
      </c>
      <c r="U33" s="161">
        <v>1.1499999999999999</v>
      </c>
      <c r="V33" s="161">
        <f>ROUND(E33*U33,2)</f>
        <v>2.2999999999999998</v>
      </c>
      <c r="W33" s="161"/>
      <c r="X33" s="161" t="s">
        <v>241</v>
      </c>
      <c r="Y33" s="150"/>
      <c r="Z33" s="150"/>
      <c r="AA33" s="150"/>
      <c r="AB33" s="150"/>
      <c r="AC33" s="150"/>
      <c r="AD33" s="150"/>
      <c r="AE33" s="150"/>
      <c r="AF33" s="150"/>
      <c r="AG33" s="150" t="s">
        <v>242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59" t="s">
        <v>272</v>
      </c>
      <c r="D34" s="260"/>
      <c r="E34" s="260"/>
      <c r="F34" s="260"/>
      <c r="G34" s="260"/>
      <c r="H34" s="161"/>
      <c r="I34" s="161"/>
      <c r="J34" s="161"/>
      <c r="K34" s="161"/>
      <c r="L34" s="161"/>
      <c r="M34" s="161"/>
      <c r="N34" s="161"/>
      <c r="O34" s="161"/>
      <c r="P34" s="161"/>
      <c r="Q34" s="161"/>
      <c r="R34" s="161"/>
      <c r="S34" s="161"/>
      <c r="T34" s="161"/>
      <c r="U34" s="161"/>
      <c r="V34" s="161"/>
      <c r="W34" s="161"/>
      <c r="X34" s="161"/>
      <c r="Y34" s="150"/>
      <c r="Z34" s="150"/>
      <c r="AA34" s="150"/>
      <c r="AB34" s="150"/>
      <c r="AC34" s="150"/>
      <c r="AD34" s="150"/>
      <c r="AE34" s="150"/>
      <c r="AF34" s="150"/>
      <c r="AG34" s="150" t="s">
        <v>244</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189" t="s">
        <v>1253</v>
      </c>
      <c r="D35" s="184"/>
      <c r="E35" s="185">
        <v>2</v>
      </c>
      <c r="F35" s="161"/>
      <c r="G35" s="161"/>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246</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61"/>
      <c r="D36" s="262"/>
      <c r="E36" s="262"/>
      <c r="F36" s="262"/>
      <c r="G36" s="262"/>
      <c r="H36" s="161"/>
      <c r="I36" s="161"/>
      <c r="J36" s="161"/>
      <c r="K36" s="161"/>
      <c r="L36" s="161"/>
      <c r="M36" s="161"/>
      <c r="N36" s="161"/>
      <c r="O36" s="161"/>
      <c r="P36" s="161"/>
      <c r="Q36" s="161"/>
      <c r="R36" s="161"/>
      <c r="S36" s="161"/>
      <c r="T36" s="161"/>
      <c r="U36" s="161"/>
      <c r="V36" s="161"/>
      <c r="W36" s="161"/>
      <c r="X36" s="161"/>
      <c r="Y36" s="150"/>
      <c r="Z36" s="150"/>
      <c r="AA36" s="150"/>
      <c r="AB36" s="150"/>
      <c r="AC36" s="150"/>
      <c r="AD36" s="150"/>
      <c r="AE36" s="150"/>
      <c r="AF36" s="150"/>
      <c r="AG36" s="150" t="s">
        <v>221</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0">
        <v>8</v>
      </c>
      <c r="B37" s="171" t="s">
        <v>1254</v>
      </c>
      <c r="C37" s="180" t="s">
        <v>1255</v>
      </c>
      <c r="D37" s="172" t="s">
        <v>249</v>
      </c>
      <c r="E37" s="173">
        <v>0.8</v>
      </c>
      <c r="F37" s="174">
        <v>1284.27</v>
      </c>
      <c r="G37" s="175">
        <f>ROUND(E37*F37,2)</f>
        <v>1027.42</v>
      </c>
      <c r="H37" s="174"/>
      <c r="I37" s="175">
        <f>ROUND(E37*H37,2)</f>
        <v>0</v>
      </c>
      <c r="J37" s="174"/>
      <c r="K37" s="175">
        <f>ROUND(E37*J37,2)</f>
        <v>0</v>
      </c>
      <c r="L37" s="175">
        <v>21</v>
      </c>
      <c r="M37" s="175">
        <f>G37*(1+L37/100)</f>
        <v>1243.1782000000001</v>
      </c>
      <c r="N37" s="175">
        <v>1.7</v>
      </c>
      <c r="O37" s="175">
        <f>ROUND(E37*N37,2)</f>
        <v>1.36</v>
      </c>
      <c r="P37" s="175">
        <v>0</v>
      </c>
      <c r="Q37" s="175">
        <f>ROUND(E37*P37,2)</f>
        <v>0</v>
      </c>
      <c r="R37" s="175" t="s">
        <v>250</v>
      </c>
      <c r="S37" s="175" t="s">
        <v>217</v>
      </c>
      <c r="T37" s="176" t="s">
        <v>218</v>
      </c>
      <c r="U37" s="161">
        <v>1.587</v>
      </c>
      <c r="V37" s="161">
        <f>ROUND(E37*U37,2)</f>
        <v>1.27</v>
      </c>
      <c r="W37" s="161"/>
      <c r="X37" s="161" t="s">
        <v>241</v>
      </c>
      <c r="Y37" s="150"/>
      <c r="Z37" s="150"/>
      <c r="AA37" s="150"/>
      <c r="AB37" s="150"/>
      <c r="AC37" s="150"/>
      <c r="AD37" s="150"/>
      <c r="AE37" s="150"/>
      <c r="AF37" s="150"/>
      <c r="AG37" s="150" t="s">
        <v>242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2.5" outlineLevel="1" x14ac:dyDescent="0.2">
      <c r="A38" s="157"/>
      <c r="B38" s="158"/>
      <c r="C38" s="259" t="s">
        <v>1256</v>
      </c>
      <c r="D38" s="260"/>
      <c r="E38" s="260"/>
      <c r="F38" s="260"/>
      <c r="G38" s="260"/>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244</v>
      </c>
      <c r="AH38" s="150"/>
      <c r="AI38" s="150"/>
      <c r="AJ38" s="150"/>
      <c r="AK38" s="150"/>
      <c r="AL38" s="150"/>
      <c r="AM38" s="150"/>
      <c r="AN38" s="150"/>
      <c r="AO38" s="150"/>
      <c r="AP38" s="150"/>
      <c r="AQ38" s="150"/>
      <c r="AR38" s="150"/>
      <c r="AS38" s="150"/>
      <c r="AT38" s="150"/>
      <c r="AU38" s="150"/>
      <c r="AV38" s="150"/>
      <c r="AW38" s="150"/>
      <c r="AX38" s="150"/>
      <c r="AY38" s="150"/>
      <c r="AZ38" s="150"/>
      <c r="BA38" s="188" t="str">
        <f>C38</f>
        <v>sypaninou z vhodných hornin tř. 1 - 4 nebo materiálem připraveným podél výkopu ve vzdálenosti do 3 m od jeho kraje, pro jakoukoliv hloubku výkopu a jakoukoliv míru zhutnění,</v>
      </c>
      <c r="BB38" s="150"/>
      <c r="BC38" s="150"/>
      <c r="BD38" s="150"/>
      <c r="BE38" s="150"/>
      <c r="BF38" s="150"/>
      <c r="BG38" s="150"/>
      <c r="BH38" s="150"/>
    </row>
    <row r="39" spans="1:60" outlineLevel="1" x14ac:dyDescent="0.2">
      <c r="A39" s="157"/>
      <c r="B39" s="158"/>
      <c r="C39" s="189" t="s">
        <v>1257</v>
      </c>
      <c r="D39" s="184"/>
      <c r="E39" s="185">
        <v>0.8</v>
      </c>
      <c r="F39" s="161"/>
      <c r="G39" s="161"/>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246</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61"/>
      <c r="D40" s="262"/>
      <c r="E40" s="262"/>
      <c r="F40" s="262"/>
      <c r="G40" s="262"/>
      <c r="H40" s="161"/>
      <c r="I40" s="161"/>
      <c r="J40" s="161"/>
      <c r="K40" s="161"/>
      <c r="L40" s="161"/>
      <c r="M40" s="161"/>
      <c r="N40" s="161"/>
      <c r="O40" s="161"/>
      <c r="P40" s="161"/>
      <c r="Q40" s="161"/>
      <c r="R40" s="161"/>
      <c r="S40" s="161"/>
      <c r="T40" s="161"/>
      <c r="U40" s="161"/>
      <c r="V40" s="161"/>
      <c r="W40" s="161"/>
      <c r="X40" s="161"/>
      <c r="Y40" s="150"/>
      <c r="Z40" s="150"/>
      <c r="AA40" s="150"/>
      <c r="AB40" s="150"/>
      <c r="AC40" s="150"/>
      <c r="AD40" s="150"/>
      <c r="AE40" s="150"/>
      <c r="AF40" s="150"/>
      <c r="AG40" s="150" t="s">
        <v>221</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0">
        <v>9</v>
      </c>
      <c r="B41" s="171" t="s">
        <v>284</v>
      </c>
      <c r="C41" s="180" t="s">
        <v>285</v>
      </c>
      <c r="D41" s="172" t="s">
        <v>249</v>
      </c>
      <c r="E41" s="173">
        <v>3.2050000000000001</v>
      </c>
      <c r="F41" s="174">
        <v>329.39</v>
      </c>
      <c r="G41" s="175">
        <f>ROUND(E41*F41,2)</f>
        <v>1055.69</v>
      </c>
      <c r="H41" s="174"/>
      <c r="I41" s="175">
        <f>ROUND(E41*H41,2)</f>
        <v>0</v>
      </c>
      <c r="J41" s="174"/>
      <c r="K41" s="175">
        <f>ROUND(E41*J41,2)</f>
        <v>0</v>
      </c>
      <c r="L41" s="175">
        <v>21</v>
      </c>
      <c r="M41" s="175">
        <f>G41*(1+L41/100)</f>
        <v>1277.3849</v>
      </c>
      <c r="N41" s="175">
        <v>0</v>
      </c>
      <c r="O41" s="175">
        <f>ROUND(E41*N41,2)</f>
        <v>0</v>
      </c>
      <c r="P41" s="175">
        <v>0</v>
      </c>
      <c r="Q41" s="175">
        <f>ROUND(E41*P41,2)</f>
        <v>0</v>
      </c>
      <c r="R41" s="175" t="s">
        <v>250</v>
      </c>
      <c r="S41" s="175" t="s">
        <v>217</v>
      </c>
      <c r="T41" s="176" t="s">
        <v>218</v>
      </c>
      <c r="U41" s="161">
        <v>0</v>
      </c>
      <c r="V41" s="161">
        <f>ROUND(E41*U41,2)</f>
        <v>0</v>
      </c>
      <c r="W41" s="161"/>
      <c r="X41" s="161" t="s">
        <v>241</v>
      </c>
      <c r="Y41" s="150"/>
      <c r="Z41" s="150"/>
      <c r="AA41" s="150"/>
      <c r="AB41" s="150"/>
      <c r="AC41" s="150"/>
      <c r="AD41" s="150"/>
      <c r="AE41" s="150"/>
      <c r="AF41" s="150"/>
      <c r="AG41" s="150" t="s">
        <v>242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9" t="s">
        <v>1252</v>
      </c>
      <c r="D42" s="184"/>
      <c r="E42" s="185">
        <v>3.2050000000000001</v>
      </c>
      <c r="F42" s="161"/>
      <c r="G42" s="161"/>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246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61"/>
      <c r="D43" s="262"/>
      <c r="E43" s="262"/>
      <c r="F43" s="262"/>
      <c r="G43" s="262"/>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221</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0">
        <v>10</v>
      </c>
      <c r="B44" s="171" t="s">
        <v>1258</v>
      </c>
      <c r="C44" s="180" t="s">
        <v>1259</v>
      </c>
      <c r="D44" s="172" t="s">
        <v>300</v>
      </c>
      <c r="E44" s="173">
        <v>3.8</v>
      </c>
      <c r="F44" s="174">
        <v>504.47</v>
      </c>
      <c r="G44" s="175">
        <f>ROUND(E44*F44,2)</f>
        <v>1916.99</v>
      </c>
      <c r="H44" s="174"/>
      <c r="I44" s="175">
        <f>ROUND(E44*H44,2)</f>
        <v>0</v>
      </c>
      <c r="J44" s="174"/>
      <c r="K44" s="175">
        <f>ROUND(E44*J44,2)</f>
        <v>0</v>
      </c>
      <c r="L44" s="175">
        <v>21</v>
      </c>
      <c r="M44" s="175">
        <f>G44*(1+L44/100)</f>
        <v>2319.5578999999998</v>
      </c>
      <c r="N44" s="175">
        <v>1</v>
      </c>
      <c r="O44" s="175">
        <f>ROUND(E44*N44,2)</f>
        <v>3.8</v>
      </c>
      <c r="P44" s="175">
        <v>0</v>
      </c>
      <c r="Q44" s="175">
        <f>ROUND(E44*P44,2)</f>
        <v>0</v>
      </c>
      <c r="R44" s="175" t="s">
        <v>295</v>
      </c>
      <c r="S44" s="175" t="s">
        <v>217</v>
      </c>
      <c r="T44" s="176" t="s">
        <v>218</v>
      </c>
      <c r="U44" s="161">
        <v>0</v>
      </c>
      <c r="V44" s="161">
        <f>ROUND(E44*U44,2)</f>
        <v>0</v>
      </c>
      <c r="W44" s="161"/>
      <c r="X44" s="161" t="s">
        <v>296</v>
      </c>
      <c r="Y44" s="150"/>
      <c r="Z44" s="150"/>
      <c r="AA44" s="150"/>
      <c r="AB44" s="150"/>
      <c r="AC44" s="150"/>
      <c r="AD44" s="150"/>
      <c r="AE44" s="150"/>
      <c r="AF44" s="150"/>
      <c r="AG44" s="150" t="s">
        <v>297</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9" t="s">
        <v>1260</v>
      </c>
      <c r="D45" s="184"/>
      <c r="E45" s="185">
        <v>3.8</v>
      </c>
      <c r="F45" s="161"/>
      <c r="G45" s="161"/>
      <c r="H45" s="161"/>
      <c r="I45" s="161"/>
      <c r="J45" s="161"/>
      <c r="K45" s="161"/>
      <c r="L45" s="161"/>
      <c r="M45" s="161"/>
      <c r="N45" s="161"/>
      <c r="O45" s="161"/>
      <c r="P45" s="161"/>
      <c r="Q45" s="161"/>
      <c r="R45" s="161"/>
      <c r="S45" s="161"/>
      <c r="T45" s="161"/>
      <c r="U45" s="161"/>
      <c r="V45" s="161"/>
      <c r="W45" s="161"/>
      <c r="X45" s="161"/>
      <c r="Y45" s="150"/>
      <c r="Z45" s="150"/>
      <c r="AA45" s="150"/>
      <c r="AB45" s="150"/>
      <c r="AC45" s="150"/>
      <c r="AD45" s="150"/>
      <c r="AE45" s="150"/>
      <c r="AF45" s="150"/>
      <c r="AG45" s="150" t="s">
        <v>246</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61"/>
      <c r="D46" s="262"/>
      <c r="E46" s="262"/>
      <c r="F46" s="262"/>
      <c r="G46" s="262"/>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221</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x14ac:dyDescent="0.2">
      <c r="A47" s="164" t="s">
        <v>212</v>
      </c>
      <c r="B47" s="165" t="s">
        <v>93</v>
      </c>
      <c r="C47" s="179" t="s">
        <v>94</v>
      </c>
      <c r="D47" s="166"/>
      <c r="E47" s="167"/>
      <c r="F47" s="168"/>
      <c r="G47" s="168">
        <f>SUMIF(AG48:AG60,"&lt;&gt;NOR",G48:G60)</f>
        <v>19059.77</v>
      </c>
      <c r="H47" s="168"/>
      <c r="I47" s="168">
        <f>SUM(I48:I60)</f>
        <v>0</v>
      </c>
      <c r="J47" s="168"/>
      <c r="K47" s="168">
        <f>SUM(K48:K60)</f>
        <v>0</v>
      </c>
      <c r="L47" s="168"/>
      <c r="M47" s="168">
        <f>SUM(M48:M60)</f>
        <v>23062.321699999997</v>
      </c>
      <c r="N47" s="168"/>
      <c r="O47" s="168">
        <f>SUM(O48:O60)</f>
        <v>5.93</v>
      </c>
      <c r="P47" s="168"/>
      <c r="Q47" s="168">
        <f>SUM(Q48:Q60)</f>
        <v>0</v>
      </c>
      <c r="R47" s="168"/>
      <c r="S47" s="168"/>
      <c r="T47" s="169"/>
      <c r="U47" s="163"/>
      <c r="V47" s="163">
        <f>SUM(V48:V60)</f>
        <v>16.87</v>
      </c>
      <c r="W47" s="163"/>
      <c r="X47" s="163"/>
      <c r="AG47" t="s">
        <v>213</v>
      </c>
    </row>
    <row r="48" spans="1:60" ht="22.5" outlineLevel="1" x14ac:dyDescent="0.2">
      <c r="A48" s="170">
        <v>11</v>
      </c>
      <c r="B48" s="171" t="s">
        <v>1061</v>
      </c>
      <c r="C48" s="180" t="s">
        <v>1062</v>
      </c>
      <c r="D48" s="172" t="s">
        <v>249</v>
      </c>
      <c r="E48" s="173">
        <v>2.8125</v>
      </c>
      <c r="F48" s="174">
        <v>5519.44</v>
      </c>
      <c r="G48" s="175">
        <f>ROUND(E48*F48,2)</f>
        <v>15523.43</v>
      </c>
      <c r="H48" s="174"/>
      <c r="I48" s="175">
        <f>ROUND(E48*H48,2)</f>
        <v>0</v>
      </c>
      <c r="J48" s="174"/>
      <c r="K48" s="175">
        <f>ROUND(E48*J48,2)</f>
        <v>0</v>
      </c>
      <c r="L48" s="175">
        <v>21</v>
      </c>
      <c r="M48" s="175">
        <f>G48*(1+L48/100)</f>
        <v>18783.350299999998</v>
      </c>
      <c r="N48" s="175">
        <v>1.84144</v>
      </c>
      <c r="O48" s="175">
        <f>ROUND(E48*N48,2)</f>
        <v>5.18</v>
      </c>
      <c r="P48" s="175">
        <v>0</v>
      </c>
      <c r="Q48" s="175">
        <f>ROUND(E48*P48,2)</f>
        <v>0</v>
      </c>
      <c r="R48" s="175" t="s">
        <v>348</v>
      </c>
      <c r="S48" s="175" t="s">
        <v>217</v>
      </c>
      <c r="T48" s="176" t="s">
        <v>218</v>
      </c>
      <c r="U48" s="161">
        <v>4.7939999999999996</v>
      </c>
      <c r="V48" s="161">
        <f>ROUND(E48*U48,2)</f>
        <v>13.48</v>
      </c>
      <c r="W48" s="161"/>
      <c r="X48" s="161" t="s">
        <v>241</v>
      </c>
      <c r="Y48" s="150"/>
      <c r="Z48" s="150"/>
      <c r="AA48" s="150"/>
      <c r="AB48" s="150"/>
      <c r="AC48" s="150"/>
      <c r="AD48" s="150"/>
      <c r="AE48" s="150"/>
      <c r="AF48" s="150"/>
      <c r="AG48" s="150" t="s">
        <v>242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59" t="s">
        <v>1063</v>
      </c>
      <c r="D49" s="260"/>
      <c r="E49" s="260"/>
      <c r="F49" s="260"/>
      <c r="G49" s="260"/>
      <c r="H49" s="161"/>
      <c r="I49" s="161"/>
      <c r="J49" s="161"/>
      <c r="K49" s="161"/>
      <c r="L49" s="161"/>
      <c r="M49" s="161"/>
      <c r="N49" s="161"/>
      <c r="O49" s="161"/>
      <c r="P49" s="161"/>
      <c r="Q49" s="161"/>
      <c r="R49" s="161"/>
      <c r="S49" s="161"/>
      <c r="T49" s="161"/>
      <c r="U49" s="161"/>
      <c r="V49" s="161"/>
      <c r="W49" s="161"/>
      <c r="X49" s="161"/>
      <c r="Y49" s="150"/>
      <c r="Z49" s="150"/>
      <c r="AA49" s="150"/>
      <c r="AB49" s="150"/>
      <c r="AC49" s="150"/>
      <c r="AD49" s="150"/>
      <c r="AE49" s="150"/>
      <c r="AF49" s="150"/>
      <c r="AG49" s="150" t="s">
        <v>244</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9" t="s">
        <v>1261</v>
      </c>
      <c r="D50" s="184"/>
      <c r="E50" s="185">
        <v>1.1924999999999999</v>
      </c>
      <c r="F50" s="161"/>
      <c r="G50" s="161"/>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246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189" t="s">
        <v>1262</v>
      </c>
      <c r="D51" s="184"/>
      <c r="E51" s="185">
        <v>1.62</v>
      </c>
      <c r="F51" s="161"/>
      <c r="G51" s="161"/>
      <c r="H51" s="161"/>
      <c r="I51" s="161"/>
      <c r="J51" s="161"/>
      <c r="K51" s="161"/>
      <c r="L51" s="161"/>
      <c r="M51" s="161"/>
      <c r="N51" s="161"/>
      <c r="O51" s="161"/>
      <c r="P51" s="161"/>
      <c r="Q51" s="161"/>
      <c r="R51" s="161"/>
      <c r="S51" s="161"/>
      <c r="T51" s="161"/>
      <c r="U51" s="161"/>
      <c r="V51" s="161"/>
      <c r="W51" s="161"/>
      <c r="X51" s="161"/>
      <c r="Y51" s="150"/>
      <c r="Z51" s="150"/>
      <c r="AA51" s="150"/>
      <c r="AB51" s="150"/>
      <c r="AC51" s="150"/>
      <c r="AD51" s="150"/>
      <c r="AE51" s="150"/>
      <c r="AF51" s="150"/>
      <c r="AG51" s="150" t="s">
        <v>246</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61"/>
      <c r="D52" s="262"/>
      <c r="E52" s="262"/>
      <c r="F52" s="262"/>
      <c r="G52" s="262"/>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221</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ht="22.5" outlineLevel="1" x14ac:dyDescent="0.2">
      <c r="A53" s="170">
        <v>12</v>
      </c>
      <c r="B53" s="171" t="s">
        <v>1263</v>
      </c>
      <c r="C53" s="180" t="s">
        <v>1264</v>
      </c>
      <c r="D53" s="172" t="s">
        <v>276</v>
      </c>
      <c r="E53" s="173">
        <v>1.6</v>
      </c>
      <c r="F53" s="174">
        <v>1094.3900000000001</v>
      </c>
      <c r="G53" s="175">
        <f>ROUND(E53*F53,2)</f>
        <v>1751.02</v>
      </c>
      <c r="H53" s="174"/>
      <c r="I53" s="175">
        <f>ROUND(E53*H53,2)</f>
        <v>0</v>
      </c>
      <c r="J53" s="174"/>
      <c r="K53" s="175">
        <f>ROUND(E53*J53,2)</f>
        <v>0</v>
      </c>
      <c r="L53" s="175">
        <v>21</v>
      </c>
      <c r="M53" s="175">
        <f>G53*(1+L53/100)</f>
        <v>2118.7341999999999</v>
      </c>
      <c r="N53" s="175">
        <v>0.23874999999999999</v>
      </c>
      <c r="O53" s="175">
        <f>ROUND(E53*N53,2)</f>
        <v>0.38</v>
      </c>
      <c r="P53" s="175">
        <v>0</v>
      </c>
      <c r="Q53" s="175">
        <f>ROUND(E53*P53,2)</f>
        <v>0</v>
      </c>
      <c r="R53" s="175" t="s">
        <v>348</v>
      </c>
      <c r="S53" s="175" t="s">
        <v>217</v>
      </c>
      <c r="T53" s="176" t="s">
        <v>218</v>
      </c>
      <c r="U53" s="161">
        <v>0.81100000000000005</v>
      </c>
      <c r="V53" s="161">
        <f>ROUND(E53*U53,2)</f>
        <v>1.3</v>
      </c>
      <c r="W53" s="161"/>
      <c r="X53" s="161" t="s">
        <v>241</v>
      </c>
      <c r="Y53" s="150"/>
      <c r="Z53" s="150"/>
      <c r="AA53" s="150"/>
      <c r="AB53" s="150"/>
      <c r="AC53" s="150"/>
      <c r="AD53" s="150"/>
      <c r="AE53" s="150"/>
      <c r="AF53" s="150"/>
      <c r="AG53" s="150" t="s">
        <v>242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59" t="s">
        <v>1063</v>
      </c>
      <c r="D54" s="260"/>
      <c r="E54" s="260"/>
      <c r="F54" s="260"/>
      <c r="G54" s="260"/>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244</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189" t="s">
        <v>1265</v>
      </c>
      <c r="D55" s="184"/>
      <c r="E55" s="185">
        <v>1.6</v>
      </c>
      <c r="F55" s="161"/>
      <c r="G55" s="161"/>
      <c r="H55" s="161"/>
      <c r="I55" s="161"/>
      <c r="J55" s="161"/>
      <c r="K55" s="161"/>
      <c r="L55" s="161"/>
      <c r="M55" s="161"/>
      <c r="N55" s="161"/>
      <c r="O55" s="161"/>
      <c r="P55" s="161"/>
      <c r="Q55" s="161"/>
      <c r="R55" s="161"/>
      <c r="S55" s="161"/>
      <c r="T55" s="161"/>
      <c r="U55" s="161"/>
      <c r="V55" s="161"/>
      <c r="W55" s="161"/>
      <c r="X55" s="161"/>
      <c r="Y55" s="150"/>
      <c r="Z55" s="150"/>
      <c r="AA55" s="150"/>
      <c r="AB55" s="150"/>
      <c r="AC55" s="150"/>
      <c r="AD55" s="150"/>
      <c r="AE55" s="150"/>
      <c r="AF55" s="150"/>
      <c r="AG55" s="150" t="s">
        <v>246</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61"/>
      <c r="D56" s="262"/>
      <c r="E56" s="262"/>
      <c r="F56" s="262"/>
      <c r="G56" s="262"/>
      <c r="H56" s="161"/>
      <c r="I56" s="161"/>
      <c r="J56" s="161"/>
      <c r="K56" s="161"/>
      <c r="L56" s="161"/>
      <c r="M56" s="161"/>
      <c r="N56" s="161"/>
      <c r="O56" s="161"/>
      <c r="P56" s="161"/>
      <c r="Q56" s="161"/>
      <c r="R56" s="161"/>
      <c r="S56" s="161"/>
      <c r="T56" s="161"/>
      <c r="U56" s="161"/>
      <c r="V56" s="161"/>
      <c r="W56" s="161"/>
      <c r="X56" s="161"/>
      <c r="Y56" s="150"/>
      <c r="Z56" s="150"/>
      <c r="AA56" s="150"/>
      <c r="AB56" s="150"/>
      <c r="AC56" s="150"/>
      <c r="AD56" s="150"/>
      <c r="AE56" s="150"/>
      <c r="AF56" s="150"/>
      <c r="AG56" s="150" t="s">
        <v>221</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0">
        <v>13</v>
      </c>
      <c r="B57" s="171" t="s">
        <v>1266</v>
      </c>
      <c r="C57" s="180" t="s">
        <v>1082</v>
      </c>
      <c r="D57" s="172" t="s">
        <v>276</v>
      </c>
      <c r="E57" s="173">
        <v>1.3</v>
      </c>
      <c r="F57" s="174">
        <v>1373.32</v>
      </c>
      <c r="G57" s="175">
        <f>ROUND(E57*F57,2)</f>
        <v>1785.32</v>
      </c>
      <c r="H57" s="174"/>
      <c r="I57" s="175">
        <f>ROUND(E57*H57,2)</f>
        <v>0</v>
      </c>
      <c r="J57" s="174"/>
      <c r="K57" s="175">
        <f>ROUND(E57*J57,2)</f>
        <v>0</v>
      </c>
      <c r="L57" s="175">
        <v>21</v>
      </c>
      <c r="M57" s="175">
        <f>G57*(1+L57/100)</f>
        <v>2160.2372</v>
      </c>
      <c r="N57" s="175">
        <v>0.28155999999999998</v>
      </c>
      <c r="O57" s="175">
        <f>ROUND(E57*N57,2)</f>
        <v>0.37</v>
      </c>
      <c r="P57" s="175">
        <v>0</v>
      </c>
      <c r="Q57" s="175">
        <f>ROUND(E57*P57,2)</f>
        <v>0</v>
      </c>
      <c r="R57" s="175" t="s">
        <v>348</v>
      </c>
      <c r="S57" s="175" t="s">
        <v>217</v>
      </c>
      <c r="T57" s="176" t="s">
        <v>218</v>
      </c>
      <c r="U57" s="161">
        <v>1.61</v>
      </c>
      <c r="V57" s="161">
        <f>ROUND(E57*U57,2)</f>
        <v>2.09</v>
      </c>
      <c r="W57" s="161"/>
      <c r="X57" s="161" t="s">
        <v>241</v>
      </c>
      <c r="Y57" s="150"/>
      <c r="Z57" s="150"/>
      <c r="AA57" s="150"/>
      <c r="AB57" s="150"/>
      <c r="AC57" s="150"/>
      <c r="AD57" s="150"/>
      <c r="AE57" s="150"/>
      <c r="AF57" s="150"/>
      <c r="AG57" s="150" t="s">
        <v>242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ht="22.5" outlineLevel="1" x14ac:dyDescent="0.2">
      <c r="A58" s="157"/>
      <c r="B58" s="158"/>
      <c r="C58" s="259" t="s">
        <v>1083</v>
      </c>
      <c r="D58" s="260"/>
      <c r="E58" s="260"/>
      <c r="F58" s="260"/>
      <c r="G58" s="260"/>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244</v>
      </c>
      <c r="AH58" s="150"/>
      <c r="AI58" s="150"/>
      <c r="AJ58" s="150"/>
      <c r="AK58" s="150"/>
      <c r="AL58" s="150"/>
      <c r="AM58" s="150"/>
      <c r="AN58" s="150"/>
      <c r="AO58" s="150"/>
      <c r="AP58" s="150"/>
      <c r="AQ58" s="150"/>
      <c r="AR58" s="150"/>
      <c r="AS58" s="150"/>
      <c r="AT58" s="150"/>
      <c r="AU58" s="150"/>
      <c r="AV58" s="150"/>
      <c r="AW58" s="150"/>
      <c r="AX58" s="150"/>
      <c r="AY58" s="150"/>
      <c r="AZ58" s="150"/>
      <c r="BA58" s="188" t="str">
        <f>C58</f>
        <v>ve vybouraných otvorech, s vysekáním kapes pro zavázání, z jakýchkoliv cihel, z pomocného pracovního lešení o výšce podlahy do 1900 mm a pro zatížení do 1,5 kPa,</v>
      </c>
      <c r="BB58" s="150"/>
      <c r="BC58" s="150"/>
      <c r="BD58" s="150"/>
      <c r="BE58" s="150"/>
      <c r="BF58" s="150"/>
      <c r="BG58" s="150"/>
      <c r="BH58" s="150"/>
    </row>
    <row r="59" spans="1:60" outlineLevel="1" x14ac:dyDescent="0.2">
      <c r="A59" s="157"/>
      <c r="B59" s="158"/>
      <c r="C59" s="189" t="s">
        <v>1267</v>
      </c>
      <c r="D59" s="184"/>
      <c r="E59" s="185">
        <v>1.3</v>
      </c>
      <c r="F59" s="161"/>
      <c r="G59" s="161"/>
      <c r="H59" s="161"/>
      <c r="I59" s="161"/>
      <c r="J59" s="161"/>
      <c r="K59" s="161"/>
      <c r="L59" s="161"/>
      <c r="M59" s="161"/>
      <c r="N59" s="161"/>
      <c r="O59" s="161"/>
      <c r="P59" s="161"/>
      <c r="Q59" s="161"/>
      <c r="R59" s="161"/>
      <c r="S59" s="161"/>
      <c r="T59" s="161"/>
      <c r="U59" s="161"/>
      <c r="V59" s="161"/>
      <c r="W59" s="161"/>
      <c r="X59" s="161"/>
      <c r="Y59" s="150"/>
      <c r="Z59" s="150"/>
      <c r="AA59" s="150"/>
      <c r="AB59" s="150"/>
      <c r="AC59" s="150"/>
      <c r="AD59" s="150"/>
      <c r="AE59" s="150"/>
      <c r="AF59" s="150"/>
      <c r="AG59" s="150" t="s">
        <v>246</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61"/>
      <c r="D60" s="262"/>
      <c r="E60" s="262"/>
      <c r="F60" s="262"/>
      <c r="G60" s="262"/>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221</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x14ac:dyDescent="0.2">
      <c r="A61" s="164" t="s">
        <v>212</v>
      </c>
      <c r="B61" s="165" t="s">
        <v>95</v>
      </c>
      <c r="C61" s="179" t="s">
        <v>96</v>
      </c>
      <c r="D61" s="166"/>
      <c r="E61" s="167"/>
      <c r="F61" s="168"/>
      <c r="G61" s="168">
        <f>SUMIF(AG62:AG65,"&lt;&gt;NOR",G62:G65)</f>
        <v>581.14</v>
      </c>
      <c r="H61" s="168"/>
      <c r="I61" s="168">
        <f>SUM(I62:I65)</f>
        <v>0</v>
      </c>
      <c r="J61" s="168"/>
      <c r="K61" s="168">
        <f>SUM(K62:K65)</f>
        <v>0</v>
      </c>
      <c r="L61" s="168"/>
      <c r="M61" s="168">
        <f>SUM(M62:M65)</f>
        <v>703.17939999999999</v>
      </c>
      <c r="N61" s="168"/>
      <c r="O61" s="168">
        <f>SUM(O62:O65)</f>
        <v>0.76</v>
      </c>
      <c r="P61" s="168"/>
      <c r="Q61" s="168">
        <f>SUM(Q62:Q65)</f>
        <v>0</v>
      </c>
      <c r="R61" s="168"/>
      <c r="S61" s="168"/>
      <c r="T61" s="169"/>
      <c r="U61" s="163"/>
      <c r="V61" s="163">
        <f>SUM(V62:V65)</f>
        <v>0.68</v>
      </c>
      <c r="W61" s="163"/>
      <c r="X61" s="163"/>
      <c r="AG61" t="s">
        <v>213</v>
      </c>
    </row>
    <row r="62" spans="1:60" outlineLevel="1" x14ac:dyDescent="0.2">
      <c r="A62" s="170">
        <v>14</v>
      </c>
      <c r="B62" s="171" t="s">
        <v>1268</v>
      </c>
      <c r="C62" s="180" t="s">
        <v>1269</v>
      </c>
      <c r="D62" s="172" t="s">
        <v>249</v>
      </c>
      <c r="E62" s="173">
        <v>0.4</v>
      </c>
      <c r="F62" s="174">
        <v>1452.85</v>
      </c>
      <c r="G62" s="175">
        <f>ROUND(E62*F62,2)</f>
        <v>581.14</v>
      </c>
      <c r="H62" s="174"/>
      <c r="I62" s="175">
        <f>ROUND(E62*H62,2)</f>
        <v>0</v>
      </c>
      <c r="J62" s="174"/>
      <c r="K62" s="175">
        <f>ROUND(E62*J62,2)</f>
        <v>0</v>
      </c>
      <c r="L62" s="175">
        <v>21</v>
      </c>
      <c r="M62" s="175">
        <f>G62*(1+L62/100)</f>
        <v>703.17939999999999</v>
      </c>
      <c r="N62" s="175">
        <v>1.8907700000000001</v>
      </c>
      <c r="O62" s="175">
        <f>ROUND(E62*N62,2)</f>
        <v>0.76</v>
      </c>
      <c r="P62" s="175">
        <v>0</v>
      </c>
      <c r="Q62" s="175">
        <f>ROUND(E62*P62,2)</f>
        <v>0</v>
      </c>
      <c r="R62" s="175" t="s">
        <v>1270</v>
      </c>
      <c r="S62" s="175" t="s">
        <v>217</v>
      </c>
      <c r="T62" s="176" t="s">
        <v>218</v>
      </c>
      <c r="U62" s="161">
        <v>1.6950000000000001</v>
      </c>
      <c r="V62" s="161">
        <f>ROUND(E62*U62,2)</f>
        <v>0.68</v>
      </c>
      <c r="W62" s="161"/>
      <c r="X62" s="161" t="s">
        <v>241</v>
      </c>
      <c r="Y62" s="150"/>
      <c r="Z62" s="150"/>
      <c r="AA62" s="150"/>
      <c r="AB62" s="150"/>
      <c r="AC62" s="150"/>
      <c r="AD62" s="150"/>
      <c r="AE62" s="150"/>
      <c r="AF62" s="150"/>
      <c r="AG62" s="150" t="s">
        <v>242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59" t="s">
        <v>1271</v>
      </c>
      <c r="D63" s="260"/>
      <c r="E63" s="260"/>
      <c r="F63" s="260"/>
      <c r="G63" s="260"/>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244</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9" t="s">
        <v>1272</v>
      </c>
      <c r="D64" s="184"/>
      <c r="E64" s="185">
        <v>0.4</v>
      </c>
      <c r="F64" s="161"/>
      <c r="G64" s="16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246</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61"/>
      <c r="D65" s="262"/>
      <c r="E65" s="262"/>
      <c r="F65" s="262"/>
      <c r="G65" s="262"/>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221</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x14ac:dyDescent="0.2">
      <c r="A66" s="164" t="s">
        <v>212</v>
      </c>
      <c r="B66" s="165" t="s">
        <v>99</v>
      </c>
      <c r="C66" s="179" t="s">
        <v>100</v>
      </c>
      <c r="D66" s="166"/>
      <c r="E66" s="167"/>
      <c r="F66" s="168"/>
      <c r="G66" s="168">
        <f>SUMIF(AG67:AG93,"&lt;&gt;NOR",G67:G93)</f>
        <v>54259.920000000006</v>
      </c>
      <c r="H66" s="168"/>
      <c r="I66" s="168">
        <f>SUM(I67:I93)</f>
        <v>0</v>
      </c>
      <c r="J66" s="168"/>
      <c r="K66" s="168">
        <f>SUM(K67:K93)</f>
        <v>0</v>
      </c>
      <c r="L66" s="168"/>
      <c r="M66" s="168">
        <f>SUM(M67:M93)</f>
        <v>65654.503200000006</v>
      </c>
      <c r="N66" s="168"/>
      <c r="O66" s="168">
        <f>SUM(O67:O93)</f>
        <v>1.06</v>
      </c>
      <c r="P66" s="168"/>
      <c r="Q66" s="168">
        <f>SUM(Q67:Q93)</f>
        <v>0</v>
      </c>
      <c r="R66" s="168"/>
      <c r="S66" s="168"/>
      <c r="T66" s="169"/>
      <c r="U66" s="163"/>
      <c r="V66" s="163">
        <f>SUM(V67:V93)</f>
        <v>70.91</v>
      </c>
      <c r="W66" s="163"/>
      <c r="X66" s="163"/>
      <c r="AG66" t="s">
        <v>213</v>
      </c>
    </row>
    <row r="67" spans="1:60" ht="22.5" outlineLevel="1" x14ac:dyDescent="0.2">
      <c r="A67" s="170">
        <v>15</v>
      </c>
      <c r="B67" s="171" t="s">
        <v>1273</v>
      </c>
      <c r="C67" s="180" t="s">
        <v>1274</v>
      </c>
      <c r="D67" s="172" t="s">
        <v>276</v>
      </c>
      <c r="E67" s="173">
        <v>42.87</v>
      </c>
      <c r="F67" s="174">
        <v>236.8</v>
      </c>
      <c r="G67" s="175">
        <f>ROUND(E67*F67,2)</f>
        <v>10151.620000000001</v>
      </c>
      <c r="H67" s="174"/>
      <c r="I67" s="175">
        <f>ROUND(E67*H67,2)</f>
        <v>0</v>
      </c>
      <c r="J67" s="174"/>
      <c r="K67" s="175">
        <f>ROUND(E67*J67,2)</f>
        <v>0</v>
      </c>
      <c r="L67" s="175">
        <v>21</v>
      </c>
      <c r="M67" s="175">
        <f>G67*(1+L67/100)</f>
        <v>12283.460200000001</v>
      </c>
      <c r="N67" s="175">
        <v>4.8500000000000001E-3</v>
      </c>
      <c r="O67" s="175">
        <f>ROUND(E67*N67,2)</f>
        <v>0.21</v>
      </c>
      <c r="P67" s="175">
        <v>0</v>
      </c>
      <c r="Q67" s="175">
        <f>ROUND(E67*P67,2)</f>
        <v>0</v>
      </c>
      <c r="R67" s="175" t="s">
        <v>304</v>
      </c>
      <c r="S67" s="175" t="s">
        <v>217</v>
      </c>
      <c r="T67" s="176" t="s">
        <v>218</v>
      </c>
      <c r="U67" s="161">
        <v>0.36499999999999999</v>
      </c>
      <c r="V67" s="161">
        <f>ROUND(E67*U67,2)</f>
        <v>15.65</v>
      </c>
      <c r="W67" s="161"/>
      <c r="X67" s="161" t="s">
        <v>241</v>
      </c>
      <c r="Y67" s="150"/>
      <c r="Z67" s="150"/>
      <c r="AA67" s="150"/>
      <c r="AB67" s="150"/>
      <c r="AC67" s="150"/>
      <c r="AD67" s="150"/>
      <c r="AE67" s="150"/>
      <c r="AF67" s="150"/>
      <c r="AG67" s="150" t="s">
        <v>242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59" t="s">
        <v>453</v>
      </c>
      <c r="D68" s="260"/>
      <c r="E68" s="260"/>
      <c r="F68" s="260"/>
      <c r="G68" s="260"/>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244</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9" t="s">
        <v>1275</v>
      </c>
      <c r="D69" s="184"/>
      <c r="E69" s="185">
        <v>42.87</v>
      </c>
      <c r="F69" s="161"/>
      <c r="G69" s="161"/>
      <c r="H69" s="161"/>
      <c r="I69" s="161"/>
      <c r="J69" s="161"/>
      <c r="K69" s="161"/>
      <c r="L69" s="161"/>
      <c r="M69" s="161"/>
      <c r="N69" s="161"/>
      <c r="O69" s="161"/>
      <c r="P69" s="161"/>
      <c r="Q69" s="161"/>
      <c r="R69" s="161"/>
      <c r="S69" s="161"/>
      <c r="T69" s="161"/>
      <c r="U69" s="161"/>
      <c r="V69" s="161"/>
      <c r="W69" s="161"/>
      <c r="X69" s="161"/>
      <c r="Y69" s="150"/>
      <c r="Z69" s="150"/>
      <c r="AA69" s="150"/>
      <c r="AB69" s="150"/>
      <c r="AC69" s="150"/>
      <c r="AD69" s="150"/>
      <c r="AE69" s="150"/>
      <c r="AF69" s="150"/>
      <c r="AG69" s="150" t="s">
        <v>246</v>
      </c>
      <c r="AH69" s="150">
        <v>5</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61"/>
      <c r="D70" s="262"/>
      <c r="E70" s="262"/>
      <c r="F70" s="262"/>
      <c r="G70" s="262"/>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221</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0">
        <v>16</v>
      </c>
      <c r="B71" s="171" t="s">
        <v>1276</v>
      </c>
      <c r="C71" s="180" t="s">
        <v>1277</v>
      </c>
      <c r="D71" s="172" t="s">
        <v>276</v>
      </c>
      <c r="E71" s="173">
        <v>42.87</v>
      </c>
      <c r="F71" s="174">
        <v>95.44</v>
      </c>
      <c r="G71" s="175">
        <f>ROUND(E71*F71,2)</f>
        <v>4091.51</v>
      </c>
      <c r="H71" s="174"/>
      <c r="I71" s="175">
        <f>ROUND(E71*H71,2)</f>
        <v>0</v>
      </c>
      <c r="J71" s="174"/>
      <c r="K71" s="175">
        <f>ROUND(E71*J71,2)</f>
        <v>0</v>
      </c>
      <c r="L71" s="175">
        <v>21</v>
      </c>
      <c r="M71" s="175">
        <f>G71*(1+L71/100)</f>
        <v>4950.7271000000001</v>
      </c>
      <c r="N71" s="175">
        <v>3.3E-4</v>
      </c>
      <c r="O71" s="175">
        <f>ROUND(E71*N71,2)</f>
        <v>0.01</v>
      </c>
      <c r="P71" s="175">
        <v>0</v>
      </c>
      <c r="Q71" s="175">
        <f>ROUND(E71*P71,2)</f>
        <v>0</v>
      </c>
      <c r="R71" s="175" t="s">
        <v>304</v>
      </c>
      <c r="S71" s="175" t="s">
        <v>217</v>
      </c>
      <c r="T71" s="176" t="s">
        <v>218</v>
      </c>
      <c r="U71" s="161">
        <v>8.8999999999999996E-2</v>
      </c>
      <c r="V71" s="161">
        <f>ROUND(E71*U71,2)</f>
        <v>3.82</v>
      </c>
      <c r="W71" s="161"/>
      <c r="X71" s="161" t="s">
        <v>241</v>
      </c>
      <c r="Y71" s="150"/>
      <c r="Z71" s="150"/>
      <c r="AA71" s="150"/>
      <c r="AB71" s="150"/>
      <c r="AC71" s="150"/>
      <c r="AD71" s="150"/>
      <c r="AE71" s="150"/>
      <c r="AF71" s="150"/>
      <c r="AG71" s="150" t="s">
        <v>242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59" t="s">
        <v>453</v>
      </c>
      <c r="D72" s="260"/>
      <c r="E72" s="260"/>
      <c r="F72" s="260"/>
      <c r="G72" s="260"/>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244</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9" t="s">
        <v>1278</v>
      </c>
      <c r="D73" s="184"/>
      <c r="E73" s="185"/>
      <c r="F73" s="161"/>
      <c r="G73" s="161"/>
      <c r="H73" s="161"/>
      <c r="I73" s="161"/>
      <c r="J73" s="161"/>
      <c r="K73" s="161"/>
      <c r="L73" s="161"/>
      <c r="M73" s="161"/>
      <c r="N73" s="161"/>
      <c r="O73" s="161"/>
      <c r="P73" s="161"/>
      <c r="Q73" s="161"/>
      <c r="R73" s="161"/>
      <c r="S73" s="161"/>
      <c r="T73" s="161"/>
      <c r="U73" s="161"/>
      <c r="V73" s="161"/>
      <c r="W73" s="161"/>
      <c r="X73" s="161"/>
      <c r="Y73" s="150"/>
      <c r="Z73" s="150"/>
      <c r="AA73" s="150"/>
      <c r="AB73" s="150"/>
      <c r="AC73" s="150"/>
      <c r="AD73" s="150"/>
      <c r="AE73" s="150"/>
      <c r="AF73" s="150"/>
      <c r="AG73" s="150" t="s">
        <v>246</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9" t="s">
        <v>1279</v>
      </c>
      <c r="D74" s="184"/>
      <c r="E74" s="185">
        <v>42.87</v>
      </c>
      <c r="F74" s="161"/>
      <c r="G74" s="161"/>
      <c r="H74" s="161"/>
      <c r="I74" s="161"/>
      <c r="J74" s="161"/>
      <c r="K74" s="161"/>
      <c r="L74" s="161"/>
      <c r="M74" s="161"/>
      <c r="N74" s="161"/>
      <c r="O74" s="161"/>
      <c r="P74" s="161"/>
      <c r="Q74" s="161"/>
      <c r="R74" s="161"/>
      <c r="S74" s="161"/>
      <c r="T74" s="161"/>
      <c r="U74" s="161"/>
      <c r="V74" s="161"/>
      <c r="W74" s="161"/>
      <c r="X74" s="161"/>
      <c r="Y74" s="150"/>
      <c r="Z74" s="150"/>
      <c r="AA74" s="150"/>
      <c r="AB74" s="150"/>
      <c r="AC74" s="150"/>
      <c r="AD74" s="150"/>
      <c r="AE74" s="150"/>
      <c r="AF74" s="150"/>
      <c r="AG74" s="150" t="s">
        <v>246</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261"/>
      <c r="D75" s="262"/>
      <c r="E75" s="262"/>
      <c r="F75" s="262"/>
      <c r="G75" s="262"/>
      <c r="H75" s="161"/>
      <c r="I75" s="161"/>
      <c r="J75" s="161"/>
      <c r="K75" s="161"/>
      <c r="L75" s="161"/>
      <c r="M75" s="161"/>
      <c r="N75" s="161"/>
      <c r="O75" s="161"/>
      <c r="P75" s="161"/>
      <c r="Q75" s="161"/>
      <c r="R75" s="161"/>
      <c r="S75" s="161"/>
      <c r="T75" s="161"/>
      <c r="U75" s="161"/>
      <c r="V75" s="161"/>
      <c r="W75" s="161"/>
      <c r="X75" s="161"/>
      <c r="Y75" s="150"/>
      <c r="Z75" s="150"/>
      <c r="AA75" s="150"/>
      <c r="AB75" s="150"/>
      <c r="AC75" s="150"/>
      <c r="AD75" s="150"/>
      <c r="AE75" s="150"/>
      <c r="AF75" s="150"/>
      <c r="AG75" s="150" t="s">
        <v>221</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0">
        <v>17</v>
      </c>
      <c r="B76" s="171" t="s">
        <v>1280</v>
      </c>
      <c r="C76" s="180" t="s">
        <v>1281</v>
      </c>
      <c r="D76" s="172" t="s">
        <v>276</v>
      </c>
      <c r="E76" s="173">
        <v>4.2</v>
      </c>
      <c r="F76" s="174">
        <v>70.98</v>
      </c>
      <c r="G76" s="175">
        <f>ROUND(E76*F76,2)</f>
        <v>298.12</v>
      </c>
      <c r="H76" s="174"/>
      <c r="I76" s="175">
        <f>ROUND(E76*H76,2)</f>
        <v>0</v>
      </c>
      <c r="J76" s="174"/>
      <c r="K76" s="175">
        <f>ROUND(E76*J76,2)</f>
        <v>0</v>
      </c>
      <c r="L76" s="175">
        <v>21</v>
      </c>
      <c r="M76" s="175">
        <f>G76*(1+L76/100)</f>
        <v>360.72519999999997</v>
      </c>
      <c r="N76" s="175">
        <v>5.0000000000000001E-3</v>
      </c>
      <c r="O76" s="175">
        <f>ROUND(E76*N76,2)</f>
        <v>0.02</v>
      </c>
      <c r="P76" s="175">
        <v>0</v>
      </c>
      <c r="Q76" s="175">
        <f>ROUND(E76*P76,2)</f>
        <v>0</v>
      </c>
      <c r="R76" s="175" t="s">
        <v>304</v>
      </c>
      <c r="S76" s="175" t="s">
        <v>217</v>
      </c>
      <c r="T76" s="176" t="s">
        <v>218</v>
      </c>
      <c r="U76" s="161">
        <v>0.08</v>
      </c>
      <c r="V76" s="161">
        <f>ROUND(E76*U76,2)</f>
        <v>0.34</v>
      </c>
      <c r="W76" s="161"/>
      <c r="X76" s="161" t="s">
        <v>241</v>
      </c>
      <c r="Y76" s="150"/>
      <c r="Z76" s="150"/>
      <c r="AA76" s="150"/>
      <c r="AB76" s="150"/>
      <c r="AC76" s="150"/>
      <c r="AD76" s="150"/>
      <c r="AE76" s="150"/>
      <c r="AF76" s="150"/>
      <c r="AG76" s="150" t="s">
        <v>242</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59" t="s">
        <v>453</v>
      </c>
      <c r="D77" s="260"/>
      <c r="E77" s="260"/>
      <c r="F77" s="260"/>
      <c r="G77" s="260"/>
      <c r="H77" s="161"/>
      <c r="I77" s="161"/>
      <c r="J77" s="161"/>
      <c r="K77" s="161"/>
      <c r="L77" s="161"/>
      <c r="M77" s="161"/>
      <c r="N77" s="161"/>
      <c r="O77" s="161"/>
      <c r="P77" s="161"/>
      <c r="Q77" s="161"/>
      <c r="R77" s="161"/>
      <c r="S77" s="161"/>
      <c r="T77" s="161"/>
      <c r="U77" s="161"/>
      <c r="V77" s="161"/>
      <c r="W77" s="161"/>
      <c r="X77" s="161"/>
      <c r="Y77" s="150"/>
      <c r="Z77" s="150"/>
      <c r="AA77" s="150"/>
      <c r="AB77" s="150"/>
      <c r="AC77" s="150"/>
      <c r="AD77" s="150"/>
      <c r="AE77" s="150"/>
      <c r="AF77" s="150"/>
      <c r="AG77" s="150" t="s">
        <v>244</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9" t="s">
        <v>1282</v>
      </c>
      <c r="D78" s="184"/>
      <c r="E78" s="185">
        <v>4.2</v>
      </c>
      <c r="F78" s="161"/>
      <c r="G78" s="161"/>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246</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61"/>
      <c r="D79" s="262"/>
      <c r="E79" s="262"/>
      <c r="F79" s="262"/>
      <c r="G79" s="262"/>
      <c r="H79" s="161"/>
      <c r="I79" s="161"/>
      <c r="J79" s="161"/>
      <c r="K79" s="161"/>
      <c r="L79" s="161"/>
      <c r="M79" s="161"/>
      <c r="N79" s="161"/>
      <c r="O79" s="161"/>
      <c r="P79" s="161"/>
      <c r="Q79" s="161"/>
      <c r="R79" s="161"/>
      <c r="S79" s="161"/>
      <c r="T79" s="161"/>
      <c r="U79" s="161"/>
      <c r="V79" s="161"/>
      <c r="W79" s="161"/>
      <c r="X79" s="161"/>
      <c r="Y79" s="150"/>
      <c r="Z79" s="150"/>
      <c r="AA79" s="150"/>
      <c r="AB79" s="150"/>
      <c r="AC79" s="150"/>
      <c r="AD79" s="150"/>
      <c r="AE79" s="150"/>
      <c r="AF79" s="150"/>
      <c r="AG79" s="150" t="s">
        <v>221</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1" x14ac:dyDescent="0.2">
      <c r="A80" s="170">
        <v>18</v>
      </c>
      <c r="B80" s="171" t="s">
        <v>1283</v>
      </c>
      <c r="C80" s="180" t="s">
        <v>1284</v>
      </c>
      <c r="D80" s="172" t="s">
        <v>276</v>
      </c>
      <c r="E80" s="173">
        <v>4.2</v>
      </c>
      <c r="F80" s="174">
        <v>405.94</v>
      </c>
      <c r="G80" s="175">
        <f>ROUND(E80*F80,2)</f>
        <v>1704.95</v>
      </c>
      <c r="H80" s="174"/>
      <c r="I80" s="175">
        <f>ROUND(E80*H80,2)</f>
        <v>0</v>
      </c>
      <c r="J80" s="174"/>
      <c r="K80" s="175">
        <f>ROUND(E80*J80,2)</f>
        <v>0</v>
      </c>
      <c r="L80" s="175">
        <v>21</v>
      </c>
      <c r="M80" s="175">
        <f>G80*(1+L80/100)</f>
        <v>2062.9895000000001</v>
      </c>
      <c r="N80" s="175">
        <v>2.6249999999999999E-2</v>
      </c>
      <c r="O80" s="175">
        <f>ROUND(E80*N80,2)</f>
        <v>0.11</v>
      </c>
      <c r="P80" s="175">
        <v>0</v>
      </c>
      <c r="Q80" s="175">
        <f>ROUND(E80*P80,2)</f>
        <v>0</v>
      </c>
      <c r="R80" s="175" t="s">
        <v>304</v>
      </c>
      <c r="S80" s="175" t="s">
        <v>217</v>
      </c>
      <c r="T80" s="176" t="s">
        <v>218</v>
      </c>
      <c r="U80" s="161">
        <v>0.48</v>
      </c>
      <c r="V80" s="161">
        <f>ROUND(E80*U80,2)</f>
        <v>2.02</v>
      </c>
      <c r="W80" s="161"/>
      <c r="X80" s="161" t="s">
        <v>241</v>
      </c>
      <c r="Y80" s="150"/>
      <c r="Z80" s="150"/>
      <c r="AA80" s="150"/>
      <c r="AB80" s="150"/>
      <c r="AC80" s="150"/>
      <c r="AD80" s="150"/>
      <c r="AE80" s="150"/>
      <c r="AF80" s="150"/>
      <c r="AG80" s="150" t="s">
        <v>242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59" t="s">
        <v>453</v>
      </c>
      <c r="D81" s="260"/>
      <c r="E81" s="260"/>
      <c r="F81" s="260"/>
      <c r="G81" s="260"/>
      <c r="H81" s="161"/>
      <c r="I81" s="161"/>
      <c r="J81" s="161"/>
      <c r="K81" s="161"/>
      <c r="L81" s="161"/>
      <c r="M81" s="161"/>
      <c r="N81" s="161"/>
      <c r="O81" s="161"/>
      <c r="P81" s="161"/>
      <c r="Q81" s="161"/>
      <c r="R81" s="161"/>
      <c r="S81" s="161"/>
      <c r="T81" s="161"/>
      <c r="U81" s="161"/>
      <c r="V81" s="161"/>
      <c r="W81" s="161"/>
      <c r="X81" s="161"/>
      <c r="Y81" s="150"/>
      <c r="Z81" s="150"/>
      <c r="AA81" s="150"/>
      <c r="AB81" s="150"/>
      <c r="AC81" s="150"/>
      <c r="AD81" s="150"/>
      <c r="AE81" s="150"/>
      <c r="AF81" s="150"/>
      <c r="AG81" s="150" t="s">
        <v>244</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9" t="s">
        <v>1282</v>
      </c>
      <c r="D82" s="184"/>
      <c r="E82" s="185">
        <v>4.2</v>
      </c>
      <c r="F82" s="161"/>
      <c r="G82" s="161"/>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246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61"/>
      <c r="D83" s="262"/>
      <c r="E83" s="262"/>
      <c r="F83" s="262"/>
      <c r="G83" s="262"/>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221</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70">
        <v>19</v>
      </c>
      <c r="B84" s="171" t="s">
        <v>451</v>
      </c>
      <c r="C84" s="180" t="s">
        <v>452</v>
      </c>
      <c r="D84" s="172" t="s">
        <v>276</v>
      </c>
      <c r="E84" s="173">
        <v>156.72999999999999</v>
      </c>
      <c r="F84" s="174">
        <v>162.02000000000001</v>
      </c>
      <c r="G84" s="175">
        <f>ROUND(E84*F84,2)</f>
        <v>25393.39</v>
      </c>
      <c r="H84" s="174"/>
      <c r="I84" s="175">
        <f>ROUND(E84*H84,2)</f>
        <v>0</v>
      </c>
      <c r="J84" s="174"/>
      <c r="K84" s="175">
        <f>ROUND(E84*J84,2)</f>
        <v>0</v>
      </c>
      <c r="L84" s="175">
        <v>21</v>
      </c>
      <c r="M84" s="175">
        <f>G84*(1+L84/100)</f>
        <v>30726.001899999999</v>
      </c>
      <c r="N84" s="175">
        <v>4.1999999999999997E-3</v>
      </c>
      <c r="O84" s="175">
        <f>ROUND(E84*N84,2)</f>
        <v>0.66</v>
      </c>
      <c r="P84" s="175">
        <v>0</v>
      </c>
      <c r="Q84" s="175">
        <f>ROUND(E84*P84,2)</f>
        <v>0</v>
      </c>
      <c r="R84" s="175" t="s">
        <v>304</v>
      </c>
      <c r="S84" s="175" t="s">
        <v>217</v>
      </c>
      <c r="T84" s="176" t="s">
        <v>218</v>
      </c>
      <c r="U84" s="161">
        <v>0.245</v>
      </c>
      <c r="V84" s="161">
        <f>ROUND(E84*U84,2)</f>
        <v>38.4</v>
      </c>
      <c r="W84" s="161"/>
      <c r="X84" s="161" t="s">
        <v>241</v>
      </c>
      <c r="Y84" s="150"/>
      <c r="Z84" s="150"/>
      <c r="AA84" s="150"/>
      <c r="AB84" s="150"/>
      <c r="AC84" s="150"/>
      <c r="AD84" s="150"/>
      <c r="AE84" s="150"/>
      <c r="AF84" s="150"/>
      <c r="AG84" s="150" t="s">
        <v>242</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59" t="s">
        <v>453</v>
      </c>
      <c r="D85" s="260"/>
      <c r="E85" s="260"/>
      <c r="F85" s="260"/>
      <c r="G85" s="260"/>
      <c r="H85" s="161"/>
      <c r="I85" s="161"/>
      <c r="J85" s="161"/>
      <c r="K85" s="161"/>
      <c r="L85" s="161"/>
      <c r="M85" s="161"/>
      <c r="N85" s="161"/>
      <c r="O85" s="161"/>
      <c r="P85" s="161"/>
      <c r="Q85" s="161"/>
      <c r="R85" s="161"/>
      <c r="S85" s="161"/>
      <c r="T85" s="161"/>
      <c r="U85" s="161"/>
      <c r="V85" s="161"/>
      <c r="W85" s="161"/>
      <c r="X85" s="161"/>
      <c r="Y85" s="150"/>
      <c r="Z85" s="150"/>
      <c r="AA85" s="150"/>
      <c r="AB85" s="150"/>
      <c r="AC85" s="150"/>
      <c r="AD85" s="150"/>
      <c r="AE85" s="150"/>
      <c r="AF85" s="150"/>
      <c r="AG85" s="150" t="s">
        <v>244</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9" t="s">
        <v>1282</v>
      </c>
      <c r="D86" s="184"/>
      <c r="E86" s="185">
        <v>4.2</v>
      </c>
      <c r="F86" s="161"/>
      <c r="G86" s="161"/>
      <c r="H86" s="161"/>
      <c r="I86" s="161"/>
      <c r="J86" s="161"/>
      <c r="K86" s="161"/>
      <c r="L86" s="161"/>
      <c r="M86" s="161"/>
      <c r="N86" s="161"/>
      <c r="O86" s="161"/>
      <c r="P86" s="161"/>
      <c r="Q86" s="161"/>
      <c r="R86" s="161"/>
      <c r="S86" s="161"/>
      <c r="T86" s="161"/>
      <c r="U86" s="161"/>
      <c r="V86" s="161"/>
      <c r="W86" s="161"/>
      <c r="X86" s="161"/>
      <c r="Y86" s="150"/>
      <c r="Z86" s="150"/>
      <c r="AA86" s="150"/>
      <c r="AB86" s="150"/>
      <c r="AC86" s="150"/>
      <c r="AD86" s="150"/>
      <c r="AE86" s="150"/>
      <c r="AF86" s="150"/>
      <c r="AG86" s="150" t="s">
        <v>246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9" t="s">
        <v>1285</v>
      </c>
      <c r="D87" s="184"/>
      <c r="E87" s="185">
        <v>152.53</v>
      </c>
      <c r="F87" s="161"/>
      <c r="G87" s="161"/>
      <c r="H87" s="161"/>
      <c r="I87" s="161"/>
      <c r="J87" s="161"/>
      <c r="K87" s="161"/>
      <c r="L87" s="161"/>
      <c r="M87" s="161"/>
      <c r="N87" s="161"/>
      <c r="O87" s="161"/>
      <c r="P87" s="161"/>
      <c r="Q87" s="161"/>
      <c r="R87" s="161"/>
      <c r="S87" s="161"/>
      <c r="T87" s="161"/>
      <c r="U87" s="161"/>
      <c r="V87" s="161"/>
      <c r="W87" s="161"/>
      <c r="X87" s="161"/>
      <c r="Y87" s="150"/>
      <c r="Z87" s="150"/>
      <c r="AA87" s="150"/>
      <c r="AB87" s="150"/>
      <c r="AC87" s="150"/>
      <c r="AD87" s="150"/>
      <c r="AE87" s="150"/>
      <c r="AF87" s="150"/>
      <c r="AG87" s="150" t="s">
        <v>246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61"/>
      <c r="D88" s="262"/>
      <c r="E88" s="262"/>
      <c r="F88" s="262"/>
      <c r="G88" s="262"/>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221</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1" x14ac:dyDescent="0.2">
      <c r="A89" s="170">
        <v>20</v>
      </c>
      <c r="B89" s="171" t="s">
        <v>459</v>
      </c>
      <c r="C89" s="180" t="s">
        <v>460</v>
      </c>
      <c r="D89" s="172" t="s">
        <v>276</v>
      </c>
      <c r="E89" s="173">
        <v>152.53</v>
      </c>
      <c r="F89" s="174">
        <v>82.74</v>
      </c>
      <c r="G89" s="175">
        <f>ROUND(E89*F89,2)</f>
        <v>12620.33</v>
      </c>
      <c r="H89" s="174"/>
      <c r="I89" s="175">
        <f>ROUND(E89*H89,2)</f>
        <v>0</v>
      </c>
      <c r="J89" s="174"/>
      <c r="K89" s="175">
        <f>ROUND(E89*J89,2)</f>
        <v>0</v>
      </c>
      <c r="L89" s="175">
        <v>21</v>
      </c>
      <c r="M89" s="175">
        <f>G89*(1+L89/100)</f>
        <v>15270.5993</v>
      </c>
      <c r="N89" s="175">
        <v>3.2000000000000003E-4</v>
      </c>
      <c r="O89" s="175">
        <f>ROUND(E89*N89,2)</f>
        <v>0.05</v>
      </c>
      <c r="P89" s="175">
        <v>0</v>
      </c>
      <c r="Q89" s="175">
        <f>ROUND(E89*P89,2)</f>
        <v>0</v>
      </c>
      <c r="R89" s="175" t="s">
        <v>304</v>
      </c>
      <c r="S89" s="175" t="s">
        <v>217</v>
      </c>
      <c r="T89" s="176" t="s">
        <v>218</v>
      </c>
      <c r="U89" s="161">
        <v>7.0000000000000007E-2</v>
      </c>
      <c r="V89" s="161">
        <f>ROUND(E89*U89,2)</f>
        <v>10.68</v>
      </c>
      <c r="W89" s="161"/>
      <c r="X89" s="161" t="s">
        <v>241</v>
      </c>
      <c r="Y89" s="150"/>
      <c r="Z89" s="150"/>
      <c r="AA89" s="150"/>
      <c r="AB89" s="150"/>
      <c r="AC89" s="150"/>
      <c r="AD89" s="150"/>
      <c r="AE89" s="150"/>
      <c r="AF89" s="150"/>
      <c r="AG89" s="150" t="s">
        <v>242</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59" t="s">
        <v>453</v>
      </c>
      <c r="D90" s="260"/>
      <c r="E90" s="260"/>
      <c r="F90" s="260"/>
      <c r="G90" s="260"/>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244</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9" t="s">
        <v>1286</v>
      </c>
      <c r="D91" s="184"/>
      <c r="E91" s="185">
        <v>148.54</v>
      </c>
      <c r="F91" s="161"/>
      <c r="G91" s="161"/>
      <c r="H91" s="161"/>
      <c r="I91" s="161"/>
      <c r="J91" s="161"/>
      <c r="K91" s="161"/>
      <c r="L91" s="161"/>
      <c r="M91" s="161"/>
      <c r="N91" s="161"/>
      <c r="O91" s="161"/>
      <c r="P91" s="161"/>
      <c r="Q91" s="161"/>
      <c r="R91" s="161"/>
      <c r="S91" s="161"/>
      <c r="T91" s="161"/>
      <c r="U91" s="161"/>
      <c r="V91" s="161"/>
      <c r="W91" s="161"/>
      <c r="X91" s="161"/>
      <c r="Y91" s="150"/>
      <c r="Z91" s="150"/>
      <c r="AA91" s="150"/>
      <c r="AB91" s="150"/>
      <c r="AC91" s="150"/>
      <c r="AD91" s="150"/>
      <c r="AE91" s="150"/>
      <c r="AF91" s="150"/>
      <c r="AG91" s="150" t="s">
        <v>246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9" t="s">
        <v>1287</v>
      </c>
      <c r="D92" s="184"/>
      <c r="E92" s="185">
        <v>3.99</v>
      </c>
      <c r="F92" s="161"/>
      <c r="G92" s="161"/>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246</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61"/>
      <c r="D93" s="262"/>
      <c r="E93" s="262"/>
      <c r="F93" s="262"/>
      <c r="G93" s="262"/>
      <c r="H93" s="161"/>
      <c r="I93" s="161"/>
      <c r="J93" s="161"/>
      <c r="K93" s="161"/>
      <c r="L93" s="161"/>
      <c r="M93" s="161"/>
      <c r="N93" s="161"/>
      <c r="O93" s="161"/>
      <c r="P93" s="161"/>
      <c r="Q93" s="161"/>
      <c r="R93" s="161"/>
      <c r="S93" s="161"/>
      <c r="T93" s="161"/>
      <c r="U93" s="161"/>
      <c r="V93" s="161"/>
      <c r="W93" s="161"/>
      <c r="X93" s="161"/>
      <c r="Y93" s="150"/>
      <c r="Z93" s="150"/>
      <c r="AA93" s="150"/>
      <c r="AB93" s="150"/>
      <c r="AC93" s="150"/>
      <c r="AD93" s="150"/>
      <c r="AE93" s="150"/>
      <c r="AF93" s="150"/>
      <c r="AG93" s="150" t="s">
        <v>221</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x14ac:dyDescent="0.2">
      <c r="A94" s="164" t="s">
        <v>212</v>
      </c>
      <c r="B94" s="165" t="s">
        <v>101</v>
      </c>
      <c r="C94" s="179" t="s">
        <v>102</v>
      </c>
      <c r="D94" s="166"/>
      <c r="E94" s="167"/>
      <c r="F94" s="168"/>
      <c r="G94" s="168">
        <f>SUMIF(AG95:AG113,"&lt;&gt;NOR",G95:G113)</f>
        <v>15652.92</v>
      </c>
      <c r="H94" s="168"/>
      <c r="I94" s="168">
        <f>SUM(I95:I113)</f>
        <v>0</v>
      </c>
      <c r="J94" s="168"/>
      <c r="K94" s="168">
        <f>SUM(K95:K113)</f>
        <v>0</v>
      </c>
      <c r="L94" s="168"/>
      <c r="M94" s="168">
        <f>SUM(M95:M113)</f>
        <v>18940.033199999998</v>
      </c>
      <c r="N94" s="168"/>
      <c r="O94" s="168">
        <f>SUM(O95:O113)</f>
        <v>0.76</v>
      </c>
      <c r="P94" s="168"/>
      <c r="Q94" s="168">
        <f>SUM(Q95:Q113)</f>
        <v>0</v>
      </c>
      <c r="R94" s="168"/>
      <c r="S94" s="168"/>
      <c r="T94" s="169"/>
      <c r="U94" s="163"/>
      <c r="V94" s="163">
        <f>SUM(V95:V113)</f>
        <v>19.98</v>
      </c>
      <c r="W94" s="163"/>
      <c r="X94" s="163"/>
      <c r="AG94" t="s">
        <v>213</v>
      </c>
    </row>
    <row r="95" spans="1:60" outlineLevel="1" x14ac:dyDescent="0.2">
      <c r="A95" s="170">
        <v>21</v>
      </c>
      <c r="B95" s="171" t="s">
        <v>464</v>
      </c>
      <c r="C95" s="180" t="s">
        <v>465</v>
      </c>
      <c r="D95" s="172" t="s">
        <v>276</v>
      </c>
      <c r="E95" s="173">
        <v>10.199999999999999</v>
      </c>
      <c r="F95" s="174">
        <v>55.2</v>
      </c>
      <c r="G95" s="175">
        <f>ROUND(E95*F95,2)</f>
        <v>563.04</v>
      </c>
      <c r="H95" s="174"/>
      <c r="I95" s="175">
        <f>ROUND(E95*H95,2)</f>
        <v>0</v>
      </c>
      <c r="J95" s="174"/>
      <c r="K95" s="175">
        <f>ROUND(E95*J95,2)</f>
        <v>0</v>
      </c>
      <c r="L95" s="175">
        <v>21</v>
      </c>
      <c r="M95" s="175">
        <f>G95*(1+L95/100)</f>
        <v>681.27839999999992</v>
      </c>
      <c r="N95" s="175">
        <v>4.0000000000000003E-5</v>
      </c>
      <c r="O95" s="175">
        <f>ROUND(E95*N95,2)</f>
        <v>0</v>
      </c>
      <c r="P95" s="175">
        <v>0</v>
      </c>
      <c r="Q95" s="175">
        <f>ROUND(E95*P95,2)</f>
        <v>0</v>
      </c>
      <c r="R95" s="175" t="s">
        <v>304</v>
      </c>
      <c r="S95" s="175" t="s">
        <v>217</v>
      </c>
      <c r="T95" s="176" t="s">
        <v>218</v>
      </c>
      <c r="U95" s="161">
        <v>7.8E-2</v>
      </c>
      <c r="V95" s="161">
        <f>ROUND(E95*U95,2)</f>
        <v>0.8</v>
      </c>
      <c r="W95" s="161"/>
      <c r="X95" s="161" t="s">
        <v>241</v>
      </c>
      <c r="Y95" s="150"/>
      <c r="Z95" s="150"/>
      <c r="AA95" s="150"/>
      <c r="AB95" s="150"/>
      <c r="AC95" s="150"/>
      <c r="AD95" s="150"/>
      <c r="AE95" s="150"/>
      <c r="AF95" s="150"/>
      <c r="AG95" s="150" t="s">
        <v>242</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22.5" outlineLevel="1" x14ac:dyDescent="0.2">
      <c r="A96" s="157"/>
      <c r="B96" s="158"/>
      <c r="C96" s="259" t="s">
        <v>466</v>
      </c>
      <c r="D96" s="260"/>
      <c r="E96" s="260"/>
      <c r="F96" s="260"/>
      <c r="G96" s="260"/>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244</v>
      </c>
      <c r="AH96" s="150"/>
      <c r="AI96" s="150"/>
      <c r="AJ96" s="150"/>
      <c r="AK96" s="150"/>
      <c r="AL96" s="150"/>
      <c r="AM96" s="150"/>
      <c r="AN96" s="150"/>
      <c r="AO96" s="150"/>
      <c r="AP96" s="150"/>
      <c r="AQ96" s="150"/>
      <c r="AR96" s="150"/>
      <c r="AS96" s="150"/>
      <c r="AT96" s="150"/>
      <c r="AU96" s="150"/>
      <c r="AV96" s="150"/>
      <c r="AW96" s="150"/>
      <c r="AX96" s="150"/>
      <c r="AY96" s="150"/>
      <c r="AZ96" s="150"/>
      <c r="BA96" s="188" t="str">
        <f>C96</f>
        <v>které se zřizují před úpravami povrchu, a obalení osazených dveřních zárubní před znečištěním při úpravách povrchu nástřikem plastických maltovin včetně pozdějšího odkrytí,</v>
      </c>
      <c r="BB96" s="150"/>
      <c r="BC96" s="150"/>
      <c r="BD96" s="150"/>
      <c r="BE96" s="150"/>
      <c r="BF96" s="150"/>
      <c r="BG96" s="150"/>
      <c r="BH96" s="150"/>
    </row>
    <row r="97" spans="1:60" outlineLevel="1" x14ac:dyDescent="0.2">
      <c r="A97" s="157"/>
      <c r="B97" s="158"/>
      <c r="C97" s="189" t="s">
        <v>1288</v>
      </c>
      <c r="D97" s="184"/>
      <c r="E97" s="185">
        <v>10.199999999999999</v>
      </c>
      <c r="F97" s="161"/>
      <c r="G97" s="161"/>
      <c r="H97" s="161"/>
      <c r="I97" s="161"/>
      <c r="J97" s="161"/>
      <c r="K97" s="161"/>
      <c r="L97" s="161"/>
      <c r="M97" s="161"/>
      <c r="N97" s="161"/>
      <c r="O97" s="161"/>
      <c r="P97" s="161"/>
      <c r="Q97" s="161"/>
      <c r="R97" s="161"/>
      <c r="S97" s="161"/>
      <c r="T97" s="161"/>
      <c r="U97" s="161"/>
      <c r="V97" s="161"/>
      <c r="W97" s="161"/>
      <c r="X97" s="161"/>
      <c r="Y97" s="150"/>
      <c r="Z97" s="150"/>
      <c r="AA97" s="150"/>
      <c r="AB97" s="150"/>
      <c r="AC97" s="150"/>
      <c r="AD97" s="150"/>
      <c r="AE97" s="150"/>
      <c r="AF97" s="150"/>
      <c r="AG97" s="150" t="s">
        <v>246</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61"/>
      <c r="D98" s="262"/>
      <c r="E98" s="262"/>
      <c r="F98" s="262"/>
      <c r="G98" s="262"/>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221</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0">
        <v>22</v>
      </c>
      <c r="B99" s="171" t="s">
        <v>1289</v>
      </c>
      <c r="C99" s="180" t="s">
        <v>1290</v>
      </c>
      <c r="D99" s="172" t="s">
        <v>332</v>
      </c>
      <c r="E99" s="173">
        <v>2</v>
      </c>
      <c r="F99" s="174">
        <v>593.49</v>
      </c>
      <c r="G99" s="175">
        <f>ROUND(E99*F99,2)</f>
        <v>1186.98</v>
      </c>
      <c r="H99" s="174"/>
      <c r="I99" s="175">
        <f>ROUND(E99*H99,2)</f>
        <v>0</v>
      </c>
      <c r="J99" s="174"/>
      <c r="K99" s="175">
        <f>ROUND(E99*J99,2)</f>
        <v>0</v>
      </c>
      <c r="L99" s="175">
        <v>21</v>
      </c>
      <c r="M99" s="175">
        <f>G99*(1+L99/100)</f>
        <v>1436.2457999999999</v>
      </c>
      <c r="N99" s="175">
        <v>4.3049999999999998E-2</v>
      </c>
      <c r="O99" s="175">
        <f>ROUND(E99*N99,2)</f>
        <v>0.09</v>
      </c>
      <c r="P99" s="175">
        <v>0</v>
      </c>
      <c r="Q99" s="175">
        <f>ROUND(E99*P99,2)</f>
        <v>0</v>
      </c>
      <c r="R99" s="175" t="s">
        <v>348</v>
      </c>
      <c r="S99" s="175" t="s">
        <v>217</v>
      </c>
      <c r="T99" s="176" t="s">
        <v>218</v>
      </c>
      <c r="U99" s="161">
        <v>0.87802999999999998</v>
      </c>
      <c r="V99" s="161">
        <f>ROUND(E99*U99,2)</f>
        <v>1.76</v>
      </c>
      <c r="W99" s="161"/>
      <c r="X99" s="161" t="s">
        <v>241</v>
      </c>
      <c r="Y99" s="150"/>
      <c r="Z99" s="150"/>
      <c r="AA99" s="150"/>
      <c r="AB99" s="150"/>
      <c r="AC99" s="150"/>
      <c r="AD99" s="150"/>
      <c r="AE99" s="150"/>
      <c r="AF99" s="150"/>
      <c r="AG99" s="150" t="s">
        <v>242</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59" t="s">
        <v>1291</v>
      </c>
      <c r="D100" s="260"/>
      <c r="E100" s="260"/>
      <c r="F100" s="260"/>
      <c r="G100" s="260"/>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244</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88" t="str">
        <f>C100</f>
        <v>jakoukoliv maltou, z pomocného pracovního lešení o výšce podlahy do 1900 mm a pro zatížení do 1,5 kPa,</v>
      </c>
      <c r="BB100" s="150"/>
      <c r="BC100" s="150"/>
      <c r="BD100" s="150"/>
      <c r="BE100" s="150"/>
      <c r="BF100" s="150"/>
      <c r="BG100" s="150"/>
      <c r="BH100" s="150"/>
    </row>
    <row r="101" spans="1:60" outlineLevel="1" x14ac:dyDescent="0.2">
      <c r="A101" s="157"/>
      <c r="B101" s="158"/>
      <c r="C101" s="189" t="s">
        <v>1292</v>
      </c>
      <c r="D101" s="184"/>
      <c r="E101" s="185"/>
      <c r="F101" s="161"/>
      <c r="G101" s="161"/>
      <c r="H101" s="161"/>
      <c r="I101" s="161"/>
      <c r="J101" s="161"/>
      <c r="K101" s="161"/>
      <c r="L101" s="161"/>
      <c r="M101" s="161"/>
      <c r="N101" s="161"/>
      <c r="O101" s="161"/>
      <c r="P101" s="161"/>
      <c r="Q101" s="161"/>
      <c r="R101" s="161"/>
      <c r="S101" s="161"/>
      <c r="T101" s="161"/>
      <c r="U101" s="161"/>
      <c r="V101" s="161"/>
      <c r="W101" s="161"/>
      <c r="X101" s="161"/>
      <c r="Y101" s="150"/>
      <c r="Z101" s="150"/>
      <c r="AA101" s="150"/>
      <c r="AB101" s="150"/>
      <c r="AC101" s="150"/>
      <c r="AD101" s="150"/>
      <c r="AE101" s="150"/>
      <c r="AF101" s="150"/>
      <c r="AG101" s="150" t="s">
        <v>246</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9" t="s">
        <v>1293</v>
      </c>
      <c r="D102" s="184"/>
      <c r="E102" s="185">
        <v>1</v>
      </c>
      <c r="F102" s="161"/>
      <c r="G102" s="161"/>
      <c r="H102" s="161"/>
      <c r="I102" s="161"/>
      <c r="J102" s="161"/>
      <c r="K102" s="161"/>
      <c r="L102" s="161"/>
      <c r="M102" s="161"/>
      <c r="N102" s="161"/>
      <c r="O102" s="161"/>
      <c r="P102" s="161"/>
      <c r="Q102" s="161"/>
      <c r="R102" s="161"/>
      <c r="S102" s="161"/>
      <c r="T102" s="161"/>
      <c r="U102" s="161"/>
      <c r="V102" s="161"/>
      <c r="W102" s="161"/>
      <c r="X102" s="161"/>
      <c r="Y102" s="150"/>
      <c r="Z102" s="150"/>
      <c r="AA102" s="150"/>
      <c r="AB102" s="150"/>
      <c r="AC102" s="150"/>
      <c r="AD102" s="150"/>
      <c r="AE102" s="150"/>
      <c r="AF102" s="150"/>
      <c r="AG102" s="150" t="s">
        <v>246</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9" t="s">
        <v>1294</v>
      </c>
      <c r="D103" s="184"/>
      <c r="E103" s="185">
        <v>1</v>
      </c>
      <c r="F103" s="161"/>
      <c r="G103" s="161"/>
      <c r="H103" s="161"/>
      <c r="I103" s="161"/>
      <c r="J103" s="161"/>
      <c r="K103" s="161"/>
      <c r="L103" s="161"/>
      <c r="M103" s="161"/>
      <c r="N103" s="161"/>
      <c r="O103" s="161"/>
      <c r="P103" s="161"/>
      <c r="Q103" s="161"/>
      <c r="R103" s="161"/>
      <c r="S103" s="161"/>
      <c r="T103" s="161"/>
      <c r="U103" s="161"/>
      <c r="V103" s="161"/>
      <c r="W103" s="161"/>
      <c r="X103" s="161"/>
      <c r="Y103" s="150"/>
      <c r="Z103" s="150"/>
      <c r="AA103" s="150"/>
      <c r="AB103" s="150"/>
      <c r="AC103" s="150"/>
      <c r="AD103" s="150"/>
      <c r="AE103" s="150"/>
      <c r="AF103" s="150"/>
      <c r="AG103" s="150" t="s">
        <v>246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61"/>
      <c r="D104" s="262"/>
      <c r="E104" s="262"/>
      <c r="F104" s="262"/>
      <c r="G104" s="262"/>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221</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2.5" outlineLevel="1" x14ac:dyDescent="0.2">
      <c r="A105" s="170">
        <v>23</v>
      </c>
      <c r="B105" s="171" t="s">
        <v>1295</v>
      </c>
      <c r="C105" s="180" t="s">
        <v>1296</v>
      </c>
      <c r="D105" s="172" t="s">
        <v>239</v>
      </c>
      <c r="E105" s="173">
        <v>5.5</v>
      </c>
      <c r="F105" s="174">
        <v>329.98</v>
      </c>
      <c r="G105" s="175">
        <f>ROUND(E105*F105,2)</f>
        <v>1814.89</v>
      </c>
      <c r="H105" s="174"/>
      <c r="I105" s="175">
        <f>ROUND(E105*H105,2)</f>
        <v>0</v>
      </c>
      <c r="J105" s="174"/>
      <c r="K105" s="175">
        <f>ROUND(E105*J105,2)</f>
        <v>0</v>
      </c>
      <c r="L105" s="175">
        <v>21</v>
      </c>
      <c r="M105" s="175">
        <f>G105*(1+L105/100)</f>
        <v>2196.0169000000001</v>
      </c>
      <c r="N105" s="175">
        <v>3.7130000000000003E-2</v>
      </c>
      <c r="O105" s="175">
        <f>ROUND(E105*N105,2)</f>
        <v>0.2</v>
      </c>
      <c r="P105" s="175">
        <v>0</v>
      </c>
      <c r="Q105" s="175">
        <f>ROUND(E105*P105,2)</f>
        <v>0</v>
      </c>
      <c r="R105" s="175" t="s">
        <v>348</v>
      </c>
      <c r="S105" s="175" t="s">
        <v>217</v>
      </c>
      <c r="T105" s="176" t="s">
        <v>218</v>
      </c>
      <c r="U105" s="161">
        <v>0.29299999999999998</v>
      </c>
      <c r="V105" s="161">
        <f>ROUND(E105*U105,2)</f>
        <v>1.61</v>
      </c>
      <c r="W105" s="161"/>
      <c r="X105" s="161" t="s">
        <v>241</v>
      </c>
      <c r="Y105" s="150"/>
      <c r="Z105" s="150"/>
      <c r="AA105" s="150"/>
      <c r="AB105" s="150"/>
      <c r="AC105" s="150"/>
      <c r="AD105" s="150"/>
      <c r="AE105" s="150"/>
      <c r="AF105" s="150"/>
      <c r="AG105" s="150" t="s">
        <v>242</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59" t="s">
        <v>1297</v>
      </c>
      <c r="D106" s="260"/>
      <c r="E106" s="260"/>
      <c r="F106" s="260"/>
      <c r="G106" s="260"/>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244</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9" t="s">
        <v>1298</v>
      </c>
      <c r="D107" s="184"/>
      <c r="E107" s="185">
        <v>5.5</v>
      </c>
      <c r="F107" s="161"/>
      <c r="G107" s="161"/>
      <c r="H107" s="161"/>
      <c r="I107" s="161"/>
      <c r="J107" s="161"/>
      <c r="K107" s="161"/>
      <c r="L107" s="161"/>
      <c r="M107" s="161"/>
      <c r="N107" s="161"/>
      <c r="O107" s="161"/>
      <c r="P107" s="161"/>
      <c r="Q107" s="161"/>
      <c r="R107" s="161"/>
      <c r="S107" s="161"/>
      <c r="T107" s="161"/>
      <c r="U107" s="161"/>
      <c r="V107" s="161"/>
      <c r="W107" s="161"/>
      <c r="X107" s="161"/>
      <c r="Y107" s="150"/>
      <c r="Z107" s="150"/>
      <c r="AA107" s="150"/>
      <c r="AB107" s="150"/>
      <c r="AC107" s="150"/>
      <c r="AD107" s="150"/>
      <c r="AE107" s="150"/>
      <c r="AF107" s="150"/>
      <c r="AG107" s="150" t="s">
        <v>246</v>
      </c>
      <c r="AH107" s="150">
        <v>5</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61"/>
      <c r="D108" s="262"/>
      <c r="E108" s="262"/>
      <c r="F108" s="262"/>
      <c r="G108" s="262"/>
      <c r="H108" s="161"/>
      <c r="I108" s="161"/>
      <c r="J108" s="161"/>
      <c r="K108" s="161"/>
      <c r="L108" s="161"/>
      <c r="M108" s="161"/>
      <c r="N108" s="161"/>
      <c r="O108" s="161"/>
      <c r="P108" s="161"/>
      <c r="Q108" s="161"/>
      <c r="R108" s="161"/>
      <c r="S108" s="161"/>
      <c r="T108" s="161"/>
      <c r="U108" s="161"/>
      <c r="V108" s="161"/>
      <c r="W108" s="161"/>
      <c r="X108" s="161"/>
      <c r="Y108" s="150"/>
      <c r="Z108" s="150"/>
      <c r="AA108" s="150"/>
      <c r="AB108" s="150"/>
      <c r="AC108" s="150"/>
      <c r="AD108" s="150"/>
      <c r="AE108" s="150"/>
      <c r="AF108" s="150"/>
      <c r="AG108" s="150" t="s">
        <v>221</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0">
        <v>24</v>
      </c>
      <c r="B109" s="171" t="s">
        <v>1096</v>
      </c>
      <c r="C109" s="180" t="s">
        <v>1097</v>
      </c>
      <c r="D109" s="172" t="s">
        <v>276</v>
      </c>
      <c r="E109" s="173">
        <v>13.4</v>
      </c>
      <c r="F109" s="174">
        <v>902.09</v>
      </c>
      <c r="G109" s="175">
        <f>ROUND(E109*F109,2)</f>
        <v>12088.01</v>
      </c>
      <c r="H109" s="174"/>
      <c r="I109" s="175">
        <f>ROUND(E109*H109,2)</f>
        <v>0</v>
      </c>
      <c r="J109" s="174"/>
      <c r="K109" s="175">
        <f>ROUND(E109*J109,2)</f>
        <v>0</v>
      </c>
      <c r="L109" s="175">
        <v>21</v>
      </c>
      <c r="M109" s="175">
        <f>G109*(1+L109/100)</f>
        <v>14626.492099999999</v>
      </c>
      <c r="N109" s="175">
        <v>3.4909999999999997E-2</v>
      </c>
      <c r="O109" s="175">
        <f>ROUND(E109*N109,2)</f>
        <v>0.47</v>
      </c>
      <c r="P109" s="175">
        <v>0</v>
      </c>
      <c r="Q109" s="175">
        <f>ROUND(E109*P109,2)</f>
        <v>0</v>
      </c>
      <c r="R109" s="175" t="s">
        <v>348</v>
      </c>
      <c r="S109" s="175" t="s">
        <v>217</v>
      </c>
      <c r="T109" s="176" t="s">
        <v>218</v>
      </c>
      <c r="U109" s="161">
        <v>1.18</v>
      </c>
      <c r="V109" s="161">
        <f>ROUND(E109*U109,2)</f>
        <v>15.81</v>
      </c>
      <c r="W109" s="161"/>
      <c r="X109" s="161" t="s">
        <v>241</v>
      </c>
      <c r="Y109" s="150"/>
      <c r="Z109" s="150"/>
      <c r="AA109" s="150"/>
      <c r="AB109" s="150"/>
      <c r="AC109" s="150"/>
      <c r="AD109" s="150"/>
      <c r="AE109" s="150"/>
      <c r="AF109" s="150"/>
      <c r="AG109" s="150" t="s">
        <v>242</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59" t="s">
        <v>1098</v>
      </c>
      <c r="D110" s="260"/>
      <c r="E110" s="260"/>
      <c r="F110" s="260"/>
      <c r="G110" s="260"/>
      <c r="H110" s="161"/>
      <c r="I110" s="161"/>
      <c r="J110" s="161"/>
      <c r="K110" s="161"/>
      <c r="L110" s="161"/>
      <c r="M110" s="161"/>
      <c r="N110" s="161"/>
      <c r="O110" s="161"/>
      <c r="P110" s="161"/>
      <c r="Q110" s="161"/>
      <c r="R110" s="161"/>
      <c r="S110" s="161"/>
      <c r="T110" s="161"/>
      <c r="U110" s="161"/>
      <c r="V110" s="161"/>
      <c r="W110" s="161"/>
      <c r="X110" s="161"/>
      <c r="Y110" s="150"/>
      <c r="Z110" s="150"/>
      <c r="AA110" s="150"/>
      <c r="AB110" s="150"/>
      <c r="AC110" s="150"/>
      <c r="AD110" s="150"/>
      <c r="AE110" s="150"/>
      <c r="AF110" s="150"/>
      <c r="AG110" s="150" t="s">
        <v>244</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88" t="str">
        <f>C110</f>
        <v>okenního nebo dveřního, z pomocného pracovního lešení o výšce podlahy do 1900 mm a pro zatížení do 1,5 kPa,</v>
      </c>
      <c r="BB110" s="150"/>
      <c r="BC110" s="150"/>
      <c r="BD110" s="150"/>
      <c r="BE110" s="150"/>
      <c r="BF110" s="150"/>
      <c r="BG110" s="150"/>
      <c r="BH110" s="150"/>
    </row>
    <row r="111" spans="1:60" outlineLevel="1" x14ac:dyDescent="0.2">
      <c r="A111" s="157"/>
      <c r="B111" s="158"/>
      <c r="C111" s="189" t="s">
        <v>1299</v>
      </c>
      <c r="D111" s="184"/>
      <c r="E111" s="185">
        <v>7.7</v>
      </c>
      <c r="F111" s="161"/>
      <c r="G111" s="161"/>
      <c r="H111" s="161"/>
      <c r="I111" s="161"/>
      <c r="J111" s="161"/>
      <c r="K111" s="161"/>
      <c r="L111" s="161"/>
      <c r="M111" s="161"/>
      <c r="N111" s="161"/>
      <c r="O111" s="161"/>
      <c r="P111" s="161"/>
      <c r="Q111" s="161"/>
      <c r="R111" s="161"/>
      <c r="S111" s="161"/>
      <c r="T111" s="161"/>
      <c r="U111" s="161"/>
      <c r="V111" s="161"/>
      <c r="W111" s="161"/>
      <c r="X111" s="161"/>
      <c r="Y111" s="150"/>
      <c r="Z111" s="150"/>
      <c r="AA111" s="150"/>
      <c r="AB111" s="150"/>
      <c r="AC111" s="150"/>
      <c r="AD111" s="150"/>
      <c r="AE111" s="150"/>
      <c r="AF111" s="150"/>
      <c r="AG111" s="150" t="s">
        <v>246</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9" t="s">
        <v>1300</v>
      </c>
      <c r="D112" s="184"/>
      <c r="E112" s="185">
        <v>5.7</v>
      </c>
      <c r="F112" s="161"/>
      <c r="G112" s="161"/>
      <c r="H112" s="161"/>
      <c r="I112" s="161"/>
      <c r="J112" s="161"/>
      <c r="K112" s="161"/>
      <c r="L112" s="161"/>
      <c r="M112" s="161"/>
      <c r="N112" s="161"/>
      <c r="O112" s="161"/>
      <c r="P112" s="161"/>
      <c r="Q112" s="161"/>
      <c r="R112" s="161"/>
      <c r="S112" s="161"/>
      <c r="T112" s="161"/>
      <c r="U112" s="161"/>
      <c r="V112" s="161"/>
      <c r="W112" s="161"/>
      <c r="X112" s="161"/>
      <c r="Y112" s="150"/>
      <c r="Z112" s="150"/>
      <c r="AA112" s="150"/>
      <c r="AB112" s="150"/>
      <c r="AC112" s="150"/>
      <c r="AD112" s="150"/>
      <c r="AE112" s="150"/>
      <c r="AF112" s="150"/>
      <c r="AG112" s="150" t="s">
        <v>246</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61"/>
      <c r="D113" s="262"/>
      <c r="E113" s="262"/>
      <c r="F113" s="262"/>
      <c r="G113" s="262"/>
      <c r="H113" s="161"/>
      <c r="I113" s="161"/>
      <c r="J113" s="161"/>
      <c r="K113" s="161"/>
      <c r="L113" s="161"/>
      <c r="M113" s="161"/>
      <c r="N113" s="161"/>
      <c r="O113" s="161"/>
      <c r="P113" s="161"/>
      <c r="Q113" s="161"/>
      <c r="R113" s="161"/>
      <c r="S113" s="161"/>
      <c r="T113" s="161"/>
      <c r="U113" s="161"/>
      <c r="V113" s="161"/>
      <c r="W113" s="161"/>
      <c r="X113" s="161"/>
      <c r="Y113" s="150"/>
      <c r="Z113" s="150"/>
      <c r="AA113" s="150"/>
      <c r="AB113" s="150"/>
      <c r="AC113" s="150"/>
      <c r="AD113" s="150"/>
      <c r="AE113" s="150"/>
      <c r="AF113" s="150"/>
      <c r="AG113" s="150" t="s">
        <v>221</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x14ac:dyDescent="0.2">
      <c r="A114" s="164" t="s">
        <v>212</v>
      </c>
      <c r="B114" s="165" t="s">
        <v>103</v>
      </c>
      <c r="C114" s="179" t="s">
        <v>104</v>
      </c>
      <c r="D114" s="166"/>
      <c r="E114" s="167"/>
      <c r="F114" s="168"/>
      <c r="G114" s="168">
        <f>SUMIF(AG115:AG118,"&lt;&gt;NOR",G115:G118)</f>
        <v>564.16</v>
      </c>
      <c r="H114" s="168"/>
      <c r="I114" s="168">
        <f>SUM(I115:I118)</f>
        <v>0</v>
      </c>
      <c r="J114" s="168"/>
      <c r="K114" s="168">
        <f>SUM(K115:K118)</f>
        <v>0</v>
      </c>
      <c r="L114" s="168"/>
      <c r="M114" s="168">
        <f>SUM(M115:M118)</f>
        <v>682.63359999999989</v>
      </c>
      <c r="N114" s="168"/>
      <c r="O114" s="168">
        <f>SUM(O115:O118)</f>
        <v>0</v>
      </c>
      <c r="P114" s="168"/>
      <c r="Q114" s="168">
        <f>SUM(Q115:Q118)</f>
        <v>0</v>
      </c>
      <c r="R114" s="168"/>
      <c r="S114" s="168"/>
      <c r="T114" s="169"/>
      <c r="U114" s="163"/>
      <c r="V114" s="163">
        <f>SUM(V115:V118)</f>
        <v>0.8</v>
      </c>
      <c r="W114" s="163"/>
      <c r="X114" s="163"/>
      <c r="AG114" t="s">
        <v>213</v>
      </c>
    </row>
    <row r="115" spans="1:60" outlineLevel="1" x14ac:dyDescent="0.2">
      <c r="A115" s="170">
        <v>25</v>
      </c>
      <c r="B115" s="171" t="s">
        <v>474</v>
      </c>
      <c r="C115" s="180" t="s">
        <v>475</v>
      </c>
      <c r="D115" s="172" t="s">
        <v>276</v>
      </c>
      <c r="E115" s="173">
        <v>10.199999999999999</v>
      </c>
      <c r="F115" s="174">
        <v>55.31</v>
      </c>
      <c r="G115" s="175">
        <f>ROUND(E115*F115,2)</f>
        <v>564.16</v>
      </c>
      <c r="H115" s="174"/>
      <c r="I115" s="175">
        <f>ROUND(E115*H115,2)</f>
        <v>0</v>
      </c>
      <c r="J115" s="174"/>
      <c r="K115" s="175">
        <f>ROUND(E115*J115,2)</f>
        <v>0</v>
      </c>
      <c r="L115" s="175">
        <v>21</v>
      </c>
      <c r="M115" s="175">
        <f>G115*(1+L115/100)</f>
        <v>682.63359999999989</v>
      </c>
      <c r="N115" s="175">
        <v>4.0000000000000003E-5</v>
      </c>
      <c r="O115" s="175">
        <f>ROUND(E115*N115,2)</f>
        <v>0</v>
      </c>
      <c r="P115" s="175">
        <v>0</v>
      </c>
      <c r="Q115" s="175">
        <f>ROUND(E115*P115,2)</f>
        <v>0</v>
      </c>
      <c r="R115" s="175" t="s">
        <v>304</v>
      </c>
      <c r="S115" s="175" t="s">
        <v>217</v>
      </c>
      <c r="T115" s="176" t="s">
        <v>218</v>
      </c>
      <c r="U115" s="161">
        <v>7.8E-2</v>
      </c>
      <c r="V115" s="161">
        <f>ROUND(E115*U115,2)</f>
        <v>0.8</v>
      </c>
      <c r="W115" s="161"/>
      <c r="X115" s="161" t="s">
        <v>241</v>
      </c>
      <c r="Y115" s="150"/>
      <c r="Z115" s="150"/>
      <c r="AA115" s="150"/>
      <c r="AB115" s="150"/>
      <c r="AC115" s="150"/>
      <c r="AD115" s="150"/>
      <c r="AE115" s="150"/>
      <c r="AF115" s="150"/>
      <c r="AG115" s="150" t="s">
        <v>242</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ht="22.5" outlineLevel="1" x14ac:dyDescent="0.2">
      <c r="A116" s="157"/>
      <c r="B116" s="158"/>
      <c r="C116" s="259" t="s">
        <v>476</v>
      </c>
      <c r="D116" s="260"/>
      <c r="E116" s="260"/>
      <c r="F116" s="260"/>
      <c r="G116" s="260"/>
      <c r="H116" s="161"/>
      <c r="I116" s="161"/>
      <c r="J116" s="161"/>
      <c r="K116" s="161"/>
      <c r="L116" s="161"/>
      <c r="M116" s="161"/>
      <c r="N116" s="161"/>
      <c r="O116" s="161"/>
      <c r="P116" s="161"/>
      <c r="Q116" s="161"/>
      <c r="R116" s="161"/>
      <c r="S116" s="161"/>
      <c r="T116" s="161"/>
      <c r="U116" s="161"/>
      <c r="V116" s="161"/>
      <c r="W116" s="161"/>
      <c r="X116" s="161"/>
      <c r="Y116" s="150"/>
      <c r="Z116" s="150"/>
      <c r="AA116" s="150"/>
      <c r="AB116" s="150"/>
      <c r="AC116" s="150"/>
      <c r="AD116" s="150"/>
      <c r="AE116" s="150"/>
      <c r="AF116" s="150"/>
      <c r="AG116" s="150" t="s">
        <v>244</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88" t="str">
        <f>C116</f>
        <v>s rámy a zárubněmi, zábradlí, předmětů oplechování apod., které se zřizují ještě před úpravami povrchu, před jejich znečištěním při úpravách povrchu nástřikem plastických (lepivých) maltovin</v>
      </c>
      <c r="BB116" s="150"/>
      <c r="BC116" s="150"/>
      <c r="BD116" s="150"/>
      <c r="BE116" s="150"/>
      <c r="BF116" s="150"/>
      <c r="BG116" s="150"/>
      <c r="BH116" s="150"/>
    </row>
    <row r="117" spans="1:60" outlineLevel="1" x14ac:dyDescent="0.2">
      <c r="A117" s="157"/>
      <c r="B117" s="158"/>
      <c r="C117" s="189" t="s">
        <v>1288</v>
      </c>
      <c r="D117" s="184"/>
      <c r="E117" s="185">
        <v>10.199999999999999</v>
      </c>
      <c r="F117" s="161"/>
      <c r="G117" s="161"/>
      <c r="H117" s="161"/>
      <c r="I117" s="161"/>
      <c r="J117" s="161"/>
      <c r="K117" s="161"/>
      <c r="L117" s="161"/>
      <c r="M117" s="161"/>
      <c r="N117" s="161"/>
      <c r="O117" s="161"/>
      <c r="P117" s="161"/>
      <c r="Q117" s="161"/>
      <c r="R117" s="161"/>
      <c r="S117" s="161"/>
      <c r="T117" s="161"/>
      <c r="U117" s="161"/>
      <c r="V117" s="161"/>
      <c r="W117" s="161"/>
      <c r="X117" s="161"/>
      <c r="Y117" s="150"/>
      <c r="Z117" s="150"/>
      <c r="AA117" s="150"/>
      <c r="AB117" s="150"/>
      <c r="AC117" s="150"/>
      <c r="AD117" s="150"/>
      <c r="AE117" s="150"/>
      <c r="AF117" s="150"/>
      <c r="AG117" s="150" t="s">
        <v>246</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61"/>
      <c r="D118" s="262"/>
      <c r="E118" s="262"/>
      <c r="F118" s="262"/>
      <c r="G118" s="262"/>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221</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x14ac:dyDescent="0.2">
      <c r="A119" s="164" t="s">
        <v>212</v>
      </c>
      <c r="B119" s="165" t="s">
        <v>105</v>
      </c>
      <c r="C119" s="179" t="s">
        <v>106</v>
      </c>
      <c r="D119" s="166"/>
      <c r="E119" s="167"/>
      <c r="F119" s="168"/>
      <c r="G119" s="168">
        <f>SUMIF(AG120:AG169,"&lt;&gt;NOR",G120:G169)</f>
        <v>46918.91</v>
      </c>
      <c r="H119" s="168"/>
      <c r="I119" s="168">
        <f>SUM(I120:I169)</f>
        <v>0</v>
      </c>
      <c r="J119" s="168"/>
      <c r="K119" s="168">
        <f>SUM(K120:K169)</f>
        <v>0</v>
      </c>
      <c r="L119" s="168"/>
      <c r="M119" s="168">
        <f>SUM(M120:M169)</f>
        <v>56771.881099999999</v>
      </c>
      <c r="N119" s="168"/>
      <c r="O119" s="168">
        <f>SUM(O120:O169)</f>
        <v>20.770000000000003</v>
      </c>
      <c r="P119" s="168"/>
      <c r="Q119" s="168">
        <f>SUM(Q120:Q169)</f>
        <v>0</v>
      </c>
      <c r="R119" s="168"/>
      <c r="S119" s="168"/>
      <c r="T119" s="169"/>
      <c r="U119" s="163"/>
      <c r="V119" s="163">
        <f>SUM(V120:V169)</f>
        <v>36.76</v>
      </c>
      <c r="W119" s="163"/>
      <c r="X119" s="163"/>
      <c r="AG119" t="s">
        <v>213</v>
      </c>
    </row>
    <row r="120" spans="1:60" outlineLevel="1" x14ac:dyDescent="0.2">
      <c r="A120" s="170">
        <v>26</v>
      </c>
      <c r="B120" s="171" t="s">
        <v>1301</v>
      </c>
      <c r="C120" s="180" t="s">
        <v>1302</v>
      </c>
      <c r="D120" s="172" t="s">
        <v>249</v>
      </c>
      <c r="E120" s="173">
        <v>5.52</v>
      </c>
      <c r="F120" s="174">
        <v>4136.59</v>
      </c>
      <c r="G120" s="175">
        <f>ROUND(E120*F120,2)</f>
        <v>22833.98</v>
      </c>
      <c r="H120" s="174"/>
      <c r="I120" s="175">
        <f>ROUND(E120*H120,2)</f>
        <v>0</v>
      </c>
      <c r="J120" s="174"/>
      <c r="K120" s="175">
        <f>ROUND(E120*J120,2)</f>
        <v>0</v>
      </c>
      <c r="L120" s="175">
        <v>21</v>
      </c>
      <c r="M120" s="175">
        <f>G120*(1+L120/100)</f>
        <v>27629.1158</v>
      </c>
      <c r="N120" s="175">
        <v>2.5249999999999999</v>
      </c>
      <c r="O120" s="175">
        <f>ROUND(E120*N120,2)</f>
        <v>13.94</v>
      </c>
      <c r="P120" s="175">
        <v>0</v>
      </c>
      <c r="Q120" s="175">
        <f>ROUND(E120*P120,2)</f>
        <v>0</v>
      </c>
      <c r="R120" s="175" t="s">
        <v>304</v>
      </c>
      <c r="S120" s="175" t="s">
        <v>217</v>
      </c>
      <c r="T120" s="176" t="s">
        <v>218</v>
      </c>
      <c r="U120" s="161">
        <v>2.58</v>
      </c>
      <c r="V120" s="161">
        <f>ROUND(E120*U120,2)</f>
        <v>14.24</v>
      </c>
      <c r="W120" s="161"/>
      <c r="X120" s="161" t="s">
        <v>241</v>
      </c>
      <c r="Y120" s="150"/>
      <c r="Z120" s="150"/>
      <c r="AA120" s="150"/>
      <c r="AB120" s="150"/>
      <c r="AC120" s="150"/>
      <c r="AD120" s="150"/>
      <c r="AE120" s="150"/>
      <c r="AF120" s="150"/>
      <c r="AG120" s="150" t="s">
        <v>242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259" t="s">
        <v>523</v>
      </c>
      <c r="D121" s="260"/>
      <c r="E121" s="260"/>
      <c r="F121" s="260"/>
      <c r="G121" s="260"/>
      <c r="H121" s="161"/>
      <c r="I121" s="161"/>
      <c r="J121" s="161"/>
      <c r="K121" s="161"/>
      <c r="L121" s="161"/>
      <c r="M121" s="161"/>
      <c r="N121" s="161"/>
      <c r="O121" s="161"/>
      <c r="P121" s="161"/>
      <c r="Q121" s="161"/>
      <c r="R121" s="161"/>
      <c r="S121" s="161"/>
      <c r="T121" s="161"/>
      <c r="U121" s="161"/>
      <c r="V121" s="161"/>
      <c r="W121" s="161"/>
      <c r="X121" s="161"/>
      <c r="Y121" s="150"/>
      <c r="Z121" s="150"/>
      <c r="AA121" s="150"/>
      <c r="AB121" s="150"/>
      <c r="AC121" s="150"/>
      <c r="AD121" s="150"/>
      <c r="AE121" s="150"/>
      <c r="AF121" s="150"/>
      <c r="AG121" s="150" t="s">
        <v>244</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9" t="s">
        <v>1303</v>
      </c>
      <c r="D122" s="184"/>
      <c r="E122" s="185"/>
      <c r="F122" s="161"/>
      <c r="G122" s="161"/>
      <c r="H122" s="161"/>
      <c r="I122" s="161"/>
      <c r="J122" s="161"/>
      <c r="K122" s="161"/>
      <c r="L122" s="161"/>
      <c r="M122" s="161"/>
      <c r="N122" s="161"/>
      <c r="O122" s="161"/>
      <c r="P122" s="161"/>
      <c r="Q122" s="161"/>
      <c r="R122" s="161"/>
      <c r="S122" s="161"/>
      <c r="T122" s="161"/>
      <c r="U122" s="161"/>
      <c r="V122" s="161"/>
      <c r="W122" s="161"/>
      <c r="X122" s="161"/>
      <c r="Y122" s="150"/>
      <c r="Z122" s="150"/>
      <c r="AA122" s="150"/>
      <c r="AB122" s="150"/>
      <c r="AC122" s="150"/>
      <c r="AD122" s="150"/>
      <c r="AE122" s="150"/>
      <c r="AF122" s="150"/>
      <c r="AG122" s="150" t="s">
        <v>246</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9" t="s">
        <v>1304</v>
      </c>
      <c r="D123" s="184"/>
      <c r="E123" s="185">
        <v>3.45</v>
      </c>
      <c r="F123" s="161"/>
      <c r="G123" s="161"/>
      <c r="H123" s="161"/>
      <c r="I123" s="161"/>
      <c r="J123" s="161"/>
      <c r="K123" s="161"/>
      <c r="L123" s="161"/>
      <c r="M123" s="161"/>
      <c r="N123" s="161"/>
      <c r="O123" s="161"/>
      <c r="P123" s="161"/>
      <c r="Q123" s="161"/>
      <c r="R123" s="161"/>
      <c r="S123" s="161"/>
      <c r="T123" s="161"/>
      <c r="U123" s="161"/>
      <c r="V123" s="161"/>
      <c r="W123" s="161"/>
      <c r="X123" s="161"/>
      <c r="Y123" s="150"/>
      <c r="Z123" s="150"/>
      <c r="AA123" s="150"/>
      <c r="AB123" s="150"/>
      <c r="AC123" s="150"/>
      <c r="AD123" s="150"/>
      <c r="AE123" s="150"/>
      <c r="AF123" s="150"/>
      <c r="AG123" s="150" t="s">
        <v>246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9" t="s">
        <v>1305</v>
      </c>
      <c r="D124" s="184"/>
      <c r="E124" s="185">
        <v>2.0699999999999998</v>
      </c>
      <c r="F124" s="161"/>
      <c r="G124" s="161"/>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246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61"/>
      <c r="D125" s="262"/>
      <c r="E125" s="262"/>
      <c r="F125" s="262"/>
      <c r="G125" s="262"/>
      <c r="H125" s="161"/>
      <c r="I125" s="161"/>
      <c r="J125" s="161"/>
      <c r="K125" s="161"/>
      <c r="L125" s="161"/>
      <c r="M125" s="161"/>
      <c r="N125" s="161"/>
      <c r="O125" s="161"/>
      <c r="P125" s="161"/>
      <c r="Q125" s="161"/>
      <c r="R125" s="161"/>
      <c r="S125" s="161"/>
      <c r="T125" s="161"/>
      <c r="U125" s="161"/>
      <c r="V125" s="161"/>
      <c r="W125" s="161"/>
      <c r="X125" s="161"/>
      <c r="Y125" s="150"/>
      <c r="Z125" s="150"/>
      <c r="AA125" s="150"/>
      <c r="AB125" s="150"/>
      <c r="AC125" s="150"/>
      <c r="AD125" s="150"/>
      <c r="AE125" s="150"/>
      <c r="AF125" s="150"/>
      <c r="AG125" s="150" t="s">
        <v>221</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0">
        <v>27</v>
      </c>
      <c r="B126" s="171" t="s">
        <v>1306</v>
      </c>
      <c r="C126" s="180" t="s">
        <v>1307</v>
      </c>
      <c r="D126" s="172" t="s">
        <v>249</v>
      </c>
      <c r="E126" s="173">
        <v>0.41</v>
      </c>
      <c r="F126" s="174">
        <v>4148.4799999999996</v>
      </c>
      <c r="G126" s="175">
        <f>ROUND(E126*F126,2)</f>
        <v>1700.88</v>
      </c>
      <c r="H126" s="174"/>
      <c r="I126" s="175">
        <f>ROUND(E126*H126,2)</f>
        <v>0</v>
      </c>
      <c r="J126" s="174"/>
      <c r="K126" s="175">
        <f>ROUND(E126*J126,2)</f>
        <v>0</v>
      </c>
      <c r="L126" s="175">
        <v>21</v>
      </c>
      <c r="M126" s="175">
        <f>G126*(1+L126/100)</f>
        <v>2058.0648000000001</v>
      </c>
      <c r="N126" s="175">
        <v>2.5249999999999999</v>
      </c>
      <c r="O126" s="175">
        <f>ROUND(E126*N126,2)</f>
        <v>1.04</v>
      </c>
      <c r="P126" s="175">
        <v>0</v>
      </c>
      <c r="Q126" s="175">
        <f>ROUND(E126*P126,2)</f>
        <v>0</v>
      </c>
      <c r="R126" s="175" t="s">
        <v>304</v>
      </c>
      <c r="S126" s="175" t="s">
        <v>217</v>
      </c>
      <c r="T126" s="176" t="s">
        <v>218</v>
      </c>
      <c r="U126" s="161">
        <v>2.3170000000000002</v>
      </c>
      <c r="V126" s="161">
        <f>ROUND(E126*U126,2)</f>
        <v>0.95</v>
      </c>
      <c r="W126" s="161"/>
      <c r="X126" s="161" t="s">
        <v>241</v>
      </c>
      <c r="Y126" s="150"/>
      <c r="Z126" s="150"/>
      <c r="AA126" s="150"/>
      <c r="AB126" s="150"/>
      <c r="AC126" s="150"/>
      <c r="AD126" s="150"/>
      <c r="AE126" s="150"/>
      <c r="AF126" s="150"/>
      <c r="AG126" s="150" t="s">
        <v>242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59" t="s">
        <v>523</v>
      </c>
      <c r="D127" s="260"/>
      <c r="E127" s="260"/>
      <c r="F127" s="260"/>
      <c r="G127" s="260"/>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244</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9" t="s">
        <v>1308</v>
      </c>
      <c r="D128" s="184"/>
      <c r="E128" s="185">
        <v>0.41</v>
      </c>
      <c r="F128" s="161"/>
      <c r="G128" s="161"/>
      <c r="H128" s="161"/>
      <c r="I128" s="161"/>
      <c r="J128" s="161"/>
      <c r="K128" s="161"/>
      <c r="L128" s="161"/>
      <c r="M128" s="161"/>
      <c r="N128" s="161"/>
      <c r="O128" s="161"/>
      <c r="P128" s="161"/>
      <c r="Q128" s="161"/>
      <c r="R128" s="161"/>
      <c r="S128" s="161"/>
      <c r="T128" s="161"/>
      <c r="U128" s="161"/>
      <c r="V128" s="161"/>
      <c r="W128" s="161"/>
      <c r="X128" s="161"/>
      <c r="Y128" s="150"/>
      <c r="Z128" s="150"/>
      <c r="AA128" s="150"/>
      <c r="AB128" s="150"/>
      <c r="AC128" s="150"/>
      <c r="AD128" s="150"/>
      <c r="AE128" s="150"/>
      <c r="AF128" s="150"/>
      <c r="AG128" s="150" t="s">
        <v>246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61"/>
      <c r="D129" s="262"/>
      <c r="E129" s="262"/>
      <c r="F129" s="262"/>
      <c r="G129" s="262"/>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221</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0">
        <v>28</v>
      </c>
      <c r="B130" s="171" t="s">
        <v>1309</v>
      </c>
      <c r="C130" s="180" t="s">
        <v>1310</v>
      </c>
      <c r="D130" s="172" t="s">
        <v>276</v>
      </c>
      <c r="E130" s="173">
        <v>2.0499999999999998</v>
      </c>
      <c r="F130" s="174">
        <v>103.51</v>
      </c>
      <c r="G130" s="175">
        <f>ROUND(E130*F130,2)</f>
        <v>212.2</v>
      </c>
      <c r="H130" s="174"/>
      <c r="I130" s="175">
        <f>ROUND(E130*H130,2)</f>
        <v>0</v>
      </c>
      <c r="J130" s="174"/>
      <c r="K130" s="175">
        <f>ROUND(E130*J130,2)</f>
        <v>0</v>
      </c>
      <c r="L130" s="175">
        <v>21</v>
      </c>
      <c r="M130" s="175">
        <f>G130*(1+L130/100)</f>
        <v>256.762</v>
      </c>
      <c r="N130" s="175">
        <v>4.0000000000000001E-3</v>
      </c>
      <c r="O130" s="175">
        <f>ROUND(E130*N130,2)</f>
        <v>0.01</v>
      </c>
      <c r="P130" s="175">
        <v>0</v>
      </c>
      <c r="Q130" s="175">
        <f>ROUND(E130*P130,2)</f>
        <v>0</v>
      </c>
      <c r="R130" s="175" t="s">
        <v>304</v>
      </c>
      <c r="S130" s="175" t="s">
        <v>217</v>
      </c>
      <c r="T130" s="176" t="s">
        <v>218</v>
      </c>
      <c r="U130" s="161">
        <v>5.79E-2</v>
      </c>
      <c r="V130" s="161">
        <f>ROUND(E130*U130,2)</f>
        <v>0.12</v>
      </c>
      <c r="W130" s="161"/>
      <c r="X130" s="161" t="s">
        <v>241</v>
      </c>
      <c r="Y130" s="150"/>
      <c r="Z130" s="150"/>
      <c r="AA130" s="150"/>
      <c r="AB130" s="150"/>
      <c r="AC130" s="150"/>
      <c r="AD130" s="150"/>
      <c r="AE130" s="150"/>
      <c r="AF130" s="150"/>
      <c r="AG130" s="150" t="s">
        <v>242</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59" t="s">
        <v>523</v>
      </c>
      <c r="D131" s="260"/>
      <c r="E131" s="260"/>
      <c r="F131" s="260"/>
      <c r="G131" s="260"/>
      <c r="H131" s="161"/>
      <c r="I131" s="161"/>
      <c r="J131" s="161"/>
      <c r="K131" s="161"/>
      <c r="L131" s="161"/>
      <c r="M131" s="161"/>
      <c r="N131" s="161"/>
      <c r="O131" s="161"/>
      <c r="P131" s="161"/>
      <c r="Q131" s="161"/>
      <c r="R131" s="161"/>
      <c r="S131" s="161"/>
      <c r="T131" s="161"/>
      <c r="U131" s="161"/>
      <c r="V131" s="161"/>
      <c r="W131" s="161"/>
      <c r="X131" s="161"/>
      <c r="Y131" s="150"/>
      <c r="Z131" s="150"/>
      <c r="AA131" s="150"/>
      <c r="AB131" s="150"/>
      <c r="AC131" s="150"/>
      <c r="AD131" s="150"/>
      <c r="AE131" s="150"/>
      <c r="AF131" s="150"/>
      <c r="AG131" s="150" t="s">
        <v>244</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9" t="s">
        <v>1311</v>
      </c>
      <c r="D132" s="184"/>
      <c r="E132" s="185">
        <v>2.0499999999999998</v>
      </c>
      <c r="F132" s="161"/>
      <c r="G132" s="161"/>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246</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61"/>
      <c r="D133" s="262"/>
      <c r="E133" s="262"/>
      <c r="F133" s="262"/>
      <c r="G133" s="262"/>
      <c r="H133" s="161"/>
      <c r="I133" s="161"/>
      <c r="J133" s="161"/>
      <c r="K133" s="161"/>
      <c r="L133" s="161"/>
      <c r="M133" s="161"/>
      <c r="N133" s="161"/>
      <c r="O133" s="161"/>
      <c r="P133" s="161"/>
      <c r="Q133" s="161"/>
      <c r="R133" s="161"/>
      <c r="S133" s="161"/>
      <c r="T133" s="161"/>
      <c r="U133" s="161"/>
      <c r="V133" s="161"/>
      <c r="W133" s="161"/>
      <c r="X133" s="161"/>
      <c r="Y133" s="150"/>
      <c r="Z133" s="150"/>
      <c r="AA133" s="150"/>
      <c r="AB133" s="150"/>
      <c r="AC133" s="150"/>
      <c r="AD133" s="150"/>
      <c r="AE133" s="150"/>
      <c r="AF133" s="150"/>
      <c r="AG133" s="150" t="s">
        <v>221</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0">
        <v>29</v>
      </c>
      <c r="B134" s="171" t="s">
        <v>525</v>
      </c>
      <c r="C134" s="180" t="s">
        <v>526</v>
      </c>
      <c r="D134" s="172" t="s">
        <v>249</v>
      </c>
      <c r="E134" s="173">
        <v>0.1275</v>
      </c>
      <c r="F134" s="174">
        <v>5014.9799999999996</v>
      </c>
      <c r="G134" s="175">
        <f>ROUND(E134*F134,2)</f>
        <v>639.41</v>
      </c>
      <c r="H134" s="174"/>
      <c r="I134" s="175">
        <f>ROUND(E134*H134,2)</f>
        <v>0</v>
      </c>
      <c r="J134" s="174"/>
      <c r="K134" s="175">
        <f>ROUND(E134*J134,2)</f>
        <v>0</v>
      </c>
      <c r="L134" s="175">
        <v>21</v>
      </c>
      <c r="M134" s="175">
        <f>G134*(1+L134/100)</f>
        <v>773.6860999999999</v>
      </c>
      <c r="N134" s="175">
        <v>2.5</v>
      </c>
      <c r="O134" s="175">
        <f>ROUND(E134*N134,2)</f>
        <v>0.32</v>
      </c>
      <c r="P134" s="175">
        <v>0</v>
      </c>
      <c r="Q134" s="175">
        <f>ROUND(E134*P134,2)</f>
        <v>0</v>
      </c>
      <c r="R134" s="175" t="s">
        <v>348</v>
      </c>
      <c r="S134" s="175" t="s">
        <v>217</v>
      </c>
      <c r="T134" s="176" t="s">
        <v>218</v>
      </c>
      <c r="U134" s="161">
        <v>5.33</v>
      </c>
      <c r="V134" s="161">
        <f>ROUND(E134*U134,2)</f>
        <v>0.68</v>
      </c>
      <c r="W134" s="161"/>
      <c r="X134" s="161" t="s">
        <v>241</v>
      </c>
      <c r="Y134" s="150"/>
      <c r="Z134" s="150"/>
      <c r="AA134" s="150"/>
      <c r="AB134" s="150"/>
      <c r="AC134" s="150"/>
      <c r="AD134" s="150"/>
      <c r="AE134" s="150"/>
      <c r="AF134" s="150"/>
      <c r="AG134" s="150" t="s">
        <v>242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59" t="s">
        <v>527</v>
      </c>
      <c r="D135" s="260"/>
      <c r="E135" s="260"/>
      <c r="F135" s="260"/>
      <c r="G135" s="260"/>
      <c r="H135" s="161"/>
      <c r="I135" s="161"/>
      <c r="J135" s="161"/>
      <c r="K135" s="161"/>
      <c r="L135" s="161"/>
      <c r="M135" s="161"/>
      <c r="N135" s="161"/>
      <c r="O135" s="161"/>
      <c r="P135" s="161"/>
      <c r="Q135" s="161"/>
      <c r="R135" s="161"/>
      <c r="S135" s="161"/>
      <c r="T135" s="161"/>
      <c r="U135" s="161"/>
      <c r="V135" s="161"/>
      <c r="W135" s="161"/>
      <c r="X135" s="161"/>
      <c r="Y135" s="150"/>
      <c r="Z135" s="150"/>
      <c r="AA135" s="150"/>
      <c r="AB135" s="150"/>
      <c r="AC135" s="150"/>
      <c r="AD135" s="150"/>
      <c r="AE135" s="150"/>
      <c r="AF135" s="150"/>
      <c r="AG135" s="150" t="s">
        <v>244</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9" t="s">
        <v>1312</v>
      </c>
      <c r="D136" s="184"/>
      <c r="E136" s="185">
        <v>0.1275</v>
      </c>
      <c r="F136" s="161"/>
      <c r="G136" s="161"/>
      <c r="H136" s="161"/>
      <c r="I136" s="161"/>
      <c r="J136" s="161"/>
      <c r="K136" s="161"/>
      <c r="L136" s="161"/>
      <c r="M136" s="161"/>
      <c r="N136" s="161"/>
      <c r="O136" s="161"/>
      <c r="P136" s="161"/>
      <c r="Q136" s="161"/>
      <c r="R136" s="161"/>
      <c r="S136" s="161"/>
      <c r="T136" s="161"/>
      <c r="U136" s="161"/>
      <c r="V136" s="161"/>
      <c r="W136" s="161"/>
      <c r="X136" s="161"/>
      <c r="Y136" s="150"/>
      <c r="Z136" s="150"/>
      <c r="AA136" s="150"/>
      <c r="AB136" s="150"/>
      <c r="AC136" s="150"/>
      <c r="AD136" s="150"/>
      <c r="AE136" s="150"/>
      <c r="AF136" s="150"/>
      <c r="AG136" s="150" t="s">
        <v>246</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261"/>
      <c r="D137" s="262"/>
      <c r="E137" s="262"/>
      <c r="F137" s="262"/>
      <c r="G137" s="262"/>
      <c r="H137" s="161"/>
      <c r="I137" s="161"/>
      <c r="J137" s="161"/>
      <c r="K137" s="161"/>
      <c r="L137" s="161"/>
      <c r="M137" s="161"/>
      <c r="N137" s="161"/>
      <c r="O137" s="161"/>
      <c r="P137" s="161"/>
      <c r="Q137" s="161"/>
      <c r="R137" s="161"/>
      <c r="S137" s="161"/>
      <c r="T137" s="161"/>
      <c r="U137" s="161"/>
      <c r="V137" s="161"/>
      <c r="W137" s="161"/>
      <c r="X137" s="161"/>
      <c r="Y137" s="150"/>
      <c r="Z137" s="150"/>
      <c r="AA137" s="150"/>
      <c r="AB137" s="150"/>
      <c r="AC137" s="150"/>
      <c r="AD137" s="150"/>
      <c r="AE137" s="150"/>
      <c r="AF137" s="150"/>
      <c r="AG137" s="150" t="s">
        <v>221</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70">
        <v>30</v>
      </c>
      <c r="B138" s="171" t="s">
        <v>1313</v>
      </c>
      <c r="C138" s="180" t="s">
        <v>1314</v>
      </c>
      <c r="D138" s="172" t="s">
        <v>249</v>
      </c>
      <c r="E138" s="173">
        <v>0.41</v>
      </c>
      <c r="F138" s="174">
        <v>419.02</v>
      </c>
      <c r="G138" s="175">
        <f>ROUND(E138*F138,2)</f>
        <v>171.8</v>
      </c>
      <c r="H138" s="174"/>
      <c r="I138" s="175">
        <f>ROUND(E138*H138,2)</f>
        <v>0</v>
      </c>
      <c r="J138" s="174"/>
      <c r="K138" s="175">
        <f>ROUND(E138*J138,2)</f>
        <v>0</v>
      </c>
      <c r="L138" s="175">
        <v>21</v>
      </c>
      <c r="M138" s="175">
        <f>G138*(1+L138/100)</f>
        <v>207.87800000000001</v>
      </c>
      <c r="N138" s="175">
        <v>0.01</v>
      </c>
      <c r="O138" s="175">
        <f>ROUND(E138*N138,2)</f>
        <v>0</v>
      </c>
      <c r="P138" s="175">
        <v>0</v>
      </c>
      <c r="Q138" s="175">
        <f>ROUND(E138*P138,2)</f>
        <v>0</v>
      </c>
      <c r="R138" s="175" t="s">
        <v>304</v>
      </c>
      <c r="S138" s="175" t="s">
        <v>217</v>
      </c>
      <c r="T138" s="176" t="s">
        <v>218</v>
      </c>
      <c r="U138" s="161">
        <v>0.67500000000000004</v>
      </c>
      <c r="V138" s="161">
        <f>ROUND(E138*U138,2)</f>
        <v>0.28000000000000003</v>
      </c>
      <c r="W138" s="161"/>
      <c r="X138" s="161" t="s">
        <v>241</v>
      </c>
      <c r="Y138" s="150"/>
      <c r="Z138" s="150"/>
      <c r="AA138" s="150"/>
      <c r="AB138" s="150"/>
      <c r="AC138" s="150"/>
      <c r="AD138" s="150"/>
      <c r="AE138" s="150"/>
      <c r="AF138" s="150"/>
      <c r="AG138" s="150" t="s">
        <v>242</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59" t="s">
        <v>1315</v>
      </c>
      <c r="D139" s="260"/>
      <c r="E139" s="260"/>
      <c r="F139" s="260"/>
      <c r="G139" s="260"/>
      <c r="H139" s="161"/>
      <c r="I139" s="161"/>
      <c r="J139" s="161"/>
      <c r="K139" s="161"/>
      <c r="L139" s="161"/>
      <c r="M139" s="161"/>
      <c r="N139" s="161"/>
      <c r="O139" s="161"/>
      <c r="P139" s="161"/>
      <c r="Q139" s="161"/>
      <c r="R139" s="161"/>
      <c r="S139" s="161"/>
      <c r="T139" s="161"/>
      <c r="U139" s="161"/>
      <c r="V139" s="161"/>
      <c r="W139" s="161"/>
      <c r="X139" s="161"/>
      <c r="Y139" s="150"/>
      <c r="Z139" s="150"/>
      <c r="AA139" s="150"/>
      <c r="AB139" s="150"/>
      <c r="AC139" s="150"/>
      <c r="AD139" s="150"/>
      <c r="AE139" s="150"/>
      <c r="AF139" s="150"/>
      <c r="AG139" s="150" t="s">
        <v>244</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9" t="s">
        <v>1308</v>
      </c>
      <c r="D140" s="184"/>
      <c r="E140" s="185">
        <v>0.41</v>
      </c>
      <c r="F140" s="161"/>
      <c r="G140" s="161"/>
      <c r="H140" s="161"/>
      <c r="I140" s="161"/>
      <c r="J140" s="161"/>
      <c r="K140" s="161"/>
      <c r="L140" s="161"/>
      <c r="M140" s="161"/>
      <c r="N140" s="161"/>
      <c r="O140" s="161"/>
      <c r="P140" s="161"/>
      <c r="Q140" s="161"/>
      <c r="R140" s="161"/>
      <c r="S140" s="161"/>
      <c r="T140" s="161"/>
      <c r="U140" s="161"/>
      <c r="V140" s="161"/>
      <c r="W140" s="161"/>
      <c r="X140" s="161"/>
      <c r="Y140" s="150"/>
      <c r="Z140" s="150"/>
      <c r="AA140" s="150"/>
      <c r="AB140" s="150"/>
      <c r="AC140" s="150"/>
      <c r="AD140" s="150"/>
      <c r="AE140" s="150"/>
      <c r="AF140" s="150"/>
      <c r="AG140" s="150" t="s">
        <v>246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61"/>
      <c r="D141" s="262"/>
      <c r="E141" s="262"/>
      <c r="F141" s="262"/>
      <c r="G141" s="262"/>
      <c r="H141" s="161"/>
      <c r="I141" s="161"/>
      <c r="J141" s="161"/>
      <c r="K141" s="161"/>
      <c r="L141" s="161"/>
      <c r="M141" s="161"/>
      <c r="N141" s="161"/>
      <c r="O141" s="161"/>
      <c r="P141" s="161"/>
      <c r="Q141" s="161"/>
      <c r="R141" s="161"/>
      <c r="S141" s="161"/>
      <c r="T141" s="161"/>
      <c r="U141" s="161"/>
      <c r="V141" s="161"/>
      <c r="W141" s="161"/>
      <c r="X141" s="161"/>
      <c r="Y141" s="150"/>
      <c r="Z141" s="150"/>
      <c r="AA141" s="150"/>
      <c r="AB141" s="150"/>
      <c r="AC141" s="150"/>
      <c r="AD141" s="150"/>
      <c r="AE141" s="150"/>
      <c r="AF141" s="150"/>
      <c r="AG141" s="150" t="s">
        <v>221</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0">
        <v>31</v>
      </c>
      <c r="B142" s="171" t="s">
        <v>1316</v>
      </c>
      <c r="C142" s="180" t="s">
        <v>1317</v>
      </c>
      <c r="D142" s="172" t="s">
        <v>249</v>
      </c>
      <c r="E142" s="173">
        <v>0.41</v>
      </c>
      <c r="F142" s="174">
        <v>94.37</v>
      </c>
      <c r="G142" s="175">
        <f>ROUND(E142*F142,2)</f>
        <v>38.69</v>
      </c>
      <c r="H142" s="174"/>
      <c r="I142" s="175">
        <f>ROUND(E142*H142,2)</f>
        <v>0</v>
      </c>
      <c r="J142" s="174"/>
      <c r="K142" s="175">
        <f>ROUND(E142*J142,2)</f>
        <v>0</v>
      </c>
      <c r="L142" s="175">
        <v>21</v>
      </c>
      <c r="M142" s="175">
        <f>G142*(1+L142/100)</f>
        <v>46.814899999999994</v>
      </c>
      <c r="N142" s="175">
        <v>0</v>
      </c>
      <c r="O142" s="175">
        <f>ROUND(E142*N142,2)</f>
        <v>0</v>
      </c>
      <c r="P142" s="175">
        <v>0</v>
      </c>
      <c r="Q142" s="175">
        <f>ROUND(E142*P142,2)</f>
        <v>0</v>
      </c>
      <c r="R142" s="175" t="s">
        <v>304</v>
      </c>
      <c r="S142" s="175" t="s">
        <v>217</v>
      </c>
      <c r="T142" s="176" t="s">
        <v>218</v>
      </c>
      <c r="U142" s="161">
        <v>0.188</v>
      </c>
      <c r="V142" s="161">
        <f>ROUND(E142*U142,2)</f>
        <v>0.08</v>
      </c>
      <c r="W142" s="161"/>
      <c r="X142" s="161" t="s">
        <v>241</v>
      </c>
      <c r="Y142" s="150"/>
      <c r="Z142" s="150"/>
      <c r="AA142" s="150"/>
      <c r="AB142" s="150"/>
      <c r="AC142" s="150"/>
      <c r="AD142" s="150"/>
      <c r="AE142" s="150"/>
      <c r="AF142" s="150"/>
      <c r="AG142" s="150" t="s">
        <v>242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59" t="s">
        <v>1318</v>
      </c>
      <c r="D143" s="260"/>
      <c r="E143" s="260"/>
      <c r="F143" s="260"/>
      <c r="G143" s="260"/>
      <c r="H143" s="161"/>
      <c r="I143" s="161"/>
      <c r="J143" s="161"/>
      <c r="K143" s="161"/>
      <c r="L143" s="161"/>
      <c r="M143" s="161"/>
      <c r="N143" s="161"/>
      <c r="O143" s="161"/>
      <c r="P143" s="161"/>
      <c r="Q143" s="161"/>
      <c r="R143" s="161"/>
      <c r="S143" s="161"/>
      <c r="T143" s="161"/>
      <c r="U143" s="161"/>
      <c r="V143" s="161"/>
      <c r="W143" s="161"/>
      <c r="X143" s="161"/>
      <c r="Y143" s="150"/>
      <c r="Z143" s="150"/>
      <c r="AA143" s="150"/>
      <c r="AB143" s="150"/>
      <c r="AC143" s="150"/>
      <c r="AD143" s="150"/>
      <c r="AE143" s="150"/>
      <c r="AF143" s="150"/>
      <c r="AG143" s="150" t="s">
        <v>244</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61"/>
      <c r="D144" s="262"/>
      <c r="E144" s="262"/>
      <c r="F144" s="262"/>
      <c r="G144" s="262"/>
      <c r="H144" s="161"/>
      <c r="I144" s="161"/>
      <c r="J144" s="161"/>
      <c r="K144" s="161"/>
      <c r="L144" s="161"/>
      <c r="M144" s="161"/>
      <c r="N144" s="161"/>
      <c r="O144" s="161"/>
      <c r="P144" s="161"/>
      <c r="Q144" s="161"/>
      <c r="R144" s="161"/>
      <c r="S144" s="161"/>
      <c r="T144" s="161"/>
      <c r="U144" s="161"/>
      <c r="V144" s="161"/>
      <c r="W144" s="161"/>
      <c r="X144" s="161"/>
      <c r="Y144" s="150"/>
      <c r="Z144" s="150"/>
      <c r="AA144" s="150"/>
      <c r="AB144" s="150"/>
      <c r="AC144" s="150"/>
      <c r="AD144" s="150"/>
      <c r="AE144" s="150"/>
      <c r="AF144" s="150"/>
      <c r="AG144" s="150" t="s">
        <v>221</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ht="22.5" outlineLevel="1" x14ac:dyDescent="0.2">
      <c r="A145" s="170">
        <v>32</v>
      </c>
      <c r="B145" s="171" t="s">
        <v>532</v>
      </c>
      <c r="C145" s="180" t="s">
        <v>533</v>
      </c>
      <c r="D145" s="172" t="s">
        <v>300</v>
      </c>
      <c r="E145" s="173">
        <v>0.1799</v>
      </c>
      <c r="F145" s="174">
        <v>36629.879999999997</v>
      </c>
      <c r="G145" s="175">
        <f>ROUND(E145*F145,2)</f>
        <v>6589.72</v>
      </c>
      <c r="H145" s="174"/>
      <c r="I145" s="175">
        <f>ROUND(E145*H145,2)</f>
        <v>0</v>
      </c>
      <c r="J145" s="174"/>
      <c r="K145" s="175">
        <f>ROUND(E145*J145,2)</f>
        <v>0</v>
      </c>
      <c r="L145" s="175">
        <v>21</v>
      </c>
      <c r="M145" s="175">
        <f>G145*(1+L145/100)</f>
        <v>7973.5612000000001</v>
      </c>
      <c r="N145" s="175">
        <v>1.0662499999999999</v>
      </c>
      <c r="O145" s="175">
        <f>ROUND(E145*N145,2)</f>
        <v>0.19</v>
      </c>
      <c r="P145" s="175">
        <v>0</v>
      </c>
      <c r="Q145" s="175">
        <f>ROUND(E145*P145,2)</f>
        <v>0</v>
      </c>
      <c r="R145" s="175" t="s">
        <v>304</v>
      </c>
      <c r="S145" s="175" t="s">
        <v>217</v>
      </c>
      <c r="T145" s="176" t="s">
        <v>218</v>
      </c>
      <c r="U145" s="161">
        <v>15.231</v>
      </c>
      <c r="V145" s="161">
        <f>ROUND(E145*U145,2)</f>
        <v>2.74</v>
      </c>
      <c r="W145" s="161"/>
      <c r="X145" s="161" t="s">
        <v>241</v>
      </c>
      <c r="Y145" s="150"/>
      <c r="Z145" s="150"/>
      <c r="AA145" s="150"/>
      <c r="AB145" s="150"/>
      <c r="AC145" s="150"/>
      <c r="AD145" s="150"/>
      <c r="AE145" s="150"/>
      <c r="AF145" s="150"/>
      <c r="AG145" s="150" t="s">
        <v>242</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59" t="s">
        <v>534</v>
      </c>
      <c r="D146" s="260"/>
      <c r="E146" s="260"/>
      <c r="F146" s="260"/>
      <c r="G146" s="260"/>
      <c r="H146" s="161"/>
      <c r="I146" s="161"/>
      <c r="J146" s="161"/>
      <c r="K146" s="161"/>
      <c r="L146" s="161"/>
      <c r="M146" s="161"/>
      <c r="N146" s="161"/>
      <c r="O146" s="161"/>
      <c r="P146" s="161"/>
      <c r="Q146" s="161"/>
      <c r="R146" s="161"/>
      <c r="S146" s="161"/>
      <c r="T146" s="161"/>
      <c r="U146" s="161"/>
      <c r="V146" s="161"/>
      <c r="W146" s="161"/>
      <c r="X146" s="161"/>
      <c r="Y146" s="150"/>
      <c r="Z146" s="150"/>
      <c r="AA146" s="150"/>
      <c r="AB146" s="150"/>
      <c r="AC146" s="150"/>
      <c r="AD146" s="150"/>
      <c r="AE146" s="150"/>
      <c r="AF146" s="150"/>
      <c r="AG146" s="150" t="s">
        <v>244</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9" t="s">
        <v>1303</v>
      </c>
      <c r="D147" s="184"/>
      <c r="E147" s="185"/>
      <c r="F147" s="161"/>
      <c r="G147" s="161"/>
      <c r="H147" s="161"/>
      <c r="I147" s="161"/>
      <c r="J147" s="161"/>
      <c r="K147" s="161"/>
      <c r="L147" s="161"/>
      <c r="M147" s="161"/>
      <c r="N147" s="161"/>
      <c r="O147" s="161"/>
      <c r="P147" s="161"/>
      <c r="Q147" s="161"/>
      <c r="R147" s="161"/>
      <c r="S147" s="161"/>
      <c r="T147" s="161"/>
      <c r="U147" s="161"/>
      <c r="V147" s="161"/>
      <c r="W147" s="161"/>
      <c r="X147" s="161"/>
      <c r="Y147" s="150"/>
      <c r="Z147" s="150"/>
      <c r="AA147" s="150"/>
      <c r="AB147" s="150"/>
      <c r="AC147" s="150"/>
      <c r="AD147" s="150"/>
      <c r="AE147" s="150"/>
      <c r="AF147" s="150"/>
      <c r="AG147" s="150" t="s">
        <v>246</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9" t="s">
        <v>1319</v>
      </c>
      <c r="D148" s="184"/>
      <c r="E148" s="185">
        <v>8.7349999999999997E-2</v>
      </c>
      <c r="F148" s="161"/>
      <c r="G148" s="161"/>
      <c r="H148" s="161"/>
      <c r="I148" s="161"/>
      <c r="J148" s="161"/>
      <c r="K148" s="161"/>
      <c r="L148" s="161"/>
      <c r="M148" s="161"/>
      <c r="N148" s="161"/>
      <c r="O148" s="161"/>
      <c r="P148" s="161"/>
      <c r="Q148" s="161"/>
      <c r="R148" s="161"/>
      <c r="S148" s="161"/>
      <c r="T148" s="161"/>
      <c r="U148" s="161"/>
      <c r="V148" s="161"/>
      <c r="W148" s="161"/>
      <c r="X148" s="161"/>
      <c r="Y148" s="150"/>
      <c r="Z148" s="150"/>
      <c r="AA148" s="150"/>
      <c r="AB148" s="150"/>
      <c r="AC148" s="150"/>
      <c r="AD148" s="150"/>
      <c r="AE148" s="150"/>
      <c r="AF148" s="150"/>
      <c r="AG148" s="150" t="s">
        <v>246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9" t="s">
        <v>1320</v>
      </c>
      <c r="D149" s="184"/>
      <c r="E149" s="185">
        <v>8.7349999999999997E-2</v>
      </c>
      <c r="F149" s="161"/>
      <c r="G149" s="161"/>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246</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189" t="s">
        <v>1321</v>
      </c>
      <c r="D150" s="184"/>
      <c r="E150" s="185">
        <v>5.1900000000000002E-3</v>
      </c>
      <c r="F150" s="161"/>
      <c r="G150" s="161"/>
      <c r="H150" s="161"/>
      <c r="I150" s="161"/>
      <c r="J150" s="161"/>
      <c r="K150" s="161"/>
      <c r="L150" s="161"/>
      <c r="M150" s="161"/>
      <c r="N150" s="161"/>
      <c r="O150" s="161"/>
      <c r="P150" s="161"/>
      <c r="Q150" s="161"/>
      <c r="R150" s="161"/>
      <c r="S150" s="161"/>
      <c r="T150" s="161"/>
      <c r="U150" s="161"/>
      <c r="V150" s="161"/>
      <c r="W150" s="161"/>
      <c r="X150" s="161"/>
      <c r="Y150" s="150"/>
      <c r="Z150" s="150"/>
      <c r="AA150" s="150"/>
      <c r="AB150" s="150"/>
      <c r="AC150" s="150"/>
      <c r="AD150" s="150"/>
      <c r="AE150" s="150"/>
      <c r="AF150" s="150"/>
      <c r="AG150" s="150" t="s">
        <v>246</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61"/>
      <c r="D151" s="262"/>
      <c r="E151" s="262"/>
      <c r="F151" s="262"/>
      <c r="G151" s="262"/>
      <c r="H151" s="161"/>
      <c r="I151" s="161"/>
      <c r="J151" s="161"/>
      <c r="K151" s="161"/>
      <c r="L151" s="161"/>
      <c r="M151" s="161"/>
      <c r="N151" s="161"/>
      <c r="O151" s="161"/>
      <c r="P151" s="161"/>
      <c r="Q151" s="161"/>
      <c r="R151" s="161"/>
      <c r="S151" s="161"/>
      <c r="T151" s="161"/>
      <c r="U151" s="161"/>
      <c r="V151" s="161"/>
      <c r="W151" s="161"/>
      <c r="X151" s="161"/>
      <c r="Y151" s="150"/>
      <c r="Z151" s="150"/>
      <c r="AA151" s="150"/>
      <c r="AB151" s="150"/>
      <c r="AC151" s="150"/>
      <c r="AD151" s="150"/>
      <c r="AE151" s="150"/>
      <c r="AF151" s="150"/>
      <c r="AG151" s="150" t="s">
        <v>221</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ht="22.5" outlineLevel="1" x14ac:dyDescent="0.2">
      <c r="A152" s="170">
        <v>33</v>
      </c>
      <c r="B152" s="171" t="s">
        <v>1322</v>
      </c>
      <c r="C152" s="180" t="s">
        <v>1323</v>
      </c>
      <c r="D152" s="172" t="s">
        <v>249</v>
      </c>
      <c r="E152" s="173">
        <v>2.75</v>
      </c>
      <c r="F152" s="174">
        <v>1535.94</v>
      </c>
      <c r="G152" s="175">
        <f>ROUND(E152*F152,2)</f>
        <v>4223.84</v>
      </c>
      <c r="H152" s="174"/>
      <c r="I152" s="175">
        <f>ROUND(E152*H152,2)</f>
        <v>0</v>
      </c>
      <c r="J152" s="174"/>
      <c r="K152" s="175">
        <f>ROUND(E152*J152,2)</f>
        <v>0</v>
      </c>
      <c r="L152" s="175">
        <v>21</v>
      </c>
      <c r="M152" s="175">
        <f>G152*(1+L152/100)</f>
        <v>5110.8464000000004</v>
      </c>
      <c r="N152" s="175">
        <v>1.837</v>
      </c>
      <c r="O152" s="175">
        <f>ROUND(E152*N152,2)</f>
        <v>5.05</v>
      </c>
      <c r="P152" s="175">
        <v>0</v>
      </c>
      <c r="Q152" s="175">
        <f>ROUND(E152*P152,2)</f>
        <v>0</v>
      </c>
      <c r="R152" s="175" t="s">
        <v>304</v>
      </c>
      <c r="S152" s="175" t="s">
        <v>217</v>
      </c>
      <c r="T152" s="176" t="s">
        <v>218</v>
      </c>
      <c r="U152" s="161">
        <v>1.8360000000000001</v>
      </c>
      <c r="V152" s="161">
        <f>ROUND(E152*U152,2)</f>
        <v>5.05</v>
      </c>
      <c r="W152" s="161"/>
      <c r="X152" s="161" t="s">
        <v>241</v>
      </c>
      <c r="Y152" s="150"/>
      <c r="Z152" s="150"/>
      <c r="AA152" s="150"/>
      <c r="AB152" s="150"/>
      <c r="AC152" s="150"/>
      <c r="AD152" s="150"/>
      <c r="AE152" s="150"/>
      <c r="AF152" s="150"/>
      <c r="AG152" s="150" t="s">
        <v>242</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59" t="s">
        <v>1324</v>
      </c>
      <c r="D153" s="260"/>
      <c r="E153" s="260"/>
      <c r="F153" s="260"/>
      <c r="G153" s="260"/>
      <c r="H153" s="161"/>
      <c r="I153" s="161"/>
      <c r="J153" s="161"/>
      <c r="K153" s="161"/>
      <c r="L153" s="161"/>
      <c r="M153" s="161"/>
      <c r="N153" s="161"/>
      <c r="O153" s="161"/>
      <c r="P153" s="161"/>
      <c r="Q153" s="161"/>
      <c r="R153" s="161"/>
      <c r="S153" s="161"/>
      <c r="T153" s="161"/>
      <c r="U153" s="161"/>
      <c r="V153" s="161"/>
      <c r="W153" s="161"/>
      <c r="X153" s="161"/>
      <c r="Y153" s="150"/>
      <c r="Z153" s="150"/>
      <c r="AA153" s="150"/>
      <c r="AB153" s="150"/>
      <c r="AC153" s="150"/>
      <c r="AD153" s="150"/>
      <c r="AE153" s="150"/>
      <c r="AF153" s="150"/>
      <c r="AG153" s="150" t="s">
        <v>244</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88" t="str">
        <f>C153</f>
        <v>pod mazaniny a dlažby, popř. na plochých střechách, vodorovný nebo ve spádu, s udusáním a urovnáním povrchu,</v>
      </c>
      <c r="BB153" s="150"/>
      <c r="BC153" s="150"/>
      <c r="BD153" s="150"/>
      <c r="BE153" s="150"/>
      <c r="BF153" s="150"/>
      <c r="BG153" s="150"/>
      <c r="BH153" s="150"/>
    </row>
    <row r="154" spans="1:60" outlineLevel="1" x14ac:dyDescent="0.2">
      <c r="A154" s="157"/>
      <c r="B154" s="158"/>
      <c r="C154" s="189" t="s">
        <v>1325</v>
      </c>
      <c r="D154" s="184"/>
      <c r="E154" s="185">
        <v>1.7250000000000001</v>
      </c>
      <c r="F154" s="161"/>
      <c r="G154" s="161"/>
      <c r="H154" s="161"/>
      <c r="I154" s="161"/>
      <c r="J154" s="161"/>
      <c r="K154" s="161"/>
      <c r="L154" s="161"/>
      <c r="M154" s="161"/>
      <c r="N154" s="161"/>
      <c r="O154" s="161"/>
      <c r="P154" s="161"/>
      <c r="Q154" s="161"/>
      <c r="R154" s="161"/>
      <c r="S154" s="161"/>
      <c r="T154" s="161"/>
      <c r="U154" s="161"/>
      <c r="V154" s="161"/>
      <c r="W154" s="161"/>
      <c r="X154" s="161"/>
      <c r="Y154" s="150"/>
      <c r="Z154" s="150"/>
      <c r="AA154" s="150"/>
      <c r="AB154" s="150"/>
      <c r="AC154" s="150"/>
      <c r="AD154" s="150"/>
      <c r="AE154" s="150"/>
      <c r="AF154" s="150"/>
      <c r="AG154" s="150" t="s">
        <v>246</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189" t="s">
        <v>1326</v>
      </c>
      <c r="D155" s="184"/>
      <c r="E155" s="185">
        <v>1.0249999999999999</v>
      </c>
      <c r="F155" s="161"/>
      <c r="G155" s="161"/>
      <c r="H155" s="161"/>
      <c r="I155" s="161"/>
      <c r="J155" s="161"/>
      <c r="K155" s="161"/>
      <c r="L155" s="161"/>
      <c r="M155" s="161"/>
      <c r="N155" s="161"/>
      <c r="O155" s="161"/>
      <c r="P155" s="161"/>
      <c r="Q155" s="161"/>
      <c r="R155" s="161"/>
      <c r="S155" s="161"/>
      <c r="T155" s="161"/>
      <c r="U155" s="161"/>
      <c r="V155" s="161"/>
      <c r="W155" s="161"/>
      <c r="X155" s="161"/>
      <c r="Y155" s="150"/>
      <c r="Z155" s="150"/>
      <c r="AA155" s="150"/>
      <c r="AB155" s="150"/>
      <c r="AC155" s="150"/>
      <c r="AD155" s="150"/>
      <c r="AE155" s="150"/>
      <c r="AF155" s="150"/>
      <c r="AG155" s="150" t="s">
        <v>246</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61"/>
      <c r="D156" s="262"/>
      <c r="E156" s="262"/>
      <c r="F156" s="262"/>
      <c r="G156" s="262"/>
      <c r="H156" s="161"/>
      <c r="I156" s="161"/>
      <c r="J156" s="161"/>
      <c r="K156" s="161"/>
      <c r="L156" s="161"/>
      <c r="M156" s="161"/>
      <c r="N156" s="161"/>
      <c r="O156" s="161"/>
      <c r="P156" s="161"/>
      <c r="Q156" s="161"/>
      <c r="R156" s="161"/>
      <c r="S156" s="161"/>
      <c r="T156" s="161"/>
      <c r="U156" s="161"/>
      <c r="V156" s="161"/>
      <c r="W156" s="161"/>
      <c r="X156" s="161"/>
      <c r="Y156" s="150"/>
      <c r="Z156" s="150"/>
      <c r="AA156" s="150"/>
      <c r="AB156" s="150"/>
      <c r="AC156" s="150"/>
      <c r="AD156" s="150"/>
      <c r="AE156" s="150"/>
      <c r="AF156" s="150"/>
      <c r="AG156" s="150" t="s">
        <v>221</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70">
        <v>34</v>
      </c>
      <c r="B157" s="171" t="s">
        <v>1327</v>
      </c>
      <c r="C157" s="180" t="s">
        <v>1328</v>
      </c>
      <c r="D157" s="172" t="s">
        <v>276</v>
      </c>
      <c r="E157" s="173">
        <v>3.45</v>
      </c>
      <c r="F157" s="174">
        <v>109.2</v>
      </c>
      <c r="G157" s="175">
        <f>ROUND(E157*F157,2)</f>
        <v>376.74</v>
      </c>
      <c r="H157" s="174"/>
      <c r="I157" s="175">
        <f>ROUND(E157*H157,2)</f>
        <v>0</v>
      </c>
      <c r="J157" s="174"/>
      <c r="K157" s="175">
        <f>ROUND(E157*J157,2)</f>
        <v>0</v>
      </c>
      <c r="L157" s="175">
        <v>21</v>
      </c>
      <c r="M157" s="175">
        <f>G157*(1+L157/100)</f>
        <v>455.85539999999997</v>
      </c>
      <c r="N157" s="175">
        <v>3.6999999999999999E-4</v>
      </c>
      <c r="O157" s="175">
        <f>ROUND(E157*N157,2)</f>
        <v>0</v>
      </c>
      <c r="P157" s="175">
        <v>0</v>
      </c>
      <c r="Q157" s="175">
        <f>ROUND(E157*P157,2)</f>
        <v>0</v>
      </c>
      <c r="R157" s="175" t="s">
        <v>304</v>
      </c>
      <c r="S157" s="175" t="s">
        <v>217</v>
      </c>
      <c r="T157" s="176" t="s">
        <v>218</v>
      </c>
      <c r="U157" s="161">
        <v>0.09</v>
      </c>
      <c r="V157" s="161">
        <f>ROUND(E157*U157,2)</f>
        <v>0.31</v>
      </c>
      <c r="W157" s="161"/>
      <c r="X157" s="161" t="s">
        <v>241</v>
      </c>
      <c r="Y157" s="150"/>
      <c r="Z157" s="150"/>
      <c r="AA157" s="150"/>
      <c r="AB157" s="150"/>
      <c r="AC157" s="150"/>
      <c r="AD157" s="150"/>
      <c r="AE157" s="150"/>
      <c r="AF157" s="150"/>
      <c r="AG157" s="150" t="s">
        <v>242</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59" t="s">
        <v>538</v>
      </c>
      <c r="D158" s="260"/>
      <c r="E158" s="260"/>
      <c r="F158" s="260"/>
      <c r="G158" s="260"/>
      <c r="H158" s="161"/>
      <c r="I158" s="161"/>
      <c r="J158" s="161"/>
      <c r="K158" s="161"/>
      <c r="L158" s="161"/>
      <c r="M158" s="161"/>
      <c r="N158" s="161"/>
      <c r="O158" s="161"/>
      <c r="P158" s="161"/>
      <c r="Q158" s="161"/>
      <c r="R158" s="161"/>
      <c r="S158" s="161"/>
      <c r="T158" s="161"/>
      <c r="U158" s="161"/>
      <c r="V158" s="161"/>
      <c r="W158" s="161"/>
      <c r="X158" s="161"/>
      <c r="Y158" s="150"/>
      <c r="Z158" s="150"/>
      <c r="AA158" s="150"/>
      <c r="AB158" s="150"/>
      <c r="AC158" s="150"/>
      <c r="AD158" s="150"/>
      <c r="AE158" s="150"/>
      <c r="AF158" s="150"/>
      <c r="AG158" s="150" t="s">
        <v>244</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9" t="s">
        <v>1329</v>
      </c>
      <c r="D159" s="184"/>
      <c r="E159" s="185">
        <v>3.45</v>
      </c>
      <c r="F159" s="161"/>
      <c r="G159" s="161"/>
      <c r="H159" s="161"/>
      <c r="I159" s="161"/>
      <c r="J159" s="161"/>
      <c r="K159" s="161"/>
      <c r="L159" s="161"/>
      <c r="M159" s="161"/>
      <c r="N159" s="161"/>
      <c r="O159" s="161"/>
      <c r="P159" s="161"/>
      <c r="Q159" s="161"/>
      <c r="R159" s="161"/>
      <c r="S159" s="161"/>
      <c r="T159" s="161"/>
      <c r="U159" s="161"/>
      <c r="V159" s="161"/>
      <c r="W159" s="161"/>
      <c r="X159" s="161"/>
      <c r="Y159" s="150"/>
      <c r="Z159" s="150"/>
      <c r="AA159" s="150"/>
      <c r="AB159" s="150"/>
      <c r="AC159" s="150"/>
      <c r="AD159" s="150"/>
      <c r="AE159" s="150"/>
      <c r="AF159" s="150"/>
      <c r="AG159" s="150" t="s">
        <v>246</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61"/>
      <c r="D160" s="262"/>
      <c r="E160" s="262"/>
      <c r="F160" s="262"/>
      <c r="G160" s="262"/>
      <c r="H160" s="161"/>
      <c r="I160" s="161"/>
      <c r="J160" s="161"/>
      <c r="K160" s="161"/>
      <c r="L160" s="161"/>
      <c r="M160" s="161"/>
      <c r="N160" s="161"/>
      <c r="O160" s="161"/>
      <c r="P160" s="161"/>
      <c r="Q160" s="161"/>
      <c r="R160" s="161"/>
      <c r="S160" s="161"/>
      <c r="T160" s="161"/>
      <c r="U160" s="161"/>
      <c r="V160" s="161"/>
      <c r="W160" s="161"/>
      <c r="X160" s="161"/>
      <c r="Y160" s="150"/>
      <c r="Z160" s="150"/>
      <c r="AA160" s="150"/>
      <c r="AB160" s="150"/>
      <c r="AC160" s="150"/>
      <c r="AD160" s="150"/>
      <c r="AE160" s="150"/>
      <c r="AF160" s="150"/>
      <c r="AG160" s="150" t="s">
        <v>221</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ht="22.5" outlineLevel="1" x14ac:dyDescent="0.2">
      <c r="A161" s="170">
        <v>35</v>
      </c>
      <c r="B161" s="171" t="s">
        <v>536</v>
      </c>
      <c r="C161" s="180" t="s">
        <v>537</v>
      </c>
      <c r="D161" s="172" t="s">
        <v>276</v>
      </c>
      <c r="E161" s="173">
        <v>34.5</v>
      </c>
      <c r="F161" s="174">
        <v>281.32</v>
      </c>
      <c r="G161" s="175">
        <f>ROUND(E161*F161,2)</f>
        <v>9705.5400000000009</v>
      </c>
      <c r="H161" s="174"/>
      <c r="I161" s="175">
        <f>ROUND(E161*H161,2)</f>
        <v>0</v>
      </c>
      <c r="J161" s="174"/>
      <c r="K161" s="175">
        <f>ROUND(E161*J161,2)</f>
        <v>0</v>
      </c>
      <c r="L161" s="175">
        <v>21</v>
      </c>
      <c r="M161" s="175">
        <f>G161*(1+L161/100)</f>
        <v>11743.7034</v>
      </c>
      <c r="N161" s="175">
        <v>3.5500000000000002E-3</v>
      </c>
      <c r="O161" s="175">
        <f>ROUND(E161*N161,2)</f>
        <v>0.12</v>
      </c>
      <c r="P161" s="175">
        <v>0</v>
      </c>
      <c r="Q161" s="175">
        <f>ROUND(E161*P161,2)</f>
        <v>0</v>
      </c>
      <c r="R161" s="175" t="s">
        <v>304</v>
      </c>
      <c r="S161" s="175" t="s">
        <v>217</v>
      </c>
      <c r="T161" s="176" t="s">
        <v>218</v>
      </c>
      <c r="U161" s="161">
        <v>0.34200000000000003</v>
      </c>
      <c r="V161" s="161">
        <f>ROUND(E161*U161,2)</f>
        <v>11.8</v>
      </c>
      <c r="W161" s="161"/>
      <c r="X161" s="161" t="s">
        <v>241</v>
      </c>
      <c r="Y161" s="150"/>
      <c r="Z161" s="150"/>
      <c r="AA161" s="150"/>
      <c r="AB161" s="150"/>
      <c r="AC161" s="150"/>
      <c r="AD161" s="150"/>
      <c r="AE161" s="150"/>
      <c r="AF161" s="150"/>
      <c r="AG161" s="150" t="s">
        <v>242</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59" t="s">
        <v>538</v>
      </c>
      <c r="D162" s="260"/>
      <c r="E162" s="260"/>
      <c r="F162" s="260"/>
      <c r="G162" s="260"/>
      <c r="H162" s="161"/>
      <c r="I162" s="161"/>
      <c r="J162" s="161"/>
      <c r="K162" s="161"/>
      <c r="L162" s="161"/>
      <c r="M162" s="161"/>
      <c r="N162" s="161"/>
      <c r="O162" s="161"/>
      <c r="P162" s="161"/>
      <c r="Q162" s="161"/>
      <c r="R162" s="161"/>
      <c r="S162" s="161"/>
      <c r="T162" s="161"/>
      <c r="U162" s="161"/>
      <c r="V162" s="161"/>
      <c r="W162" s="161"/>
      <c r="X162" s="161"/>
      <c r="Y162" s="150"/>
      <c r="Z162" s="150"/>
      <c r="AA162" s="150"/>
      <c r="AB162" s="150"/>
      <c r="AC162" s="150"/>
      <c r="AD162" s="150"/>
      <c r="AE162" s="150"/>
      <c r="AF162" s="150"/>
      <c r="AG162" s="150" t="s">
        <v>244</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9" t="s">
        <v>1330</v>
      </c>
      <c r="D163" s="184"/>
      <c r="E163" s="185">
        <v>34.5</v>
      </c>
      <c r="F163" s="161"/>
      <c r="G163" s="161"/>
      <c r="H163" s="161"/>
      <c r="I163" s="161"/>
      <c r="J163" s="161"/>
      <c r="K163" s="161"/>
      <c r="L163" s="161"/>
      <c r="M163" s="161"/>
      <c r="N163" s="161"/>
      <c r="O163" s="161"/>
      <c r="P163" s="161"/>
      <c r="Q163" s="161"/>
      <c r="R163" s="161"/>
      <c r="S163" s="161"/>
      <c r="T163" s="161"/>
      <c r="U163" s="161"/>
      <c r="V163" s="161"/>
      <c r="W163" s="161"/>
      <c r="X163" s="161"/>
      <c r="Y163" s="150"/>
      <c r="Z163" s="150"/>
      <c r="AA163" s="150"/>
      <c r="AB163" s="150"/>
      <c r="AC163" s="150"/>
      <c r="AD163" s="150"/>
      <c r="AE163" s="150"/>
      <c r="AF163" s="150"/>
      <c r="AG163" s="150" t="s">
        <v>246</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61"/>
      <c r="D164" s="262"/>
      <c r="E164" s="262"/>
      <c r="F164" s="262"/>
      <c r="G164" s="262"/>
      <c r="H164" s="161"/>
      <c r="I164" s="161"/>
      <c r="J164" s="161"/>
      <c r="K164" s="161"/>
      <c r="L164" s="161"/>
      <c r="M164" s="161"/>
      <c r="N164" s="161"/>
      <c r="O164" s="161"/>
      <c r="P164" s="161"/>
      <c r="Q164" s="161"/>
      <c r="R164" s="161"/>
      <c r="S164" s="161"/>
      <c r="T164" s="161"/>
      <c r="U164" s="161"/>
      <c r="V164" s="161"/>
      <c r="W164" s="161"/>
      <c r="X164" s="161"/>
      <c r="Y164" s="150"/>
      <c r="Z164" s="150"/>
      <c r="AA164" s="150"/>
      <c r="AB164" s="150"/>
      <c r="AC164" s="150"/>
      <c r="AD164" s="150"/>
      <c r="AE164" s="150"/>
      <c r="AF164" s="150"/>
      <c r="AG164" s="150" t="s">
        <v>221</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22.5" outlineLevel="1" x14ac:dyDescent="0.2">
      <c r="A165" s="170">
        <v>36</v>
      </c>
      <c r="B165" s="171" t="s">
        <v>1331</v>
      </c>
      <c r="C165" s="180" t="s">
        <v>1332</v>
      </c>
      <c r="D165" s="172" t="s">
        <v>276</v>
      </c>
      <c r="E165" s="173">
        <v>1.365</v>
      </c>
      <c r="F165" s="174">
        <v>312.17</v>
      </c>
      <c r="G165" s="175">
        <f>ROUND(E165*F165,2)</f>
        <v>426.11</v>
      </c>
      <c r="H165" s="174"/>
      <c r="I165" s="175">
        <f>ROUND(E165*H165,2)</f>
        <v>0</v>
      </c>
      <c r="J165" s="174"/>
      <c r="K165" s="175">
        <f>ROUND(E165*J165,2)</f>
        <v>0</v>
      </c>
      <c r="L165" s="175">
        <v>21</v>
      </c>
      <c r="M165" s="175">
        <f>G165*(1+L165/100)</f>
        <v>515.59310000000005</v>
      </c>
      <c r="N165" s="175">
        <v>7.4260000000000007E-2</v>
      </c>
      <c r="O165" s="175">
        <f>ROUND(E165*N165,2)</f>
        <v>0.1</v>
      </c>
      <c r="P165" s="175">
        <v>0</v>
      </c>
      <c r="Q165" s="175">
        <f>ROUND(E165*P165,2)</f>
        <v>0</v>
      </c>
      <c r="R165" s="175" t="s">
        <v>304</v>
      </c>
      <c r="S165" s="175" t="s">
        <v>217</v>
      </c>
      <c r="T165" s="176" t="s">
        <v>218</v>
      </c>
      <c r="U165" s="161">
        <v>0.37</v>
      </c>
      <c r="V165" s="161">
        <f>ROUND(E165*U165,2)</f>
        <v>0.51</v>
      </c>
      <c r="W165" s="161"/>
      <c r="X165" s="161" t="s">
        <v>241</v>
      </c>
      <c r="Y165" s="150"/>
      <c r="Z165" s="150"/>
      <c r="AA165" s="150"/>
      <c r="AB165" s="150"/>
      <c r="AC165" s="150"/>
      <c r="AD165" s="150"/>
      <c r="AE165" s="150"/>
      <c r="AF165" s="150"/>
      <c r="AG165" s="150" t="s">
        <v>242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22.5" outlineLevel="1" x14ac:dyDescent="0.2">
      <c r="A166" s="157"/>
      <c r="B166" s="158"/>
      <c r="C166" s="259" t="s">
        <v>542</v>
      </c>
      <c r="D166" s="260"/>
      <c r="E166" s="260"/>
      <c r="F166" s="260"/>
      <c r="G166" s="260"/>
      <c r="H166" s="161"/>
      <c r="I166" s="161"/>
      <c r="J166" s="161"/>
      <c r="K166" s="161"/>
      <c r="L166" s="161"/>
      <c r="M166" s="161"/>
      <c r="N166" s="161"/>
      <c r="O166" s="161"/>
      <c r="P166" s="161"/>
      <c r="Q166" s="161"/>
      <c r="R166" s="161"/>
      <c r="S166" s="161"/>
      <c r="T166" s="161"/>
      <c r="U166" s="161"/>
      <c r="V166" s="161"/>
      <c r="W166" s="161"/>
      <c r="X166" s="161"/>
      <c r="Y166" s="150"/>
      <c r="Z166" s="150"/>
      <c r="AA166" s="150"/>
      <c r="AB166" s="150"/>
      <c r="AC166" s="150"/>
      <c r="AD166" s="150"/>
      <c r="AE166" s="150"/>
      <c r="AF166" s="150"/>
      <c r="AG166" s="150" t="s">
        <v>244</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88" t="str">
        <f>C166</f>
        <v>na zdivu jako podklad např. pod izolaci, na parapetech z prefabrikovaných dílců, pod oplechování apod., vodorovný nebo ve spádu do 15°, hlazený dřevěným hladítkem,</v>
      </c>
      <c r="BB166" s="150"/>
      <c r="BC166" s="150"/>
      <c r="BD166" s="150"/>
      <c r="BE166" s="150"/>
      <c r="BF166" s="150"/>
      <c r="BG166" s="150"/>
      <c r="BH166" s="150"/>
    </row>
    <row r="167" spans="1:60" outlineLevel="1" x14ac:dyDescent="0.2">
      <c r="A167" s="157"/>
      <c r="B167" s="158"/>
      <c r="C167" s="189" t="s">
        <v>1333</v>
      </c>
      <c r="D167" s="184"/>
      <c r="E167" s="185"/>
      <c r="F167" s="161"/>
      <c r="G167" s="161"/>
      <c r="H167" s="161"/>
      <c r="I167" s="161"/>
      <c r="J167" s="161"/>
      <c r="K167" s="161"/>
      <c r="L167" s="161"/>
      <c r="M167" s="161"/>
      <c r="N167" s="161"/>
      <c r="O167" s="161"/>
      <c r="P167" s="161"/>
      <c r="Q167" s="161"/>
      <c r="R167" s="161"/>
      <c r="S167" s="161"/>
      <c r="T167" s="161"/>
      <c r="U167" s="161"/>
      <c r="V167" s="161"/>
      <c r="W167" s="161"/>
      <c r="X167" s="161"/>
      <c r="Y167" s="150"/>
      <c r="Z167" s="150"/>
      <c r="AA167" s="150"/>
      <c r="AB167" s="150"/>
      <c r="AC167" s="150"/>
      <c r="AD167" s="150"/>
      <c r="AE167" s="150"/>
      <c r="AF167" s="150"/>
      <c r="AG167" s="150" t="s">
        <v>246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9" t="s">
        <v>1334</v>
      </c>
      <c r="D168" s="184"/>
      <c r="E168" s="185">
        <v>1.365</v>
      </c>
      <c r="F168" s="161"/>
      <c r="G168" s="161"/>
      <c r="H168" s="161"/>
      <c r="I168" s="161"/>
      <c r="J168" s="161"/>
      <c r="K168" s="161"/>
      <c r="L168" s="161"/>
      <c r="M168" s="161"/>
      <c r="N168" s="161"/>
      <c r="O168" s="161"/>
      <c r="P168" s="161"/>
      <c r="Q168" s="161"/>
      <c r="R168" s="161"/>
      <c r="S168" s="161"/>
      <c r="T168" s="161"/>
      <c r="U168" s="161"/>
      <c r="V168" s="161"/>
      <c r="W168" s="161"/>
      <c r="X168" s="161"/>
      <c r="Y168" s="150"/>
      <c r="Z168" s="150"/>
      <c r="AA168" s="150"/>
      <c r="AB168" s="150"/>
      <c r="AC168" s="150"/>
      <c r="AD168" s="150"/>
      <c r="AE168" s="150"/>
      <c r="AF168" s="150"/>
      <c r="AG168" s="150" t="s">
        <v>246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261"/>
      <c r="D169" s="262"/>
      <c r="E169" s="262"/>
      <c r="F169" s="262"/>
      <c r="G169" s="262"/>
      <c r="H169" s="161"/>
      <c r="I169" s="161"/>
      <c r="J169" s="161"/>
      <c r="K169" s="161"/>
      <c r="L169" s="161"/>
      <c r="M169" s="161"/>
      <c r="N169" s="161"/>
      <c r="O169" s="161"/>
      <c r="P169" s="161"/>
      <c r="Q169" s="161"/>
      <c r="R169" s="161"/>
      <c r="S169" s="161"/>
      <c r="T169" s="161"/>
      <c r="U169" s="161"/>
      <c r="V169" s="161"/>
      <c r="W169" s="161"/>
      <c r="X169" s="161"/>
      <c r="Y169" s="150"/>
      <c r="Z169" s="150"/>
      <c r="AA169" s="150"/>
      <c r="AB169" s="150"/>
      <c r="AC169" s="150"/>
      <c r="AD169" s="150"/>
      <c r="AE169" s="150"/>
      <c r="AF169" s="150"/>
      <c r="AG169" s="150" t="s">
        <v>221</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x14ac:dyDescent="0.2">
      <c r="A170" s="164" t="s">
        <v>212</v>
      </c>
      <c r="B170" s="165" t="s">
        <v>107</v>
      </c>
      <c r="C170" s="179" t="s">
        <v>108</v>
      </c>
      <c r="D170" s="166"/>
      <c r="E170" s="167"/>
      <c r="F170" s="168"/>
      <c r="G170" s="168">
        <f>SUMIF(AG171:AG179,"&lt;&gt;NOR",G171:G179)</f>
        <v>6167.47</v>
      </c>
      <c r="H170" s="168"/>
      <c r="I170" s="168">
        <f>SUM(I171:I179)</f>
        <v>0</v>
      </c>
      <c r="J170" s="168"/>
      <c r="K170" s="168">
        <f>SUM(K171:K179)</f>
        <v>0</v>
      </c>
      <c r="L170" s="168"/>
      <c r="M170" s="168">
        <f>SUM(M171:M179)</f>
        <v>7462.6387000000004</v>
      </c>
      <c r="N170" s="168"/>
      <c r="O170" s="168">
        <f>SUM(O171:O179)</f>
        <v>0.08</v>
      </c>
      <c r="P170" s="168"/>
      <c r="Q170" s="168">
        <f>SUM(Q171:Q179)</f>
        <v>0</v>
      </c>
      <c r="R170" s="168"/>
      <c r="S170" s="168"/>
      <c r="T170" s="169"/>
      <c r="U170" s="163"/>
      <c r="V170" s="163">
        <f>SUM(V171:V179)</f>
        <v>2.99</v>
      </c>
      <c r="W170" s="163"/>
      <c r="X170" s="163"/>
      <c r="AG170" t="s">
        <v>213</v>
      </c>
    </row>
    <row r="171" spans="1:60" ht="22.5" outlineLevel="1" x14ac:dyDescent="0.2">
      <c r="A171" s="170">
        <v>37</v>
      </c>
      <c r="B171" s="171" t="s">
        <v>1335</v>
      </c>
      <c r="C171" s="180" t="s">
        <v>1336</v>
      </c>
      <c r="D171" s="172" t="s">
        <v>332</v>
      </c>
      <c r="E171" s="173">
        <v>1</v>
      </c>
      <c r="F171" s="174">
        <v>4273.08</v>
      </c>
      <c r="G171" s="175">
        <f>ROUND(E171*F171,2)</f>
        <v>4273.08</v>
      </c>
      <c r="H171" s="174"/>
      <c r="I171" s="175">
        <f>ROUND(E171*H171,2)</f>
        <v>0</v>
      </c>
      <c r="J171" s="174"/>
      <c r="K171" s="175">
        <f>ROUND(E171*J171,2)</f>
        <v>0</v>
      </c>
      <c r="L171" s="175">
        <v>21</v>
      </c>
      <c r="M171" s="175">
        <f>G171*(1+L171/100)</f>
        <v>5170.4268000000002</v>
      </c>
      <c r="N171" s="175">
        <v>6.9190000000000002E-2</v>
      </c>
      <c r="O171" s="175">
        <f>ROUND(E171*N171,2)</f>
        <v>7.0000000000000007E-2</v>
      </c>
      <c r="P171" s="175">
        <v>0</v>
      </c>
      <c r="Q171" s="175">
        <f>ROUND(E171*P171,2)</f>
        <v>0</v>
      </c>
      <c r="R171" s="175" t="s">
        <v>348</v>
      </c>
      <c r="S171" s="175" t="s">
        <v>217</v>
      </c>
      <c r="T171" s="176" t="s">
        <v>218</v>
      </c>
      <c r="U171" s="161">
        <v>2.097</v>
      </c>
      <c r="V171" s="161">
        <f>ROUND(E171*U171,2)</f>
        <v>2.1</v>
      </c>
      <c r="W171" s="161"/>
      <c r="X171" s="161" t="s">
        <v>241</v>
      </c>
      <c r="Y171" s="150"/>
      <c r="Z171" s="150"/>
      <c r="AA171" s="150"/>
      <c r="AB171" s="150"/>
      <c r="AC171" s="150"/>
      <c r="AD171" s="150"/>
      <c r="AE171" s="150"/>
      <c r="AF171" s="150"/>
      <c r="AG171" s="150" t="s">
        <v>242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22.5" outlineLevel="1" x14ac:dyDescent="0.2">
      <c r="A172" s="157"/>
      <c r="B172" s="158"/>
      <c r="C172" s="259" t="s">
        <v>1337</v>
      </c>
      <c r="D172" s="260"/>
      <c r="E172" s="260"/>
      <c r="F172" s="260"/>
      <c r="G172" s="260"/>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244</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88" t="str">
        <f>C172</f>
        <v>lisované nebo z úhelníků s vybetonováním prahu, z pomocného pracovního lešení o výšce podlahy do 1900 mm a pro zatížení do 1,5 kPa, včetně dodávky zárubně</v>
      </c>
      <c r="BB172" s="150"/>
      <c r="BC172" s="150"/>
      <c r="BD172" s="150"/>
      <c r="BE172" s="150"/>
      <c r="BF172" s="150"/>
      <c r="BG172" s="150"/>
      <c r="BH172" s="150"/>
    </row>
    <row r="173" spans="1:60" outlineLevel="1" x14ac:dyDescent="0.2">
      <c r="A173" s="157"/>
      <c r="B173" s="158"/>
      <c r="C173" s="189" t="s">
        <v>1338</v>
      </c>
      <c r="D173" s="184"/>
      <c r="E173" s="185">
        <v>1</v>
      </c>
      <c r="F173" s="161"/>
      <c r="G173" s="161"/>
      <c r="H173" s="161"/>
      <c r="I173" s="161"/>
      <c r="J173" s="161"/>
      <c r="K173" s="161"/>
      <c r="L173" s="161"/>
      <c r="M173" s="161"/>
      <c r="N173" s="161"/>
      <c r="O173" s="161"/>
      <c r="P173" s="161"/>
      <c r="Q173" s="161"/>
      <c r="R173" s="161"/>
      <c r="S173" s="161"/>
      <c r="T173" s="161"/>
      <c r="U173" s="161"/>
      <c r="V173" s="161"/>
      <c r="W173" s="161"/>
      <c r="X173" s="161"/>
      <c r="Y173" s="150"/>
      <c r="Z173" s="150"/>
      <c r="AA173" s="150"/>
      <c r="AB173" s="150"/>
      <c r="AC173" s="150"/>
      <c r="AD173" s="150"/>
      <c r="AE173" s="150"/>
      <c r="AF173" s="150"/>
      <c r="AG173" s="150" t="s">
        <v>246</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61"/>
      <c r="D174" s="262"/>
      <c r="E174" s="262"/>
      <c r="F174" s="262"/>
      <c r="G174" s="262"/>
      <c r="H174" s="161"/>
      <c r="I174" s="161"/>
      <c r="J174" s="161"/>
      <c r="K174" s="161"/>
      <c r="L174" s="161"/>
      <c r="M174" s="161"/>
      <c r="N174" s="161"/>
      <c r="O174" s="161"/>
      <c r="P174" s="161"/>
      <c r="Q174" s="161"/>
      <c r="R174" s="161"/>
      <c r="S174" s="161"/>
      <c r="T174" s="161"/>
      <c r="U174" s="161"/>
      <c r="V174" s="161"/>
      <c r="W174" s="161"/>
      <c r="X174" s="161"/>
      <c r="Y174" s="150"/>
      <c r="Z174" s="150"/>
      <c r="AA174" s="150"/>
      <c r="AB174" s="150"/>
      <c r="AC174" s="150"/>
      <c r="AD174" s="150"/>
      <c r="AE174" s="150"/>
      <c r="AF174" s="150"/>
      <c r="AG174" s="150" t="s">
        <v>221</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ht="22.5" outlineLevel="1" x14ac:dyDescent="0.2">
      <c r="A175" s="170">
        <v>38</v>
      </c>
      <c r="B175" s="171" t="s">
        <v>550</v>
      </c>
      <c r="C175" s="180" t="s">
        <v>551</v>
      </c>
      <c r="D175" s="172" t="s">
        <v>239</v>
      </c>
      <c r="E175" s="173">
        <v>2.1</v>
      </c>
      <c r="F175" s="174">
        <v>902.09</v>
      </c>
      <c r="G175" s="175">
        <f>ROUND(E175*F175,2)</f>
        <v>1894.39</v>
      </c>
      <c r="H175" s="174"/>
      <c r="I175" s="175">
        <f>ROUND(E175*H175,2)</f>
        <v>0</v>
      </c>
      <c r="J175" s="174"/>
      <c r="K175" s="175">
        <f>ROUND(E175*J175,2)</f>
        <v>0</v>
      </c>
      <c r="L175" s="175">
        <v>21</v>
      </c>
      <c r="M175" s="175">
        <f>G175*(1+L175/100)</f>
        <v>2292.2119000000002</v>
      </c>
      <c r="N175" s="175">
        <v>6.1599999999999997E-3</v>
      </c>
      <c r="O175" s="175">
        <f>ROUND(E175*N175,2)</f>
        <v>0.01</v>
      </c>
      <c r="P175" s="175">
        <v>0</v>
      </c>
      <c r="Q175" s="175">
        <f>ROUND(E175*P175,2)</f>
        <v>0</v>
      </c>
      <c r="R175" s="175" t="s">
        <v>304</v>
      </c>
      <c r="S175" s="175" t="s">
        <v>217</v>
      </c>
      <c r="T175" s="176" t="s">
        <v>218</v>
      </c>
      <c r="U175" s="161">
        <v>0.42499999999999999</v>
      </c>
      <c r="V175" s="161">
        <f>ROUND(E175*U175,2)</f>
        <v>0.89</v>
      </c>
      <c r="W175" s="161"/>
      <c r="X175" s="161" t="s">
        <v>241</v>
      </c>
      <c r="Y175" s="150"/>
      <c r="Z175" s="150"/>
      <c r="AA175" s="150"/>
      <c r="AB175" s="150"/>
      <c r="AC175" s="150"/>
      <c r="AD175" s="150"/>
      <c r="AE175" s="150"/>
      <c r="AF175" s="150"/>
      <c r="AG175" s="150" t="s">
        <v>242</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ht="22.5" outlineLevel="1" x14ac:dyDescent="0.2">
      <c r="A176" s="157"/>
      <c r="B176" s="158"/>
      <c r="C176" s="259" t="s">
        <v>552</v>
      </c>
      <c r="D176" s="260"/>
      <c r="E176" s="260"/>
      <c r="F176" s="260"/>
      <c r="G176" s="260"/>
      <c r="H176" s="161"/>
      <c r="I176" s="161"/>
      <c r="J176" s="161"/>
      <c r="K176" s="161"/>
      <c r="L176" s="161"/>
      <c r="M176" s="161"/>
      <c r="N176" s="161"/>
      <c r="O176" s="161"/>
      <c r="P176" s="161"/>
      <c r="Q176" s="161"/>
      <c r="R176" s="161"/>
      <c r="S176" s="161"/>
      <c r="T176" s="161"/>
      <c r="U176" s="161"/>
      <c r="V176" s="161"/>
      <c r="W176" s="161"/>
      <c r="X176" s="161"/>
      <c r="Y176" s="150"/>
      <c r="Z176" s="150"/>
      <c r="AA176" s="150"/>
      <c r="AB176" s="150"/>
      <c r="AC176" s="150"/>
      <c r="AD176" s="150"/>
      <c r="AE176" s="150"/>
      <c r="AF176" s="150"/>
      <c r="AG176" s="150" t="s">
        <v>244</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88" t="str">
        <f>C176</f>
        <v>a poloplastických hmot na montážní pěnu, zapravení omítky pod parapetem, těsnění spáry mezi parapetem a rámem okna, dodávka silikonu.</v>
      </c>
      <c r="BB176" s="150"/>
      <c r="BC176" s="150"/>
      <c r="BD176" s="150"/>
      <c r="BE176" s="150"/>
      <c r="BF176" s="150"/>
      <c r="BG176" s="150"/>
      <c r="BH176" s="150"/>
    </row>
    <row r="177" spans="1:60" outlineLevel="1" x14ac:dyDescent="0.2">
      <c r="A177" s="157"/>
      <c r="B177" s="158"/>
      <c r="C177" s="189" t="s">
        <v>1339</v>
      </c>
      <c r="D177" s="184"/>
      <c r="E177" s="185"/>
      <c r="F177" s="161"/>
      <c r="G177" s="161"/>
      <c r="H177" s="161"/>
      <c r="I177" s="161"/>
      <c r="J177" s="161"/>
      <c r="K177" s="161"/>
      <c r="L177" s="161"/>
      <c r="M177" s="161"/>
      <c r="N177" s="161"/>
      <c r="O177" s="161"/>
      <c r="P177" s="161"/>
      <c r="Q177" s="161"/>
      <c r="R177" s="161"/>
      <c r="S177" s="161"/>
      <c r="T177" s="161"/>
      <c r="U177" s="161"/>
      <c r="V177" s="161"/>
      <c r="W177" s="161"/>
      <c r="X177" s="161"/>
      <c r="Y177" s="150"/>
      <c r="Z177" s="150"/>
      <c r="AA177" s="150"/>
      <c r="AB177" s="150"/>
      <c r="AC177" s="150"/>
      <c r="AD177" s="150"/>
      <c r="AE177" s="150"/>
      <c r="AF177" s="150"/>
      <c r="AG177" s="150" t="s">
        <v>246</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9" t="s">
        <v>1340</v>
      </c>
      <c r="D178" s="184"/>
      <c r="E178" s="185">
        <v>2.1</v>
      </c>
      <c r="F178" s="161"/>
      <c r="G178" s="161"/>
      <c r="H178" s="161"/>
      <c r="I178" s="161"/>
      <c r="J178" s="161"/>
      <c r="K178" s="161"/>
      <c r="L178" s="161"/>
      <c r="M178" s="161"/>
      <c r="N178" s="161"/>
      <c r="O178" s="161"/>
      <c r="P178" s="161"/>
      <c r="Q178" s="161"/>
      <c r="R178" s="161"/>
      <c r="S178" s="161"/>
      <c r="T178" s="161"/>
      <c r="U178" s="161"/>
      <c r="V178" s="161"/>
      <c r="W178" s="161"/>
      <c r="X178" s="161"/>
      <c r="Y178" s="150"/>
      <c r="Z178" s="150"/>
      <c r="AA178" s="150"/>
      <c r="AB178" s="150"/>
      <c r="AC178" s="150"/>
      <c r="AD178" s="150"/>
      <c r="AE178" s="150"/>
      <c r="AF178" s="150"/>
      <c r="AG178" s="150" t="s">
        <v>246</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61"/>
      <c r="D179" s="262"/>
      <c r="E179" s="262"/>
      <c r="F179" s="262"/>
      <c r="G179" s="262"/>
      <c r="H179" s="161"/>
      <c r="I179" s="161"/>
      <c r="J179" s="161"/>
      <c r="K179" s="161"/>
      <c r="L179" s="161"/>
      <c r="M179" s="161"/>
      <c r="N179" s="161"/>
      <c r="O179" s="161"/>
      <c r="P179" s="161"/>
      <c r="Q179" s="161"/>
      <c r="R179" s="161"/>
      <c r="S179" s="161"/>
      <c r="T179" s="161"/>
      <c r="U179" s="161"/>
      <c r="V179" s="161"/>
      <c r="W179" s="161"/>
      <c r="X179" s="161"/>
      <c r="Y179" s="150"/>
      <c r="Z179" s="150"/>
      <c r="AA179" s="150"/>
      <c r="AB179" s="150"/>
      <c r="AC179" s="150"/>
      <c r="AD179" s="150"/>
      <c r="AE179" s="150"/>
      <c r="AF179" s="150"/>
      <c r="AG179" s="150" t="s">
        <v>221</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x14ac:dyDescent="0.2">
      <c r="A180" s="164" t="s">
        <v>212</v>
      </c>
      <c r="B180" s="165" t="s">
        <v>111</v>
      </c>
      <c r="C180" s="179" t="s">
        <v>112</v>
      </c>
      <c r="D180" s="166"/>
      <c r="E180" s="167"/>
      <c r="F180" s="168"/>
      <c r="G180" s="168">
        <f>SUMIF(AG181:AG186,"&lt;&gt;NOR",G181:G186)</f>
        <v>1908.25</v>
      </c>
      <c r="H180" s="168"/>
      <c r="I180" s="168">
        <f>SUM(I181:I186)</f>
        <v>0</v>
      </c>
      <c r="J180" s="168"/>
      <c r="K180" s="168">
        <f>SUM(K181:K186)</f>
        <v>0</v>
      </c>
      <c r="L180" s="168"/>
      <c r="M180" s="168">
        <f>SUM(M181:M186)</f>
        <v>2308.9825000000001</v>
      </c>
      <c r="N180" s="168"/>
      <c r="O180" s="168">
        <f>SUM(O181:O186)</f>
        <v>0</v>
      </c>
      <c r="P180" s="168"/>
      <c r="Q180" s="168">
        <f>SUM(Q181:Q186)</f>
        <v>0</v>
      </c>
      <c r="R180" s="168"/>
      <c r="S180" s="168"/>
      <c r="T180" s="169"/>
      <c r="U180" s="163"/>
      <c r="V180" s="163">
        <f>SUM(V181:V186)</f>
        <v>0.87</v>
      </c>
      <c r="W180" s="163"/>
      <c r="X180" s="163"/>
      <c r="AG180" t="s">
        <v>213</v>
      </c>
    </row>
    <row r="181" spans="1:60" outlineLevel="1" x14ac:dyDescent="0.2">
      <c r="A181" s="170">
        <v>39</v>
      </c>
      <c r="B181" s="171" t="s">
        <v>556</v>
      </c>
      <c r="C181" s="180" t="s">
        <v>557</v>
      </c>
      <c r="D181" s="172" t="s">
        <v>239</v>
      </c>
      <c r="E181" s="173">
        <v>7.9</v>
      </c>
      <c r="F181" s="174">
        <v>241.55</v>
      </c>
      <c r="G181" s="175">
        <f>ROUND(E181*F181,2)</f>
        <v>1908.25</v>
      </c>
      <c r="H181" s="174"/>
      <c r="I181" s="175">
        <f>ROUND(E181*H181,2)</f>
        <v>0</v>
      </c>
      <c r="J181" s="174"/>
      <c r="K181" s="175">
        <f>ROUND(E181*J181,2)</f>
        <v>0</v>
      </c>
      <c r="L181" s="175">
        <v>21</v>
      </c>
      <c r="M181" s="175">
        <f>G181*(1+L181/100)</f>
        <v>2308.9825000000001</v>
      </c>
      <c r="N181" s="175">
        <v>0</v>
      </c>
      <c r="O181" s="175">
        <f>ROUND(E181*N181,2)</f>
        <v>0</v>
      </c>
      <c r="P181" s="175">
        <v>0</v>
      </c>
      <c r="Q181" s="175">
        <f>ROUND(E181*P181,2)</f>
        <v>0</v>
      </c>
      <c r="R181" s="175" t="s">
        <v>240</v>
      </c>
      <c r="S181" s="175" t="s">
        <v>217</v>
      </c>
      <c r="T181" s="176" t="s">
        <v>218</v>
      </c>
      <c r="U181" s="161">
        <v>0.11</v>
      </c>
      <c r="V181" s="161">
        <f>ROUND(E181*U181,2)</f>
        <v>0.87</v>
      </c>
      <c r="W181" s="161"/>
      <c r="X181" s="161" t="s">
        <v>241</v>
      </c>
      <c r="Y181" s="150"/>
      <c r="Z181" s="150"/>
      <c r="AA181" s="150"/>
      <c r="AB181" s="150"/>
      <c r="AC181" s="150"/>
      <c r="AD181" s="150"/>
      <c r="AE181" s="150"/>
      <c r="AF181" s="150"/>
      <c r="AG181" s="150" t="s">
        <v>242</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59" t="s">
        <v>558</v>
      </c>
      <c r="D182" s="260"/>
      <c r="E182" s="260"/>
      <c r="F182" s="260"/>
      <c r="G182" s="260"/>
      <c r="H182" s="161"/>
      <c r="I182" s="161"/>
      <c r="J182" s="161"/>
      <c r="K182" s="161"/>
      <c r="L182" s="161"/>
      <c r="M182" s="161"/>
      <c r="N182" s="161"/>
      <c r="O182" s="161"/>
      <c r="P182" s="161"/>
      <c r="Q182" s="161"/>
      <c r="R182" s="161"/>
      <c r="S182" s="161"/>
      <c r="T182" s="161"/>
      <c r="U182" s="161"/>
      <c r="V182" s="161"/>
      <c r="W182" s="161"/>
      <c r="X182" s="161"/>
      <c r="Y182" s="150"/>
      <c r="Z182" s="150"/>
      <c r="AA182" s="150"/>
      <c r="AB182" s="150"/>
      <c r="AC182" s="150"/>
      <c r="AD182" s="150"/>
      <c r="AE182" s="150"/>
      <c r="AF182" s="150"/>
      <c r="AG182" s="150" t="s">
        <v>244</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89" t="s">
        <v>1341</v>
      </c>
      <c r="D183" s="184"/>
      <c r="E183" s="185">
        <v>2.4</v>
      </c>
      <c r="F183" s="161"/>
      <c r="G183" s="161"/>
      <c r="H183" s="161"/>
      <c r="I183" s="161"/>
      <c r="J183" s="161"/>
      <c r="K183" s="161"/>
      <c r="L183" s="161"/>
      <c r="M183" s="161"/>
      <c r="N183" s="161"/>
      <c r="O183" s="161"/>
      <c r="P183" s="161"/>
      <c r="Q183" s="161"/>
      <c r="R183" s="161"/>
      <c r="S183" s="161"/>
      <c r="T183" s="161"/>
      <c r="U183" s="161"/>
      <c r="V183" s="161"/>
      <c r="W183" s="161"/>
      <c r="X183" s="161"/>
      <c r="Y183" s="150"/>
      <c r="Z183" s="150"/>
      <c r="AA183" s="150"/>
      <c r="AB183" s="150"/>
      <c r="AC183" s="150"/>
      <c r="AD183" s="150"/>
      <c r="AE183" s="150"/>
      <c r="AF183" s="150"/>
      <c r="AG183" s="150" t="s">
        <v>246</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9" t="s">
        <v>1342</v>
      </c>
      <c r="D184" s="184"/>
      <c r="E184" s="185">
        <v>2.1</v>
      </c>
      <c r="F184" s="161"/>
      <c r="G184" s="161"/>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246</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89" t="s">
        <v>1343</v>
      </c>
      <c r="D185" s="184"/>
      <c r="E185" s="185">
        <v>3.4</v>
      </c>
      <c r="F185" s="161"/>
      <c r="G185" s="161"/>
      <c r="H185" s="161"/>
      <c r="I185" s="161"/>
      <c r="J185" s="161"/>
      <c r="K185" s="161"/>
      <c r="L185" s="161"/>
      <c r="M185" s="161"/>
      <c r="N185" s="161"/>
      <c r="O185" s="161"/>
      <c r="P185" s="161"/>
      <c r="Q185" s="161"/>
      <c r="R185" s="161"/>
      <c r="S185" s="161"/>
      <c r="T185" s="161"/>
      <c r="U185" s="161"/>
      <c r="V185" s="161"/>
      <c r="W185" s="161"/>
      <c r="X185" s="161"/>
      <c r="Y185" s="150"/>
      <c r="Z185" s="150"/>
      <c r="AA185" s="150"/>
      <c r="AB185" s="150"/>
      <c r="AC185" s="150"/>
      <c r="AD185" s="150"/>
      <c r="AE185" s="150"/>
      <c r="AF185" s="150"/>
      <c r="AG185" s="150" t="s">
        <v>246</v>
      </c>
      <c r="AH185" s="150">
        <v>0</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61"/>
      <c r="D186" s="262"/>
      <c r="E186" s="262"/>
      <c r="F186" s="262"/>
      <c r="G186" s="262"/>
      <c r="H186" s="161"/>
      <c r="I186" s="161"/>
      <c r="J186" s="161"/>
      <c r="K186" s="161"/>
      <c r="L186" s="161"/>
      <c r="M186" s="161"/>
      <c r="N186" s="161"/>
      <c r="O186" s="161"/>
      <c r="P186" s="161"/>
      <c r="Q186" s="161"/>
      <c r="R186" s="161"/>
      <c r="S186" s="161"/>
      <c r="T186" s="161"/>
      <c r="U186" s="161"/>
      <c r="V186" s="161"/>
      <c r="W186" s="161"/>
      <c r="X186" s="161"/>
      <c r="Y186" s="150"/>
      <c r="Z186" s="150"/>
      <c r="AA186" s="150"/>
      <c r="AB186" s="150"/>
      <c r="AC186" s="150"/>
      <c r="AD186" s="150"/>
      <c r="AE186" s="150"/>
      <c r="AF186" s="150"/>
      <c r="AG186" s="150" t="s">
        <v>221</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x14ac:dyDescent="0.2">
      <c r="A187" s="164" t="s">
        <v>212</v>
      </c>
      <c r="B187" s="165" t="s">
        <v>115</v>
      </c>
      <c r="C187" s="179" t="s">
        <v>116</v>
      </c>
      <c r="D187" s="166"/>
      <c r="E187" s="167"/>
      <c r="F187" s="168"/>
      <c r="G187" s="168">
        <f>SUMIF(AG188:AG191,"&lt;&gt;NOR",G188:G191)</f>
        <v>9184.9</v>
      </c>
      <c r="H187" s="168"/>
      <c r="I187" s="168">
        <f>SUM(I188:I191)</f>
        <v>0</v>
      </c>
      <c r="J187" s="168"/>
      <c r="K187" s="168">
        <f>SUM(K188:K191)</f>
        <v>0</v>
      </c>
      <c r="L187" s="168"/>
      <c r="M187" s="168">
        <f>SUM(M188:M191)</f>
        <v>11113.728999999999</v>
      </c>
      <c r="N187" s="168"/>
      <c r="O187" s="168">
        <f>SUM(O188:O191)</f>
        <v>0.25</v>
      </c>
      <c r="P187" s="168"/>
      <c r="Q187" s="168">
        <f>SUM(Q188:Q191)</f>
        <v>0</v>
      </c>
      <c r="R187" s="168"/>
      <c r="S187" s="168"/>
      <c r="T187" s="169"/>
      <c r="U187" s="163"/>
      <c r="V187" s="163">
        <f>SUM(V188:V191)</f>
        <v>11.15</v>
      </c>
      <c r="W187" s="163"/>
      <c r="X187" s="163"/>
      <c r="AG187" t="s">
        <v>213</v>
      </c>
    </row>
    <row r="188" spans="1:60" outlineLevel="1" x14ac:dyDescent="0.2">
      <c r="A188" s="170">
        <v>40</v>
      </c>
      <c r="B188" s="171" t="s">
        <v>1344</v>
      </c>
      <c r="C188" s="180" t="s">
        <v>1345</v>
      </c>
      <c r="D188" s="172" t="s">
        <v>276</v>
      </c>
      <c r="E188" s="173">
        <v>42.87</v>
      </c>
      <c r="F188" s="174">
        <v>214.25</v>
      </c>
      <c r="G188" s="175">
        <f>ROUND(E188*F188,2)</f>
        <v>9184.9</v>
      </c>
      <c r="H188" s="174"/>
      <c r="I188" s="175">
        <f>ROUND(E188*H188,2)</f>
        <v>0</v>
      </c>
      <c r="J188" s="174"/>
      <c r="K188" s="175">
        <f>ROUND(E188*J188,2)</f>
        <v>0</v>
      </c>
      <c r="L188" s="175">
        <v>21</v>
      </c>
      <c r="M188" s="175">
        <f>G188*(1+L188/100)</f>
        <v>11113.728999999999</v>
      </c>
      <c r="N188" s="175">
        <v>5.9199999999999999E-3</v>
      </c>
      <c r="O188" s="175">
        <f>ROUND(E188*N188,2)</f>
        <v>0.25</v>
      </c>
      <c r="P188" s="175">
        <v>0</v>
      </c>
      <c r="Q188" s="175">
        <f>ROUND(E188*P188,2)</f>
        <v>0</v>
      </c>
      <c r="R188" s="175" t="s">
        <v>563</v>
      </c>
      <c r="S188" s="175" t="s">
        <v>217</v>
      </c>
      <c r="T188" s="176" t="s">
        <v>218</v>
      </c>
      <c r="U188" s="161">
        <v>0.26</v>
      </c>
      <c r="V188" s="161">
        <f>ROUND(E188*U188,2)</f>
        <v>11.15</v>
      </c>
      <c r="W188" s="161"/>
      <c r="X188" s="161" t="s">
        <v>241</v>
      </c>
      <c r="Y188" s="150"/>
      <c r="Z188" s="150"/>
      <c r="AA188" s="150"/>
      <c r="AB188" s="150"/>
      <c r="AC188" s="150"/>
      <c r="AD188" s="150"/>
      <c r="AE188" s="150"/>
      <c r="AF188" s="150"/>
      <c r="AG188" s="150" t="s">
        <v>242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9" t="s">
        <v>1303</v>
      </c>
      <c r="D189" s="184"/>
      <c r="E189" s="185"/>
      <c r="F189" s="161"/>
      <c r="G189" s="161"/>
      <c r="H189" s="161"/>
      <c r="I189" s="161"/>
      <c r="J189" s="161"/>
      <c r="K189" s="161"/>
      <c r="L189" s="161"/>
      <c r="M189" s="161"/>
      <c r="N189" s="161"/>
      <c r="O189" s="161"/>
      <c r="P189" s="161"/>
      <c r="Q189" s="161"/>
      <c r="R189" s="161"/>
      <c r="S189" s="161"/>
      <c r="T189" s="161"/>
      <c r="U189" s="161"/>
      <c r="V189" s="161"/>
      <c r="W189" s="161"/>
      <c r="X189" s="161"/>
      <c r="Y189" s="150"/>
      <c r="Z189" s="150"/>
      <c r="AA189" s="150"/>
      <c r="AB189" s="150"/>
      <c r="AC189" s="150"/>
      <c r="AD189" s="150"/>
      <c r="AE189" s="150"/>
      <c r="AF189" s="150"/>
      <c r="AG189" s="150" t="s">
        <v>246</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9" t="s">
        <v>1346</v>
      </c>
      <c r="D190" s="184"/>
      <c r="E190" s="185">
        <v>42.87</v>
      </c>
      <c r="F190" s="161"/>
      <c r="G190" s="161"/>
      <c r="H190" s="161"/>
      <c r="I190" s="161"/>
      <c r="J190" s="161"/>
      <c r="K190" s="161"/>
      <c r="L190" s="161"/>
      <c r="M190" s="161"/>
      <c r="N190" s="161"/>
      <c r="O190" s="161"/>
      <c r="P190" s="161"/>
      <c r="Q190" s="161"/>
      <c r="R190" s="161"/>
      <c r="S190" s="161"/>
      <c r="T190" s="161"/>
      <c r="U190" s="161"/>
      <c r="V190" s="161"/>
      <c r="W190" s="161"/>
      <c r="X190" s="161"/>
      <c r="Y190" s="150"/>
      <c r="Z190" s="150"/>
      <c r="AA190" s="150"/>
      <c r="AB190" s="150"/>
      <c r="AC190" s="150"/>
      <c r="AD190" s="150"/>
      <c r="AE190" s="150"/>
      <c r="AF190" s="150"/>
      <c r="AG190" s="150" t="s">
        <v>246</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61"/>
      <c r="D191" s="262"/>
      <c r="E191" s="262"/>
      <c r="F191" s="262"/>
      <c r="G191" s="262"/>
      <c r="H191" s="161"/>
      <c r="I191" s="161"/>
      <c r="J191" s="161"/>
      <c r="K191" s="161"/>
      <c r="L191" s="161"/>
      <c r="M191" s="161"/>
      <c r="N191" s="161"/>
      <c r="O191" s="161"/>
      <c r="P191" s="161"/>
      <c r="Q191" s="161"/>
      <c r="R191" s="161"/>
      <c r="S191" s="161"/>
      <c r="T191" s="161"/>
      <c r="U191" s="161"/>
      <c r="V191" s="161"/>
      <c r="W191" s="161"/>
      <c r="X191" s="161"/>
      <c r="Y191" s="150"/>
      <c r="Z191" s="150"/>
      <c r="AA191" s="150"/>
      <c r="AB191" s="150"/>
      <c r="AC191" s="150"/>
      <c r="AD191" s="150"/>
      <c r="AE191" s="150"/>
      <c r="AF191" s="150"/>
      <c r="AG191" s="150" t="s">
        <v>221</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x14ac:dyDescent="0.2">
      <c r="A192" s="164" t="s">
        <v>212</v>
      </c>
      <c r="B192" s="165" t="s">
        <v>117</v>
      </c>
      <c r="C192" s="179" t="s">
        <v>118</v>
      </c>
      <c r="D192" s="166"/>
      <c r="E192" s="167"/>
      <c r="F192" s="168"/>
      <c r="G192" s="168">
        <f>SUMIF(AG193:AG195,"&lt;&gt;NOR",G193:G195)</f>
        <v>6107.02</v>
      </c>
      <c r="H192" s="168"/>
      <c r="I192" s="168">
        <f>SUM(I193:I195)</f>
        <v>0</v>
      </c>
      <c r="J192" s="168"/>
      <c r="K192" s="168">
        <f>SUM(K193:K195)</f>
        <v>0</v>
      </c>
      <c r="L192" s="168"/>
      <c r="M192" s="168">
        <f>SUM(M193:M195)</f>
        <v>7389.4942000000001</v>
      </c>
      <c r="N192" s="168"/>
      <c r="O192" s="168">
        <f>SUM(O193:O195)</f>
        <v>0</v>
      </c>
      <c r="P192" s="168"/>
      <c r="Q192" s="168">
        <f>SUM(Q193:Q195)</f>
        <v>0</v>
      </c>
      <c r="R192" s="168"/>
      <c r="S192" s="168"/>
      <c r="T192" s="169"/>
      <c r="U192" s="163"/>
      <c r="V192" s="163">
        <f>SUM(V193:V195)</f>
        <v>13.46</v>
      </c>
      <c r="W192" s="163"/>
      <c r="X192" s="163"/>
      <c r="AG192" t="s">
        <v>213</v>
      </c>
    </row>
    <row r="193" spans="1:60" ht="56.25" outlineLevel="1" x14ac:dyDescent="0.2">
      <c r="A193" s="170">
        <v>41</v>
      </c>
      <c r="B193" s="171" t="s">
        <v>586</v>
      </c>
      <c r="C193" s="180" t="s">
        <v>587</v>
      </c>
      <c r="D193" s="172" t="s">
        <v>276</v>
      </c>
      <c r="E193" s="173">
        <v>43.42</v>
      </c>
      <c r="F193" s="174">
        <v>140.65</v>
      </c>
      <c r="G193" s="175">
        <f>ROUND(E193*F193,2)</f>
        <v>6107.02</v>
      </c>
      <c r="H193" s="174"/>
      <c r="I193" s="175">
        <f>ROUND(E193*H193,2)</f>
        <v>0</v>
      </c>
      <c r="J193" s="174"/>
      <c r="K193" s="175">
        <f>ROUND(E193*J193,2)</f>
        <v>0</v>
      </c>
      <c r="L193" s="175">
        <v>21</v>
      </c>
      <c r="M193" s="175">
        <f>G193*(1+L193/100)</f>
        <v>7389.4942000000001</v>
      </c>
      <c r="N193" s="175">
        <v>4.0000000000000003E-5</v>
      </c>
      <c r="O193" s="175">
        <f>ROUND(E193*N193,2)</f>
        <v>0</v>
      </c>
      <c r="P193" s="175">
        <v>0</v>
      </c>
      <c r="Q193" s="175">
        <f>ROUND(E193*P193,2)</f>
        <v>0</v>
      </c>
      <c r="R193" s="175" t="s">
        <v>304</v>
      </c>
      <c r="S193" s="175" t="s">
        <v>217</v>
      </c>
      <c r="T193" s="176" t="s">
        <v>218</v>
      </c>
      <c r="U193" s="161">
        <v>0.31</v>
      </c>
      <c r="V193" s="161">
        <f>ROUND(E193*U193,2)</f>
        <v>13.46</v>
      </c>
      <c r="W193" s="161"/>
      <c r="X193" s="161" t="s">
        <v>241</v>
      </c>
      <c r="Y193" s="150"/>
      <c r="Z193" s="150"/>
      <c r="AA193" s="150"/>
      <c r="AB193" s="150"/>
      <c r="AC193" s="150"/>
      <c r="AD193" s="150"/>
      <c r="AE193" s="150"/>
      <c r="AF193" s="150"/>
      <c r="AG193" s="150" t="s">
        <v>242</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9" t="s">
        <v>1347</v>
      </c>
      <c r="D194" s="184"/>
      <c r="E194" s="185">
        <v>43.42</v>
      </c>
      <c r="F194" s="161"/>
      <c r="G194" s="161"/>
      <c r="H194" s="161"/>
      <c r="I194" s="161"/>
      <c r="J194" s="161"/>
      <c r="K194" s="161"/>
      <c r="L194" s="161"/>
      <c r="M194" s="161"/>
      <c r="N194" s="161"/>
      <c r="O194" s="161"/>
      <c r="P194" s="161"/>
      <c r="Q194" s="161"/>
      <c r="R194" s="161"/>
      <c r="S194" s="161"/>
      <c r="T194" s="161"/>
      <c r="U194" s="161"/>
      <c r="V194" s="161"/>
      <c r="W194" s="161"/>
      <c r="X194" s="161"/>
      <c r="Y194" s="150"/>
      <c r="Z194" s="150"/>
      <c r="AA194" s="150"/>
      <c r="AB194" s="150"/>
      <c r="AC194" s="150"/>
      <c r="AD194" s="150"/>
      <c r="AE194" s="150"/>
      <c r="AF194" s="150"/>
      <c r="AG194" s="150" t="s">
        <v>246</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61"/>
      <c r="D195" s="262"/>
      <c r="E195" s="262"/>
      <c r="F195" s="262"/>
      <c r="G195" s="262"/>
      <c r="H195" s="161"/>
      <c r="I195" s="161"/>
      <c r="J195" s="161"/>
      <c r="K195" s="161"/>
      <c r="L195" s="161"/>
      <c r="M195" s="161"/>
      <c r="N195" s="161"/>
      <c r="O195" s="161"/>
      <c r="P195" s="161"/>
      <c r="Q195" s="161"/>
      <c r="R195" s="161"/>
      <c r="S195" s="161"/>
      <c r="T195" s="161"/>
      <c r="U195" s="161"/>
      <c r="V195" s="161"/>
      <c r="W195" s="161"/>
      <c r="X195" s="161"/>
      <c r="Y195" s="150"/>
      <c r="Z195" s="150"/>
      <c r="AA195" s="150"/>
      <c r="AB195" s="150"/>
      <c r="AC195" s="150"/>
      <c r="AD195" s="150"/>
      <c r="AE195" s="150"/>
      <c r="AF195" s="150"/>
      <c r="AG195" s="150" t="s">
        <v>221</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x14ac:dyDescent="0.2">
      <c r="A196" s="164" t="s">
        <v>212</v>
      </c>
      <c r="B196" s="165" t="s">
        <v>119</v>
      </c>
      <c r="C196" s="179" t="s">
        <v>120</v>
      </c>
      <c r="D196" s="166"/>
      <c r="E196" s="167"/>
      <c r="F196" s="168"/>
      <c r="G196" s="168">
        <f>SUMIF(AG197:AG258,"&lt;&gt;NOR",G197:G258)</f>
        <v>42530.31</v>
      </c>
      <c r="H196" s="168"/>
      <c r="I196" s="168">
        <f>SUM(I197:I258)</f>
        <v>0</v>
      </c>
      <c r="J196" s="168"/>
      <c r="K196" s="168">
        <f>SUM(K197:K258)</f>
        <v>0</v>
      </c>
      <c r="L196" s="168"/>
      <c r="M196" s="168">
        <f>SUM(M197:M258)</f>
        <v>51461.6751</v>
      </c>
      <c r="N196" s="168"/>
      <c r="O196" s="168">
        <f>SUM(O197:O258)</f>
        <v>0.01</v>
      </c>
      <c r="P196" s="168"/>
      <c r="Q196" s="168">
        <f>SUM(Q197:Q258)</f>
        <v>21.980000000000004</v>
      </c>
      <c r="R196" s="168"/>
      <c r="S196" s="168"/>
      <c r="T196" s="169"/>
      <c r="U196" s="163"/>
      <c r="V196" s="163">
        <f>SUM(V197:V258)</f>
        <v>83.050000000000026</v>
      </c>
      <c r="W196" s="163"/>
      <c r="X196" s="163"/>
      <c r="AG196" t="s">
        <v>213</v>
      </c>
    </row>
    <row r="197" spans="1:60" outlineLevel="1" x14ac:dyDescent="0.2">
      <c r="A197" s="170">
        <v>42</v>
      </c>
      <c r="B197" s="171" t="s">
        <v>1348</v>
      </c>
      <c r="C197" s="180" t="s">
        <v>1349</v>
      </c>
      <c r="D197" s="172" t="s">
        <v>276</v>
      </c>
      <c r="E197" s="173">
        <v>3.6</v>
      </c>
      <c r="F197" s="174">
        <v>191.7</v>
      </c>
      <c r="G197" s="175">
        <f>ROUND(E197*F197,2)</f>
        <v>690.12</v>
      </c>
      <c r="H197" s="174"/>
      <c r="I197" s="175">
        <f>ROUND(E197*H197,2)</f>
        <v>0</v>
      </c>
      <c r="J197" s="174"/>
      <c r="K197" s="175">
        <f>ROUND(E197*J197,2)</f>
        <v>0</v>
      </c>
      <c r="L197" s="175">
        <v>21</v>
      </c>
      <c r="M197" s="175">
        <f>G197*(1+L197/100)</f>
        <v>835.04520000000002</v>
      </c>
      <c r="N197" s="175">
        <v>6.7000000000000002E-4</v>
      </c>
      <c r="O197" s="175">
        <f>ROUND(E197*N197,2)</f>
        <v>0</v>
      </c>
      <c r="P197" s="175">
        <v>0.31900000000000001</v>
      </c>
      <c r="Q197" s="175">
        <f>ROUND(E197*P197,2)</f>
        <v>1.1499999999999999</v>
      </c>
      <c r="R197" s="175" t="s">
        <v>602</v>
      </c>
      <c r="S197" s="175" t="s">
        <v>217</v>
      </c>
      <c r="T197" s="176" t="s">
        <v>218</v>
      </c>
      <c r="U197" s="161">
        <v>0.317</v>
      </c>
      <c r="V197" s="161">
        <f>ROUND(E197*U197,2)</f>
        <v>1.1399999999999999</v>
      </c>
      <c r="W197" s="161"/>
      <c r="X197" s="161" t="s">
        <v>241</v>
      </c>
      <c r="Y197" s="150"/>
      <c r="Z197" s="150"/>
      <c r="AA197" s="150"/>
      <c r="AB197" s="150"/>
      <c r="AC197" s="150"/>
      <c r="AD197" s="150"/>
      <c r="AE197" s="150"/>
      <c r="AF197" s="150"/>
      <c r="AG197" s="150" t="s">
        <v>242</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57"/>
      <c r="B198" s="158"/>
      <c r="C198" s="259" t="s">
        <v>1350</v>
      </c>
      <c r="D198" s="260"/>
      <c r="E198" s="260"/>
      <c r="F198" s="260"/>
      <c r="G198" s="260"/>
      <c r="H198" s="161"/>
      <c r="I198" s="161"/>
      <c r="J198" s="161"/>
      <c r="K198" s="161"/>
      <c r="L198" s="161"/>
      <c r="M198" s="161"/>
      <c r="N198" s="161"/>
      <c r="O198" s="161"/>
      <c r="P198" s="161"/>
      <c r="Q198" s="161"/>
      <c r="R198" s="161"/>
      <c r="S198" s="161"/>
      <c r="T198" s="161"/>
      <c r="U198" s="161"/>
      <c r="V198" s="161"/>
      <c r="W198" s="161"/>
      <c r="X198" s="161"/>
      <c r="Y198" s="150"/>
      <c r="Z198" s="150"/>
      <c r="AA198" s="150"/>
      <c r="AB198" s="150"/>
      <c r="AC198" s="150"/>
      <c r="AD198" s="150"/>
      <c r="AE198" s="150"/>
      <c r="AF198" s="150"/>
      <c r="AG198" s="150" t="s">
        <v>244</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88" t="str">
        <f>C198</f>
        <v>nebo vybourání otvorů průřezové plochy přes 4 m2 v příčkách, včetně pomocného lešení o výšce podlahy do 1900 mm a pro zatížení do 1,5 kPa  (150 kg/m2),</v>
      </c>
      <c r="BB198" s="150"/>
      <c r="BC198" s="150"/>
      <c r="BD198" s="150"/>
      <c r="BE198" s="150"/>
      <c r="BF198" s="150"/>
      <c r="BG198" s="150"/>
      <c r="BH198" s="150"/>
    </row>
    <row r="199" spans="1:60" outlineLevel="1" x14ac:dyDescent="0.2">
      <c r="A199" s="157"/>
      <c r="B199" s="158"/>
      <c r="C199" s="189" t="s">
        <v>1351</v>
      </c>
      <c r="D199" s="184"/>
      <c r="E199" s="185">
        <v>3.6</v>
      </c>
      <c r="F199" s="161"/>
      <c r="G199" s="161"/>
      <c r="H199" s="161"/>
      <c r="I199" s="161"/>
      <c r="J199" s="161"/>
      <c r="K199" s="161"/>
      <c r="L199" s="161"/>
      <c r="M199" s="161"/>
      <c r="N199" s="161"/>
      <c r="O199" s="161"/>
      <c r="P199" s="161"/>
      <c r="Q199" s="161"/>
      <c r="R199" s="161"/>
      <c r="S199" s="161"/>
      <c r="T199" s="161"/>
      <c r="U199" s="161"/>
      <c r="V199" s="161"/>
      <c r="W199" s="161"/>
      <c r="X199" s="161"/>
      <c r="Y199" s="150"/>
      <c r="Z199" s="150"/>
      <c r="AA199" s="150"/>
      <c r="AB199" s="150"/>
      <c r="AC199" s="150"/>
      <c r="AD199" s="150"/>
      <c r="AE199" s="150"/>
      <c r="AF199" s="150"/>
      <c r="AG199" s="150" t="s">
        <v>246</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61"/>
      <c r="D200" s="262"/>
      <c r="E200" s="262"/>
      <c r="F200" s="262"/>
      <c r="G200" s="262"/>
      <c r="H200" s="161"/>
      <c r="I200" s="161"/>
      <c r="J200" s="161"/>
      <c r="K200" s="161"/>
      <c r="L200" s="161"/>
      <c r="M200" s="161"/>
      <c r="N200" s="161"/>
      <c r="O200" s="161"/>
      <c r="P200" s="161"/>
      <c r="Q200" s="161"/>
      <c r="R200" s="161"/>
      <c r="S200" s="161"/>
      <c r="T200" s="161"/>
      <c r="U200" s="161"/>
      <c r="V200" s="161"/>
      <c r="W200" s="161"/>
      <c r="X200" s="161"/>
      <c r="Y200" s="150"/>
      <c r="Z200" s="150"/>
      <c r="AA200" s="150"/>
      <c r="AB200" s="150"/>
      <c r="AC200" s="150"/>
      <c r="AD200" s="150"/>
      <c r="AE200" s="150"/>
      <c r="AF200" s="150"/>
      <c r="AG200" s="150" t="s">
        <v>221</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22.5" outlineLevel="1" x14ac:dyDescent="0.2">
      <c r="A201" s="170">
        <v>43</v>
      </c>
      <c r="B201" s="171" t="s">
        <v>1352</v>
      </c>
      <c r="C201" s="180" t="s">
        <v>1353</v>
      </c>
      <c r="D201" s="172" t="s">
        <v>249</v>
      </c>
      <c r="E201" s="173">
        <v>2.76</v>
      </c>
      <c r="F201" s="174">
        <v>3418.47</v>
      </c>
      <c r="G201" s="175">
        <f>ROUND(E201*F201,2)</f>
        <v>9434.98</v>
      </c>
      <c r="H201" s="174"/>
      <c r="I201" s="175">
        <f>ROUND(E201*H201,2)</f>
        <v>0</v>
      </c>
      <c r="J201" s="174"/>
      <c r="K201" s="175">
        <f>ROUND(E201*J201,2)</f>
        <v>0</v>
      </c>
      <c r="L201" s="175">
        <v>21</v>
      </c>
      <c r="M201" s="175">
        <f>G201*(1+L201/100)</f>
        <v>11416.325799999999</v>
      </c>
      <c r="N201" s="175">
        <v>0</v>
      </c>
      <c r="O201" s="175">
        <f>ROUND(E201*N201,2)</f>
        <v>0</v>
      </c>
      <c r="P201" s="175">
        <v>2.2000000000000002</v>
      </c>
      <c r="Q201" s="175">
        <f>ROUND(E201*P201,2)</f>
        <v>6.07</v>
      </c>
      <c r="R201" s="175" t="s">
        <v>602</v>
      </c>
      <c r="S201" s="175" t="s">
        <v>217</v>
      </c>
      <c r="T201" s="176" t="s">
        <v>218</v>
      </c>
      <c r="U201" s="161">
        <v>7.1950000000000003</v>
      </c>
      <c r="V201" s="161">
        <f>ROUND(E201*U201,2)</f>
        <v>19.86</v>
      </c>
      <c r="W201" s="161"/>
      <c r="X201" s="161" t="s">
        <v>241</v>
      </c>
      <c r="Y201" s="150"/>
      <c r="Z201" s="150"/>
      <c r="AA201" s="150"/>
      <c r="AB201" s="150"/>
      <c r="AC201" s="150"/>
      <c r="AD201" s="150"/>
      <c r="AE201" s="150"/>
      <c r="AF201" s="150"/>
      <c r="AG201" s="150" t="s">
        <v>242</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9" t="s">
        <v>1354</v>
      </c>
      <c r="D202" s="184"/>
      <c r="E202" s="185">
        <v>2.76</v>
      </c>
      <c r="F202" s="161"/>
      <c r="G202" s="161"/>
      <c r="H202" s="161"/>
      <c r="I202" s="161"/>
      <c r="J202" s="161"/>
      <c r="K202" s="161"/>
      <c r="L202" s="161"/>
      <c r="M202" s="161"/>
      <c r="N202" s="161"/>
      <c r="O202" s="161"/>
      <c r="P202" s="161"/>
      <c r="Q202" s="161"/>
      <c r="R202" s="161"/>
      <c r="S202" s="161"/>
      <c r="T202" s="161"/>
      <c r="U202" s="161"/>
      <c r="V202" s="161"/>
      <c r="W202" s="161"/>
      <c r="X202" s="161"/>
      <c r="Y202" s="150"/>
      <c r="Z202" s="150"/>
      <c r="AA202" s="150"/>
      <c r="AB202" s="150"/>
      <c r="AC202" s="150"/>
      <c r="AD202" s="150"/>
      <c r="AE202" s="150"/>
      <c r="AF202" s="150"/>
      <c r="AG202" s="150" t="s">
        <v>246</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61"/>
      <c r="D203" s="262"/>
      <c r="E203" s="262"/>
      <c r="F203" s="262"/>
      <c r="G203" s="262"/>
      <c r="H203" s="161"/>
      <c r="I203" s="161"/>
      <c r="J203" s="161"/>
      <c r="K203" s="161"/>
      <c r="L203" s="161"/>
      <c r="M203" s="161"/>
      <c r="N203" s="161"/>
      <c r="O203" s="161"/>
      <c r="P203" s="161"/>
      <c r="Q203" s="161"/>
      <c r="R203" s="161"/>
      <c r="S203" s="161"/>
      <c r="T203" s="161"/>
      <c r="U203" s="161"/>
      <c r="V203" s="161"/>
      <c r="W203" s="161"/>
      <c r="X203" s="161"/>
      <c r="Y203" s="150"/>
      <c r="Z203" s="150"/>
      <c r="AA203" s="150"/>
      <c r="AB203" s="150"/>
      <c r="AC203" s="150"/>
      <c r="AD203" s="150"/>
      <c r="AE203" s="150"/>
      <c r="AF203" s="150"/>
      <c r="AG203" s="150" t="s">
        <v>221</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22.5" outlineLevel="1" x14ac:dyDescent="0.2">
      <c r="A204" s="170">
        <v>44</v>
      </c>
      <c r="B204" s="171" t="s">
        <v>1355</v>
      </c>
      <c r="C204" s="180" t="s">
        <v>1356</v>
      </c>
      <c r="D204" s="172" t="s">
        <v>249</v>
      </c>
      <c r="E204" s="173">
        <v>5.6227499999999999</v>
      </c>
      <c r="F204" s="174">
        <v>2789.38</v>
      </c>
      <c r="G204" s="175">
        <f>ROUND(E204*F204,2)</f>
        <v>15683.99</v>
      </c>
      <c r="H204" s="174"/>
      <c r="I204" s="175">
        <f>ROUND(E204*H204,2)</f>
        <v>0</v>
      </c>
      <c r="J204" s="174"/>
      <c r="K204" s="175">
        <f>ROUND(E204*J204,2)</f>
        <v>0</v>
      </c>
      <c r="L204" s="175">
        <v>21</v>
      </c>
      <c r="M204" s="175">
        <f>G204*(1+L204/100)</f>
        <v>18977.627899999999</v>
      </c>
      <c r="N204" s="175">
        <v>0</v>
      </c>
      <c r="O204" s="175">
        <f>ROUND(E204*N204,2)</f>
        <v>0</v>
      </c>
      <c r="P204" s="175">
        <v>2.2000000000000002</v>
      </c>
      <c r="Q204" s="175">
        <f>ROUND(E204*P204,2)</f>
        <v>12.37</v>
      </c>
      <c r="R204" s="175" t="s">
        <v>602</v>
      </c>
      <c r="S204" s="175" t="s">
        <v>217</v>
      </c>
      <c r="T204" s="176" t="s">
        <v>218</v>
      </c>
      <c r="U204" s="161">
        <v>5.867</v>
      </c>
      <c r="V204" s="161">
        <f>ROUND(E204*U204,2)</f>
        <v>32.99</v>
      </c>
      <c r="W204" s="161"/>
      <c r="X204" s="161" t="s">
        <v>241</v>
      </c>
      <c r="Y204" s="150"/>
      <c r="Z204" s="150"/>
      <c r="AA204" s="150"/>
      <c r="AB204" s="150"/>
      <c r="AC204" s="150"/>
      <c r="AD204" s="150"/>
      <c r="AE204" s="150"/>
      <c r="AF204" s="150"/>
      <c r="AG204" s="150" t="s">
        <v>242</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189" t="s">
        <v>1357</v>
      </c>
      <c r="D205" s="184"/>
      <c r="E205" s="185">
        <v>5.1749999999999998</v>
      </c>
      <c r="F205" s="161"/>
      <c r="G205" s="161"/>
      <c r="H205" s="161"/>
      <c r="I205" s="161"/>
      <c r="J205" s="161"/>
      <c r="K205" s="161"/>
      <c r="L205" s="161"/>
      <c r="M205" s="161"/>
      <c r="N205" s="161"/>
      <c r="O205" s="161"/>
      <c r="P205" s="161"/>
      <c r="Q205" s="161"/>
      <c r="R205" s="161"/>
      <c r="S205" s="161"/>
      <c r="T205" s="161"/>
      <c r="U205" s="161"/>
      <c r="V205" s="161"/>
      <c r="W205" s="161"/>
      <c r="X205" s="161"/>
      <c r="Y205" s="150"/>
      <c r="Z205" s="150"/>
      <c r="AA205" s="150"/>
      <c r="AB205" s="150"/>
      <c r="AC205" s="150"/>
      <c r="AD205" s="150"/>
      <c r="AE205" s="150"/>
      <c r="AF205" s="150"/>
      <c r="AG205" s="150" t="s">
        <v>246</v>
      </c>
      <c r="AH205" s="150">
        <v>0</v>
      </c>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9" t="s">
        <v>1358</v>
      </c>
      <c r="D206" s="184"/>
      <c r="E206" s="185">
        <v>0.16500000000000001</v>
      </c>
      <c r="F206" s="161"/>
      <c r="G206" s="161"/>
      <c r="H206" s="161"/>
      <c r="I206" s="161"/>
      <c r="J206" s="161"/>
      <c r="K206" s="161"/>
      <c r="L206" s="161"/>
      <c r="M206" s="161"/>
      <c r="N206" s="161"/>
      <c r="O206" s="161"/>
      <c r="P206" s="161"/>
      <c r="Q206" s="161"/>
      <c r="R206" s="161"/>
      <c r="S206" s="161"/>
      <c r="T206" s="161"/>
      <c r="U206" s="161"/>
      <c r="V206" s="161"/>
      <c r="W206" s="161"/>
      <c r="X206" s="161"/>
      <c r="Y206" s="150"/>
      <c r="Z206" s="150"/>
      <c r="AA206" s="150"/>
      <c r="AB206" s="150"/>
      <c r="AC206" s="150"/>
      <c r="AD206" s="150"/>
      <c r="AE206" s="150"/>
      <c r="AF206" s="150"/>
      <c r="AG206" s="150" t="s">
        <v>246</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9" t="s">
        <v>1359</v>
      </c>
      <c r="D207" s="184"/>
      <c r="E207" s="185">
        <v>0.15525</v>
      </c>
      <c r="F207" s="161"/>
      <c r="G207" s="161"/>
      <c r="H207" s="161"/>
      <c r="I207" s="161"/>
      <c r="J207" s="161"/>
      <c r="K207" s="161"/>
      <c r="L207" s="161"/>
      <c r="M207" s="161"/>
      <c r="N207" s="161"/>
      <c r="O207" s="161"/>
      <c r="P207" s="161"/>
      <c r="Q207" s="161"/>
      <c r="R207" s="161"/>
      <c r="S207" s="161"/>
      <c r="T207" s="161"/>
      <c r="U207" s="161"/>
      <c r="V207" s="161"/>
      <c r="W207" s="161"/>
      <c r="X207" s="161"/>
      <c r="Y207" s="150"/>
      <c r="Z207" s="150"/>
      <c r="AA207" s="150"/>
      <c r="AB207" s="150"/>
      <c r="AC207" s="150"/>
      <c r="AD207" s="150"/>
      <c r="AE207" s="150"/>
      <c r="AF207" s="150"/>
      <c r="AG207" s="150" t="s">
        <v>246</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9" t="s">
        <v>1312</v>
      </c>
      <c r="D208" s="184"/>
      <c r="E208" s="185">
        <v>0.1275</v>
      </c>
      <c r="F208" s="161"/>
      <c r="G208" s="161"/>
      <c r="H208" s="161"/>
      <c r="I208" s="161"/>
      <c r="J208" s="161"/>
      <c r="K208" s="161"/>
      <c r="L208" s="161"/>
      <c r="M208" s="161"/>
      <c r="N208" s="161"/>
      <c r="O208" s="161"/>
      <c r="P208" s="161"/>
      <c r="Q208" s="161"/>
      <c r="R208" s="161"/>
      <c r="S208" s="161"/>
      <c r="T208" s="161"/>
      <c r="U208" s="161"/>
      <c r="V208" s="161"/>
      <c r="W208" s="161"/>
      <c r="X208" s="161"/>
      <c r="Y208" s="150"/>
      <c r="Z208" s="150"/>
      <c r="AA208" s="150"/>
      <c r="AB208" s="150"/>
      <c r="AC208" s="150"/>
      <c r="AD208" s="150"/>
      <c r="AE208" s="150"/>
      <c r="AF208" s="150"/>
      <c r="AG208" s="150" t="s">
        <v>246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61"/>
      <c r="D209" s="262"/>
      <c r="E209" s="262"/>
      <c r="F209" s="262"/>
      <c r="G209" s="262"/>
      <c r="H209" s="161"/>
      <c r="I209" s="161"/>
      <c r="J209" s="161"/>
      <c r="K209" s="161"/>
      <c r="L209" s="161"/>
      <c r="M209" s="161"/>
      <c r="N209" s="161"/>
      <c r="O209" s="161"/>
      <c r="P209" s="161"/>
      <c r="Q209" s="161"/>
      <c r="R209" s="161"/>
      <c r="S209" s="161"/>
      <c r="T209" s="161"/>
      <c r="U209" s="161"/>
      <c r="V209" s="161"/>
      <c r="W209" s="161"/>
      <c r="X209" s="161"/>
      <c r="Y209" s="150"/>
      <c r="Z209" s="150"/>
      <c r="AA209" s="150"/>
      <c r="AB209" s="150"/>
      <c r="AC209" s="150"/>
      <c r="AD209" s="150"/>
      <c r="AE209" s="150"/>
      <c r="AF209" s="150"/>
      <c r="AG209" s="150" t="s">
        <v>221</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70">
        <v>45</v>
      </c>
      <c r="B210" s="171" t="s">
        <v>1360</v>
      </c>
      <c r="C210" s="180" t="s">
        <v>1361</v>
      </c>
      <c r="D210" s="172" t="s">
        <v>276</v>
      </c>
      <c r="E210" s="173">
        <v>1.5</v>
      </c>
      <c r="F210" s="174">
        <v>77.28</v>
      </c>
      <c r="G210" s="175">
        <f>ROUND(E210*F210,2)</f>
        <v>115.92</v>
      </c>
      <c r="H210" s="174"/>
      <c r="I210" s="175">
        <f>ROUND(E210*H210,2)</f>
        <v>0</v>
      </c>
      <c r="J210" s="174"/>
      <c r="K210" s="175">
        <f>ROUND(E210*J210,2)</f>
        <v>0</v>
      </c>
      <c r="L210" s="175">
        <v>21</v>
      </c>
      <c r="M210" s="175">
        <f>G210*(1+L210/100)</f>
        <v>140.26320000000001</v>
      </c>
      <c r="N210" s="175">
        <v>0</v>
      </c>
      <c r="O210" s="175">
        <f>ROUND(E210*N210,2)</f>
        <v>0</v>
      </c>
      <c r="P210" s="175">
        <v>0.02</v>
      </c>
      <c r="Q210" s="175">
        <f>ROUND(E210*P210,2)</f>
        <v>0.03</v>
      </c>
      <c r="R210" s="175" t="s">
        <v>602</v>
      </c>
      <c r="S210" s="175" t="s">
        <v>217</v>
      </c>
      <c r="T210" s="176" t="s">
        <v>218</v>
      </c>
      <c r="U210" s="161">
        <v>0.14699999999999999</v>
      </c>
      <c r="V210" s="161">
        <f>ROUND(E210*U210,2)</f>
        <v>0.22</v>
      </c>
      <c r="W210" s="161"/>
      <c r="X210" s="161" t="s">
        <v>241</v>
      </c>
      <c r="Y210" s="150"/>
      <c r="Z210" s="150"/>
      <c r="AA210" s="150"/>
      <c r="AB210" s="150"/>
      <c r="AC210" s="150"/>
      <c r="AD210" s="150"/>
      <c r="AE210" s="150"/>
      <c r="AF210" s="150"/>
      <c r="AG210" s="150" t="s">
        <v>242</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59" t="s">
        <v>1362</v>
      </c>
      <c r="D211" s="260"/>
      <c r="E211" s="260"/>
      <c r="F211" s="260"/>
      <c r="G211" s="260"/>
      <c r="H211" s="161"/>
      <c r="I211" s="161"/>
      <c r="J211" s="161"/>
      <c r="K211" s="161"/>
      <c r="L211" s="161"/>
      <c r="M211" s="161"/>
      <c r="N211" s="161"/>
      <c r="O211" s="161"/>
      <c r="P211" s="161"/>
      <c r="Q211" s="161"/>
      <c r="R211" s="161"/>
      <c r="S211" s="161"/>
      <c r="T211" s="161"/>
      <c r="U211" s="161"/>
      <c r="V211" s="161"/>
      <c r="W211" s="161"/>
      <c r="X211" s="161"/>
      <c r="Y211" s="150"/>
      <c r="Z211" s="150"/>
      <c r="AA211" s="150"/>
      <c r="AB211" s="150"/>
      <c r="AC211" s="150"/>
      <c r="AD211" s="150"/>
      <c r="AE211" s="150"/>
      <c r="AF211" s="150"/>
      <c r="AG211" s="150" t="s">
        <v>244</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9" t="s">
        <v>1363</v>
      </c>
      <c r="D212" s="184"/>
      <c r="E212" s="185">
        <v>1.5</v>
      </c>
      <c r="F212" s="161"/>
      <c r="G212" s="161"/>
      <c r="H212" s="161"/>
      <c r="I212" s="161"/>
      <c r="J212" s="161"/>
      <c r="K212" s="161"/>
      <c r="L212" s="161"/>
      <c r="M212" s="161"/>
      <c r="N212" s="161"/>
      <c r="O212" s="161"/>
      <c r="P212" s="161"/>
      <c r="Q212" s="161"/>
      <c r="R212" s="161"/>
      <c r="S212" s="161"/>
      <c r="T212" s="161"/>
      <c r="U212" s="161"/>
      <c r="V212" s="161"/>
      <c r="W212" s="161"/>
      <c r="X212" s="161"/>
      <c r="Y212" s="150"/>
      <c r="Z212" s="150"/>
      <c r="AA212" s="150"/>
      <c r="AB212" s="150"/>
      <c r="AC212" s="150"/>
      <c r="AD212" s="150"/>
      <c r="AE212" s="150"/>
      <c r="AF212" s="150"/>
      <c r="AG212" s="150" t="s">
        <v>246</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61"/>
      <c r="D213" s="262"/>
      <c r="E213" s="262"/>
      <c r="F213" s="262"/>
      <c r="G213" s="262"/>
      <c r="H213" s="161"/>
      <c r="I213" s="161"/>
      <c r="J213" s="161"/>
      <c r="K213" s="161"/>
      <c r="L213" s="161"/>
      <c r="M213" s="161"/>
      <c r="N213" s="161"/>
      <c r="O213" s="161"/>
      <c r="P213" s="161"/>
      <c r="Q213" s="161"/>
      <c r="R213" s="161"/>
      <c r="S213" s="161"/>
      <c r="T213" s="161"/>
      <c r="U213" s="161"/>
      <c r="V213" s="161"/>
      <c r="W213" s="161"/>
      <c r="X213" s="161"/>
      <c r="Y213" s="150"/>
      <c r="Z213" s="150"/>
      <c r="AA213" s="150"/>
      <c r="AB213" s="150"/>
      <c r="AC213" s="150"/>
      <c r="AD213" s="150"/>
      <c r="AE213" s="150"/>
      <c r="AF213" s="150"/>
      <c r="AG213" s="150" t="s">
        <v>221</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70">
        <v>46</v>
      </c>
      <c r="B214" s="171" t="s">
        <v>1146</v>
      </c>
      <c r="C214" s="180" t="s">
        <v>1147</v>
      </c>
      <c r="D214" s="172" t="s">
        <v>332</v>
      </c>
      <c r="E214" s="173">
        <v>24</v>
      </c>
      <c r="F214" s="174">
        <v>11.99</v>
      </c>
      <c r="G214" s="175">
        <f>ROUND(E214*F214,2)</f>
        <v>287.76</v>
      </c>
      <c r="H214" s="174"/>
      <c r="I214" s="175">
        <f>ROUND(E214*H214,2)</f>
        <v>0</v>
      </c>
      <c r="J214" s="174"/>
      <c r="K214" s="175">
        <f>ROUND(E214*J214,2)</f>
        <v>0</v>
      </c>
      <c r="L214" s="175">
        <v>21</v>
      </c>
      <c r="M214" s="175">
        <f>G214*(1+L214/100)</f>
        <v>348.18959999999998</v>
      </c>
      <c r="N214" s="175">
        <v>0</v>
      </c>
      <c r="O214" s="175">
        <f>ROUND(E214*N214,2)</f>
        <v>0</v>
      </c>
      <c r="P214" s="175">
        <v>0</v>
      </c>
      <c r="Q214" s="175">
        <f>ROUND(E214*P214,2)</f>
        <v>0</v>
      </c>
      <c r="R214" s="175" t="s">
        <v>602</v>
      </c>
      <c r="S214" s="175" t="s">
        <v>217</v>
      </c>
      <c r="T214" s="176" t="s">
        <v>218</v>
      </c>
      <c r="U214" s="161">
        <v>0.03</v>
      </c>
      <c r="V214" s="161">
        <f>ROUND(E214*U214,2)</f>
        <v>0.72</v>
      </c>
      <c r="W214" s="161"/>
      <c r="X214" s="161" t="s">
        <v>241</v>
      </c>
      <c r="Y214" s="150"/>
      <c r="Z214" s="150"/>
      <c r="AA214" s="150"/>
      <c r="AB214" s="150"/>
      <c r="AC214" s="150"/>
      <c r="AD214" s="150"/>
      <c r="AE214" s="150"/>
      <c r="AF214" s="150"/>
      <c r="AG214" s="150" t="s">
        <v>242</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59" t="s">
        <v>1148</v>
      </c>
      <c r="D215" s="260"/>
      <c r="E215" s="260"/>
      <c r="F215" s="260"/>
      <c r="G215" s="260"/>
      <c r="H215" s="161"/>
      <c r="I215" s="161"/>
      <c r="J215" s="161"/>
      <c r="K215" s="161"/>
      <c r="L215" s="161"/>
      <c r="M215" s="161"/>
      <c r="N215" s="161"/>
      <c r="O215" s="161"/>
      <c r="P215" s="161"/>
      <c r="Q215" s="161"/>
      <c r="R215" s="161"/>
      <c r="S215" s="161"/>
      <c r="T215" s="161"/>
      <c r="U215" s="161"/>
      <c r="V215" s="161"/>
      <c r="W215" s="161"/>
      <c r="X215" s="161"/>
      <c r="Y215" s="150"/>
      <c r="Z215" s="150"/>
      <c r="AA215" s="150"/>
      <c r="AB215" s="150"/>
      <c r="AC215" s="150"/>
      <c r="AD215" s="150"/>
      <c r="AE215" s="150"/>
      <c r="AF215" s="150"/>
      <c r="AG215" s="150" t="s">
        <v>244</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189" t="s">
        <v>1364</v>
      </c>
      <c r="D216" s="184"/>
      <c r="E216" s="185">
        <v>24</v>
      </c>
      <c r="F216" s="161"/>
      <c r="G216" s="161"/>
      <c r="H216" s="161"/>
      <c r="I216" s="161"/>
      <c r="J216" s="161"/>
      <c r="K216" s="161"/>
      <c r="L216" s="161"/>
      <c r="M216" s="161"/>
      <c r="N216" s="161"/>
      <c r="O216" s="161"/>
      <c r="P216" s="161"/>
      <c r="Q216" s="161"/>
      <c r="R216" s="161"/>
      <c r="S216" s="161"/>
      <c r="T216" s="161"/>
      <c r="U216" s="161"/>
      <c r="V216" s="161"/>
      <c r="W216" s="161"/>
      <c r="X216" s="161"/>
      <c r="Y216" s="150"/>
      <c r="Z216" s="150"/>
      <c r="AA216" s="150"/>
      <c r="AB216" s="150"/>
      <c r="AC216" s="150"/>
      <c r="AD216" s="150"/>
      <c r="AE216" s="150"/>
      <c r="AF216" s="150"/>
      <c r="AG216" s="150" t="s">
        <v>246</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261"/>
      <c r="D217" s="262"/>
      <c r="E217" s="262"/>
      <c r="F217" s="262"/>
      <c r="G217" s="262"/>
      <c r="H217" s="161"/>
      <c r="I217" s="161"/>
      <c r="J217" s="161"/>
      <c r="K217" s="161"/>
      <c r="L217" s="161"/>
      <c r="M217" s="161"/>
      <c r="N217" s="161"/>
      <c r="O217" s="161"/>
      <c r="P217" s="161"/>
      <c r="Q217" s="161"/>
      <c r="R217" s="161"/>
      <c r="S217" s="161"/>
      <c r="T217" s="161"/>
      <c r="U217" s="161"/>
      <c r="V217" s="161"/>
      <c r="W217" s="161"/>
      <c r="X217" s="161"/>
      <c r="Y217" s="150"/>
      <c r="Z217" s="150"/>
      <c r="AA217" s="150"/>
      <c r="AB217" s="150"/>
      <c r="AC217" s="150"/>
      <c r="AD217" s="150"/>
      <c r="AE217" s="150"/>
      <c r="AF217" s="150"/>
      <c r="AG217" s="150" t="s">
        <v>221</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70">
        <v>47</v>
      </c>
      <c r="B218" s="171" t="s">
        <v>1150</v>
      </c>
      <c r="C218" s="180" t="s">
        <v>1151</v>
      </c>
      <c r="D218" s="172" t="s">
        <v>332</v>
      </c>
      <c r="E218" s="173">
        <v>2</v>
      </c>
      <c r="F218" s="174">
        <v>20.059999999999999</v>
      </c>
      <c r="G218" s="175">
        <f>ROUND(E218*F218,2)</f>
        <v>40.119999999999997</v>
      </c>
      <c r="H218" s="174"/>
      <c r="I218" s="175">
        <f>ROUND(E218*H218,2)</f>
        <v>0</v>
      </c>
      <c r="J218" s="174"/>
      <c r="K218" s="175">
        <f>ROUND(E218*J218,2)</f>
        <v>0</v>
      </c>
      <c r="L218" s="175">
        <v>21</v>
      </c>
      <c r="M218" s="175">
        <f>G218*(1+L218/100)</f>
        <v>48.545199999999994</v>
      </c>
      <c r="N218" s="175">
        <v>0</v>
      </c>
      <c r="O218" s="175">
        <f>ROUND(E218*N218,2)</f>
        <v>0</v>
      </c>
      <c r="P218" s="175">
        <v>0</v>
      </c>
      <c r="Q218" s="175">
        <f>ROUND(E218*P218,2)</f>
        <v>0</v>
      </c>
      <c r="R218" s="175" t="s">
        <v>602</v>
      </c>
      <c r="S218" s="175" t="s">
        <v>217</v>
      </c>
      <c r="T218" s="176" t="s">
        <v>218</v>
      </c>
      <c r="U218" s="161">
        <v>0.05</v>
      </c>
      <c r="V218" s="161">
        <f>ROUND(E218*U218,2)</f>
        <v>0.1</v>
      </c>
      <c r="W218" s="161"/>
      <c r="X218" s="161" t="s">
        <v>241</v>
      </c>
      <c r="Y218" s="150"/>
      <c r="Z218" s="150"/>
      <c r="AA218" s="150"/>
      <c r="AB218" s="150"/>
      <c r="AC218" s="150"/>
      <c r="AD218" s="150"/>
      <c r="AE218" s="150"/>
      <c r="AF218" s="150"/>
      <c r="AG218" s="150" t="s">
        <v>242</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59" t="s">
        <v>1148</v>
      </c>
      <c r="D219" s="260"/>
      <c r="E219" s="260"/>
      <c r="F219" s="260"/>
      <c r="G219" s="260"/>
      <c r="H219" s="161"/>
      <c r="I219" s="161"/>
      <c r="J219" s="161"/>
      <c r="K219" s="161"/>
      <c r="L219" s="161"/>
      <c r="M219" s="161"/>
      <c r="N219" s="161"/>
      <c r="O219" s="161"/>
      <c r="P219" s="161"/>
      <c r="Q219" s="161"/>
      <c r="R219" s="161"/>
      <c r="S219" s="161"/>
      <c r="T219" s="161"/>
      <c r="U219" s="161"/>
      <c r="V219" s="161"/>
      <c r="W219" s="161"/>
      <c r="X219" s="161"/>
      <c r="Y219" s="150"/>
      <c r="Z219" s="150"/>
      <c r="AA219" s="150"/>
      <c r="AB219" s="150"/>
      <c r="AC219" s="150"/>
      <c r="AD219" s="150"/>
      <c r="AE219" s="150"/>
      <c r="AF219" s="150"/>
      <c r="AG219" s="150" t="s">
        <v>244</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9" t="s">
        <v>1365</v>
      </c>
      <c r="D220" s="184"/>
      <c r="E220" s="185">
        <v>2</v>
      </c>
      <c r="F220" s="161"/>
      <c r="G220" s="161"/>
      <c r="H220" s="161"/>
      <c r="I220" s="161"/>
      <c r="J220" s="161"/>
      <c r="K220" s="161"/>
      <c r="L220" s="161"/>
      <c r="M220" s="161"/>
      <c r="N220" s="161"/>
      <c r="O220" s="161"/>
      <c r="P220" s="161"/>
      <c r="Q220" s="161"/>
      <c r="R220" s="161"/>
      <c r="S220" s="161"/>
      <c r="T220" s="161"/>
      <c r="U220" s="161"/>
      <c r="V220" s="161"/>
      <c r="W220" s="161"/>
      <c r="X220" s="161"/>
      <c r="Y220" s="150"/>
      <c r="Z220" s="150"/>
      <c r="AA220" s="150"/>
      <c r="AB220" s="150"/>
      <c r="AC220" s="150"/>
      <c r="AD220" s="150"/>
      <c r="AE220" s="150"/>
      <c r="AF220" s="150"/>
      <c r="AG220" s="150" t="s">
        <v>246</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61"/>
      <c r="D221" s="262"/>
      <c r="E221" s="262"/>
      <c r="F221" s="262"/>
      <c r="G221" s="262"/>
      <c r="H221" s="161"/>
      <c r="I221" s="161"/>
      <c r="J221" s="161"/>
      <c r="K221" s="161"/>
      <c r="L221" s="161"/>
      <c r="M221" s="161"/>
      <c r="N221" s="161"/>
      <c r="O221" s="161"/>
      <c r="P221" s="161"/>
      <c r="Q221" s="161"/>
      <c r="R221" s="161"/>
      <c r="S221" s="161"/>
      <c r="T221" s="161"/>
      <c r="U221" s="161"/>
      <c r="V221" s="161"/>
      <c r="W221" s="161"/>
      <c r="X221" s="161"/>
      <c r="Y221" s="150"/>
      <c r="Z221" s="150"/>
      <c r="AA221" s="150"/>
      <c r="AB221" s="150"/>
      <c r="AC221" s="150"/>
      <c r="AD221" s="150"/>
      <c r="AE221" s="150"/>
      <c r="AF221" s="150"/>
      <c r="AG221" s="150" t="s">
        <v>221</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33.75" outlineLevel="1" x14ac:dyDescent="0.2">
      <c r="A222" s="170">
        <v>48</v>
      </c>
      <c r="B222" s="171" t="s">
        <v>1366</v>
      </c>
      <c r="C222" s="180" t="s">
        <v>1367</v>
      </c>
      <c r="D222" s="172" t="s">
        <v>276</v>
      </c>
      <c r="E222" s="173">
        <v>7.56</v>
      </c>
      <c r="F222" s="174">
        <v>166.18</v>
      </c>
      <c r="G222" s="175">
        <f>ROUND(E222*F222,2)</f>
        <v>1256.32</v>
      </c>
      <c r="H222" s="174"/>
      <c r="I222" s="175">
        <f>ROUND(E222*H222,2)</f>
        <v>0</v>
      </c>
      <c r="J222" s="174"/>
      <c r="K222" s="175">
        <f>ROUND(E222*J222,2)</f>
        <v>0</v>
      </c>
      <c r="L222" s="175">
        <v>21</v>
      </c>
      <c r="M222" s="175">
        <f>G222*(1+L222/100)</f>
        <v>1520.1471999999999</v>
      </c>
      <c r="N222" s="175">
        <v>6.8999999999999997E-4</v>
      </c>
      <c r="O222" s="175">
        <f>ROUND(E222*N222,2)</f>
        <v>0.01</v>
      </c>
      <c r="P222" s="175">
        <v>3.4000000000000002E-2</v>
      </c>
      <c r="Q222" s="175">
        <f>ROUND(E222*P222,2)</f>
        <v>0.26</v>
      </c>
      <c r="R222" s="175" t="s">
        <v>602</v>
      </c>
      <c r="S222" s="175" t="s">
        <v>217</v>
      </c>
      <c r="T222" s="176" t="s">
        <v>218</v>
      </c>
      <c r="U222" s="161">
        <v>0.33</v>
      </c>
      <c r="V222" s="161">
        <f>ROUND(E222*U222,2)</f>
        <v>2.4900000000000002</v>
      </c>
      <c r="W222" s="161"/>
      <c r="X222" s="161" t="s">
        <v>241</v>
      </c>
      <c r="Y222" s="150"/>
      <c r="Z222" s="150"/>
      <c r="AA222" s="150"/>
      <c r="AB222" s="150"/>
      <c r="AC222" s="150"/>
      <c r="AD222" s="150"/>
      <c r="AE222" s="150"/>
      <c r="AF222" s="150"/>
      <c r="AG222" s="150" t="s">
        <v>242</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9" t="s">
        <v>1368</v>
      </c>
      <c r="D223" s="184"/>
      <c r="E223" s="185">
        <v>7.56</v>
      </c>
      <c r="F223" s="161"/>
      <c r="G223" s="161"/>
      <c r="H223" s="161"/>
      <c r="I223" s="161"/>
      <c r="J223" s="161"/>
      <c r="K223" s="161"/>
      <c r="L223" s="161"/>
      <c r="M223" s="161"/>
      <c r="N223" s="161"/>
      <c r="O223" s="161"/>
      <c r="P223" s="161"/>
      <c r="Q223" s="161"/>
      <c r="R223" s="161"/>
      <c r="S223" s="161"/>
      <c r="T223" s="161"/>
      <c r="U223" s="161"/>
      <c r="V223" s="161"/>
      <c r="W223" s="161"/>
      <c r="X223" s="161"/>
      <c r="Y223" s="150"/>
      <c r="Z223" s="150"/>
      <c r="AA223" s="150"/>
      <c r="AB223" s="150"/>
      <c r="AC223" s="150"/>
      <c r="AD223" s="150"/>
      <c r="AE223" s="150"/>
      <c r="AF223" s="150"/>
      <c r="AG223" s="150" t="s">
        <v>246</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261"/>
      <c r="D224" s="262"/>
      <c r="E224" s="262"/>
      <c r="F224" s="262"/>
      <c r="G224" s="262"/>
      <c r="H224" s="161"/>
      <c r="I224" s="161"/>
      <c r="J224" s="161"/>
      <c r="K224" s="161"/>
      <c r="L224" s="161"/>
      <c r="M224" s="161"/>
      <c r="N224" s="161"/>
      <c r="O224" s="161"/>
      <c r="P224" s="161"/>
      <c r="Q224" s="161"/>
      <c r="R224" s="161"/>
      <c r="S224" s="161"/>
      <c r="T224" s="161"/>
      <c r="U224" s="161"/>
      <c r="V224" s="161"/>
      <c r="W224" s="161"/>
      <c r="X224" s="161"/>
      <c r="Y224" s="150"/>
      <c r="Z224" s="150"/>
      <c r="AA224" s="150"/>
      <c r="AB224" s="150"/>
      <c r="AC224" s="150"/>
      <c r="AD224" s="150"/>
      <c r="AE224" s="150"/>
      <c r="AF224" s="150"/>
      <c r="AG224" s="150" t="s">
        <v>221</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ht="33.75" outlineLevel="1" x14ac:dyDescent="0.2">
      <c r="A225" s="170">
        <v>49</v>
      </c>
      <c r="B225" s="171" t="s">
        <v>1156</v>
      </c>
      <c r="C225" s="180" t="s">
        <v>1157</v>
      </c>
      <c r="D225" s="172" t="s">
        <v>276</v>
      </c>
      <c r="E225" s="173">
        <v>3.4</v>
      </c>
      <c r="F225" s="174">
        <v>450.47</v>
      </c>
      <c r="G225" s="175">
        <f>ROUND(E225*F225,2)</f>
        <v>1531.6</v>
      </c>
      <c r="H225" s="174"/>
      <c r="I225" s="175">
        <f>ROUND(E225*H225,2)</f>
        <v>0</v>
      </c>
      <c r="J225" s="174"/>
      <c r="K225" s="175">
        <f>ROUND(E225*J225,2)</f>
        <v>0</v>
      </c>
      <c r="L225" s="175">
        <v>21</v>
      </c>
      <c r="M225" s="175">
        <f>G225*(1+L225/100)</f>
        <v>1853.2359999999999</v>
      </c>
      <c r="N225" s="175">
        <v>1.17E-3</v>
      </c>
      <c r="O225" s="175">
        <f>ROUND(E225*N225,2)</f>
        <v>0</v>
      </c>
      <c r="P225" s="175">
        <v>7.5999999999999998E-2</v>
      </c>
      <c r="Q225" s="175">
        <f>ROUND(E225*P225,2)</f>
        <v>0.26</v>
      </c>
      <c r="R225" s="175" t="s">
        <v>602</v>
      </c>
      <c r="S225" s="175" t="s">
        <v>217</v>
      </c>
      <c r="T225" s="176" t="s">
        <v>218</v>
      </c>
      <c r="U225" s="161">
        <v>0.93899999999999995</v>
      </c>
      <c r="V225" s="161">
        <f>ROUND(E225*U225,2)</f>
        <v>3.19</v>
      </c>
      <c r="W225" s="161"/>
      <c r="X225" s="161" t="s">
        <v>241</v>
      </c>
      <c r="Y225" s="150"/>
      <c r="Z225" s="150"/>
      <c r="AA225" s="150"/>
      <c r="AB225" s="150"/>
      <c r="AC225" s="150"/>
      <c r="AD225" s="150"/>
      <c r="AE225" s="150"/>
      <c r="AF225" s="150"/>
      <c r="AG225" s="150" t="s">
        <v>242</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9" t="s">
        <v>1369</v>
      </c>
      <c r="D226" s="184"/>
      <c r="E226" s="185">
        <v>3.4</v>
      </c>
      <c r="F226" s="161"/>
      <c r="G226" s="161"/>
      <c r="H226" s="161"/>
      <c r="I226" s="161"/>
      <c r="J226" s="161"/>
      <c r="K226" s="161"/>
      <c r="L226" s="161"/>
      <c r="M226" s="161"/>
      <c r="N226" s="161"/>
      <c r="O226" s="161"/>
      <c r="P226" s="161"/>
      <c r="Q226" s="161"/>
      <c r="R226" s="161"/>
      <c r="S226" s="161"/>
      <c r="T226" s="161"/>
      <c r="U226" s="161"/>
      <c r="V226" s="161"/>
      <c r="W226" s="161"/>
      <c r="X226" s="161"/>
      <c r="Y226" s="150"/>
      <c r="Z226" s="150"/>
      <c r="AA226" s="150"/>
      <c r="AB226" s="150"/>
      <c r="AC226" s="150"/>
      <c r="AD226" s="150"/>
      <c r="AE226" s="150"/>
      <c r="AF226" s="150"/>
      <c r="AG226" s="150" t="s">
        <v>246</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61"/>
      <c r="D227" s="262"/>
      <c r="E227" s="262"/>
      <c r="F227" s="262"/>
      <c r="G227" s="262"/>
      <c r="H227" s="161"/>
      <c r="I227" s="161"/>
      <c r="J227" s="161"/>
      <c r="K227" s="161"/>
      <c r="L227" s="161"/>
      <c r="M227" s="161"/>
      <c r="N227" s="161"/>
      <c r="O227" s="161"/>
      <c r="P227" s="161"/>
      <c r="Q227" s="161"/>
      <c r="R227" s="161"/>
      <c r="S227" s="161"/>
      <c r="T227" s="161"/>
      <c r="U227" s="161"/>
      <c r="V227" s="161"/>
      <c r="W227" s="161"/>
      <c r="X227" s="161"/>
      <c r="Y227" s="150"/>
      <c r="Z227" s="150"/>
      <c r="AA227" s="150"/>
      <c r="AB227" s="150"/>
      <c r="AC227" s="150"/>
      <c r="AD227" s="150"/>
      <c r="AE227" s="150"/>
      <c r="AF227" s="150"/>
      <c r="AG227" s="150" t="s">
        <v>221</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70">
        <v>50</v>
      </c>
      <c r="B228" s="171" t="s">
        <v>1370</v>
      </c>
      <c r="C228" s="180" t="s">
        <v>1371</v>
      </c>
      <c r="D228" s="172" t="s">
        <v>239</v>
      </c>
      <c r="E228" s="173">
        <v>4.2</v>
      </c>
      <c r="F228" s="174">
        <v>40.6</v>
      </c>
      <c r="G228" s="175">
        <f>ROUND(E228*F228,2)</f>
        <v>170.52</v>
      </c>
      <c r="H228" s="174"/>
      <c r="I228" s="175">
        <f>ROUND(E228*H228,2)</f>
        <v>0</v>
      </c>
      <c r="J228" s="174"/>
      <c r="K228" s="175">
        <f>ROUND(E228*J228,2)</f>
        <v>0</v>
      </c>
      <c r="L228" s="175">
        <v>21</v>
      </c>
      <c r="M228" s="175">
        <f>G228*(1+L228/100)</f>
        <v>206.32920000000001</v>
      </c>
      <c r="N228" s="175">
        <v>0</v>
      </c>
      <c r="O228" s="175">
        <f>ROUND(E228*N228,2)</f>
        <v>0</v>
      </c>
      <c r="P228" s="175">
        <v>1.1129999999999999E-2</v>
      </c>
      <c r="Q228" s="175">
        <f>ROUND(E228*P228,2)</f>
        <v>0.05</v>
      </c>
      <c r="R228" s="175" t="s">
        <v>602</v>
      </c>
      <c r="S228" s="175" t="s">
        <v>217</v>
      </c>
      <c r="T228" s="176" t="s">
        <v>218</v>
      </c>
      <c r="U228" s="161">
        <v>0.08</v>
      </c>
      <c r="V228" s="161">
        <f>ROUND(E228*U228,2)</f>
        <v>0.34</v>
      </c>
      <c r="W228" s="161"/>
      <c r="X228" s="161" t="s">
        <v>241</v>
      </c>
      <c r="Y228" s="150"/>
      <c r="Z228" s="150"/>
      <c r="AA228" s="150"/>
      <c r="AB228" s="150"/>
      <c r="AC228" s="150"/>
      <c r="AD228" s="150"/>
      <c r="AE228" s="150"/>
      <c r="AF228" s="150"/>
      <c r="AG228" s="150" t="s">
        <v>242</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189" t="s">
        <v>1372</v>
      </c>
      <c r="D229" s="184"/>
      <c r="E229" s="185">
        <v>4.2</v>
      </c>
      <c r="F229" s="161"/>
      <c r="G229" s="161"/>
      <c r="H229" s="161"/>
      <c r="I229" s="161"/>
      <c r="J229" s="161"/>
      <c r="K229" s="161"/>
      <c r="L229" s="161"/>
      <c r="M229" s="161"/>
      <c r="N229" s="161"/>
      <c r="O229" s="161"/>
      <c r="P229" s="161"/>
      <c r="Q229" s="161"/>
      <c r="R229" s="161"/>
      <c r="S229" s="161"/>
      <c r="T229" s="161"/>
      <c r="U229" s="161"/>
      <c r="V229" s="161"/>
      <c r="W229" s="161"/>
      <c r="X229" s="161"/>
      <c r="Y229" s="150"/>
      <c r="Z229" s="150"/>
      <c r="AA229" s="150"/>
      <c r="AB229" s="150"/>
      <c r="AC229" s="150"/>
      <c r="AD229" s="150"/>
      <c r="AE229" s="150"/>
      <c r="AF229" s="150"/>
      <c r="AG229" s="150" t="s">
        <v>246</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61"/>
      <c r="D230" s="262"/>
      <c r="E230" s="262"/>
      <c r="F230" s="262"/>
      <c r="G230" s="262"/>
      <c r="H230" s="161"/>
      <c r="I230" s="161"/>
      <c r="J230" s="161"/>
      <c r="K230" s="161"/>
      <c r="L230" s="161"/>
      <c r="M230" s="161"/>
      <c r="N230" s="161"/>
      <c r="O230" s="161"/>
      <c r="P230" s="161"/>
      <c r="Q230" s="161"/>
      <c r="R230" s="161"/>
      <c r="S230" s="161"/>
      <c r="T230" s="161"/>
      <c r="U230" s="161"/>
      <c r="V230" s="161"/>
      <c r="W230" s="161"/>
      <c r="X230" s="161"/>
      <c r="Y230" s="150"/>
      <c r="Z230" s="150"/>
      <c r="AA230" s="150"/>
      <c r="AB230" s="150"/>
      <c r="AC230" s="150"/>
      <c r="AD230" s="150"/>
      <c r="AE230" s="150"/>
      <c r="AF230" s="150"/>
      <c r="AG230" s="150" t="s">
        <v>221</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70">
        <v>51</v>
      </c>
      <c r="B231" s="171" t="s">
        <v>1373</v>
      </c>
      <c r="C231" s="180" t="s">
        <v>1374</v>
      </c>
      <c r="D231" s="172" t="s">
        <v>239</v>
      </c>
      <c r="E231" s="173">
        <v>3.4</v>
      </c>
      <c r="F231" s="174">
        <v>2178.08</v>
      </c>
      <c r="G231" s="175">
        <f>ROUND(E231*F231,2)</f>
        <v>7405.47</v>
      </c>
      <c r="H231" s="174"/>
      <c r="I231" s="175">
        <f>ROUND(E231*H231,2)</f>
        <v>0</v>
      </c>
      <c r="J231" s="174"/>
      <c r="K231" s="175">
        <f>ROUND(E231*J231,2)</f>
        <v>0</v>
      </c>
      <c r="L231" s="175">
        <v>21</v>
      </c>
      <c r="M231" s="175">
        <f>G231*(1+L231/100)</f>
        <v>8960.6187000000009</v>
      </c>
      <c r="N231" s="175">
        <v>0</v>
      </c>
      <c r="O231" s="175">
        <f>ROUND(E231*N231,2)</f>
        <v>0</v>
      </c>
      <c r="P231" s="175">
        <v>1.2700000000000001E-3</v>
      </c>
      <c r="Q231" s="175">
        <f>ROUND(E231*P231,2)</f>
        <v>0</v>
      </c>
      <c r="R231" s="175" t="s">
        <v>602</v>
      </c>
      <c r="S231" s="175" t="s">
        <v>217</v>
      </c>
      <c r="T231" s="176" t="s">
        <v>218</v>
      </c>
      <c r="U231" s="161">
        <v>2.2999999999999998</v>
      </c>
      <c r="V231" s="161">
        <f>ROUND(E231*U231,2)</f>
        <v>7.82</v>
      </c>
      <c r="W231" s="161"/>
      <c r="X231" s="161" t="s">
        <v>241</v>
      </c>
      <c r="Y231" s="150"/>
      <c r="Z231" s="150"/>
      <c r="AA231" s="150"/>
      <c r="AB231" s="150"/>
      <c r="AC231" s="150"/>
      <c r="AD231" s="150"/>
      <c r="AE231" s="150"/>
      <c r="AF231" s="150"/>
      <c r="AG231" s="150" t="s">
        <v>242</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9" t="s">
        <v>1375</v>
      </c>
      <c r="D232" s="184"/>
      <c r="E232" s="185">
        <v>3.4</v>
      </c>
      <c r="F232" s="161"/>
      <c r="G232" s="161"/>
      <c r="H232" s="161"/>
      <c r="I232" s="161"/>
      <c r="J232" s="161"/>
      <c r="K232" s="161"/>
      <c r="L232" s="161"/>
      <c r="M232" s="161"/>
      <c r="N232" s="161"/>
      <c r="O232" s="161"/>
      <c r="P232" s="161"/>
      <c r="Q232" s="161"/>
      <c r="R232" s="161"/>
      <c r="S232" s="161"/>
      <c r="T232" s="161"/>
      <c r="U232" s="161"/>
      <c r="V232" s="161"/>
      <c r="W232" s="161"/>
      <c r="X232" s="161"/>
      <c r="Y232" s="150"/>
      <c r="Z232" s="150"/>
      <c r="AA232" s="150"/>
      <c r="AB232" s="150"/>
      <c r="AC232" s="150"/>
      <c r="AD232" s="150"/>
      <c r="AE232" s="150"/>
      <c r="AF232" s="150"/>
      <c r="AG232" s="150" t="s">
        <v>246</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61"/>
      <c r="D233" s="262"/>
      <c r="E233" s="262"/>
      <c r="F233" s="262"/>
      <c r="G233" s="262"/>
      <c r="H233" s="161"/>
      <c r="I233" s="161"/>
      <c r="J233" s="161"/>
      <c r="K233" s="161"/>
      <c r="L233" s="161"/>
      <c r="M233" s="161"/>
      <c r="N233" s="161"/>
      <c r="O233" s="161"/>
      <c r="P233" s="161"/>
      <c r="Q233" s="161"/>
      <c r="R233" s="161"/>
      <c r="S233" s="161"/>
      <c r="T233" s="161"/>
      <c r="U233" s="161"/>
      <c r="V233" s="161"/>
      <c r="W233" s="161"/>
      <c r="X233" s="161"/>
      <c r="Y233" s="150"/>
      <c r="Z233" s="150"/>
      <c r="AA233" s="150"/>
      <c r="AB233" s="150"/>
      <c r="AC233" s="150"/>
      <c r="AD233" s="150"/>
      <c r="AE233" s="150"/>
      <c r="AF233" s="150"/>
      <c r="AG233" s="150" t="s">
        <v>221</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22.5" outlineLevel="1" x14ac:dyDescent="0.2">
      <c r="A234" s="170">
        <v>52</v>
      </c>
      <c r="B234" s="171" t="s">
        <v>1376</v>
      </c>
      <c r="C234" s="180" t="s">
        <v>1377</v>
      </c>
      <c r="D234" s="172" t="s">
        <v>332</v>
      </c>
      <c r="E234" s="173">
        <v>1</v>
      </c>
      <c r="F234" s="174">
        <v>721.68</v>
      </c>
      <c r="G234" s="175">
        <f>ROUND(E234*F234,2)</f>
        <v>721.68</v>
      </c>
      <c r="H234" s="174"/>
      <c r="I234" s="175">
        <f>ROUND(E234*H234,2)</f>
        <v>0</v>
      </c>
      <c r="J234" s="174"/>
      <c r="K234" s="175">
        <f>ROUND(E234*J234,2)</f>
        <v>0</v>
      </c>
      <c r="L234" s="175">
        <v>21</v>
      </c>
      <c r="M234" s="175">
        <f>G234*(1+L234/100)</f>
        <v>873.23279999999988</v>
      </c>
      <c r="N234" s="175">
        <v>1.33E-3</v>
      </c>
      <c r="O234" s="175">
        <f>ROUND(E234*N234,2)</f>
        <v>0</v>
      </c>
      <c r="P234" s="175">
        <v>0.26200000000000001</v>
      </c>
      <c r="Q234" s="175">
        <f>ROUND(E234*P234,2)</f>
        <v>0.26</v>
      </c>
      <c r="R234" s="175" t="s">
        <v>602</v>
      </c>
      <c r="S234" s="175" t="s">
        <v>217</v>
      </c>
      <c r="T234" s="176" t="s">
        <v>218</v>
      </c>
      <c r="U234" s="161">
        <v>1.6839999999999999</v>
      </c>
      <c r="V234" s="161">
        <f>ROUND(E234*U234,2)</f>
        <v>1.68</v>
      </c>
      <c r="W234" s="161"/>
      <c r="X234" s="161" t="s">
        <v>241</v>
      </c>
      <c r="Y234" s="150"/>
      <c r="Z234" s="150"/>
      <c r="AA234" s="150"/>
      <c r="AB234" s="150"/>
      <c r="AC234" s="150"/>
      <c r="AD234" s="150"/>
      <c r="AE234" s="150"/>
      <c r="AF234" s="150"/>
      <c r="AG234" s="150" t="s">
        <v>242</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59" t="s">
        <v>1378</v>
      </c>
      <c r="D235" s="260"/>
      <c r="E235" s="260"/>
      <c r="F235" s="260"/>
      <c r="G235" s="260"/>
      <c r="H235" s="161"/>
      <c r="I235" s="161"/>
      <c r="J235" s="161"/>
      <c r="K235" s="161"/>
      <c r="L235" s="161"/>
      <c r="M235" s="161"/>
      <c r="N235" s="161"/>
      <c r="O235" s="161"/>
      <c r="P235" s="161"/>
      <c r="Q235" s="161"/>
      <c r="R235" s="161"/>
      <c r="S235" s="161"/>
      <c r="T235" s="161"/>
      <c r="U235" s="161"/>
      <c r="V235" s="161"/>
      <c r="W235" s="161"/>
      <c r="X235" s="161"/>
      <c r="Y235" s="150"/>
      <c r="Z235" s="150"/>
      <c r="AA235" s="150"/>
      <c r="AB235" s="150"/>
      <c r="AC235" s="150"/>
      <c r="AD235" s="150"/>
      <c r="AE235" s="150"/>
      <c r="AF235" s="150"/>
      <c r="AG235" s="150" t="s">
        <v>244</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88" t="str">
        <f>C235</f>
        <v>základovém nebo nadzákladovém, včetně pomocného lešení o výšce podlahy do 1900 mm a pro zatížení do 1,5 kPa  (150 kg/m2),</v>
      </c>
      <c r="BB235" s="150"/>
      <c r="BC235" s="150"/>
      <c r="BD235" s="150"/>
      <c r="BE235" s="150"/>
      <c r="BF235" s="150"/>
      <c r="BG235" s="150"/>
      <c r="BH235" s="150"/>
    </row>
    <row r="236" spans="1:60" outlineLevel="1" x14ac:dyDescent="0.2">
      <c r="A236" s="157"/>
      <c r="B236" s="158"/>
      <c r="C236" s="189" t="s">
        <v>1379</v>
      </c>
      <c r="D236" s="184"/>
      <c r="E236" s="185">
        <v>1</v>
      </c>
      <c r="F236" s="161"/>
      <c r="G236" s="161"/>
      <c r="H236" s="161"/>
      <c r="I236" s="161"/>
      <c r="J236" s="161"/>
      <c r="K236" s="161"/>
      <c r="L236" s="161"/>
      <c r="M236" s="161"/>
      <c r="N236" s="161"/>
      <c r="O236" s="161"/>
      <c r="P236" s="161"/>
      <c r="Q236" s="161"/>
      <c r="R236" s="161"/>
      <c r="S236" s="161"/>
      <c r="T236" s="161"/>
      <c r="U236" s="161"/>
      <c r="V236" s="161"/>
      <c r="W236" s="161"/>
      <c r="X236" s="161"/>
      <c r="Y236" s="150"/>
      <c r="Z236" s="150"/>
      <c r="AA236" s="150"/>
      <c r="AB236" s="150"/>
      <c r="AC236" s="150"/>
      <c r="AD236" s="150"/>
      <c r="AE236" s="150"/>
      <c r="AF236" s="150"/>
      <c r="AG236" s="150" t="s">
        <v>246</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61"/>
      <c r="D237" s="262"/>
      <c r="E237" s="262"/>
      <c r="F237" s="262"/>
      <c r="G237" s="262"/>
      <c r="H237" s="161"/>
      <c r="I237" s="161"/>
      <c r="J237" s="161"/>
      <c r="K237" s="161"/>
      <c r="L237" s="161"/>
      <c r="M237" s="161"/>
      <c r="N237" s="161"/>
      <c r="O237" s="161"/>
      <c r="P237" s="161"/>
      <c r="Q237" s="161"/>
      <c r="R237" s="161"/>
      <c r="S237" s="161"/>
      <c r="T237" s="161"/>
      <c r="U237" s="161"/>
      <c r="V237" s="161"/>
      <c r="W237" s="161"/>
      <c r="X237" s="161"/>
      <c r="Y237" s="150"/>
      <c r="Z237" s="150"/>
      <c r="AA237" s="150"/>
      <c r="AB237" s="150"/>
      <c r="AC237" s="150"/>
      <c r="AD237" s="150"/>
      <c r="AE237" s="150"/>
      <c r="AF237" s="150"/>
      <c r="AG237" s="150" t="s">
        <v>221</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22.5" outlineLevel="1" x14ac:dyDescent="0.2">
      <c r="A238" s="170">
        <v>53</v>
      </c>
      <c r="B238" s="171" t="s">
        <v>1380</v>
      </c>
      <c r="C238" s="180" t="s">
        <v>1381</v>
      </c>
      <c r="D238" s="172" t="s">
        <v>332</v>
      </c>
      <c r="E238" s="173">
        <v>1</v>
      </c>
      <c r="F238" s="174">
        <v>1833.87</v>
      </c>
      <c r="G238" s="175">
        <f>ROUND(E238*F238,2)</f>
        <v>1833.87</v>
      </c>
      <c r="H238" s="174"/>
      <c r="I238" s="175">
        <f>ROUND(E238*H238,2)</f>
        <v>0</v>
      </c>
      <c r="J238" s="174"/>
      <c r="K238" s="175">
        <f>ROUND(E238*J238,2)</f>
        <v>0</v>
      </c>
      <c r="L238" s="175">
        <v>21</v>
      </c>
      <c r="M238" s="175">
        <f>G238*(1+L238/100)</f>
        <v>2218.9827</v>
      </c>
      <c r="N238" s="175">
        <v>1.33E-3</v>
      </c>
      <c r="O238" s="175">
        <f>ROUND(E238*N238,2)</f>
        <v>0</v>
      </c>
      <c r="P238" s="175">
        <v>0.69699999999999995</v>
      </c>
      <c r="Q238" s="175">
        <f>ROUND(E238*P238,2)</f>
        <v>0.7</v>
      </c>
      <c r="R238" s="175" t="s">
        <v>602</v>
      </c>
      <c r="S238" s="175" t="s">
        <v>217</v>
      </c>
      <c r="T238" s="176" t="s">
        <v>218</v>
      </c>
      <c r="U238" s="161">
        <v>4.4610000000000003</v>
      </c>
      <c r="V238" s="161">
        <f>ROUND(E238*U238,2)</f>
        <v>4.46</v>
      </c>
      <c r="W238" s="161"/>
      <c r="X238" s="161" t="s">
        <v>241</v>
      </c>
      <c r="Y238" s="150"/>
      <c r="Z238" s="150"/>
      <c r="AA238" s="150"/>
      <c r="AB238" s="150"/>
      <c r="AC238" s="150"/>
      <c r="AD238" s="150"/>
      <c r="AE238" s="150"/>
      <c r="AF238" s="150"/>
      <c r="AG238" s="150" t="s">
        <v>242</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59" t="s">
        <v>1378</v>
      </c>
      <c r="D239" s="260"/>
      <c r="E239" s="260"/>
      <c r="F239" s="260"/>
      <c r="G239" s="260"/>
      <c r="H239" s="161"/>
      <c r="I239" s="161"/>
      <c r="J239" s="161"/>
      <c r="K239" s="161"/>
      <c r="L239" s="161"/>
      <c r="M239" s="161"/>
      <c r="N239" s="161"/>
      <c r="O239" s="161"/>
      <c r="P239" s="161"/>
      <c r="Q239" s="161"/>
      <c r="R239" s="161"/>
      <c r="S239" s="161"/>
      <c r="T239" s="161"/>
      <c r="U239" s="161"/>
      <c r="V239" s="161"/>
      <c r="W239" s="161"/>
      <c r="X239" s="161"/>
      <c r="Y239" s="150"/>
      <c r="Z239" s="150"/>
      <c r="AA239" s="150"/>
      <c r="AB239" s="150"/>
      <c r="AC239" s="150"/>
      <c r="AD239" s="150"/>
      <c r="AE239" s="150"/>
      <c r="AF239" s="150"/>
      <c r="AG239" s="150" t="s">
        <v>244</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88" t="str">
        <f>C239</f>
        <v>základovém nebo nadzákladovém, včetně pomocného lešení o výšce podlahy do 1900 mm a pro zatížení do 1,5 kPa  (150 kg/m2),</v>
      </c>
      <c r="BB239" s="150"/>
      <c r="BC239" s="150"/>
      <c r="BD239" s="150"/>
      <c r="BE239" s="150"/>
      <c r="BF239" s="150"/>
      <c r="BG239" s="150"/>
      <c r="BH239" s="150"/>
    </row>
    <row r="240" spans="1:60" outlineLevel="1" x14ac:dyDescent="0.2">
      <c r="A240" s="157"/>
      <c r="B240" s="158"/>
      <c r="C240" s="189" t="s">
        <v>1382</v>
      </c>
      <c r="D240" s="184"/>
      <c r="E240" s="185">
        <v>1</v>
      </c>
      <c r="F240" s="161"/>
      <c r="G240" s="161"/>
      <c r="H240" s="161"/>
      <c r="I240" s="161"/>
      <c r="J240" s="161"/>
      <c r="K240" s="161"/>
      <c r="L240" s="161"/>
      <c r="M240" s="161"/>
      <c r="N240" s="161"/>
      <c r="O240" s="161"/>
      <c r="P240" s="161"/>
      <c r="Q240" s="161"/>
      <c r="R240" s="161"/>
      <c r="S240" s="161"/>
      <c r="T240" s="161"/>
      <c r="U240" s="161"/>
      <c r="V240" s="161"/>
      <c r="W240" s="161"/>
      <c r="X240" s="161"/>
      <c r="Y240" s="150"/>
      <c r="Z240" s="150"/>
      <c r="AA240" s="150"/>
      <c r="AB240" s="150"/>
      <c r="AC240" s="150"/>
      <c r="AD240" s="150"/>
      <c r="AE240" s="150"/>
      <c r="AF240" s="150"/>
      <c r="AG240" s="150" t="s">
        <v>246</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61"/>
      <c r="D241" s="262"/>
      <c r="E241" s="262"/>
      <c r="F241" s="262"/>
      <c r="G241" s="262"/>
      <c r="H241" s="161"/>
      <c r="I241" s="161"/>
      <c r="J241" s="161"/>
      <c r="K241" s="161"/>
      <c r="L241" s="161"/>
      <c r="M241" s="161"/>
      <c r="N241" s="161"/>
      <c r="O241" s="161"/>
      <c r="P241" s="161"/>
      <c r="Q241" s="161"/>
      <c r="R241" s="161"/>
      <c r="S241" s="161"/>
      <c r="T241" s="161"/>
      <c r="U241" s="161"/>
      <c r="V241" s="161"/>
      <c r="W241" s="161"/>
      <c r="X241" s="161"/>
      <c r="Y241" s="150"/>
      <c r="Z241" s="150"/>
      <c r="AA241" s="150"/>
      <c r="AB241" s="150"/>
      <c r="AC241" s="150"/>
      <c r="AD241" s="150"/>
      <c r="AE241" s="150"/>
      <c r="AF241" s="150"/>
      <c r="AG241" s="150" t="s">
        <v>221</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2.5" outlineLevel="1" x14ac:dyDescent="0.2">
      <c r="A242" s="170">
        <v>54</v>
      </c>
      <c r="B242" s="171" t="s">
        <v>1383</v>
      </c>
      <c r="C242" s="180" t="s">
        <v>1384</v>
      </c>
      <c r="D242" s="172" t="s">
        <v>332</v>
      </c>
      <c r="E242" s="173">
        <v>1</v>
      </c>
      <c r="F242" s="174">
        <v>238</v>
      </c>
      <c r="G242" s="175">
        <f>ROUND(E242*F242,2)</f>
        <v>238</v>
      </c>
      <c r="H242" s="174"/>
      <c r="I242" s="175">
        <f>ROUND(E242*H242,2)</f>
        <v>0</v>
      </c>
      <c r="J242" s="174"/>
      <c r="K242" s="175">
        <f>ROUND(E242*J242,2)</f>
        <v>0</v>
      </c>
      <c r="L242" s="175">
        <v>21</v>
      </c>
      <c r="M242" s="175">
        <f>G242*(1+L242/100)</f>
        <v>287.98</v>
      </c>
      <c r="N242" s="175">
        <v>4.8999999999999998E-4</v>
      </c>
      <c r="O242" s="175">
        <f>ROUND(E242*N242,2)</f>
        <v>0</v>
      </c>
      <c r="P242" s="175">
        <v>1.4999999999999999E-2</v>
      </c>
      <c r="Q242" s="175">
        <f>ROUND(E242*P242,2)</f>
        <v>0.02</v>
      </c>
      <c r="R242" s="175" t="s">
        <v>602</v>
      </c>
      <c r="S242" s="175" t="s">
        <v>217</v>
      </c>
      <c r="T242" s="176" t="s">
        <v>218</v>
      </c>
      <c r="U242" s="161">
        <v>0.54200000000000004</v>
      </c>
      <c r="V242" s="161">
        <f>ROUND(E242*U242,2)</f>
        <v>0.54</v>
      </c>
      <c r="W242" s="161"/>
      <c r="X242" s="161" t="s">
        <v>241</v>
      </c>
      <c r="Y242" s="150"/>
      <c r="Z242" s="150"/>
      <c r="AA242" s="150"/>
      <c r="AB242" s="150"/>
      <c r="AC242" s="150"/>
      <c r="AD242" s="150"/>
      <c r="AE242" s="150"/>
      <c r="AF242" s="150"/>
      <c r="AG242" s="150" t="s">
        <v>242</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9" t="s">
        <v>1385</v>
      </c>
      <c r="D243" s="184"/>
      <c r="E243" s="185">
        <v>1</v>
      </c>
      <c r="F243" s="161"/>
      <c r="G243" s="161"/>
      <c r="H243" s="161"/>
      <c r="I243" s="161"/>
      <c r="J243" s="161"/>
      <c r="K243" s="161"/>
      <c r="L243" s="161"/>
      <c r="M243" s="161"/>
      <c r="N243" s="161"/>
      <c r="O243" s="161"/>
      <c r="P243" s="161"/>
      <c r="Q243" s="161"/>
      <c r="R243" s="161"/>
      <c r="S243" s="161"/>
      <c r="T243" s="161"/>
      <c r="U243" s="161"/>
      <c r="V243" s="161"/>
      <c r="W243" s="161"/>
      <c r="X243" s="161"/>
      <c r="Y243" s="150"/>
      <c r="Z243" s="150"/>
      <c r="AA243" s="150"/>
      <c r="AB243" s="150"/>
      <c r="AC243" s="150"/>
      <c r="AD243" s="150"/>
      <c r="AE243" s="150"/>
      <c r="AF243" s="150"/>
      <c r="AG243" s="150" t="s">
        <v>246</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261"/>
      <c r="D244" s="262"/>
      <c r="E244" s="262"/>
      <c r="F244" s="262"/>
      <c r="G244" s="262"/>
      <c r="H244" s="161"/>
      <c r="I244" s="161"/>
      <c r="J244" s="161"/>
      <c r="K244" s="161"/>
      <c r="L244" s="161"/>
      <c r="M244" s="161"/>
      <c r="N244" s="161"/>
      <c r="O244" s="161"/>
      <c r="P244" s="161"/>
      <c r="Q244" s="161"/>
      <c r="R244" s="161"/>
      <c r="S244" s="161"/>
      <c r="T244" s="161"/>
      <c r="U244" s="161"/>
      <c r="V244" s="161"/>
      <c r="W244" s="161"/>
      <c r="X244" s="161"/>
      <c r="Y244" s="150"/>
      <c r="Z244" s="150"/>
      <c r="AA244" s="150"/>
      <c r="AB244" s="150"/>
      <c r="AC244" s="150"/>
      <c r="AD244" s="150"/>
      <c r="AE244" s="150"/>
      <c r="AF244" s="150"/>
      <c r="AG244" s="150" t="s">
        <v>221</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ht="22.5" outlineLevel="1" x14ac:dyDescent="0.2">
      <c r="A245" s="170">
        <v>55</v>
      </c>
      <c r="B245" s="171" t="s">
        <v>617</v>
      </c>
      <c r="C245" s="180" t="s">
        <v>618</v>
      </c>
      <c r="D245" s="172" t="s">
        <v>239</v>
      </c>
      <c r="E245" s="173">
        <v>5.5</v>
      </c>
      <c r="F245" s="174">
        <v>284.87</v>
      </c>
      <c r="G245" s="175">
        <f>ROUND(E245*F245,2)</f>
        <v>1566.79</v>
      </c>
      <c r="H245" s="174"/>
      <c r="I245" s="175">
        <f>ROUND(E245*H245,2)</f>
        <v>0</v>
      </c>
      <c r="J245" s="174"/>
      <c r="K245" s="175">
        <f>ROUND(E245*J245,2)</f>
        <v>0</v>
      </c>
      <c r="L245" s="175">
        <v>21</v>
      </c>
      <c r="M245" s="175">
        <f>G245*(1+L245/100)</f>
        <v>1895.8158999999998</v>
      </c>
      <c r="N245" s="175">
        <v>4.8999999999999998E-4</v>
      </c>
      <c r="O245" s="175">
        <f>ROUND(E245*N245,2)</f>
        <v>0</v>
      </c>
      <c r="P245" s="175">
        <v>0.04</v>
      </c>
      <c r="Q245" s="175">
        <f>ROUND(E245*P245,2)</f>
        <v>0.22</v>
      </c>
      <c r="R245" s="175" t="s">
        <v>602</v>
      </c>
      <c r="S245" s="175" t="s">
        <v>217</v>
      </c>
      <c r="T245" s="176" t="s">
        <v>218</v>
      </c>
      <c r="U245" s="161">
        <v>0.66800000000000004</v>
      </c>
      <c r="V245" s="161">
        <f>ROUND(E245*U245,2)</f>
        <v>3.67</v>
      </c>
      <c r="W245" s="161"/>
      <c r="X245" s="161" t="s">
        <v>241</v>
      </c>
      <c r="Y245" s="150"/>
      <c r="Z245" s="150"/>
      <c r="AA245" s="150"/>
      <c r="AB245" s="150"/>
      <c r="AC245" s="150"/>
      <c r="AD245" s="150"/>
      <c r="AE245" s="150"/>
      <c r="AF245" s="150"/>
      <c r="AG245" s="150" t="s">
        <v>242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9" t="s">
        <v>1386</v>
      </c>
      <c r="D246" s="184"/>
      <c r="E246" s="185">
        <v>5.5</v>
      </c>
      <c r="F246" s="161"/>
      <c r="G246" s="161"/>
      <c r="H246" s="161"/>
      <c r="I246" s="161"/>
      <c r="J246" s="161"/>
      <c r="K246" s="161"/>
      <c r="L246" s="161"/>
      <c r="M246" s="161"/>
      <c r="N246" s="161"/>
      <c r="O246" s="161"/>
      <c r="P246" s="161"/>
      <c r="Q246" s="161"/>
      <c r="R246" s="161"/>
      <c r="S246" s="161"/>
      <c r="T246" s="161"/>
      <c r="U246" s="161"/>
      <c r="V246" s="161"/>
      <c r="W246" s="161"/>
      <c r="X246" s="161"/>
      <c r="Y246" s="150"/>
      <c r="Z246" s="150"/>
      <c r="AA246" s="150"/>
      <c r="AB246" s="150"/>
      <c r="AC246" s="150"/>
      <c r="AD246" s="150"/>
      <c r="AE246" s="150"/>
      <c r="AF246" s="150"/>
      <c r="AG246" s="150" t="s">
        <v>246</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61"/>
      <c r="D247" s="262"/>
      <c r="E247" s="262"/>
      <c r="F247" s="262"/>
      <c r="G247" s="262"/>
      <c r="H247" s="161"/>
      <c r="I247" s="161"/>
      <c r="J247" s="161"/>
      <c r="K247" s="161"/>
      <c r="L247" s="161"/>
      <c r="M247" s="161"/>
      <c r="N247" s="161"/>
      <c r="O247" s="161"/>
      <c r="P247" s="161"/>
      <c r="Q247" s="161"/>
      <c r="R247" s="161"/>
      <c r="S247" s="161"/>
      <c r="T247" s="161"/>
      <c r="U247" s="161"/>
      <c r="V247" s="161"/>
      <c r="W247" s="161"/>
      <c r="X247" s="161"/>
      <c r="Y247" s="150"/>
      <c r="Z247" s="150"/>
      <c r="AA247" s="150"/>
      <c r="AB247" s="150"/>
      <c r="AC247" s="150"/>
      <c r="AD247" s="150"/>
      <c r="AE247" s="150"/>
      <c r="AF247" s="150"/>
      <c r="AG247" s="150" t="s">
        <v>221</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33.75" outlineLevel="1" x14ac:dyDescent="0.2">
      <c r="A248" s="170">
        <v>56</v>
      </c>
      <c r="B248" s="171" t="s">
        <v>1387</v>
      </c>
      <c r="C248" s="180" t="s">
        <v>1388</v>
      </c>
      <c r="D248" s="172" t="s">
        <v>332</v>
      </c>
      <c r="E248" s="173">
        <v>7.56</v>
      </c>
      <c r="F248" s="174">
        <v>54.84</v>
      </c>
      <c r="G248" s="175">
        <f>ROUND(E248*F248,2)</f>
        <v>414.59</v>
      </c>
      <c r="H248" s="174"/>
      <c r="I248" s="175">
        <f>ROUND(E248*H248,2)</f>
        <v>0</v>
      </c>
      <c r="J248" s="174"/>
      <c r="K248" s="175">
        <f>ROUND(E248*J248,2)</f>
        <v>0</v>
      </c>
      <c r="L248" s="175">
        <v>21</v>
      </c>
      <c r="M248" s="175">
        <f>G248*(1+L248/100)</f>
        <v>501.65389999999996</v>
      </c>
      <c r="N248" s="175">
        <v>0</v>
      </c>
      <c r="O248" s="175">
        <f>ROUND(E248*N248,2)</f>
        <v>0</v>
      </c>
      <c r="P248" s="175">
        <v>8.9999999999999993E-3</v>
      </c>
      <c r="Q248" s="175">
        <f>ROUND(E248*P248,2)</f>
        <v>7.0000000000000007E-2</v>
      </c>
      <c r="R248" s="175" t="s">
        <v>602</v>
      </c>
      <c r="S248" s="175" t="s">
        <v>217</v>
      </c>
      <c r="T248" s="176" t="s">
        <v>218</v>
      </c>
      <c r="U248" s="161">
        <v>0.13700000000000001</v>
      </c>
      <c r="V248" s="161">
        <f>ROUND(E248*U248,2)</f>
        <v>1.04</v>
      </c>
      <c r="W248" s="161"/>
      <c r="X248" s="161" t="s">
        <v>241</v>
      </c>
      <c r="Y248" s="150"/>
      <c r="Z248" s="150"/>
      <c r="AA248" s="150"/>
      <c r="AB248" s="150"/>
      <c r="AC248" s="150"/>
      <c r="AD248" s="150"/>
      <c r="AE248" s="150"/>
      <c r="AF248" s="150"/>
      <c r="AG248" s="150" t="s">
        <v>242</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9" t="s">
        <v>1389</v>
      </c>
      <c r="D249" s="184"/>
      <c r="E249" s="185">
        <v>7.56</v>
      </c>
      <c r="F249" s="161"/>
      <c r="G249" s="161"/>
      <c r="H249" s="161"/>
      <c r="I249" s="161"/>
      <c r="J249" s="161"/>
      <c r="K249" s="161"/>
      <c r="L249" s="161"/>
      <c r="M249" s="161"/>
      <c r="N249" s="161"/>
      <c r="O249" s="161"/>
      <c r="P249" s="161"/>
      <c r="Q249" s="161"/>
      <c r="R249" s="161"/>
      <c r="S249" s="161"/>
      <c r="T249" s="161"/>
      <c r="U249" s="161"/>
      <c r="V249" s="161"/>
      <c r="W249" s="161"/>
      <c r="X249" s="161"/>
      <c r="Y249" s="150"/>
      <c r="Z249" s="150"/>
      <c r="AA249" s="150"/>
      <c r="AB249" s="150"/>
      <c r="AC249" s="150"/>
      <c r="AD249" s="150"/>
      <c r="AE249" s="150"/>
      <c r="AF249" s="150"/>
      <c r="AG249" s="150" t="s">
        <v>246</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261"/>
      <c r="D250" s="262"/>
      <c r="E250" s="262"/>
      <c r="F250" s="262"/>
      <c r="G250" s="262"/>
      <c r="H250" s="161"/>
      <c r="I250" s="161"/>
      <c r="J250" s="161"/>
      <c r="K250" s="161"/>
      <c r="L250" s="161"/>
      <c r="M250" s="161"/>
      <c r="N250" s="161"/>
      <c r="O250" s="161"/>
      <c r="P250" s="161"/>
      <c r="Q250" s="161"/>
      <c r="R250" s="161"/>
      <c r="S250" s="161"/>
      <c r="T250" s="161"/>
      <c r="U250" s="161"/>
      <c r="V250" s="161"/>
      <c r="W250" s="161"/>
      <c r="X250" s="161"/>
      <c r="Y250" s="150"/>
      <c r="Z250" s="150"/>
      <c r="AA250" s="150"/>
      <c r="AB250" s="150"/>
      <c r="AC250" s="150"/>
      <c r="AD250" s="150"/>
      <c r="AE250" s="150"/>
      <c r="AF250" s="150"/>
      <c r="AG250" s="150" t="s">
        <v>221</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ht="22.5" outlineLevel="1" x14ac:dyDescent="0.2">
      <c r="A251" s="170">
        <v>57</v>
      </c>
      <c r="B251" s="171" t="s">
        <v>1390</v>
      </c>
      <c r="C251" s="180" t="s">
        <v>1391</v>
      </c>
      <c r="D251" s="172" t="s">
        <v>276</v>
      </c>
      <c r="E251" s="173">
        <v>8.64</v>
      </c>
      <c r="F251" s="174">
        <v>104.21</v>
      </c>
      <c r="G251" s="175">
        <f>ROUND(E251*F251,2)</f>
        <v>900.37</v>
      </c>
      <c r="H251" s="174"/>
      <c r="I251" s="175">
        <f>ROUND(E251*H251,2)</f>
        <v>0</v>
      </c>
      <c r="J251" s="174"/>
      <c r="K251" s="175">
        <f>ROUND(E251*J251,2)</f>
        <v>0</v>
      </c>
      <c r="L251" s="175">
        <v>21</v>
      </c>
      <c r="M251" s="175">
        <f>G251*(1+L251/100)</f>
        <v>1089.4476999999999</v>
      </c>
      <c r="N251" s="175">
        <v>0</v>
      </c>
      <c r="O251" s="175">
        <f>ROUND(E251*N251,2)</f>
        <v>0</v>
      </c>
      <c r="P251" s="175">
        <v>4.5999999999999999E-2</v>
      </c>
      <c r="Q251" s="175">
        <f>ROUND(E251*P251,2)</f>
        <v>0.4</v>
      </c>
      <c r="R251" s="175" t="s">
        <v>602</v>
      </c>
      <c r="S251" s="175" t="s">
        <v>217</v>
      </c>
      <c r="T251" s="176" t="s">
        <v>218</v>
      </c>
      <c r="U251" s="161">
        <v>0.26</v>
      </c>
      <c r="V251" s="161">
        <f>ROUND(E251*U251,2)</f>
        <v>2.25</v>
      </c>
      <c r="W251" s="161"/>
      <c r="X251" s="161" t="s">
        <v>241</v>
      </c>
      <c r="Y251" s="150"/>
      <c r="Z251" s="150"/>
      <c r="AA251" s="150"/>
      <c r="AB251" s="150"/>
      <c r="AC251" s="150"/>
      <c r="AD251" s="150"/>
      <c r="AE251" s="150"/>
      <c r="AF251" s="150"/>
      <c r="AG251" s="150" t="s">
        <v>242</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189" t="s">
        <v>1392</v>
      </c>
      <c r="D252" s="184"/>
      <c r="E252" s="185">
        <v>2.94</v>
      </c>
      <c r="F252" s="161"/>
      <c r="G252" s="161"/>
      <c r="H252" s="161"/>
      <c r="I252" s="161"/>
      <c r="J252" s="161"/>
      <c r="K252" s="161"/>
      <c r="L252" s="161"/>
      <c r="M252" s="161"/>
      <c r="N252" s="161"/>
      <c r="O252" s="161"/>
      <c r="P252" s="161"/>
      <c r="Q252" s="161"/>
      <c r="R252" s="161"/>
      <c r="S252" s="161"/>
      <c r="T252" s="161"/>
      <c r="U252" s="161"/>
      <c r="V252" s="161"/>
      <c r="W252" s="161"/>
      <c r="X252" s="161"/>
      <c r="Y252" s="150"/>
      <c r="Z252" s="150"/>
      <c r="AA252" s="150"/>
      <c r="AB252" s="150"/>
      <c r="AC252" s="150"/>
      <c r="AD252" s="150"/>
      <c r="AE252" s="150"/>
      <c r="AF252" s="150"/>
      <c r="AG252" s="150" t="s">
        <v>246</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9" t="s">
        <v>1393</v>
      </c>
      <c r="D253" s="184"/>
      <c r="E253" s="185">
        <v>5.7</v>
      </c>
      <c r="F253" s="161"/>
      <c r="G253" s="161"/>
      <c r="H253" s="161"/>
      <c r="I253" s="161"/>
      <c r="J253" s="161"/>
      <c r="K253" s="161"/>
      <c r="L253" s="161"/>
      <c r="M253" s="161"/>
      <c r="N253" s="161"/>
      <c r="O253" s="161"/>
      <c r="P253" s="161"/>
      <c r="Q253" s="161"/>
      <c r="R253" s="161"/>
      <c r="S253" s="161"/>
      <c r="T253" s="161"/>
      <c r="U253" s="161"/>
      <c r="V253" s="161"/>
      <c r="W253" s="161"/>
      <c r="X253" s="161"/>
      <c r="Y253" s="150"/>
      <c r="Z253" s="150"/>
      <c r="AA253" s="150"/>
      <c r="AB253" s="150"/>
      <c r="AC253" s="150"/>
      <c r="AD253" s="150"/>
      <c r="AE253" s="150"/>
      <c r="AF253" s="150"/>
      <c r="AG253" s="150" t="s">
        <v>246</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61"/>
      <c r="D254" s="262"/>
      <c r="E254" s="262"/>
      <c r="F254" s="262"/>
      <c r="G254" s="262"/>
      <c r="H254" s="161"/>
      <c r="I254" s="161"/>
      <c r="J254" s="161"/>
      <c r="K254" s="161"/>
      <c r="L254" s="161"/>
      <c r="M254" s="161"/>
      <c r="N254" s="161"/>
      <c r="O254" s="161"/>
      <c r="P254" s="161"/>
      <c r="Q254" s="161"/>
      <c r="R254" s="161"/>
      <c r="S254" s="161"/>
      <c r="T254" s="161"/>
      <c r="U254" s="161"/>
      <c r="V254" s="161"/>
      <c r="W254" s="161"/>
      <c r="X254" s="161"/>
      <c r="Y254" s="150"/>
      <c r="Z254" s="150"/>
      <c r="AA254" s="150"/>
      <c r="AB254" s="150"/>
      <c r="AC254" s="150"/>
      <c r="AD254" s="150"/>
      <c r="AE254" s="150"/>
      <c r="AF254" s="150"/>
      <c r="AG254" s="150" t="s">
        <v>221</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ht="22.5" outlineLevel="1" x14ac:dyDescent="0.2">
      <c r="A255" s="170">
        <v>58</v>
      </c>
      <c r="B255" s="171" t="s">
        <v>1394</v>
      </c>
      <c r="C255" s="180" t="s">
        <v>1395</v>
      </c>
      <c r="D255" s="172" t="s">
        <v>276</v>
      </c>
      <c r="E255" s="173">
        <v>1.8</v>
      </c>
      <c r="F255" s="174">
        <v>132.34</v>
      </c>
      <c r="G255" s="175">
        <f>ROUND(E255*F255,2)</f>
        <v>238.21</v>
      </c>
      <c r="H255" s="174"/>
      <c r="I255" s="175">
        <f>ROUND(E255*H255,2)</f>
        <v>0</v>
      </c>
      <c r="J255" s="174"/>
      <c r="K255" s="175">
        <f>ROUND(E255*J255,2)</f>
        <v>0</v>
      </c>
      <c r="L255" s="175">
        <v>21</v>
      </c>
      <c r="M255" s="175">
        <f>G255*(1+L255/100)</f>
        <v>288.23410000000001</v>
      </c>
      <c r="N255" s="175">
        <v>0</v>
      </c>
      <c r="O255" s="175">
        <f>ROUND(E255*N255,2)</f>
        <v>0</v>
      </c>
      <c r="P255" s="175">
        <v>6.8000000000000005E-2</v>
      </c>
      <c r="Q255" s="175">
        <f>ROUND(E255*P255,2)</f>
        <v>0.12</v>
      </c>
      <c r="R255" s="175" t="s">
        <v>602</v>
      </c>
      <c r="S255" s="175" t="s">
        <v>217</v>
      </c>
      <c r="T255" s="176" t="s">
        <v>218</v>
      </c>
      <c r="U255" s="161">
        <v>0.3</v>
      </c>
      <c r="V255" s="161">
        <f>ROUND(E255*U255,2)</f>
        <v>0.54</v>
      </c>
      <c r="W255" s="161"/>
      <c r="X255" s="161" t="s">
        <v>241</v>
      </c>
      <c r="Y255" s="150"/>
      <c r="Z255" s="150"/>
      <c r="AA255" s="150"/>
      <c r="AB255" s="150"/>
      <c r="AC255" s="150"/>
      <c r="AD255" s="150"/>
      <c r="AE255" s="150"/>
      <c r="AF255" s="150"/>
      <c r="AG255" s="150" t="s">
        <v>242</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57"/>
      <c r="B256" s="158"/>
      <c r="C256" s="259" t="s">
        <v>1396</v>
      </c>
      <c r="D256" s="260"/>
      <c r="E256" s="260"/>
      <c r="F256" s="260"/>
      <c r="G256" s="260"/>
      <c r="H256" s="161"/>
      <c r="I256" s="161"/>
      <c r="J256" s="161"/>
      <c r="K256" s="161"/>
      <c r="L256" s="161"/>
      <c r="M256" s="161"/>
      <c r="N256" s="161"/>
      <c r="O256" s="161"/>
      <c r="P256" s="161"/>
      <c r="Q256" s="161"/>
      <c r="R256" s="161"/>
      <c r="S256" s="161"/>
      <c r="T256" s="161"/>
      <c r="U256" s="161"/>
      <c r="V256" s="161"/>
      <c r="W256" s="161"/>
      <c r="X256" s="161"/>
      <c r="Y256" s="150"/>
      <c r="Z256" s="150"/>
      <c r="AA256" s="150"/>
      <c r="AB256" s="150"/>
      <c r="AC256" s="150"/>
      <c r="AD256" s="150"/>
      <c r="AE256" s="150"/>
      <c r="AF256" s="150"/>
      <c r="AG256" s="150" t="s">
        <v>244</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189" t="s">
        <v>1397</v>
      </c>
      <c r="D257" s="184"/>
      <c r="E257" s="185">
        <v>1.8</v>
      </c>
      <c r="F257" s="161"/>
      <c r="G257" s="161"/>
      <c r="H257" s="161"/>
      <c r="I257" s="161"/>
      <c r="J257" s="161"/>
      <c r="K257" s="161"/>
      <c r="L257" s="161"/>
      <c r="M257" s="161"/>
      <c r="N257" s="161"/>
      <c r="O257" s="161"/>
      <c r="P257" s="161"/>
      <c r="Q257" s="161"/>
      <c r="R257" s="161"/>
      <c r="S257" s="161"/>
      <c r="T257" s="161"/>
      <c r="U257" s="161"/>
      <c r="V257" s="161"/>
      <c r="W257" s="161"/>
      <c r="X257" s="161"/>
      <c r="Y257" s="150"/>
      <c r="Z257" s="150"/>
      <c r="AA257" s="150"/>
      <c r="AB257" s="150"/>
      <c r="AC257" s="150"/>
      <c r="AD257" s="150"/>
      <c r="AE257" s="150"/>
      <c r="AF257" s="150"/>
      <c r="AG257" s="150" t="s">
        <v>246</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261"/>
      <c r="D258" s="262"/>
      <c r="E258" s="262"/>
      <c r="F258" s="262"/>
      <c r="G258" s="262"/>
      <c r="H258" s="161"/>
      <c r="I258" s="161"/>
      <c r="J258" s="161"/>
      <c r="K258" s="161"/>
      <c r="L258" s="161"/>
      <c r="M258" s="161"/>
      <c r="N258" s="161"/>
      <c r="O258" s="161"/>
      <c r="P258" s="161"/>
      <c r="Q258" s="161"/>
      <c r="R258" s="161"/>
      <c r="S258" s="161"/>
      <c r="T258" s="161"/>
      <c r="U258" s="161"/>
      <c r="V258" s="161"/>
      <c r="W258" s="161"/>
      <c r="X258" s="161"/>
      <c r="Y258" s="150"/>
      <c r="Z258" s="150"/>
      <c r="AA258" s="150"/>
      <c r="AB258" s="150"/>
      <c r="AC258" s="150"/>
      <c r="AD258" s="150"/>
      <c r="AE258" s="150"/>
      <c r="AF258" s="150"/>
      <c r="AG258" s="150" t="s">
        <v>221</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x14ac:dyDescent="0.2">
      <c r="A259" s="164" t="s">
        <v>212</v>
      </c>
      <c r="B259" s="165" t="s">
        <v>123</v>
      </c>
      <c r="C259" s="179" t="s">
        <v>124</v>
      </c>
      <c r="D259" s="166"/>
      <c r="E259" s="167"/>
      <c r="F259" s="168"/>
      <c r="G259" s="168">
        <f>SUMIF(AG260:AG262,"&lt;&gt;NOR",G260:G262)</f>
        <v>15489.56</v>
      </c>
      <c r="H259" s="168"/>
      <c r="I259" s="168">
        <f>SUM(I260:I262)</f>
        <v>0</v>
      </c>
      <c r="J259" s="168"/>
      <c r="K259" s="168">
        <f>SUM(K260:K262)</f>
        <v>0</v>
      </c>
      <c r="L259" s="168"/>
      <c r="M259" s="168">
        <f>SUM(M260:M262)</f>
        <v>18742.367599999998</v>
      </c>
      <c r="N259" s="168"/>
      <c r="O259" s="168">
        <f>SUM(O260:O262)</f>
        <v>0</v>
      </c>
      <c r="P259" s="168"/>
      <c r="Q259" s="168">
        <f>SUM(Q260:Q262)</f>
        <v>0</v>
      </c>
      <c r="R259" s="168"/>
      <c r="S259" s="168"/>
      <c r="T259" s="169"/>
      <c r="U259" s="163"/>
      <c r="V259" s="163">
        <f>SUM(V260:V262)</f>
        <v>32.65</v>
      </c>
      <c r="W259" s="163"/>
      <c r="X259" s="163"/>
      <c r="AG259" t="s">
        <v>213</v>
      </c>
    </row>
    <row r="260" spans="1:60" ht="33.75" outlineLevel="1" x14ac:dyDescent="0.2">
      <c r="A260" s="170">
        <v>59</v>
      </c>
      <c r="B260" s="171" t="s">
        <v>1398</v>
      </c>
      <c r="C260" s="180" t="s">
        <v>1399</v>
      </c>
      <c r="D260" s="172" t="s">
        <v>300</v>
      </c>
      <c r="E260" s="173">
        <v>34.790790000000001</v>
      </c>
      <c r="F260" s="174">
        <v>445.22</v>
      </c>
      <c r="G260" s="175">
        <f>ROUND(E260*F260,2)</f>
        <v>15489.56</v>
      </c>
      <c r="H260" s="174"/>
      <c r="I260" s="175">
        <f>ROUND(E260*H260,2)</f>
        <v>0</v>
      </c>
      <c r="J260" s="174"/>
      <c r="K260" s="175">
        <f>ROUND(E260*J260,2)</f>
        <v>0</v>
      </c>
      <c r="L260" s="175">
        <v>21</v>
      </c>
      <c r="M260" s="175">
        <f>G260*(1+L260/100)</f>
        <v>18742.367599999998</v>
      </c>
      <c r="N260" s="175">
        <v>0</v>
      </c>
      <c r="O260" s="175">
        <f>ROUND(E260*N260,2)</f>
        <v>0</v>
      </c>
      <c r="P260" s="175">
        <v>0</v>
      </c>
      <c r="Q260" s="175">
        <f>ROUND(E260*P260,2)</f>
        <v>0</v>
      </c>
      <c r="R260" s="175" t="s">
        <v>348</v>
      </c>
      <c r="S260" s="175" t="s">
        <v>217</v>
      </c>
      <c r="T260" s="176" t="s">
        <v>218</v>
      </c>
      <c r="U260" s="161">
        <v>0.9385</v>
      </c>
      <c r="V260" s="161">
        <f>ROUND(E260*U260,2)</f>
        <v>32.65</v>
      </c>
      <c r="W260" s="161"/>
      <c r="X260" s="161" t="s">
        <v>622</v>
      </c>
      <c r="Y260" s="150"/>
      <c r="Z260" s="150"/>
      <c r="AA260" s="150"/>
      <c r="AB260" s="150"/>
      <c r="AC260" s="150"/>
      <c r="AD260" s="150"/>
      <c r="AE260" s="150"/>
      <c r="AF260" s="150"/>
      <c r="AG260" s="150" t="s">
        <v>623</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59" t="s">
        <v>1400</v>
      </c>
      <c r="D261" s="260"/>
      <c r="E261" s="260"/>
      <c r="F261" s="260"/>
      <c r="G261" s="260"/>
      <c r="H261" s="161"/>
      <c r="I261" s="161"/>
      <c r="J261" s="161"/>
      <c r="K261" s="161"/>
      <c r="L261" s="161"/>
      <c r="M261" s="161"/>
      <c r="N261" s="161"/>
      <c r="O261" s="161"/>
      <c r="P261" s="161"/>
      <c r="Q261" s="161"/>
      <c r="R261" s="161"/>
      <c r="S261" s="161"/>
      <c r="T261" s="161"/>
      <c r="U261" s="161"/>
      <c r="V261" s="161"/>
      <c r="W261" s="161"/>
      <c r="X261" s="161"/>
      <c r="Y261" s="150"/>
      <c r="Z261" s="150"/>
      <c r="AA261" s="150"/>
      <c r="AB261" s="150"/>
      <c r="AC261" s="150"/>
      <c r="AD261" s="150"/>
      <c r="AE261" s="150"/>
      <c r="AF261" s="150"/>
      <c r="AG261" s="150" t="s">
        <v>244</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261"/>
      <c r="D262" s="262"/>
      <c r="E262" s="262"/>
      <c r="F262" s="262"/>
      <c r="G262" s="262"/>
      <c r="H262" s="161"/>
      <c r="I262" s="161"/>
      <c r="J262" s="161"/>
      <c r="K262" s="161"/>
      <c r="L262" s="161"/>
      <c r="M262" s="161"/>
      <c r="N262" s="161"/>
      <c r="O262" s="161"/>
      <c r="P262" s="161"/>
      <c r="Q262" s="161"/>
      <c r="R262" s="161"/>
      <c r="S262" s="161"/>
      <c r="T262" s="161"/>
      <c r="U262" s="161"/>
      <c r="V262" s="161"/>
      <c r="W262" s="161"/>
      <c r="X262" s="161"/>
      <c r="Y262" s="150"/>
      <c r="Z262" s="150"/>
      <c r="AA262" s="150"/>
      <c r="AB262" s="150"/>
      <c r="AC262" s="150"/>
      <c r="AD262" s="150"/>
      <c r="AE262" s="150"/>
      <c r="AF262" s="150"/>
      <c r="AG262" s="150" t="s">
        <v>221</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x14ac:dyDescent="0.2">
      <c r="A263" s="164" t="s">
        <v>212</v>
      </c>
      <c r="B263" s="165" t="s">
        <v>125</v>
      </c>
      <c r="C263" s="179" t="s">
        <v>126</v>
      </c>
      <c r="D263" s="166"/>
      <c r="E263" s="167"/>
      <c r="F263" s="168"/>
      <c r="G263" s="168">
        <f>SUMIF(AG264:AG275,"&lt;&gt;NOR",G264:G275)</f>
        <v>17039.52</v>
      </c>
      <c r="H263" s="168"/>
      <c r="I263" s="168">
        <f>SUM(I264:I275)</f>
        <v>0</v>
      </c>
      <c r="J263" s="168"/>
      <c r="K263" s="168">
        <f>SUM(K264:K275)</f>
        <v>0</v>
      </c>
      <c r="L263" s="168"/>
      <c r="M263" s="168">
        <f>SUM(M264:M275)</f>
        <v>20617.819200000002</v>
      </c>
      <c r="N263" s="168"/>
      <c r="O263" s="168">
        <f>SUM(O264:O275)</f>
        <v>0.23</v>
      </c>
      <c r="P263" s="168"/>
      <c r="Q263" s="168">
        <f>SUM(Q264:Q275)</f>
        <v>0</v>
      </c>
      <c r="R263" s="168"/>
      <c r="S263" s="168"/>
      <c r="T263" s="169"/>
      <c r="U263" s="163"/>
      <c r="V263" s="163">
        <f>SUM(V264:V275)</f>
        <v>10.620000000000001</v>
      </c>
      <c r="W263" s="163"/>
      <c r="X263" s="163"/>
      <c r="AG263" t="s">
        <v>213</v>
      </c>
    </row>
    <row r="264" spans="1:60" ht="22.5" outlineLevel="1" x14ac:dyDescent="0.2">
      <c r="A264" s="170">
        <v>60</v>
      </c>
      <c r="B264" s="171" t="s">
        <v>625</v>
      </c>
      <c r="C264" s="180" t="s">
        <v>626</v>
      </c>
      <c r="D264" s="172" t="s">
        <v>276</v>
      </c>
      <c r="E264" s="173">
        <v>34.5</v>
      </c>
      <c r="F264" s="174">
        <v>36.68</v>
      </c>
      <c r="G264" s="175">
        <f>ROUND(E264*F264,2)</f>
        <v>1265.46</v>
      </c>
      <c r="H264" s="174"/>
      <c r="I264" s="175">
        <f>ROUND(E264*H264,2)</f>
        <v>0</v>
      </c>
      <c r="J264" s="174"/>
      <c r="K264" s="175">
        <f>ROUND(E264*J264,2)</f>
        <v>0</v>
      </c>
      <c r="L264" s="175">
        <v>21</v>
      </c>
      <c r="M264" s="175">
        <f>G264*(1+L264/100)</f>
        <v>1531.2066</v>
      </c>
      <c r="N264" s="175">
        <v>3.3E-4</v>
      </c>
      <c r="O264" s="175">
        <f>ROUND(E264*N264,2)</f>
        <v>0.01</v>
      </c>
      <c r="P264" s="175">
        <v>0</v>
      </c>
      <c r="Q264" s="175">
        <f>ROUND(E264*P264,2)</f>
        <v>0</v>
      </c>
      <c r="R264" s="175" t="s">
        <v>627</v>
      </c>
      <c r="S264" s="175" t="s">
        <v>217</v>
      </c>
      <c r="T264" s="176" t="s">
        <v>218</v>
      </c>
      <c r="U264" s="161">
        <v>0.03</v>
      </c>
      <c r="V264" s="161">
        <f>ROUND(E264*U264,2)</f>
        <v>1.04</v>
      </c>
      <c r="W264" s="161"/>
      <c r="X264" s="161" t="s">
        <v>241</v>
      </c>
      <c r="Y264" s="150"/>
      <c r="Z264" s="150"/>
      <c r="AA264" s="150"/>
      <c r="AB264" s="150"/>
      <c r="AC264" s="150"/>
      <c r="AD264" s="150"/>
      <c r="AE264" s="150"/>
      <c r="AF264" s="150"/>
      <c r="AG264" s="150" t="s">
        <v>242</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
      <c r="A265" s="157"/>
      <c r="B265" s="158"/>
      <c r="C265" s="189" t="s">
        <v>1401</v>
      </c>
      <c r="D265" s="184"/>
      <c r="E265" s="185">
        <v>34.5</v>
      </c>
      <c r="F265" s="161"/>
      <c r="G265" s="161"/>
      <c r="H265" s="161"/>
      <c r="I265" s="161"/>
      <c r="J265" s="161"/>
      <c r="K265" s="161"/>
      <c r="L265" s="161"/>
      <c r="M265" s="161"/>
      <c r="N265" s="161"/>
      <c r="O265" s="161"/>
      <c r="P265" s="161"/>
      <c r="Q265" s="161"/>
      <c r="R265" s="161"/>
      <c r="S265" s="161"/>
      <c r="T265" s="161"/>
      <c r="U265" s="161"/>
      <c r="V265" s="161"/>
      <c r="W265" s="161"/>
      <c r="X265" s="161"/>
      <c r="Y265" s="150"/>
      <c r="Z265" s="150"/>
      <c r="AA265" s="150"/>
      <c r="AB265" s="150"/>
      <c r="AC265" s="150"/>
      <c r="AD265" s="150"/>
      <c r="AE265" s="150"/>
      <c r="AF265" s="150"/>
      <c r="AG265" s="150" t="s">
        <v>246</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
      <c r="A266" s="157"/>
      <c r="B266" s="158"/>
      <c r="C266" s="261"/>
      <c r="D266" s="262"/>
      <c r="E266" s="262"/>
      <c r="F266" s="262"/>
      <c r="G266" s="262"/>
      <c r="H266" s="161"/>
      <c r="I266" s="161"/>
      <c r="J266" s="161"/>
      <c r="K266" s="161"/>
      <c r="L266" s="161"/>
      <c r="M266" s="161"/>
      <c r="N266" s="161"/>
      <c r="O266" s="161"/>
      <c r="P266" s="161"/>
      <c r="Q266" s="161"/>
      <c r="R266" s="161"/>
      <c r="S266" s="161"/>
      <c r="T266" s="161"/>
      <c r="U266" s="161"/>
      <c r="V266" s="161"/>
      <c r="W266" s="161"/>
      <c r="X266" s="161"/>
      <c r="Y266" s="150"/>
      <c r="Z266" s="150"/>
      <c r="AA266" s="150"/>
      <c r="AB266" s="150"/>
      <c r="AC266" s="150"/>
      <c r="AD266" s="150"/>
      <c r="AE266" s="150"/>
      <c r="AF266" s="150"/>
      <c r="AG266" s="150" t="s">
        <v>221</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ht="22.5" outlineLevel="1" x14ac:dyDescent="0.2">
      <c r="A267" s="170">
        <v>61</v>
      </c>
      <c r="B267" s="171" t="s">
        <v>632</v>
      </c>
      <c r="C267" s="180" t="s">
        <v>633</v>
      </c>
      <c r="D267" s="172" t="s">
        <v>276</v>
      </c>
      <c r="E267" s="173">
        <v>39.674999999999997</v>
      </c>
      <c r="F267" s="174">
        <v>363.22</v>
      </c>
      <c r="G267" s="175">
        <f>ROUND(E267*F267,2)</f>
        <v>14410.75</v>
      </c>
      <c r="H267" s="174"/>
      <c r="I267" s="175">
        <f>ROUND(E267*H267,2)</f>
        <v>0</v>
      </c>
      <c r="J267" s="174"/>
      <c r="K267" s="175">
        <f>ROUND(E267*J267,2)</f>
        <v>0</v>
      </c>
      <c r="L267" s="175">
        <v>21</v>
      </c>
      <c r="M267" s="175">
        <f>G267*(1+L267/100)</f>
        <v>17437.0075</v>
      </c>
      <c r="N267" s="175">
        <v>5.5900000000000004E-3</v>
      </c>
      <c r="O267" s="175">
        <f>ROUND(E267*N267,2)</f>
        <v>0.22</v>
      </c>
      <c r="P267" s="175">
        <v>0</v>
      </c>
      <c r="Q267" s="175">
        <f>ROUND(E267*P267,2)</f>
        <v>0</v>
      </c>
      <c r="R267" s="175" t="s">
        <v>627</v>
      </c>
      <c r="S267" s="175" t="s">
        <v>217</v>
      </c>
      <c r="T267" s="176" t="s">
        <v>218</v>
      </c>
      <c r="U267" s="161">
        <v>0.22991</v>
      </c>
      <c r="V267" s="161">
        <f>ROUND(E267*U267,2)</f>
        <v>9.1199999999999992</v>
      </c>
      <c r="W267" s="161"/>
      <c r="X267" s="161" t="s">
        <v>241</v>
      </c>
      <c r="Y267" s="150"/>
      <c r="Z267" s="150"/>
      <c r="AA267" s="150"/>
      <c r="AB267" s="150"/>
      <c r="AC267" s="150"/>
      <c r="AD267" s="150"/>
      <c r="AE267" s="150"/>
      <c r="AF267" s="150"/>
      <c r="AG267" s="150" t="s">
        <v>242</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
      <c r="A268" s="157"/>
      <c r="B268" s="158"/>
      <c r="C268" s="189" t="s">
        <v>1402</v>
      </c>
      <c r="D268" s="184"/>
      <c r="E268" s="185">
        <v>39.674999999999997</v>
      </c>
      <c r="F268" s="161"/>
      <c r="G268" s="161"/>
      <c r="H268" s="161"/>
      <c r="I268" s="161"/>
      <c r="J268" s="161"/>
      <c r="K268" s="161"/>
      <c r="L268" s="161"/>
      <c r="M268" s="161"/>
      <c r="N268" s="161"/>
      <c r="O268" s="161"/>
      <c r="P268" s="161"/>
      <c r="Q268" s="161"/>
      <c r="R268" s="161"/>
      <c r="S268" s="161"/>
      <c r="T268" s="161"/>
      <c r="U268" s="161"/>
      <c r="V268" s="161"/>
      <c r="W268" s="161"/>
      <c r="X268" s="161"/>
      <c r="Y268" s="150"/>
      <c r="Z268" s="150"/>
      <c r="AA268" s="150"/>
      <c r="AB268" s="150"/>
      <c r="AC268" s="150"/>
      <c r="AD268" s="150"/>
      <c r="AE268" s="150"/>
      <c r="AF268" s="150"/>
      <c r="AG268" s="150" t="s">
        <v>246</v>
      </c>
      <c r="AH268" s="150">
        <v>0</v>
      </c>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
      <c r="A269" s="157"/>
      <c r="B269" s="158"/>
      <c r="C269" s="261"/>
      <c r="D269" s="262"/>
      <c r="E269" s="262"/>
      <c r="F269" s="262"/>
      <c r="G269" s="262"/>
      <c r="H269" s="161"/>
      <c r="I269" s="161"/>
      <c r="J269" s="161"/>
      <c r="K269" s="161"/>
      <c r="L269" s="161"/>
      <c r="M269" s="161"/>
      <c r="N269" s="161"/>
      <c r="O269" s="161"/>
      <c r="P269" s="161"/>
      <c r="Q269" s="161"/>
      <c r="R269" s="161"/>
      <c r="S269" s="161"/>
      <c r="T269" s="161"/>
      <c r="U269" s="161"/>
      <c r="V269" s="161"/>
      <c r="W269" s="161"/>
      <c r="X269" s="161"/>
      <c r="Y269" s="150"/>
      <c r="Z269" s="150"/>
      <c r="AA269" s="150"/>
      <c r="AB269" s="150"/>
      <c r="AC269" s="150"/>
      <c r="AD269" s="150"/>
      <c r="AE269" s="150"/>
      <c r="AF269" s="150"/>
      <c r="AG269" s="150" t="s">
        <v>221</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
      <c r="A270" s="170">
        <v>62</v>
      </c>
      <c r="B270" s="171" t="s">
        <v>1403</v>
      </c>
      <c r="C270" s="180" t="s">
        <v>1404</v>
      </c>
      <c r="D270" s="172" t="s">
        <v>276</v>
      </c>
      <c r="E270" s="173">
        <v>1.2</v>
      </c>
      <c r="F270" s="174">
        <v>583.39</v>
      </c>
      <c r="G270" s="175">
        <f>ROUND(E270*F270,2)</f>
        <v>700.07</v>
      </c>
      <c r="H270" s="174"/>
      <c r="I270" s="175">
        <f>ROUND(E270*H270,2)</f>
        <v>0</v>
      </c>
      <c r="J270" s="174"/>
      <c r="K270" s="175">
        <f>ROUND(E270*J270,2)</f>
        <v>0</v>
      </c>
      <c r="L270" s="175">
        <v>21</v>
      </c>
      <c r="M270" s="175">
        <f>G270*(1+L270/100)</f>
        <v>847.0847</v>
      </c>
      <c r="N270" s="175">
        <v>3.6800000000000001E-3</v>
      </c>
      <c r="O270" s="175">
        <f>ROUND(E270*N270,2)</f>
        <v>0</v>
      </c>
      <c r="P270" s="175">
        <v>0</v>
      </c>
      <c r="Q270" s="175">
        <f>ROUND(E270*P270,2)</f>
        <v>0</v>
      </c>
      <c r="R270" s="175" t="s">
        <v>627</v>
      </c>
      <c r="S270" s="175" t="s">
        <v>217</v>
      </c>
      <c r="T270" s="176" t="s">
        <v>218</v>
      </c>
      <c r="U270" s="161">
        <v>0.38500000000000001</v>
      </c>
      <c r="V270" s="161">
        <f>ROUND(E270*U270,2)</f>
        <v>0.46</v>
      </c>
      <c r="W270" s="161"/>
      <c r="X270" s="161" t="s">
        <v>241</v>
      </c>
      <c r="Y270" s="150"/>
      <c r="Z270" s="150"/>
      <c r="AA270" s="150"/>
      <c r="AB270" s="150"/>
      <c r="AC270" s="150"/>
      <c r="AD270" s="150"/>
      <c r="AE270" s="150"/>
      <c r="AF270" s="150"/>
      <c r="AG270" s="150" t="s">
        <v>242</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9" t="s">
        <v>1405</v>
      </c>
      <c r="D271" s="184"/>
      <c r="E271" s="185">
        <v>1.2</v>
      </c>
      <c r="F271" s="161"/>
      <c r="G271" s="161"/>
      <c r="H271" s="161"/>
      <c r="I271" s="161"/>
      <c r="J271" s="161"/>
      <c r="K271" s="161"/>
      <c r="L271" s="161"/>
      <c r="M271" s="161"/>
      <c r="N271" s="161"/>
      <c r="O271" s="161"/>
      <c r="P271" s="161"/>
      <c r="Q271" s="161"/>
      <c r="R271" s="161"/>
      <c r="S271" s="161"/>
      <c r="T271" s="161"/>
      <c r="U271" s="161"/>
      <c r="V271" s="161"/>
      <c r="W271" s="161"/>
      <c r="X271" s="161"/>
      <c r="Y271" s="150"/>
      <c r="Z271" s="150"/>
      <c r="AA271" s="150"/>
      <c r="AB271" s="150"/>
      <c r="AC271" s="150"/>
      <c r="AD271" s="150"/>
      <c r="AE271" s="150"/>
      <c r="AF271" s="150"/>
      <c r="AG271" s="150" t="s">
        <v>246</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61"/>
      <c r="D272" s="262"/>
      <c r="E272" s="262"/>
      <c r="F272" s="262"/>
      <c r="G272" s="262"/>
      <c r="H272" s="161"/>
      <c r="I272" s="161"/>
      <c r="J272" s="161"/>
      <c r="K272" s="161"/>
      <c r="L272" s="161"/>
      <c r="M272" s="161"/>
      <c r="N272" s="161"/>
      <c r="O272" s="161"/>
      <c r="P272" s="161"/>
      <c r="Q272" s="161"/>
      <c r="R272" s="161"/>
      <c r="S272" s="161"/>
      <c r="T272" s="161"/>
      <c r="U272" s="161"/>
      <c r="V272" s="161"/>
      <c r="W272" s="161"/>
      <c r="X272" s="161"/>
      <c r="Y272" s="150"/>
      <c r="Z272" s="150"/>
      <c r="AA272" s="150"/>
      <c r="AB272" s="150"/>
      <c r="AC272" s="150"/>
      <c r="AD272" s="150"/>
      <c r="AE272" s="150"/>
      <c r="AF272" s="150"/>
      <c r="AG272" s="150" t="s">
        <v>221</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1" x14ac:dyDescent="0.2">
      <c r="A273" s="157">
        <v>63</v>
      </c>
      <c r="B273" s="158" t="s">
        <v>643</v>
      </c>
      <c r="C273" s="190" t="s">
        <v>644</v>
      </c>
      <c r="D273" s="159" t="s">
        <v>0</v>
      </c>
      <c r="E273" s="177">
        <v>163.7628</v>
      </c>
      <c r="F273" s="162">
        <v>4.05</v>
      </c>
      <c r="G273" s="161">
        <f>ROUND(E273*F273,2)</f>
        <v>663.24</v>
      </c>
      <c r="H273" s="162"/>
      <c r="I273" s="161">
        <f>ROUND(E273*H273,2)</f>
        <v>0</v>
      </c>
      <c r="J273" s="162"/>
      <c r="K273" s="161">
        <f>ROUND(E273*J273,2)</f>
        <v>0</v>
      </c>
      <c r="L273" s="161">
        <v>21</v>
      </c>
      <c r="M273" s="161">
        <f>G273*(1+L273/100)</f>
        <v>802.5204</v>
      </c>
      <c r="N273" s="161">
        <v>0</v>
      </c>
      <c r="O273" s="161">
        <f>ROUND(E273*N273,2)</f>
        <v>0</v>
      </c>
      <c r="P273" s="161">
        <v>0</v>
      </c>
      <c r="Q273" s="161">
        <f>ROUND(E273*P273,2)</f>
        <v>0</v>
      </c>
      <c r="R273" s="161" t="s">
        <v>627</v>
      </c>
      <c r="S273" s="161" t="s">
        <v>217</v>
      </c>
      <c r="T273" s="161" t="s">
        <v>218</v>
      </c>
      <c r="U273" s="161">
        <v>0</v>
      </c>
      <c r="V273" s="161">
        <f>ROUND(E273*U273,2)</f>
        <v>0</v>
      </c>
      <c r="W273" s="161"/>
      <c r="X273" s="161" t="s">
        <v>622</v>
      </c>
      <c r="Y273" s="150"/>
      <c r="Z273" s="150"/>
      <c r="AA273" s="150"/>
      <c r="AB273" s="150"/>
      <c r="AC273" s="150"/>
      <c r="AD273" s="150"/>
      <c r="AE273" s="150"/>
      <c r="AF273" s="150"/>
      <c r="AG273" s="150" t="s">
        <v>623</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263" t="s">
        <v>645</v>
      </c>
      <c r="D274" s="264"/>
      <c r="E274" s="264"/>
      <c r="F274" s="264"/>
      <c r="G274" s="264"/>
      <c r="H274" s="161"/>
      <c r="I274" s="161"/>
      <c r="J274" s="161"/>
      <c r="K274" s="161"/>
      <c r="L274" s="161"/>
      <c r="M274" s="161"/>
      <c r="N274" s="161"/>
      <c r="O274" s="161"/>
      <c r="P274" s="161"/>
      <c r="Q274" s="161"/>
      <c r="R274" s="161"/>
      <c r="S274" s="161"/>
      <c r="T274" s="161"/>
      <c r="U274" s="161"/>
      <c r="V274" s="161"/>
      <c r="W274" s="161"/>
      <c r="X274" s="161"/>
      <c r="Y274" s="150"/>
      <c r="Z274" s="150"/>
      <c r="AA274" s="150"/>
      <c r="AB274" s="150"/>
      <c r="AC274" s="150"/>
      <c r="AD274" s="150"/>
      <c r="AE274" s="150"/>
      <c r="AF274" s="150"/>
      <c r="AG274" s="150" t="s">
        <v>244</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61"/>
      <c r="D275" s="262"/>
      <c r="E275" s="262"/>
      <c r="F275" s="262"/>
      <c r="G275" s="262"/>
      <c r="H275" s="161"/>
      <c r="I275" s="161"/>
      <c r="J275" s="161"/>
      <c r="K275" s="161"/>
      <c r="L275" s="161"/>
      <c r="M275" s="161"/>
      <c r="N275" s="161"/>
      <c r="O275" s="161"/>
      <c r="P275" s="161"/>
      <c r="Q275" s="161"/>
      <c r="R275" s="161"/>
      <c r="S275" s="161"/>
      <c r="T275" s="161"/>
      <c r="U275" s="161"/>
      <c r="V275" s="161"/>
      <c r="W275" s="161"/>
      <c r="X275" s="161"/>
      <c r="Y275" s="150"/>
      <c r="Z275" s="150"/>
      <c r="AA275" s="150"/>
      <c r="AB275" s="150"/>
      <c r="AC275" s="150"/>
      <c r="AD275" s="150"/>
      <c r="AE275" s="150"/>
      <c r="AF275" s="150"/>
      <c r="AG275" s="150" t="s">
        <v>221</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x14ac:dyDescent="0.2">
      <c r="A276" s="164" t="s">
        <v>212</v>
      </c>
      <c r="B276" s="165" t="s">
        <v>129</v>
      </c>
      <c r="C276" s="179" t="s">
        <v>130</v>
      </c>
      <c r="D276" s="166"/>
      <c r="E276" s="167"/>
      <c r="F276" s="168"/>
      <c r="G276" s="168">
        <f>SUMIF(AG277:AG285,"&lt;&gt;NOR",G277:G285)</f>
        <v>12195.07</v>
      </c>
      <c r="H276" s="168"/>
      <c r="I276" s="168">
        <f>SUM(I277:I285)</f>
        <v>0</v>
      </c>
      <c r="J276" s="168"/>
      <c r="K276" s="168">
        <f>SUM(K277:K285)</f>
        <v>0</v>
      </c>
      <c r="L276" s="168"/>
      <c r="M276" s="168">
        <f>SUM(M277:M285)</f>
        <v>14756.0347</v>
      </c>
      <c r="N276" s="168"/>
      <c r="O276" s="168">
        <f>SUM(O277:O285)</f>
        <v>7.0000000000000007E-2</v>
      </c>
      <c r="P276" s="168"/>
      <c r="Q276" s="168">
        <f>SUM(Q277:Q285)</f>
        <v>0</v>
      </c>
      <c r="R276" s="168"/>
      <c r="S276" s="168"/>
      <c r="T276" s="169"/>
      <c r="U276" s="163"/>
      <c r="V276" s="163">
        <f>SUM(V277:V285)</f>
        <v>2.76</v>
      </c>
      <c r="W276" s="163"/>
      <c r="X276" s="163"/>
      <c r="AG276" t="s">
        <v>213</v>
      </c>
    </row>
    <row r="277" spans="1:60" outlineLevel="1" x14ac:dyDescent="0.2">
      <c r="A277" s="170">
        <v>64</v>
      </c>
      <c r="B277" s="171" t="s">
        <v>676</v>
      </c>
      <c r="C277" s="180" t="s">
        <v>677</v>
      </c>
      <c r="D277" s="172" t="s">
        <v>276</v>
      </c>
      <c r="E277" s="173">
        <v>34.5</v>
      </c>
      <c r="F277" s="174">
        <v>46.64</v>
      </c>
      <c r="G277" s="175">
        <f>ROUND(E277*F277,2)</f>
        <v>1609.08</v>
      </c>
      <c r="H277" s="174"/>
      <c r="I277" s="175">
        <f>ROUND(E277*H277,2)</f>
        <v>0</v>
      </c>
      <c r="J277" s="174"/>
      <c r="K277" s="175">
        <f>ROUND(E277*J277,2)</f>
        <v>0</v>
      </c>
      <c r="L277" s="175">
        <v>21</v>
      </c>
      <c r="M277" s="175">
        <f>G277*(1+L277/100)</f>
        <v>1946.9867999999999</v>
      </c>
      <c r="N277" s="175">
        <v>0</v>
      </c>
      <c r="O277" s="175">
        <f>ROUND(E277*N277,2)</f>
        <v>0</v>
      </c>
      <c r="P277" s="175">
        <v>0</v>
      </c>
      <c r="Q277" s="175">
        <f>ROUND(E277*P277,2)</f>
        <v>0</v>
      </c>
      <c r="R277" s="175" t="s">
        <v>678</v>
      </c>
      <c r="S277" s="175" t="s">
        <v>217</v>
      </c>
      <c r="T277" s="176" t="s">
        <v>218</v>
      </c>
      <c r="U277" s="161">
        <v>0.08</v>
      </c>
      <c r="V277" s="161">
        <f>ROUND(E277*U277,2)</f>
        <v>2.76</v>
      </c>
      <c r="W277" s="161"/>
      <c r="X277" s="161" t="s">
        <v>241</v>
      </c>
      <c r="Y277" s="150"/>
      <c r="Z277" s="150"/>
      <c r="AA277" s="150"/>
      <c r="AB277" s="150"/>
      <c r="AC277" s="150"/>
      <c r="AD277" s="150"/>
      <c r="AE277" s="150"/>
      <c r="AF277" s="150"/>
      <c r="AG277" s="150" t="s">
        <v>242</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189" t="s">
        <v>1401</v>
      </c>
      <c r="D278" s="184"/>
      <c r="E278" s="185">
        <v>34.5</v>
      </c>
      <c r="F278" s="161"/>
      <c r="G278" s="161"/>
      <c r="H278" s="161"/>
      <c r="I278" s="161"/>
      <c r="J278" s="161"/>
      <c r="K278" s="161"/>
      <c r="L278" s="161"/>
      <c r="M278" s="161"/>
      <c r="N278" s="161"/>
      <c r="O278" s="161"/>
      <c r="P278" s="161"/>
      <c r="Q278" s="161"/>
      <c r="R278" s="161"/>
      <c r="S278" s="161"/>
      <c r="T278" s="161"/>
      <c r="U278" s="161"/>
      <c r="V278" s="161"/>
      <c r="W278" s="161"/>
      <c r="X278" s="161"/>
      <c r="Y278" s="150"/>
      <c r="Z278" s="150"/>
      <c r="AA278" s="150"/>
      <c r="AB278" s="150"/>
      <c r="AC278" s="150"/>
      <c r="AD278" s="150"/>
      <c r="AE278" s="150"/>
      <c r="AF278" s="150"/>
      <c r="AG278" s="150" t="s">
        <v>246</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57"/>
      <c r="B279" s="158"/>
      <c r="C279" s="261"/>
      <c r="D279" s="262"/>
      <c r="E279" s="262"/>
      <c r="F279" s="262"/>
      <c r="G279" s="262"/>
      <c r="H279" s="161"/>
      <c r="I279" s="161"/>
      <c r="J279" s="161"/>
      <c r="K279" s="161"/>
      <c r="L279" s="161"/>
      <c r="M279" s="161"/>
      <c r="N279" s="161"/>
      <c r="O279" s="161"/>
      <c r="P279" s="161"/>
      <c r="Q279" s="161"/>
      <c r="R279" s="161"/>
      <c r="S279" s="161"/>
      <c r="T279" s="161"/>
      <c r="U279" s="161"/>
      <c r="V279" s="161"/>
      <c r="W279" s="161"/>
      <c r="X279" s="161"/>
      <c r="Y279" s="150"/>
      <c r="Z279" s="150"/>
      <c r="AA279" s="150"/>
      <c r="AB279" s="150"/>
      <c r="AC279" s="150"/>
      <c r="AD279" s="150"/>
      <c r="AE279" s="150"/>
      <c r="AF279" s="150"/>
      <c r="AG279" s="150" t="s">
        <v>221</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ht="22.5" outlineLevel="1" x14ac:dyDescent="0.2">
      <c r="A280" s="170">
        <v>65</v>
      </c>
      <c r="B280" s="171" t="s">
        <v>686</v>
      </c>
      <c r="C280" s="180" t="s">
        <v>687</v>
      </c>
      <c r="D280" s="172" t="s">
        <v>249</v>
      </c>
      <c r="E280" s="173">
        <v>3.6225000000000001</v>
      </c>
      <c r="F280" s="174">
        <v>2854.66</v>
      </c>
      <c r="G280" s="175">
        <f>ROUND(E280*F280,2)</f>
        <v>10341.01</v>
      </c>
      <c r="H280" s="174"/>
      <c r="I280" s="175">
        <f>ROUND(E280*H280,2)</f>
        <v>0</v>
      </c>
      <c r="J280" s="174"/>
      <c r="K280" s="175">
        <f>ROUND(E280*J280,2)</f>
        <v>0</v>
      </c>
      <c r="L280" s="175">
        <v>21</v>
      </c>
      <c r="M280" s="175">
        <f>G280*(1+L280/100)</f>
        <v>12512.622100000001</v>
      </c>
      <c r="N280" s="175">
        <v>0.02</v>
      </c>
      <c r="O280" s="175">
        <f>ROUND(E280*N280,2)</f>
        <v>7.0000000000000007E-2</v>
      </c>
      <c r="P280" s="175">
        <v>0</v>
      </c>
      <c r="Q280" s="175">
        <f>ROUND(E280*P280,2)</f>
        <v>0</v>
      </c>
      <c r="R280" s="175" t="s">
        <v>295</v>
      </c>
      <c r="S280" s="175" t="s">
        <v>217</v>
      </c>
      <c r="T280" s="176" t="s">
        <v>218</v>
      </c>
      <c r="U280" s="161">
        <v>0</v>
      </c>
      <c r="V280" s="161">
        <f>ROUND(E280*U280,2)</f>
        <v>0</v>
      </c>
      <c r="W280" s="161"/>
      <c r="X280" s="161" t="s">
        <v>296</v>
      </c>
      <c r="Y280" s="150"/>
      <c r="Z280" s="150"/>
      <c r="AA280" s="150"/>
      <c r="AB280" s="150"/>
      <c r="AC280" s="150"/>
      <c r="AD280" s="150"/>
      <c r="AE280" s="150"/>
      <c r="AF280" s="150"/>
      <c r="AG280" s="150" t="s">
        <v>297</v>
      </c>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189" t="s">
        <v>1406</v>
      </c>
      <c r="D281" s="184"/>
      <c r="E281" s="185">
        <v>3.6225000000000001</v>
      </c>
      <c r="F281" s="161"/>
      <c r="G281" s="161"/>
      <c r="H281" s="161"/>
      <c r="I281" s="161"/>
      <c r="J281" s="161"/>
      <c r="K281" s="161"/>
      <c r="L281" s="161"/>
      <c r="M281" s="161"/>
      <c r="N281" s="161"/>
      <c r="O281" s="161"/>
      <c r="P281" s="161"/>
      <c r="Q281" s="161"/>
      <c r="R281" s="161"/>
      <c r="S281" s="161"/>
      <c r="T281" s="161"/>
      <c r="U281" s="161"/>
      <c r="V281" s="161"/>
      <c r="W281" s="161"/>
      <c r="X281" s="161"/>
      <c r="Y281" s="150"/>
      <c r="Z281" s="150"/>
      <c r="AA281" s="150"/>
      <c r="AB281" s="150"/>
      <c r="AC281" s="150"/>
      <c r="AD281" s="150"/>
      <c r="AE281" s="150"/>
      <c r="AF281" s="150"/>
      <c r="AG281" s="150" t="s">
        <v>246</v>
      </c>
      <c r="AH281" s="150">
        <v>0</v>
      </c>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c r="B282" s="158"/>
      <c r="C282" s="261"/>
      <c r="D282" s="262"/>
      <c r="E282" s="262"/>
      <c r="F282" s="262"/>
      <c r="G282" s="262"/>
      <c r="H282" s="161"/>
      <c r="I282" s="161"/>
      <c r="J282" s="161"/>
      <c r="K282" s="161"/>
      <c r="L282" s="161"/>
      <c r="M282" s="161"/>
      <c r="N282" s="161"/>
      <c r="O282" s="161"/>
      <c r="P282" s="161"/>
      <c r="Q282" s="161"/>
      <c r="R282" s="161"/>
      <c r="S282" s="161"/>
      <c r="T282" s="161"/>
      <c r="U282" s="161"/>
      <c r="V282" s="161"/>
      <c r="W282" s="161"/>
      <c r="X282" s="161"/>
      <c r="Y282" s="150"/>
      <c r="Z282" s="150"/>
      <c r="AA282" s="150"/>
      <c r="AB282" s="150"/>
      <c r="AC282" s="150"/>
      <c r="AD282" s="150"/>
      <c r="AE282" s="150"/>
      <c r="AF282" s="150"/>
      <c r="AG282" s="150" t="s">
        <v>221</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v>66</v>
      </c>
      <c r="B283" s="158" t="s">
        <v>701</v>
      </c>
      <c r="C283" s="190" t="s">
        <v>702</v>
      </c>
      <c r="D283" s="159" t="s">
        <v>0</v>
      </c>
      <c r="E283" s="177">
        <v>119.5009</v>
      </c>
      <c r="F283" s="162">
        <v>2.0499999999999998</v>
      </c>
      <c r="G283" s="161">
        <f>ROUND(E283*F283,2)</f>
        <v>244.98</v>
      </c>
      <c r="H283" s="162"/>
      <c r="I283" s="161">
        <f>ROUND(E283*H283,2)</f>
        <v>0</v>
      </c>
      <c r="J283" s="162"/>
      <c r="K283" s="161">
        <f>ROUND(E283*J283,2)</f>
        <v>0</v>
      </c>
      <c r="L283" s="161">
        <v>21</v>
      </c>
      <c r="M283" s="161">
        <f>G283*(1+L283/100)</f>
        <v>296.42579999999998</v>
      </c>
      <c r="N283" s="161">
        <v>0</v>
      </c>
      <c r="O283" s="161">
        <f>ROUND(E283*N283,2)</f>
        <v>0</v>
      </c>
      <c r="P283" s="161">
        <v>0</v>
      </c>
      <c r="Q283" s="161">
        <f>ROUND(E283*P283,2)</f>
        <v>0</v>
      </c>
      <c r="R283" s="161" t="s">
        <v>678</v>
      </c>
      <c r="S283" s="161" t="s">
        <v>217</v>
      </c>
      <c r="T283" s="161" t="s">
        <v>218</v>
      </c>
      <c r="U283" s="161">
        <v>0</v>
      </c>
      <c r="V283" s="161">
        <f>ROUND(E283*U283,2)</f>
        <v>0</v>
      </c>
      <c r="W283" s="161"/>
      <c r="X283" s="161" t="s">
        <v>622</v>
      </c>
      <c r="Y283" s="150"/>
      <c r="Z283" s="150"/>
      <c r="AA283" s="150"/>
      <c r="AB283" s="150"/>
      <c r="AC283" s="150"/>
      <c r="AD283" s="150"/>
      <c r="AE283" s="150"/>
      <c r="AF283" s="150"/>
      <c r="AG283" s="150" t="s">
        <v>623</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63" t="s">
        <v>675</v>
      </c>
      <c r="D284" s="264"/>
      <c r="E284" s="264"/>
      <c r="F284" s="264"/>
      <c r="G284" s="264"/>
      <c r="H284" s="161"/>
      <c r="I284" s="161"/>
      <c r="J284" s="161"/>
      <c r="K284" s="161"/>
      <c r="L284" s="161"/>
      <c r="M284" s="161"/>
      <c r="N284" s="161"/>
      <c r="O284" s="161"/>
      <c r="P284" s="161"/>
      <c r="Q284" s="161"/>
      <c r="R284" s="161"/>
      <c r="S284" s="161"/>
      <c r="T284" s="161"/>
      <c r="U284" s="161"/>
      <c r="V284" s="161"/>
      <c r="W284" s="161"/>
      <c r="X284" s="161"/>
      <c r="Y284" s="150"/>
      <c r="Z284" s="150"/>
      <c r="AA284" s="150"/>
      <c r="AB284" s="150"/>
      <c r="AC284" s="150"/>
      <c r="AD284" s="150"/>
      <c r="AE284" s="150"/>
      <c r="AF284" s="150"/>
      <c r="AG284" s="150" t="s">
        <v>244</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
      <c r="A285" s="157"/>
      <c r="B285" s="158"/>
      <c r="C285" s="261"/>
      <c r="D285" s="262"/>
      <c r="E285" s="262"/>
      <c r="F285" s="262"/>
      <c r="G285" s="262"/>
      <c r="H285" s="161"/>
      <c r="I285" s="161"/>
      <c r="J285" s="161"/>
      <c r="K285" s="161"/>
      <c r="L285" s="161"/>
      <c r="M285" s="161"/>
      <c r="N285" s="161"/>
      <c r="O285" s="161"/>
      <c r="P285" s="161"/>
      <c r="Q285" s="161"/>
      <c r="R285" s="161"/>
      <c r="S285" s="161"/>
      <c r="T285" s="161"/>
      <c r="U285" s="161"/>
      <c r="V285" s="161"/>
      <c r="W285" s="161"/>
      <c r="X285" s="161"/>
      <c r="Y285" s="150"/>
      <c r="Z285" s="150"/>
      <c r="AA285" s="150"/>
      <c r="AB285" s="150"/>
      <c r="AC285" s="150"/>
      <c r="AD285" s="150"/>
      <c r="AE285" s="150"/>
      <c r="AF285" s="150"/>
      <c r="AG285" s="150" t="s">
        <v>221</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x14ac:dyDescent="0.2">
      <c r="A286" s="164" t="s">
        <v>212</v>
      </c>
      <c r="B286" s="165" t="s">
        <v>131</v>
      </c>
      <c r="C286" s="179" t="s">
        <v>132</v>
      </c>
      <c r="D286" s="166"/>
      <c r="E286" s="167"/>
      <c r="F286" s="168"/>
      <c r="G286" s="168">
        <f>SUMIF(AG287:AG301,"&lt;&gt;NOR",G287:G301)</f>
        <v>10789.760000000002</v>
      </c>
      <c r="H286" s="168"/>
      <c r="I286" s="168">
        <f>SUM(I287:I301)</f>
        <v>0</v>
      </c>
      <c r="J286" s="168"/>
      <c r="K286" s="168">
        <f>SUM(K287:K301)</f>
        <v>0</v>
      </c>
      <c r="L286" s="168"/>
      <c r="M286" s="168">
        <f>SUM(M287:M301)</f>
        <v>13055.6096</v>
      </c>
      <c r="N286" s="168"/>
      <c r="O286" s="168">
        <f>SUM(O287:O301)</f>
        <v>0.01</v>
      </c>
      <c r="P286" s="168"/>
      <c r="Q286" s="168">
        <f>SUM(Q287:Q301)</f>
        <v>0</v>
      </c>
      <c r="R286" s="168"/>
      <c r="S286" s="168"/>
      <c r="T286" s="169"/>
      <c r="U286" s="163"/>
      <c r="V286" s="163">
        <f>SUM(V287:V301)</f>
        <v>17.43</v>
      </c>
      <c r="W286" s="163"/>
      <c r="X286" s="163"/>
      <c r="AG286" t="s">
        <v>213</v>
      </c>
    </row>
    <row r="287" spans="1:60" outlineLevel="1" x14ac:dyDescent="0.2">
      <c r="A287" s="170">
        <v>67</v>
      </c>
      <c r="B287" s="171" t="s">
        <v>1407</v>
      </c>
      <c r="C287" s="180" t="s">
        <v>1408</v>
      </c>
      <c r="D287" s="172" t="s">
        <v>332</v>
      </c>
      <c r="E287" s="173">
        <v>1</v>
      </c>
      <c r="F287" s="174">
        <v>421.37</v>
      </c>
      <c r="G287" s="175">
        <f>ROUND(E287*F287,2)</f>
        <v>421.37</v>
      </c>
      <c r="H287" s="174"/>
      <c r="I287" s="175">
        <f>ROUND(E287*H287,2)</f>
        <v>0</v>
      </c>
      <c r="J287" s="174"/>
      <c r="K287" s="175">
        <f>ROUND(E287*J287,2)</f>
        <v>0</v>
      </c>
      <c r="L287" s="175">
        <v>21</v>
      </c>
      <c r="M287" s="175">
        <f>G287*(1+L287/100)</f>
        <v>509.85769999999997</v>
      </c>
      <c r="N287" s="175">
        <v>3.6999999999999999E-4</v>
      </c>
      <c r="O287" s="175">
        <f>ROUND(E287*N287,2)</f>
        <v>0</v>
      </c>
      <c r="P287" s="175">
        <v>0</v>
      </c>
      <c r="Q287" s="175">
        <f>ROUND(E287*P287,2)</f>
        <v>0</v>
      </c>
      <c r="R287" s="175" t="s">
        <v>705</v>
      </c>
      <c r="S287" s="175" t="s">
        <v>217</v>
      </c>
      <c r="T287" s="176" t="s">
        <v>218</v>
      </c>
      <c r="U287" s="161">
        <v>0.71399999999999997</v>
      </c>
      <c r="V287" s="161">
        <f>ROUND(E287*U287,2)</f>
        <v>0.71</v>
      </c>
      <c r="W287" s="161"/>
      <c r="X287" s="161" t="s">
        <v>241</v>
      </c>
      <c r="Y287" s="150"/>
      <c r="Z287" s="150"/>
      <c r="AA287" s="150"/>
      <c r="AB287" s="150"/>
      <c r="AC287" s="150"/>
      <c r="AD287" s="150"/>
      <c r="AE287" s="150"/>
      <c r="AF287" s="150"/>
      <c r="AG287" s="150" t="s">
        <v>242</v>
      </c>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50"/>
      <c r="D288" s="251"/>
      <c r="E288" s="251"/>
      <c r="F288" s="251"/>
      <c r="G288" s="251"/>
      <c r="H288" s="161"/>
      <c r="I288" s="161"/>
      <c r="J288" s="161"/>
      <c r="K288" s="161"/>
      <c r="L288" s="161"/>
      <c r="M288" s="161"/>
      <c r="N288" s="161"/>
      <c r="O288" s="161"/>
      <c r="P288" s="161"/>
      <c r="Q288" s="161"/>
      <c r="R288" s="161"/>
      <c r="S288" s="161"/>
      <c r="T288" s="161"/>
      <c r="U288" s="161"/>
      <c r="V288" s="161"/>
      <c r="W288" s="161"/>
      <c r="X288" s="161"/>
      <c r="Y288" s="150"/>
      <c r="Z288" s="150"/>
      <c r="AA288" s="150"/>
      <c r="AB288" s="150"/>
      <c r="AC288" s="150"/>
      <c r="AD288" s="150"/>
      <c r="AE288" s="150"/>
      <c r="AF288" s="150"/>
      <c r="AG288" s="150" t="s">
        <v>221</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
      <c r="A289" s="170">
        <v>68</v>
      </c>
      <c r="B289" s="171" t="s">
        <v>1409</v>
      </c>
      <c r="C289" s="180" t="s">
        <v>1410</v>
      </c>
      <c r="D289" s="172" t="s">
        <v>239</v>
      </c>
      <c r="E289" s="173">
        <v>14.1</v>
      </c>
      <c r="F289" s="174">
        <v>371.52</v>
      </c>
      <c r="G289" s="175">
        <f>ROUND(E289*F289,2)</f>
        <v>5238.43</v>
      </c>
      <c r="H289" s="174"/>
      <c r="I289" s="175">
        <f>ROUND(E289*H289,2)</f>
        <v>0</v>
      </c>
      <c r="J289" s="174"/>
      <c r="K289" s="175">
        <f>ROUND(E289*J289,2)</f>
        <v>0</v>
      </c>
      <c r="L289" s="175">
        <v>21</v>
      </c>
      <c r="M289" s="175">
        <f>G289*(1+L289/100)</f>
        <v>6338.5003000000006</v>
      </c>
      <c r="N289" s="175">
        <v>6.9999999999999999E-4</v>
      </c>
      <c r="O289" s="175">
        <f>ROUND(E289*N289,2)</f>
        <v>0.01</v>
      </c>
      <c r="P289" s="175">
        <v>0</v>
      </c>
      <c r="Q289" s="175">
        <f>ROUND(E289*P289,2)</f>
        <v>0</v>
      </c>
      <c r="R289" s="175" t="s">
        <v>705</v>
      </c>
      <c r="S289" s="175" t="s">
        <v>217</v>
      </c>
      <c r="T289" s="176" t="s">
        <v>218</v>
      </c>
      <c r="U289" s="161">
        <v>0.45200000000000001</v>
      </c>
      <c r="V289" s="161">
        <f>ROUND(E289*U289,2)</f>
        <v>6.37</v>
      </c>
      <c r="W289" s="161"/>
      <c r="X289" s="161" t="s">
        <v>241</v>
      </c>
      <c r="Y289" s="150"/>
      <c r="Z289" s="150"/>
      <c r="AA289" s="150"/>
      <c r="AB289" s="150"/>
      <c r="AC289" s="150"/>
      <c r="AD289" s="150"/>
      <c r="AE289" s="150"/>
      <c r="AF289" s="150"/>
      <c r="AG289" s="150" t="s">
        <v>242</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259" t="s">
        <v>712</v>
      </c>
      <c r="D290" s="260"/>
      <c r="E290" s="260"/>
      <c r="F290" s="260"/>
      <c r="G290" s="260"/>
      <c r="H290" s="161"/>
      <c r="I290" s="161"/>
      <c r="J290" s="161"/>
      <c r="K290" s="161"/>
      <c r="L290" s="161"/>
      <c r="M290" s="161"/>
      <c r="N290" s="161"/>
      <c r="O290" s="161"/>
      <c r="P290" s="161"/>
      <c r="Q290" s="161"/>
      <c r="R290" s="161"/>
      <c r="S290" s="161"/>
      <c r="T290" s="161"/>
      <c r="U290" s="161"/>
      <c r="V290" s="161"/>
      <c r="W290" s="161"/>
      <c r="X290" s="161"/>
      <c r="Y290" s="150"/>
      <c r="Z290" s="150"/>
      <c r="AA290" s="150"/>
      <c r="AB290" s="150"/>
      <c r="AC290" s="150"/>
      <c r="AD290" s="150"/>
      <c r="AE290" s="150"/>
      <c r="AF290" s="150"/>
      <c r="AG290" s="150" t="s">
        <v>244</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189" t="s">
        <v>1411</v>
      </c>
      <c r="D291" s="184"/>
      <c r="E291" s="185">
        <v>14.1</v>
      </c>
      <c r="F291" s="161"/>
      <c r="G291" s="161"/>
      <c r="H291" s="161"/>
      <c r="I291" s="161"/>
      <c r="J291" s="161"/>
      <c r="K291" s="161"/>
      <c r="L291" s="161"/>
      <c r="M291" s="161"/>
      <c r="N291" s="161"/>
      <c r="O291" s="161"/>
      <c r="P291" s="161"/>
      <c r="Q291" s="161"/>
      <c r="R291" s="161"/>
      <c r="S291" s="161"/>
      <c r="T291" s="161"/>
      <c r="U291" s="161"/>
      <c r="V291" s="161"/>
      <c r="W291" s="161"/>
      <c r="X291" s="161"/>
      <c r="Y291" s="150"/>
      <c r="Z291" s="150"/>
      <c r="AA291" s="150"/>
      <c r="AB291" s="150"/>
      <c r="AC291" s="150"/>
      <c r="AD291" s="150"/>
      <c r="AE291" s="150"/>
      <c r="AF291" s="150"/>
      <c r="AG291" s="150" t="s">
        <v>246</v>
      </c>
      <c r="AH291" s="150">
        <v>0</v>
      </c>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
      <c r="A292" s="157"/>
      <c r="B292" s="158"/>
      <c r="C292" s="261"/>
      <c r="D292" s="262"/>
      <c r="E292" s="262"/>
      <c r="F292" s="262"/>
      <c r="G292" s="262"/>
      <c r="H292" s="161"/>
      <c r="I292" s="161"/>
      <c r="J292" s="161"/>
      <c r="K292" s="161"/>
      <c r="L292" s="161"/>
      <c r="M292" s="161"/>
      <c r="N292" s="161"/>
      <c r="O292" s="161"/>
      <c r="P292" s="161"/>
      <c r="Q292" s="161"/>
      <c r="R292" s="161"/>
      <c r="S292" s="161"/>
      <c r="T292" s="161"/>
      <c r="U292" s="161"/>
      <c r="V292" s="161"/>
      <c r="W292" s="161"/>
      <c r="X292" s="161"/>
      <c r="Y292" s="150"/>
      <c r="Z292" s="150"/>
      <c r="AA292" s="150"/>
      <c r="AB292" s="150"/>
      <c r="AC292" s="150"/>
      <c r="AD292" s="150"/>
      <c r="AE292" s="150"/>
      <c r="AF292" s="150"/>
      <c r="AG292" s="150" t="s">
        <v>221</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70">
        <v>69</v>
      </c>
      <c r="B293" s="171" t="s">
        <v>728</v>
      </c>
      <c r="C293" s="180" t="s">
        <v>729</v>
      </c>
      <c r="D293" s="172" t="s">
        <v>332</v>
      </c>
      <c r="E293" s="173">
        <v>2</v>
      </c>
      <c r="F293" s="174">
        <v>100.9</v>
      </c>
      <c r="G293" s="175">
        <f>ROUND(E293*F293,2)</f>
        <v>201.8</v>
      </c>
      <c r="H293" s="174"/>
      <c r="I293" s="175">
        <f>ROUND(E293*H293,2)</f>
        <v>0</v>
      </c>
      <c r="J293" s="174"/>
      <c r="K293" s="175">
        <f>ROUND(E293*J293,2)</f>
        <v>0</v>
      </c>
      <c r="L293" s="175">
        <v>21</v>
      </c>
      <c r="M293" s="175">
        <f>G293*(1+L293/100)</f>
        <v>244.178</v>
      </c>
      <c r="N293" s="175">
        <v>0</v>
      </c>
      <c r="O293" s="175">
        <f>ROUND(E293*N293,2)</f>
        <v>0</v>
      </c>
      <c r="P293" s="175">
        <v>0</v>
      </c>
      <c r="Q293" s="175">
        <f>ROUND(E293*P293,2)</f>
        <v>0</v>
      </c>
      <c r="R293" s="175" t="s">
        <v>705</v>
      </c>
      <c r="S293" s="175" t="s">
        <v>217</v>
      </c>
      <c r="T293" s="176" t="s">
        <v>218</v>
      </c>
      <c r="U293" s="161">
        <v>0.17399999999999999</v>
      </c>
      <c r="V293" s="161">
        <f>ROUND(E293*U293,2)</f>
        <v>0.35</v>
      </c>
      <c r="W293" s="161"/>
      <c r="X293" s="161" t="s">
        <v>241</v>
      </c>
      <c r="Y293" s="150"/>
      <c r="Z293" s="150"/>
      <c r="AA293" s="150"/>
      <c r="AB293" s="150"/>
      <c r="AC293" s="150"/>
      <c r="AD293" s="150"/>
      <c r="AE293" s="150"/>
      <c r="AF293" s="150"/>
      <c r="AG293" s="150" t="s">
        <v>242</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59" t="s">
        <v>730</v>
      </c>
      <c r="D294" s="260"/>
      <c r="E294" s="260"/>
      <c r="F294" s="260"/>
      <c r="G294" s="260"/>
      <c r="H294" s="161"/>
      <c r="I294" s="161"/>
      <c r="J294" s="161"/>
      <c r="K294" s="161"/>
      <c r="L294" s="161"/>
      <c r="M294" s="161"/>
      <c r="N294" s="161"/>
      <c r="O294" s="161"/>
      <c r="P294" s="161"/>
      <c r="Q294" s="161"/>
      <c r="R294" s="161"/>
      <c r="S294" s="161"/>
      <c r="T294" s="161"/>
      <c r="U294" s="161"/>
      <c r="V294" s="161"/>
      <c r="W294" s="161"/>
      <c r="X294" s="161"/>
      <c r="Y294" s="150"/>
      <c r="Z294" s="150"/>
      <c r="AA294" s="150"/>
      <c r="AB294" s="150"/>
      <c r="AC294" s="150"/>
      <c r="AD294" s="150"/>
      <c r="AE294" s="150"/>
      <c r="AF294" s="150"/>
      <c r="AG294" s="150" t="s">
        <v>244</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c r="B295" s="158"/>
      <c r="C295" s="261"/>
      <c r="D295" s="262"/>
      <c r="E295" s="262"/>
      <c r="F295" s="262"/>
      <c r="G295" s="262"/>
      <c r="H295" s="161"/>
      <c r="I295" s="161"/>
      <c r="J295" s="161"/>
      <c r="K295" s="161"/>
      <c r="L295" s="161"/>
      <c r="M295" s="161"/>
      <c r="N295" s="161"/>
      <c r="O295" s="161"/>
      <c r="P295" s="161"/>
      <c r="Q295" s="161"/>
      <c r="R295" s="161"/>
      <c r="S295" s="161"/>
      <c r="T295" s="161"/>
      <c r="U295" s="161"/>
      <c r="V295" s="161"/>
      <c r="W295" s="161"/>
      <c r="X295" s="161"/>
      <c r="Y295" s="150"/>
      <c r="Z295" s="150"/>
      <c r="AA295" s="150"/>
      <c r="AB295" s="150"/>
      <c r="AC295" s="150"/>
      <c r="AD295" s="150"/>
      <c r="AE295" s="150"/>
      <c r="AF295" s="150"/>
      <c r="AG295" s="150" t="s">
        <v>221</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70">
        <v>70</v>
      </c>
      <c r="B296" s="171" t="s">
        <v>745</v>
      </c>
      <c r="C296" s="180" t="s">
        <v>746</v>
      </c>
      <c r="D296" s="172" t="s">
        <v>747</v>
      </c>
      <c r="E296" s="173">
        <v>10</v>
      </c>
      <c r="F296" s="174">
        <v>474.78</v>
      </c>
      <c r="G296" s="175">
        <f>ROUND(E296*F296,2)</f>
        <v>4747.8</v>
      </c>
      <c r="H296" s="174"/>
      <c r="I296" s="175">
        <f>ROUND(E296*H296,2)</f>
        <v>0</v>
      </c>
      <c r="J296" s="174"/>
      <c r="K296" s="175">
        <f>ROUND(E296*J296,2)</f>
        <v>0</v>
      </c>
      <c r="L296" s="175">
        <v>21</v>
      </c>
      <c r="M296" s="175">
        <f>G296*(1+L296/100)</f>
        <v>5744.8379999999997</v>
      </c>
      <c r="N296" s="175">
        <v>0</v>
      </c>
      <c r="O296" s="175">
        <f>ROUND(E296*N296,2)</f>
        <v>0</v>
      </c>
      <c r="P296" s="175">
        <v>0</v>
      </c>
      <c r="Q296" s="175">
        <f>ROUND(E296*P296,2)</f>
        <v>0</v>
      </c>
      <c r="R296" s="175" t="s">
        <v>748</v>
      </c>
      <c r="S296" s="175" t="s">
        <v>217</v>
      </c>
      <c r="T296" s="176" t="s">
        <v>218</v>
      </c>
      <c r="U296" s="161">
        <v>1</v>
      </c>
      <c r="V296" s="161">
        <f>ROUND(E296*U296,2)</f>
        <v>10</v>
      </c>
      <c r="W296" s="161"/>
      <c r="X296" s="161" t="s">
        <v>749</v>
      </c>
      <c r="Y296" s="150"/>
      <c r="Z296" s="150"/>
      <c r="AA296" s="150"/>
      <c r="AB296" s="150"/>
      <c r="AC296" s="150"/>
      <c r="AD296" s="150"/>
      <c r="AE296" s="150"/>
      <c r="AF296" s="150"/>
      <c r="AG296" s="150" t="s">
        <v>750</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189" t="s">
        <v>1412</v>
      </c>
      <c r="D297" s="184"/>
      <c r="E297" s="185">
        <v>10</v>
      </c>
      <c r="F297" s="161"/>
      <c r="G297" s="161"/>
      <c r="H297" s="161"/>
      <c r="I297" s="161"/>
      <c r="J297" s="161"/>
      <c r="K297" s="161"/>
      <c r="L297" s="161"/>
      <c r="M297" s="161"/>
      <c r="N297" s="161"/>
      <c r="O297" s="161"/>
      <c r="P297" s="161"/>
      <c r="Q297" s="161"/>
      <c r="R297" s="161"/>
      <c r="S297" s="161"/>
      <c r="T297" s="161"/>
      <c r="U297" s="161"/>
      <c r="V297" s="161"/>
      <c r="W297" s="161"/>
      <c r="X297" s="161"/>
      <c r="Y297" s="150"/>
      <c r="Z297" s="150"/>
      <c r="AA297" s="150"/>
      <c r="AB297" s="150"/>
      <c r="AC297" s="150"/>
      <c r="AD297" s="150"/>
      <c r="AE297" s="150"/>
      <c r="AF297" s="150"/>
      <c r="AG297" s="150" t="s">
        <v>246</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
      <c r="A298" s="157"/>
      <c r="B298" s="158"/>
      <c r="C298" s="261"/>
      <c r="D298" s="262"/>
      <c r="E298" s="262"/>
      <c r="F298" s="262"/>
      <c r="G298" s="262"/>
      <c r="H298" s="161"/>
      <c r="I298" s="161"/>
      <c r="J298" s="161"/>
      <c r="K298" s="161"/>
      <c r="L298" s="161"/>
      <c r="M298" s="161"/>
      <c r="N298" s="161"/>
      <c r="O298" s="161"/>
      <c r="P298" s="161"/>
      <c r="Q298" s="161"/>
      <c r="R298" s="161"/>
      <c r="S298" s="161"/>
      <c r="T298" s="161"/>
      <c r="U298" s="161"/>
      <c r="V298" s="161"/>
      <c r="W298" s="161"/>
      <c r="X298" s="161"/>
      <c r="Y298" s="150"/>
      <c r="Z298" s="150"/>
      <c r="AA298" s="150"/>
      <c r="AB298" s="150"/>
      <c r="AC298" s="150"/>
      <c r="AD298" s="150"/>
      <c r="AE298" s="150"/>
      <c r="AF298" s="150"/>
      <c r="AG298" s="150" t="s">
        <v>221</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
      <c r="A299" s="157">
        <v>71</v>
      </c>
      <c r="B299" s="158" t="s">
        <v>752</v>
      </c>
      <c r="C299" s="190" t="s">
        <v>753</v>
      </c>
      <c r="D299" s="159" t="s">
        <v>0</v>
      </c>
      <c r="E299" s="177">
        <v>106.09399999999999</v>
      </c>
      <c r="F299" s="162">
        <v>1.7</v>
      </c>
      <c r="G299" s="161">
        <f>ROUND(E299*F299,2)</f>
        <v>180.36</v>
      </c>
      <c r="H299" s="162"/>
      <c r="I299" s="161">
        <f>ROUND(E299*H299,2)</f>
        <v>0</v>
      </c>
      <c r="J299" s="162"/>
      <c r="K299" s="161">
        <f>ROUND(E299*J299,2)</f>
        <v>0</v>
      </c>
      <c r="L299" s="161">
        <v>21</v>
      </c>
      <c r="M299" s="161">
        <f>G299*(1+L299/100)</f>
        <v>218.23560000000001</v>
      </c>
      <c r="N299" s="161">
        <v>0</v>
      </c>
      <c r="O299" s="161">
        <f>ROUND(E299*N299,2)</f>
        <v>0</v>
      </c>
      <c r="P299" s="161">
        <v>0</v>
      </c>
      <c r="Q299" s="161">
        <f>ROUND(E299*P299,2)</f>
        <v>0</v>
      </c>
      <c r="R299" s="161" t="s">
        <v>705</v>
      </c>
      <c r="S299" s="161" t="s">
        <v>217</v>
      </c>
      <c r="T299" s="161" t="s">
        <v>218</v>
      </c>
      <c r="U299" s="161">
        <v>0</v>
      </c>
      <c r="V299" s="161">
        <f>ROUND(E299*U299,2)</f>
        <v>0</v>
      </c>
      <c r="W299" s="161"/>
      <c r="X299" s="161" t="s">
        <v>622</v>
      </c>
      <c r="Y299" s="150"/>
      <c r="Z299" s="150"/>
      <c r="AA299" s="150"/>
      <c r="AB299" s="150"/>
      <c r="AC299" s="150"/>
      <c r="AD299" s="150"/>
      <c r="AE299" s="150"/>
      <c r="AF299" s="150"/>
      <c r="AG299" s="150" t="s">
        <v>623</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263" t="s">
        <v>754</v>
      </c>
      <c r="D300" s="264"/>
      <c r="E300" s="264"/>
      <c r="F300" s="264"/>
      <c r="G300" s="264"/>
      <c r="H300" s="161"/>
      <c r="I300" s="161"/>
      <c r="J300" s="161"/>
      <c r="K300" s="161"/>
      <c r="L300" s="161"/>
      <c r="M300" s="161"/>
      <c r="N300" s="161"/>
      <c r="O300" s="161"/>
      <c r="P300" s="161"/>
      <c r="Q300" s="161"/>
      <c r="R300" s="161"/>
      <c r="S300" s="161"/>
      <c r="T300" s="161"/>
      <c r="U300" s="161"/>
      <c r="V300" s="161"/>
      <c r="W300" s="161"/>
      <c r="X300" s="161"/>
      <c r="Y300" s="150"/>
      <c r="Z300" s="150"/>
      <c r="AA300" s="150"/>
      <c r="AB300" s="150"/>
      <c r="AC300" s="150"/>
      <c r="AD300" s="150"/>
      <c r="AE300" s="150"/>
      <c r="AF300" s="150"/>
      <c r="AG300" s="150" t="s">
        <v>244</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61"/>
      <c r="D301" s="262"/>
      <c r="E301" s="262"/>
      <c r="F301" s="262"/>
      <c r="G301" s="262"/>
      <c r="H301" s="161"/>
      <c r="I301" s="161"/>
      <c r="J301" s="161"/>
      <c r="K301" s="161"/>
      <c r="L301" s="161"/>
      <c r="M301" s="161"/>
      <c r="N301" s="161"/>
      <c r="O301" s="161"/>
      <c r="P301" s="161"/>
      <c r="Q301" s="161"/>
      <c r="R301" s="161"/>
      <c r="S301" s="161"/>
      <c r="T301" s="161"/>
      <c r="U301" s="161"/>
      <c r="V301" s="161"/>
      <c r="W301" s="161"/>
      <c r="X301" s="161"/>
      <c r="Y301" s="150"/>
      <c r="Z301" s="150"/>
      <c r="AA301" s="150"/>
      <c r="AB301" s="150"/>
      <c r="AC301" s="150"/>
      <c r="AD301" s="150"/>
      <c r="AE301" s="150"/>
      <c r="AF301" s="150"/>
      <c r="AG301" s="150" t="s">
        <v>221</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x14ac:dyDescent="0.2">
      <c r="A302" s="164" t="s">
        <v>212</v>
      </c>
      <c r="B302" s="165" t="s">
        <v>133</v>
      </c>
      <c r="C302" s="179" t="s">
        <v>134</v>
      </c>
      <c r="D302" s="166"/>
      <c r="E302" s="167"/>
      <c r="F302" s="168"/>
      <c r="G302" s="168">
        <f>SUMIF(AG303:AG348,"&lt;&gt;NOR",G303:G348)</f>
        <v>24779.809999999998</v>
      </c>
      <c r="H302" s="168"/>
      <c r="I302" s="168">
        <f>SUM(I303:I348)</f>
        <v>0</v>
      </c>
      <c r="J302" s="168"/>
      <c r="K302" s="168">
        <f>SUM(K303:K348)</f>
        <v>0</v>
      </c>
      <c r="L302" s="168"/>
      <c r="M302" s="168">
        <f>SUM(M303:M348)</f>
        <v>29983.570100000004</v>
      </c>
      <c r="N302" s="168"/>
      <c r="O302" s="168">
        <f>SUM(O303:O348)</f>
        <v>0.16</v>
      </c>
      <c r="P302" s="168"/>
      <c r="Q302" s="168">
        <f>SUM(Q303:Q348)</f>
        <v>0</v>
      </c>
      <c r="R302" s="168"/>
      <c r="S302" s="168"/>
      <c r="T302" s="169"/>
      <c r="U302" s="163"/>
      <c r="V302" s="163">
        <f>SUM(V303:V348)</f>
        <v>38.119999999999997</v>
      </c>
      <c r="W302" s="163"/>
      <c r="X302" s="163"/>
      <c r="AG302" t="s">
        <v>213</v>
      </c>
    </row>
    <row r="303" spans="1:60" outlineLevel="1" x14ac:dyDescent="0.2">
      <c r="A303" s="170">
        <v>72</v>
      </c>
      <c r="B303" s="171" t="s">
        <v>755</v>
      </c>
      <c r="C303" s="180" t="s">
        <v>756</v>
      </c>
      <c r="D303" s="172" t="s">
        <v>332</v>
      </c>
      <c r="E303" s="173">
        <v>2</v>
      </c>
      <c r="F303" s="174">
        <v>35.61</v>
      </c>
      <c r="G303" s="175">
        <f>ROUND(E303*F303,2)</f>
        <v>71.22</v>
      </c>
      <c r="H303" s="174"/>
      <c r="I303" s="175">
        <f>ROUND(E303*H303,2)</f>
        <v>0</v>
      </c>
      <c r="J303" s="174"/>
      <c r="K303" s="175">
        <f>ROUND(E303*J303,2)</f>
        <v>0</v>
      </c>
      <c r="L303" s="175">
        <v>21</v>
      </c>
      <c r="M303" s="175">
        <f>G303*(1+L303/100)</f>
        <v>86.176199999999994</v>
      </c>
      <c r="N303" s="175">
        <v>0</v>
      </c>
      <c r="O303" s="175">
        <f>ROUND(E303*N303,2)</f>
        <v>0</v>
      </c>
      <c r="P303" s="175">
        <v>0</v>
      </c>
      <c r="Q303" s="175">
        <f>ROUND(E303*P303,2)</f>
        <v>0</v>
      </c>
      <c r="R303" s="175" t="s">
        <v>705</v>
      </c>
      <c r="S303" s="175" t="s">
        <v>217</v>
      </c>
      <c r="T303" s="176" t="s">
        <v>218</v>
      </c>
      <c r="U303" s="161">
        <v>5.8000000000000003E-2</v>
      </c>
      <c r="V303" s="161">
        <f>ROUND(E303*U303,2)</f>
        <v>0.12</v>
      </c>
      <c r="W303" s="161"/>
      <c r="X303" s="161" t="s">
        <v>241</v>
      </c>
      <c r="Y303" s="150"/>
      <c r="Z303" s="150"/>
      <c r="AA303" s="150"/>
      <c r="AB303" s="150"/>
      <c r="AC303" s="150"/>
      <c r="AD303" s="150"/>
      <c r="AE303" s="150"/>
      <c r="AF303" s="150"/>
      <c r="AG303" s="150" t="s">
        <v>242</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50"/>
      <c r="D304" s="251"/>
      <c r="E304" s="251"/>
      <c r="F304" s="251"/>
      <c r="G304" s="251"/>
      <c r="H304" s="161"/>
      <c r="I304" s="161"/>
      <c r="J304" s="161"/>
      <c r="K304" s="161"/>
      <c r="L304" s="161"/>
      <c r="M304" s="161"/>
      <c r="N304" s="161"/>
      <c r="O304" s="161"/>
      <c r="P304" s="161"/>
      <c r="Q304" s="161"/>
      <c r="R304" s="161"/>
      <c r="S304" s="161"/>
      <c r="T304" s="161"/>
      <c r="U304" s="161"/>
      <c r="V304" s="161"/>
      <c r="W304" s="161"/>
      <c r="X304" s="161"/>
      <c r="Y304" s="150"/>
      <c r="Z304" s="150"/>
      <c r="AA304" s="150"/>
      <c r="AB304" s="150"/>
      <c r="AC304" s="150"/>
      <c r="AD304" s="150"/>
      <c r="AE304" s="150"/>
      <c r="AF304" s="150"/>
      <c r="AG304" s="150" t="s">
        <v>221</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ht="22.5" outlineLevel="1" x14ac:dyDescent="0.2">
      <c r="A305" s="170">
        <v>73</v>
      </c>
      <c r="B305" s="171" t="s">
        <v>757</v>
      </c>
      <c r="C305" s="180" t="s">
        <v>758</v>
      </c>
      <c r="D305" s="172" t="s">
        <v>759</v>
      </c>
      <c r="E305" s="173">
        <v>2</v>
      </c>
      <c r="F305" s="174">
        <v>160.24</v>
      </c>
      <c r="G305" s="175">
        <f>ROUND(E305*F305,2)</f>
        <v>320.48</v>
      </c>
      <c r="H305" s="174"/>
      <c r="I305" s="175">
        <f>ROUND(E305*H305,2)</f>
        <v>0</v>
      </c>
      <c r="J305" s="174"/>
      <c r="K305" s="175">
        <f>ROUND(E305*J305,2)</f>
        <v>0</v>
      </c>
      <c r="L305" s="175">
        <v>21</v>
      </c>
      <c r="M305" s="175">
        <f>G305*(1+L305/100)</f>
        <v>387.7808</v>
      </c>
      <c r="N305" s="175">
        <v>8.7000000000000001E-4</v>
      </c>
      <c r="O305" s="175">
        <f>ROUND(E305*N305,2)</f>
        <v>0</v>
      </c>
      <c r="P305" s="175">
        <v>0</v>
      </c>
      <c r="Q305" s="175">
        <f>ROUND(E305*P305,2)</f>
        <v>0</v>
      </c>
      <c r="R305" s="175" t="s">
        <v>705</v>
      </c>
      <c r="S305" s="175" t="s">
        <v>217</v>
      </c>
      <c r="T305" s="176" t="s">
        <v>218</v>
      </c>
      <c r="U305" s="161">
        <v>0.26800000000000002</v>
      </c>
      <c r="V305" s="161">
        <f>ROUND(E305*U305,2)</f>
        <v>0.54</v>
      </c>
      <c r="W305" s="161"/>
      <c r="X305" s="161" t="s">
        <v>241</v>
      </c>
      <c r="Y305" s="150"/>
      <c r="Z305" s="150"/>
      <c r="AA305" s="150"/>
      <c r="AB305" s="150"/>
      <c r="AC305" s="150"/>
      <c r="AD305" s="150"/>
      <c r="AE305" s="150"/>
      <c r="AF305" s="150"/>
      <c r="AG305" s="150" t="s">
        <v>242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50"/>
      <c r="D306" s="251"/>
      <c r="E306" s="251"/>
      <c r="F306" s="251"/>
      <c r="G306" s="251"/>
      <c r="H306" s="161"/>
      <c r="I306" s="161"/>
      <c r="J306" s="161"/>
      <c r="K306" s="161"/>
      <c r="L306" s="161"/>
      <c r="M306" s="161"/>
      <c r="N306" s="161"/>
      <c r="O306" s="161"/>
      <c r="P306" s="161"/>
      <c r="Q306" s="161"/>
      <c r="R306" s="161"/>
      <c r="S306" s="161"/>
      <c r="T306" s="161"/>
      <c r="U306" s="161"/>
      <c r="V306" s="161"/>
      <c r="W306" s="161"/>
      <c r="X306" s="161"/>
      <c r="Y306" s="150"/>
      <c r="Z306" s="150"/>
      <c r="AA306" s="150"/>
      <c r="AB306" s="150"/>
      <c r="AC306" s="150"/>
      <c r="AD306" s="150"/>
      <c r="AE306" s="150"/>
      <c r="AF306" s="150"/>
      <c r="AG306" s="150" t="s">
        <v>221</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70">
        <v>74</v>
      </c>
      <c r="B307" s="171" t="s">
        <v>760</v>
      </c>
      <c r="C307" s="180" t="s">
        <v>761</v>
      </c>
      <c r="D307" s="172" t="s">
        <v>759</v>
      </c>
      <c r="E307" s="173">
        <v>2</v>
      </c>
      <c r="F307" s="174">
        <v>670.64</v>
      </c>
      <c r="G307" s="175">
        <f>ROUND(E307*F307,2)</f>
        <v>1341.28</v>
      </c>
      <c r="H307" s="174"/>
      <c r="I307" s="175">
        <f>ROUND(E307*H307,2)</f>
        <v>0</v>
      </c>
      <c r="J307" s="174"/>
      <c r="K307" s="175">
        <f>ROUND(E307*J307,2)</f>
        <v>0</v>
      </c>
      <c r="L307" s="175">
        <v>21</v>
      </c>
      <c r="M307" s="175">
        <f>G307*(1+L307/100)</f>
        <v>1622.9487999999999</v>
      </c>
      <c r="N307" s="175">
        <v>1.0319999999999999E-2</v>
      </c>
      <c r="O307" s="175">
        <f>ROUND(E307*N307,2)</f>
        <v>0.02</v>
      </c>
      <c r="P307" s="175">
        <v>0</v>
      </c>
      <c r="Q307" s="175">
        <f>ROUND(E307*P307,2)</f>
        <v>0</v>
      </c>
      <c r="R307" s="175" t="s">
        <v>705</v>
      </c>
      <c r="S307" s="175" t="s">
        <v>217</v>
      </c>
      <c r="T307" s="176" t="s">
        <v>218</v>
      </c>
      <c r="U307" s="161">
        <v>1.1259999999999999</v>
      </c>
      <c r="V307" s="161">
        <f>ROUND(E307*U307,2)</f>
        <v>2.25</v>
      </c>
      <c r="W307" s="161"/>
      <c r="X307" s="161" t="s">
        <v>241</v>
      </c>
      <c r="Y307" s="150"/>
      <c r="Z307" s="150"/>
      <c r="AA307" s="150"/>
      <c r="AB307" s="150"/>
      <c r="AC307" s="150"/>
      <c r="AD307" s="150"/>
      <c r="AE307" s="150"/>
      <c r="AF307" s="150"/>
      <c r="AG307" s="150" t="s">
        <v>242</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50"/>
      <c r="D308" s="251"/>
      <c r="E308" s="251"/>
      <c r="F308" s="251"/>
      <c r="G308" s="251"/>
      <c r="H308" s="161"/>
      <c r="I308" s="161"/>
      <c r="J308" s="161"/>
      <c r="K308" s="161"/>
      <c r="L308" s="161"/>
      <c r="M308" s="161"/>
      <c r="N308" s="161"/>
      <c r="O308" s="161"/>
      <c r="P308" s="161"/>
      <c r="Q308" s="161"/>
      <c r="R308" s="161"/>
      <c r="S308" s="161"/>
      <c r="T308" s="161"/>
      <c r="U308" s="161"/>
      <c r="V308" s="161"/>
      <c r="W308" s="161"/>
      <c r="X308" s="161"/>
      <c r="Y308" s="150"/>
      <c r="Z308" s="150"/>
      <c r="AA308" s="150"/>
      <c r="AB308" s="150"/>
      <c r="AC308" s="150"/>
      <c r="AD308" s="150"/>
      <c r="AE308" s="150"/>
      <c r="AF308" s="150"/>
      <c r="AG308" s="150" t="s">
        <v>221</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ht="22.5" outlineLevel="1" x14ac:dyDescent="0.2">
      <c r="A309" s="170">
        <v>75</v>
      </c>
      <c r="B309" s="171" t="s">
        <v>762</v>
      </c>
      <c r="C309" s="180" t="s">
        <v>763</v>
      </c>
      <c r="D309" s="172" t="s">
        <v>239</v>
      </c>
      <c r="E309" s="173">
        <v>7.5</v>
      </c>
      <c r="F309" s="174">
        <v>352.53</v>
      </c>
      <c r="G309" s="175">
        <f>ROUND(E309*F309,2)</f>
        <v>2643.98</v>
      </c>
      <c r="H309" s="174"/>
      <c r="I309" s="175">
        <f>ROUND(E309*H309,2)</f>
        <v>0</v>
      </c>
      <c r="J309" s="174"/>
      <c r="K309" s="175">
        <f>ROUND(E309*J309,2)</f>
        <v>0</v>
      </c>
      <c r="L309" s="175">
        <v>21</v>
      </c>
      <c r="M309" s="175">
        <f>G309*(1+L309/100)</f>
        <v>3199.2157999999999</v>
      </c>
      <c r="N309" s="175">
        <v>3.9899999999999996E-3</v>
      </c>
      <c r="O309" s="175">
        <f>ROUND(E309*N309,2)</f>
        <v>0.03</v>
      </c>
      <c r="P309" s="175">
        <v>0</v>
      </c>
      <c r="Q309" s="175">
        <f>ROUND(E309*P309,2)</f>
        <v>0</v>
      </c>
      <c r="R309" s="175" t="s">
        <v>705</v>
      </c>
      <c r="S309" s="175" t="s">
        <v>217</v>
      </c>
      <c r="T309" s="176" t="s">
        <v>218</v>
      </c>
      <c r="U309" s="161">
        <v>0.54290000000000005</v>
      </c>
      <c r="V309" s="161">
        <f>ROUND(E309*U309,2)</f>
        <v>4.07</v>
      </c>
      <c r="W309" s="161"/>
      <c r="X309" s="161" t="s">
        <v>241</v>
      </c>
      <c r="Y309" s="150"/>
      <c r="Z309" s="150"/>
      <c r="AA309" s="150"/>
      <c r="AB309" s="150"/>
      <c r="AC309" s="150"/>
      <c r="AD309" s="150"/>
      <c r="AE309" s="150"/>
      <c r="AF309" s="150"/>
      <c r="AG309" s="150" t="s">
        <v>242</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59" t="s">
        <v>764</v>
      </c>
      <c r="D310" s="260"/>
      <c r="E310" s="260"/>
      <c r="F310" s="260"/>
      <c r="G310" s="260"/>
      <c r="H310" s="161"/>
      <c r="I310" s="161"/>
      <c r="J310" s="161"/>
      <c r="K310" s="161"/>
      <c r="L310" s="161"/>
      <c r="M310" s="161"/>
      <c r="N310" s="161"/>
      <c r="O310" s="161"/>
      <c r="P310" s="161"/>
      <c r="Q310" s="161"/>
      <c r="R310" s="161"/>
      <c r="S310" s="161"/>
      <c r="T310" s="161"/>
      <c r="U310" s="161"/>
      <c r="V310" s="161"/>
      <c r="W310" s="161"/>
      <c r="X310" s="161"/>
      <c r="Y310" s="150"/>
      <c r="Z310" s="150"/>
      <c r="AA310" s="150"/>
      <c r="AB310" s="150"/>
      <c r="AC310" s="150"/>
      <c r="AD310" s="150"/>
      <c r="AE310" s="150"/>
      <c r="AF310" s="150"/>
      <c r="AG310" s="150" t="s">
        <v>244</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9" t="s">
        <v>1413</v>
      </c>
      <c r="D311" s="184"/>
      <c r="E311" s="185">
        <v>7.5</v>
      </c>
      <c r="F311" s="161"/>
      <c r="G311" s="161"/>
      <c r="H311" s="161"/>
      <c r="I311" s="161"/>
      <c r="J311" s="161"/>
      <c r="K311" s="161"/>
      <c r="L311" s="161"/>
      <c r="M311" s="161"/>
      <c r="N311" s="161"/>
      <c r="O311" s="161"/>
      <c r="P311" s="161"/>
      <c r="Q311" s="161"/>
      <c r="R311" s="161"/>
      <c r="S311" s="161"/>
      <c r="T311" s="161"/>
      <c r="U311" s="161"/>
      <c r="V311" s="161"/>
      <c r="W311" s="161"/>
      <c r="X311" s="161"/>
      <c r="Y311" s="150"/>
      <c r="Z311" s="150"/>
      <c r="AA311" s="150"/>
      <c r="AB311" s="150"/>
      <c r="AC311" s="150"/>
      <c r="AD311" s="150"/>
      <c r="AE311" s="150"/>
      <c r="AF311" s="150"/>
      <c r="AG311" s="150" t="s">
        <v>246</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61"/>
      <c r="D312" s="262"/>
      <c r="E312" s="262"/>
      <c r="F312" s="262"/>
      <c r="G312" s="262"/>
      <c r="H312" s="161"/>
      <c r="I312" s="161"/>
      <c r="J312" s="161"/>
      <c r="K312" s="161"/>
      <c r="L312" s="161"/>
      <c r="M312" s="161"/>
      <c r="N312" s="161"/>
      <c r="O312" s="161"/>
      <c r="P312" s="161"/>
      <c r="Q312" s="161"/>
      <c r="R312" s="161"/>
      <c r="S312" s="161"/>
      <c r="T312" s="161"/>
      <c r="U312" s="161"/>
      <c r="V312" s="161"/>
      <c r="W312" s="161"/>
      <c r="X312" s="161"/>
      <c r="Y312" s="150"/>
      <c r="Z312" s="150"/>
      <c r="AA312" s="150"/>
      <c r="AB312" s="150"/>
      <c r="AC312" s="150"/>
      <c r="AD312" s="150"/>
      <c r="AE312" s="150"/>
      <c r="AF312" s="150"/>
      <c r="AG312" s="150" t="s">
        <v>221</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ht="22.5" outlineLevel="1" x14ac:dyDescent="0.2">
      <c r="A313" s="170">
        <v>76</v>
      </c>
      <c r="B313" s="171" t="s">
        <v>766</v>
      </c>
      <c r="C313" s="180" t="s">
        <v>767</v>
      </c>
      <c r="D313" s="172" t="s">
        <v>239</v>
      </c>
      <c r="E313" s="173">
        <v>7.1</v>
      </c>
      <c r="F313" s="174">
        <v>423.75</v>
      </c>
      <c r="G313" s="175">
        <f>ROUND(E313*F313,2)</f>
        <v>3008.63</v>
      </c>
      <c r="H313" s="174"/>
      <c r="I313" s="175">
        <f>ROUND(E313*H313,2)</f>
        <v>0</v>
      </c>
      <c r="J313" s="174"/>
      <c r="K313" s="175">
        <f>ROUND(E313*J313,2)</f>
        <v>0</v>
      </c>
      <c r="L313" s="175">
        <v>21</v>
      </c>
      <c r="M313" s="175">
        <f>G313*(1+L313/100)</f>
        <v>3640.4423000000002</v>
      </c>
      <c r="N313" s="175">
        <v>5.1799999999999997E-3</v>
      </c>
      <c r="O313" s="175">
        <f>ROUND(E313*N313,2)</f>
        <v>0.04</v>
      </c>
      <c r="P313" s="175">
        <v>0</v>
      </c>
      <c r="Q313" s="175">
        <f>ROUND(E313*P313,2)</f>
        <v>0</v>
      </c>
      <c r="R313" s="175" t="s">
        <v>705</v>
      </c>
      <c r="S313" s="175" t="s">
        <v>217</v>
      </c>
      <c r="T313" s="176" t="s">
        <v>218</v>
      </c>
      <c r="U313" s="161">
        <v>0.63</v>
      </c>
      <c r="V313" s="161">
        <f>ROUND(E313*U313,2)</f>
        <v>4.47</v>
      </c>
      <c r="W313" s="161"/>
      <c r="X313" s="161" t="s">
        <v>241</v>
      </c>
      <c r="Y313" s="150"/>
      <c r="Z313" s="150"/>
      <c r="AA313" s="150"/>
      <c r="AB313" s="150"/>
      <c r="AC313" s="150"/>
      <c r="AD313" s="150"/>
      <c r="AE313" s="150"/>
      <c r="AF313" s="150"/>
      <c r="AG313" s="150" t="s">
        <v>242</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59" t="s">
        <v>764</v>
      </c>
      <c r="D314" s="260"/>
      <c r="E314" s="260"/>
      <c r="F314" s="260"/>
      <c r="G314" s="260"/>
      <c r="H314" s="161"/>
      <c r="I314" s="161"/>
      <c r="J314" s="161"/>
      <c r="K314" s="161"/>
      <c r="L314" s="161"/>
      <c r="M314" s="161"/>
      <c r="N314" s="161"/>
      <c r="O314" s="161"/>
      <c r="P314" s="161"/>
      <c r="Q314" s="161"/>
      <c r="R314" s="161"/>
      <c r="S314" s="161"/>
      <c r="T314" s="161"/>
      <c r="U314" s="161"/>
      <c r="V314" s="161"/>
      <c r="W314" s="161"/>
      <c r="X314" s="161"/>
      <c r="Y314" s="150"/>
      <c r="Z314" s="150"/>
      <c r="AA314" s="150"/>
      <c r="AB314" s="150"/>
      <c r="AC314" s="150"/>
      <c r="AD314" s="150"/>
      <c r="AE314" s="150"/>
      <c r="AF314" s="150"/>
      <c r="AG314" s="150" t="s">
        <v>244</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9" t="s">
        <v>1414</v>
      </c>
      <c r="D315" s="184"/>
      <c r="E315" s="185">
        <v>7.1</v>
      </c>
      <c r="F315" s="161"/>
      <c r="G315" s="161"/>
      <c r="H315" s="161"/>
      <c r="I315" s="161"/>
      <c r="J315" s="161"/>
      <c r="K315" s="161"/>
      <c r="L315" s="161"/>
      <c r="M315" s="161"/>
      <c r="N315" s="161"/>
      <c r="O315" s="161"/>
      <c r="P315" s="161"/>
      <c r="Q315" s="161"/>
      <c r="R315" s="161"/>
      <c r="S315" s="161"/>
      <c r="T315" s="161"/>
      <c r="U315" s="161"/>
      <c r="V315" s="161"/>
      <c r="W315" s="161"/>
      <c r="X315" s="161"/>
      <c r="Y315" s="150"/>
      <c r="Z315" s="150"/>
      <c r="AA315" s="150"/>
      <c r="AB315" s="150"/>
      <c r="AC315" s="150"/>
      <c r="AD315" s="150"/>
      <c r="AE315" s="150"/>
      <c r="AF315" s="150"/>
      <c r="AG315" s="150" t="s">
        <v>246</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61"/>
      <c r="D316" s="262"/>
      <c r="E316" s="262"/>
      <c r="F316" s="262"/>
      <c r="G316" s="262"/>
      <c r="H316" s="161"/>
      <c r="I316" s="161"/>
      <c r="J316" s="161"/>
      <c r="K316" s="161"/>
      <c r="L316" s="161"/>
      <c r="M316" s="161"/>
      <c r="N316" s="161"/>
      <c r="O316" s="161"/>
      <c r="P316" s="161"/>
      <c r="Q316" s="161"/>
      <c r="R316" s="161"/>
      <c r="S316" s="161"/>
      <c r="T316" s="161"/>
      <c r="U316" s="161"/>
      <c r="V316" s="161"/>
      <c r="W316" s="161"/>
      <c r="X316" s="161"/>
      <c r="Y316" s="150"/>
      <c r="Z316" s="150"/>
      <c r="AA316" s="150"/>
      <c r="AB316" s="150"/>
      <c r="AC316" s="150"/>
      <c r="AD316" s="150"/>
      <c r="AE316" s="150"/>
      <c r="AF316" s="150"/>
      <c r="AG316" s="150" t="s">
        <v>221</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ht="22.5" outlineLevel="1" x14ac:dyDescent="0.2">
      <c r="A317" s="170">
        <v>77</v>
      </c>
      <c r="B317" s="171" t="s">
        <v>769</v>
      </c>
      <c r="C317" s="180" t="s">
        <v>770</v>
      </c>
      <c r="D317" s="172" t="s">
        <v>239</v>
      </c>
      <c r="E317" s="173">
        <v>7.5</v>
      </c>
      <c r="F317" s="174">
        <v>358.47</v>
      </c>
      <c r="G317" s="175">
        <f>ROUND(E317*F317,2)</f>
        <v>2688.53</v>
      </c>
      <c r="H317" s="174"/>
      <c r="I317" s="175">
        <f>ROUND(E317*H317,2)</f>
        <v>0</v>
      </c>
      <c r="J317" s="174"/>
      <c r="K317" s="175">
        <f>ROUND(E317*J317,2)</f>
        <v>0</v>
      </c>
      <c r="L317" s="175">
        <v>21</v>
      </c>
      <c r="M317" s="175">
        <f>G317*(1+L317/100)</f>
        <v>3253.1213000000002</v>
      </c>
      <c r="N317" s="175">
        <v>4.0099999999999997E-3</v>
      </c>
      <c r="O317" s="175">
        <f>ROUND(E317*N317,2)</f>
        <v>0.03</v>
      </c>
      <c r="P317" s="175">
        <v>0</v>
      </c>
      <c r="Q317" s="175">
        <f>ROUND(E317*P317,2)</f>
        <v>0</v>
      </c>
      <c r="R317" s="175" t="s">
        <v>705</v>
      </c>
      <c r="S317" s="175" t="s">
        <v>217</v>
      </c>
      <c r="T317" s="176" t="s">
        <v>218</v>
      </c>
      <c r="U317" s="161">
        <v>0.54</v>
      </c>
      <c r="V317" s="161">
        <f>ROUND(E317*U317,2)</f>
        <v>4.05</v>
      </c>
      <c r="W317" s="161"/>
      <c r="X317" s="161" t="s">
        <v>241</v>
      </c>
      <c r="Y317" s="150"/>
      <c r="Z317" s="150"/>
      <c r="AA317" s="150"/>
      <c r="AB317" s="150"/>
      <c r="AC317" s="150"/>
      <c r="AD317" s="150"/>
      <c r="AE317" s="150"/>
      <c r="AF317" s="150"/>
      <c r="AG317" s="150" t="s">
        <v>242</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59" t="s">
        <v>764</v>
      </c>
      <c r="D318" s="260"/>
      <c r="E318" s="260"/>
      <c r="F318" s="260"/>
      <c r="G318" s="260"/>
      <c r="H318" s="161"/>
      <c r="I318" s="161"/>
      <c r="J318" s="161"/>
      <c r="K318" s="161"/>
      <c r="L318" s="161"/>
      <c r="M318" s="161"/>
      <c r="N318" s="161"/>
      <c r="O318" s="161"/>
      <c r="P318" s="161"/>
      <c r="Q318" s="161"/>
      <c r="R318" s="161"/>
      <c r="S318" s="161"/>
      <c r="T318" s="161"/>
      <c r="U318" s="161"/>
      <c r="V318" s="161"/>
      <c r="W318" s="161"/>
      <c r="X318" s="161"/>
      <c r="Y318" s="150"/>
      <c r="Z318" s="150"/>
      <c r="AA318" s="150"/>
      <c r="AB318" s="150"/>
      <c r="AC318" s="150"/>
      <c r="AD318" s="150"/>
      <c r="AE318" s="150"/>
      <c r="AF318" s="150"/>
      <c r="AG318" s="150" t="s">
        <v>244</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261"/>
      <c r="D319" s="262"/>
      <c r="E319" s="262"/>
      <c r="F319" s="262"/>
      <c r="G319" s="262"/>
      <c r="H319" s="161"/>
      <c r="I319" s="161"/>
      <c r="J319" s="161"/>
      <c r="K319" s="161"/>
      <c r="L319" s="161"/>
      <c r="M319" s="161"/>
      <c r="N319" s="161"/>
      <c r="O319" s="161"/>
      <c r="P319" s="161"/>
      <c r="Q319" s="161"/>
      <c r="R319" s="161"/>
      <c r="S319" s="161"/>
      <c r="T319" s="161"/>
      <c r="U319" s="161"/>
      <c r="V319" s="161"/>
      <c r="W319" s="161"/>
      <c r="X319" s="161"/>
      <c r="Y319" s="150"/>
      <c r="Z319" s="150"/>
      <c r="AA319" s="150"/>
      <c r="AB319" s="150"/>
      <c r="AC319" s="150"/>
      <c r="AD319" s="150"/>
      <c r="AE319" s="150"/>
      <c r="AF319" s="150"/>
      <c r="AG319" s="150" t="s">
        <v>221</v>
      </c>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ht="22.5" outlineLevel="1" x14ac:dyDescent="0.2">
      <c r="A320" s="170">
        <v>78</v>
      </c>
      <c r="B320" s="171" t="s">
        <v>772</v>
      </c>
      <c r="C320" s="180" t="s">
        <v>773</v>
      </c>
      <c r="D320" s="172" t="s">
        <v>239</v>
      </c>
      <c r="E320" s="173">
        <v>7.1</v>
      </c>
      <c r="F320" s="174">
        <v>433.25</v>
      </c>
      <c r="G320" s="175">
        <f>ROUND(E320*F320,2)</f>
        <v>3076.08</v>
      </c>
      <c r="H320" s="174"/>
      <c r="I320" s="175">
        <f>ROUND(E320*H320,2)</f>
        <v>0</v>
      </c>
      <c r="J320" s="174"/>
      <c r="K320" s="175">
        <f>ROUND(E320*J320,2)</f>
        <v>0</v>
      </c>
      <c r="L320" s="175">
        <v>21</v>
      </c>
      <c r="M320" s="175">
        <f>G320*(1+L320/100)</f>
        <v>3722.0567999999998</v>
      </c>
      <c r="N320" s="175">
        <v>5.2199999999999998E-3</v>
      </c>
      <c r="O320" s="175">
        <f>ROUND(E320*N320,2)</f>
        <v>0.04</v>
      </c>
      <c r="P320" s="175">
        <v>0</v>
      </c>
      <c r="Q320" s="175">
        <f>ROUND(E320*P320,2)</f>
        <v>0</v>
      </c>
      <c r="R320" s="175" t="s">
        <v>705</v>
      </c>
      <c r="S320" s="175" t="s">
        <v>217</v>
      </c>
      <c r="T320" s="176" t="s">
        <v>218</v>
      </c>
      <c r="U320" s="161">
        <v>0.63429999999999997</v>
      </c>
      <c r="V320" s="161">
        <f>ROUND(E320*U320,2)</f>
        <v>4.5</v>
      </c>
      <c r="W320" s="161"/>
      <c r="X320" s="161" t="s">
        <v>241</v>
      </c>
      <c r="Y320" s="150"/>
      <c r="Z320" s="150"/>
      <c r="AA320" s="150"/>
      <c r="AB320" s="150"/>
      <c r="AC320" s="150"/>
      <c r="AD320" s="150"/>
      <c r="AE320" s="150"/>
      <c r="AF320" s="150"/>
      <c r="AG320" s="150" t="s">
        <v>242</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57"/>
      <c r="B321" s="158"/>
      <c r="C321" s="259" t="s">
        <v>764</v>
      </c>
      <c r="D321" s="260"/>
      <c r="E321" s="260"/>
      <c r="F321" s="260"/>
      <c r="G321" s="260"/>
      <c r="H321" s="161"/>
      <c r="I321" s="161"/>
      <c r="J321" s="161"/>
      <c r="K321" s="161"/>
      <c r="L321" s="161"/>
      <c r="M321" s="161"/>
      <c r="N321" s="161"/>
      <c r="O321" s="161"/>
      <c r="P321" s="161"/>
      <c r="Q321" s="161"/>
      <c r="R321" s="161"/>
      <c r="S321" s="161"/>
      <c r="T321" s="161"/>
      <c r="U321" s="161"/>
      <c r="V321" s="161"/>
      <c r="W321" s="161"/>
      <c r="X321" s="161"/>
      <c r="Y321" s="150"/>
      <c r="Z321" s="150"/>
      <c r="AA321" s="150"/>
      <c r="AB321" s="150"/>
      <c r="AC321" s="150"/>
      <c r="AD321" s="150"/>
      <c r="AE321" s="150"/>
      <c r="AF321" s="150"/>
      <c r="AG321" s="150" t="s">
        <v>244</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261"/>
      <c r="D322" s="262"/>
      <c r="E322" s="262"/>
      <c r="F322" s="262"/>
      <c r="G322" s="262"/>
      <c r="H322" s="161"/>
      <c r="I322" s="161"/>
      <c r="J322" s="161"/>
      <c r="K322" s="161"/>
      <c r="L322" s="161"/>
      <c r="M322" s="161"/>
      <c r="N322" s="161"/>
      <c r="O322" s="161"/>
      <c r="P322" s="161"/>
      <c r="Q322" s="161"/>
      <c r="R322" s="161"/>
      <c r="S322" s="161"/>
      <c r="T322" s="161"/>
      <c r="U322" s="161"/>
      <c r="V322" s="161"/>
      <c r="W322" s="161"/>
      <c r="X322" s="161"/>
      <c r="Y322" s="150"/>
      <c r="Z322" s="150"/>
      <c r="AA322" s="150"/>
      <c r="AB322" s="150"/>
      <c r="AC322" s="150"/>
      <c r="AD322" s="150"/>
      <c r="AE322" s="150"/>
      <c r="AF322" s="150"/>
      <c r="AG322" s="150" t="s">
        <v>221</v>
      </c>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ht="22.5" outlineLevel="1" x14ac:dyDescent="0.2">
      <c r="A323" s="170">
        <v>79</v>
      </c>
      <c r="B323" s="171" t="s">
        <v>775</v>
      </c>
      <c r="C323" s="180" t="s">
        <v>776</v>
      </c>
      <c r="D323" s="172" t="s">
        <v>332</v>
      </c>
      <c r="E323" s="173">
        <v>4</v>
      </c>
      <c r="F323" s="174">
        <v>195.85</v>
      </c>
      <c r="G323" s="175">
        <f>ROUND(E323*F323,2)</f>
        <v>783.4</v>
      </c>
      <c r="H323" s="174"/>
      <c r="I323" s="175">
        <f>ROUND(E323*H323,2)</f>
        <v>0</v>
      </c>
      <c r="J323" s="174"/>
      <c r="K323" s="175">
        <f>ROUND(E323*J323,2)</f>
        <v>0</v>
      </c>
      <c r="L323" s="175">
        <v>21</v>
      </c>
      <c r="M323" s="175">
        <f>G323*(1+L323/100)</f>
        <v>947.91399999999999</v>
      </c>
      <c r="N323" s="175">
        <v>2.7999999999999998E-4</v>
      </c>
      <c r="O323" s="175">
        <f>ROUND(E323*N323,2)</f>
        <v>0</v>
      </c>
      <c r="P323" s="175">
        <v>0</v>
      </c>
      <c r="Q323" s="175">
        <f>ROUND(E323*P323,2)</f>
        <v>0</v>
      </c>
      <c r="R323" s="175" t="s">
        <v>705</v>
      </c>
      <c r="S323" s="175" t="s">
        <v>217</v>
      </c>
      <c r="T323" s="176" t="s">
        <v>218</v>
      </c>
      <c r="U323" s="161">
        <v>0.33</v>
      </c>
      <c r="V323" s="161">
        <f>ROUND(E323*U323,2)</f>
        <v>1.32</v>
      </c>
      <c r="W323" s="161"/>
      <c r="X323" s="161" t="s">
        <v>241</v>
      </c>
      <c r="Y323" s="150"/>
      <c r="Z323" s="150"/>
      <c r="AA323" s="150"/>
      <c r="AB323" s="150"/>
      <c r="AC323" s="150"/>
      <c r="AD323" s="150"/>
      <c r="AE323" s="150"/>
      <c r="AF323" s="150"/>
      <c r="AG323" s="150" t="s">
        <v>242</v>
      </c>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59" t="s">
        <v>764</v>
      </c>
      <c r="D324" s="260"/>
      <c r="E324" s="260"/>
      <c r="F324" s="260"/>
      <c r="G324" s="260"/>
      <c r="H324" s="161"/>
      <c r="I324" s="161"/>
      <c r="J324" s="161"/>
      <c r="K324" s="161"/>
      <c r="L324" s="161"/>
      <c r="M324" s="161"/>
      <c r="N324" s="161"/>
      <c r="O324" s="161"/>
      <c r="P324" s="161"/>
      <c r="Q324" s="161"/>
      <c r="R324" s="161"/>
      <c r="S324" s="161"/>
      <c r="T324" s="161"/>
      <c r="U324" s="161"/>
      <c r="V324" s="161"/>
      <c r="W324" s="161"/>
      <c r="X324" s="161"/>
      <c r="Y324" s="150"/>
      <c r="Z324" s="150"/>
      <c r="AA324" s="150"/>
      <c r="AB324" s="150"/>
      <c r="AC324" s="150"/>
      <c r="AD324" s="150"/>
      <c r="AE324" s="150"/>
      <c r="AF324" s="150"/>
      <c r="AG324" s="150" t="s">
        <v>244</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57"/>
      <c r="B325" s="158"/>
      <c r="C325" s="261"/>
      <c r="D325" s="262"/>
      <c r="E325" s="262"/>
      <c r="F325" s="262"/>
      <c r="G325" s="262"/>
      <c r="H325" s="161"/>
      <c r="I325" s="161"/>
      <c r="J325" s="161"/>
      <c r="K325" s="161"/>
      <c r="L325" s="161"/>
      <c r="M325" s="161"/>
      <c r="N325" s="161"/>
      <c r="O325" s="161"/>
      <c r="P325" s="161"/>
      <c r="Q325" s="161"/>
      <c r="R325" s="161"/>
      <c r="S325" s="161"/>
      <c r="T325" s="161"/>
      <c r="U325" s="161"/>
      <c r="V325" s="161"/>
      <c r="W325" s="161"/>
      <c r="X325" s="161"/>
      <c r="Y325" s="150"/>
      <c r="Z325" s="150"/>
      <c r="AA325" s="150"/>
      <c r="AB325" s="150"/>
      <c r="AC325" s="150"/>
      <c r="AD325" s="150"/>
      <c r="AE325" s="150"/>
      <c r="AF325" s="150"/>
      <c r="AG325" s="150" t="s">
        <v>221</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ht="22.5" outlineLevel="1" x14ac:dyDescent="0.2">
      <c r="A326" s="170">
        <v>80</v>
      </c>
      <c r="B326" s="171" t="s">
        <v>777</v>
      </c>
      <c r="C326" s="180" t="s">
        <v>778</v>
      </c>
      <c r="D326" s="172" t="s">
        <v>239</v>
      </c>
      <c r="E326" s="173">
        <v>15</v>
      </c>
      <c r="F326" s="174">
        <v>83.09</v>
      </c>
      <c r="G326" s="175">
        <f>ROUND(E326*F326,2)</f>
        <v>1246.3499999999999</v>
      </c>
      <c r="H326" s="174"/>
      <c r="I326" s="175">
        <f>ROUND(E326*H326,2)</f>
        <v>0</v>
      </c>
      <c r="J326" s="174"/>
      <c r="K326" s="175">
        <f>ROUND(E326*J326,2)</f>
        <v>0</v>
      </c>
      <c r="L326" s="175">
        <v>21</v>
      </c>
      <c r="M326" s="175">
        <f>G326*(1+L326/100)</f>
        <v>1508.0835</v>
      </c>
      <c r="N326" s="175">
        <v>2.0000000000000002E-5</v>
      </c>
      <c r="O326" s="175">
        <f>ROUND(E326*N326,2)</f>
        <v>0</v>
      </c>
      <c r="P326" s="175">
        <v>0</v>
      </c>
      <c r="Q326" s="175">
        <f>ROUND(E326*P326,2)</f>
        <v>0</v>
      </c>
      <c r="R326" s="175" t="s">
        <v>705</v>
      </c>
      <c r="S326" s="175" t="s">
        <v>217</v>
      </c>
      <c r="T326" s="176" t="s">
        <v>218</v>
      </c>
      <c r="U326" s="161">
        <v>0.13</v>
      </c>
      <c r="V326" s="161">
        <f>ROUND(E326*U326,2)</f>
        <v>1.95</v>
      </c>
      <c r="W326" s="161"/>
      <c r="X326" s="161" t="s">
        <v>241</v>
      </c>
      <c r="Y326" s="150"/>
      <c r="Z326" s="150"/>
      <c r="AA326" s="150"/>
      <c r="AB326" s="150"/>
      <c r="AC326" s="150"/>
      <c r="AD326" s="150"/>
      <c r="AE326" s="150"/>
      <c r="AF326" s="150"/>
      <c r="AG326" s="150" t="s">
        <v>744</v>
      </c>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50"/>
      <c r="D327" s="251"/>
      <c r="E327" s="251"/>
      <c r="F327" s="251"/>
      <c r="G327" s="251"/>
      <c r="H327" s="161"/>
      <c r="I327" s="161"/>
      <c r="J327" s="161"/>
      <c r="K327" s="161"/>
      <c r="L327" s="161"/>
      <c r="M327" s="161"/>
      <c r="N327" s="161"/>
      <c r="O327" s="161"/>
      <c r="P327" s="161"/>
      <c r="Q327" s="161"/>
      <c r="R327" s="161"/>
      <c r="S327" s="161"/>
      <c r="T327" s="161"/>
      <c r="U327" s="161"/>
      <c r="V327" s="161"/>
      <c r="W327" s="161"/>
      <c r="X327" s="161"/>
      <c r="Y327" s="150"/>
      <c r="Z327" s="150"/>
      <c r="AA327" s="150"/>
      <c r="AB327" s="150"/>
      <c r="AC327" s="150"/>
      <c r="AD327" s="150"/>
      <c r="AE327" s="150"/>
      <c r="AF327" s="150"/>
      <c r="AG327" s="150" t="s">
        <v>221</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ht="22.5" outlineLevel="1" x14ac:dyDescent="0.2">
      <c r="A328" s="170">
        <v>81</v>
      </c>
      <c r="B328" s="171" t="s">
        <v>780</v>
      </c>
      <c r="C328" s="180" t="s">
        <v>781</v>
      </c>
      <c r="D328" s="172" t="s">
        <v>239</v>
      </c>
      <c r="E328" s="173">
        <v>14.2</v>
      </c>
      <c r="F328" s="174">
        <v>85.46</v>
      </c>
      <c r="G328" s="175">
        <f>ROUND(E328*F328,2)</f>
        <v>1213.53</v>
      </c>
      <c r="H328" s="174"/>
      <c r="I328" s="175">
        <f>ROUND(E328*H328,2)</f>
        <v>0</v>
      </c>
      <c r="J328" s="174"/>
      <c r="K328" s="175">
        <f>ROUND(E328*J328,2)</f>
        <v>0</v>
      </c>
      <c r="L328" s="175">
        <v>21</v>
      </c>
      <c r="M328" s="175">
        <f>G328*(1+L328/100)</f>
        <v>1468.3713</v>
      </c>
      <c r="N328" s="175">
        <v>6.0000000000000002E-5</v>
      </c>
      <c r="O328" s="175">
        <f>ROUND(E328*N328,2)</f>
        <v>0</v>
      </c>
      <c r="P328" s="175">
        <v>0</v>
      </c>
      <c r="Q328" s="175">
        <f>ROUND(E328*P328,2)</f>
        <v>0</v>
      </c>
      <c r="R328" s="175" t="s">
        <v>705</v>
      </c>
      <c r="S328" s="175" t="s">
        <v>217</v>
      </c>
      <c r="T328" s="176" t="s">
        <v>218</v>
      </c>
      <c r="U328" s="161">
        <v>0.129</v>
      </c>
      <c r="V328" s="161">
        <f>ROUND(E328*U328,2)</f>
        <v>1.83</v>
      </c>
      <c r="W328" s="161"/>
      <c r="X328" s="161" t="s">
        <v>241</v>
      </c>
      <c r="Y328" s="150"/>
      <c r="Z328" s="150"/>
      <c r="AA328" s="150"/>
      <c r="AB328" s="150"/>
      <c r="AC328" s="150"/>
      <c r="AD328" s="150"/>
      <c r="AE328" s="150"/>
      <c r="AF328" s="150"/>
      <c r="AG328" s="150" t="s">
        <v>242</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50"/>
      <c r="D329" s="251"/>
      <c r="E329" s="251"/>
      <c r="F329" s="251"/>
      <c r="G329" s="251"/>
      <c r="H329" s="161"/>
      <c r="I329" s="161"/>
      <c r="J329" s="161"/>
      <c r="K329" s="161"/>
      <c r="L329" s="161"/>
      <c r="M329" s="161"/>
      <c r="N329" s="161"/>
      <c r="O329" s="161"/>
      <c r="P329" s="161"/>
      <c r="Q329" s="161"/>
      <c r="R329" s="161"/>
      <c r="S329" s="161"/>
      <c r="T329" s="161"/>
      <c r="U329" s="161"/>
      <c r="V329" s="161"/>
      <c r="W329" s="161"/>
      <c r="X329" s="161"/>
      <c r="Y329" s="150"/>
      <c r="Z329" s="150"/>
      <c r="AA329" s="150"/>
      <c r="AB329" s="150"/>
      <c r="AC329" s="150"/>
      <c r="AD329" s="150"/>
      <c r="AE329" s="150"/>
      <c r="AF329" s="150"/>
      <c r="AG329" s="150" t="s">
        <v>221</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70">
        <v>82</v>
      </c>
      <c r="B330" s="171" t="s">
        <v>784</v>
      </c>
      <c r="C330" s="180" t="s">
        <v>785</v>
      </c>
      <c r="D330" s="172" t="s">
        <v>332</v>
      </c>
      <c r="E330" s="173">
        <v>4</v>
      </c>
      <c r="F330" s="174">
        <v>255.2</v>
      </c>
      <c r="G330" s="175">
        <f>ROUND(E330*F330,2)</f>
        <v>1020.8</v>
      </c>
      <c r="H330" s="174"/>
      <c r="I330" s="175">
        <f>ROUND(E330*H330,2)</f>
        <v>0</v>
      </c>
      <c r="J330" s="174"/>
      <c r="K330" s="175">
        <f>ROUND(E330*J330,2)</f>
        <v>0</v>
      </c>
      <c r="L330" s="175">
        <v>21</v>
      </c>
      <c r="M330" s="175">
        <f>G330*(1+L330/100)</f>
        <v>1235.1679999999999</v>
      </c>
      <c r="N330" s="175">
        <v>0</v>
      </c>
      <c r="O330" s="175">
        <f>ROUND(E330*N330,2)</f>
        <v>0</v>
      </c>
      <c r="P330" s="175">
        <v>0</v>
      </c>
      <c r="Q330" s="175">
        <f>ROUND(E330*P330,2)</f>
        <v>0</v>
      </c>
      <c r="R330" s="175" t="s">
        <v>705</v>
      </c>
      <c r="S330" s="175" t="s">
        <v>217</v>
      </c>
      <c r="T330" s="176" t="s">
        <v>218</v>
      </c>
      <c r="U330" s="161">
        <v>0.42499999999999999</v>
      </c>
      <c r="V330" s="161">
        <f>ROUND(E330*U330,2)</f>
        <v>1.7</v>
      </c>
      <c r="W330" s="161"/>
      <c r="X330" s="161" t="s">
        <v>241</v>
      </c>
      <c r="Y330" s="150"/>
      <c r="Z330" s="150"/>
      <c r="AA330" s="150"/>
      <c r="AB330" s="150"/>
      <c r="AC330" s="150"/>
      <c r="AD330" s="150"/>
      <c r="AE330" s="150"/>
      <c r="AF330" s="150"/>
      <c r="AG330" s="150" t="s">
        <v>242</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outlineLevel="1" x14ac:dyDescent="0.2">
      <c r="A331" s="157"/>
      <c r="B331" s="158"/>
      <c r="C331" s="189" t="s">
        <v>95</v>
      </c>
      <c r="D331" s="184"/>
      <c r="E331" s="185">
        <v>4</v>
      </c>
      <c r="F331" s="161"/>
      <c r="G331" s="161"/>
      <c r="H331" s="161"/>
      <c r="I331" s="161"/>
      <c r="J331" s="161"/>
      <c r="K331" s="161"/>
      <c r="L331" s="161"/>
      <c r="M331" s="161"/>
      <c r="N331" s="161"/>
      <c r="O331" s="161"/>
      <c r="P331" s="161"/>
      <c r="Q331" s="161"/>
      <c r="R331" s="161"/>
      <c r="S331" s="161"/>
      <c r="T331" s="161"/>
      <c r="U331" s="161"/>
      <c r="V331" s="161"/>
      <c r="W331" s="161"/>
      <c r="X331" s="161"/>
      <c r="Y331" s="150"/>
      <c r="Z331" s="150"/>
      <c r="AA331" s="150"/>
      <c r="AB331" s="150"/>
      <c r="AC331" s="150"/>
      <c r="AD331" s="150"/>
      <c r="AE331" s="150"/>
      <c r="AF331" s="150"/>
      <c r="AG331" s="150" t="s">
        <v>246</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outlineLevel="1" x14ac:dyDescent="0.2">
      <c r="A332" s="157"/>
      <c r="B332" s="158"/>
      <c r="C332" s="261"/>
      <c r="D332" s="262"/>
      <c r="E332" s="262"/>
      <c r="F332" s="262"/>
      <c r="G332" s="262"/>
      <c r="H332" s="161"/>
      <c r="I332" s="161"/>
      <c r="J332" s="161"/>
      <c r="K332" s="161"/>
      <c r="L332" s="161"/>
      <c r="M332" s="161"/>
      <c r="N332" s="161"/>
      <c r="O332" s="161"/>
      <c r="P332" s="161"/>
      <c r="Q332" s="161"/>
      <c r="R332" s="161"/>
      <c r="S332" s="161"/>
      <c r="T332" s="161"/>
      <c r="U332" s="161"/>
      <c r="V332" s="161"/>
      <c r="W332" s="161"/>
      <c r="X332" s="161"/>
      <c r="Y332" s="150"/>
      <c r="Z332" s="150"/>
      <c r="AA332" s="150"/>
      <c r="AB332" s="150"/>
      <c r="AC332" s="150"/>
      <c r="AD332" s="150"/>
      <c r="AE332" s="150"/>
      <c r="AF332" s="150"/>
      <c r="AG332" s="150" t="s">
        <v>221</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70">
        <v>83</v>
      </c>
      <c r="B333" s="171" t="s">
        <v>1415</v>
      </c>
      <c r="C333" s="180" t="s">
        <v>1416</v>
      </c>
      <c r="D333" s="172" t="s">
        <v>332</v>
      </c>
      <c r="E333" s="173">
        <v>2</v>
      </c>
      <c r="F333" s="174">
        <v>100.9</v>
      </c>
      <c r="G333" s="175">
        <f>ROUND(E333*F333,2)</f>
        <v>201.8</v>
      </c>
      <c r="H333" s="174"/>
      <c r="I333" s="175">
        <f>ROUND(E333*H333,2)</f>
        <v>0</v>
      </c>
      <c r="J333" s="174"/>
      <c r="K333" s="175">
        <f>ROUND(E333*J333,2)</f>
        <v>0</v>
      </c>
      <c r="L333" s="175">
        <v>21</v>
      </c>
      <c r="M333" s="175">
        <f>G333*(1+L333/100)</f>
        <v>244.178</v>
      </c>
      <c r="N333" s="175">
        <v>0</v>
      </c>
      <c r="O333" s="175">
        <f>ROUND(E333*N333,2)</f>
        <v>0</v>
      </c>
      <c r="P333" s="175">
        <v>0</v>
      </c>
      <c r="Q333" s="175">
        <f>ROUND(E333*P333,2)</f>
        <v>0</v>
      </c>
      <c r="R333" s="175" t="s">
        <v>705</v>
      </c>
      <c r="S333" s="175" t="s">
        <v>217</v>
      </c>
      <c r="T333" s="176" t="s">
        <v>218</v>
      </c>
      <c r="U333" s="161">
        <v>0.16500000000000001</v>
      </c>
      <c r="V333" s="161">
        <f>ROUND(E333*U333,2)</f>
        <v>0.33</v>
      </c>
      <c r="W333" s="161"/>
      <c r="X333" s="161" t="s">
        <v>241</v>
      </c>
      <c r="Y333" s="150"/>
      <c r="Z333" s="150"/>
      <c r="AA333" s="150"/>
      <c r="AB333" s="150"/>
      <c r="AC333" s="150"/>
      <c r="AD333" s="150"/>
      <c r="AE333" s="150"/>
      <c r="AF333" s="150"/>
      <c r="AG333" s="150" t="s">
        <v>242</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57"/>
      <c r="B334" s="158"/>
      <c r="C334" s="259" t="s">
        <v>1417</v>
      </c>
      <c r="D334" s="260"/>
      <c r="E334" s="260"/>
      <c r="F334" s="260"/>
      <c r="G334" s="260"/>
      <c r="H334" s="161"/>
      <c r="I334" s="161"/>
      <c r="J334" s="161"/>
      <c r="K334" s="161"/>
      <c r="L334" s="161"/>
      <c r="M334" s="161"/>
      <c r="N334" s="161"/>
      <c r="O334" s="161"/>
      <c r="P334" s="161"/>
      <c r="Q334" s="161"/>
      <c r="R334" s="161"/>
      <c r="S334" s="161"/>
      <c r="T334" s="161"/>
      <c r="U334" s="161"/>
      <c r="V334" s="161"/>
      <c r="W334" s="161"/>
      <c r="X334" s="161"/>
      <c r="Y334" s="150"/>
      <c r="Z334" s="150"/>
      <c r="AA334" s="150"/>
      <c r="AB334" s="150"/>
      <c r="AC334" s="150"/>
      <c r="AD334" s="150"/>
      <c r="AE334" s="150"/>
      <c r="AF334" s="150"/>
      <c r="AG334" s="150" t="s">
        <v>244</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261"/>
      <c r="D335" s="262"/>
      <c r="E335" s="262"/>
      <c r="F335" s="262"/>
      <c r="G335" s="262"/>
      <c r="H335" s="161"/>
      <c r="I335" s="161"/>
      <c r="J335" s="161"/>
      <c r="K335" s="161"/>
      <c r="L335" s="161"/>
      <c r="M335" s="161"/>
      <c r="N335" s="161"/>
      <c r="O335" s="161"/>
      <c r="P335" s="161"/>
      <c r="Q335" s="161"/>
      <c r="R335" s="161"/>
      <c r="S335" s="161"/>
      <c r="T335" s="161"/>
      <c r="U335" s="161"/>
      <c r="V335" s="161"/>
      <c r="W335" s="161"/>
      <c r="X335" s="161"/>
      <c r="Y335" s="150"/>
      <c r="Z335" s="150"/>
      <c r="AA335" s="150"/>
      <c r="AB335" s="150"/>
      <c r="AC335" s="150"/>
      <c r="AD335" s="150"/>
      <c r="AE335" s="150"/>
      <c r="AF335" s="150"/>
      <c r="AG335" s="150" t="s">
        <v>221</v>
      </c>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70">
        <v>84</v>
      </c>
      <c r="B336" s="171" t="s">
        <v>790</v>
      </c>
      <c r="C336" s="180" t="s">
        <v>791</v>
      </c>
      <c r="D336" s="172" t="s">
        <v>759</v>
      </c>
      <c r="E336" s="173">
        <v>2</v>
      </c>
      <c r="F336" s="174">
        <v>59.35</v>
      </c>
      <c r="G336" s="175">
        <f>ROUND(E336*F336,2)</f>
        <v>118.7</v>
      </c>
      <c r="H336" s="174"/>
      <c r="I336" s="175">
        <f>ROUND(E336*H336,2)</f>
        <v>0</v>
      </c>
      <c r="J336" s="174"/>
      <c r="K336" s="175">
        <f>ROUND(E336*J336,2)</f>
        <v>0</v>
      </c>
      <c r="L336" s="175">
        <v>21</v>
      </c>
      <c r="M336" s="175">
        <f>G336*(1+L336/100)</f>
        <v>143.62700000000001</v>
      </c>
      <c r="N336" s="175">
        <v>0</v>
      </c>
      <c r="O336" s="175">
        <f>ROUND(E336*N336,2)</f>
        <v>0</v>
      </c>
      <c r="P336" s="175">
        <v>0</v>
      </c>
      <c r="Q336" s="175">
        <f>ROUND(E336*P336,2)</f>
        <v>0</v>
      </c>
      <c r="R336" s="175" t="s">
        <v>705</v>
      </c>
      <c r="S336" s="175" t="s">
        <v>217</v>
      </c>
      <c r="T336" s="176" t="s">
        <v>218</v>
      </c>
      <c r="U336" s="161">
        <v>0.105</v>
      </c>
      <c r="V336" s="161">
        <f>ROUND(E336*U336,2)</f>
        <v>0.21</v>
      </c>
      <c r="W336" s="161"/>
      <c r="X336" s="161" t="s">
        <v>241</v>
      </c>
      <c r="Y336" s="150"/>
      <c r="Z336" s="150"/>
      <c r="AA336" s="150"/>
      <c r="AB336" s="150"/>
      <c r="AC336" s="150"/>
      <c r="AD336" s="150"/>
      <c r="AE336" s="150"/>
      <c r="AF336" s="150"/>
      <c r="AG336" s="150" t="s">
        <v>242</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outlineLevel="1" x14ac:dyDescent="0.2">
      <c r="A337" s="157"/>
      <c r="B337" s="158"/>
      <c r="C337" s="189" t="s">
        <v>91</v>
      </c>
      <c r="D337" s="184"/>
      <c r="E337" s="185">
        <v>2</v>
      </c>
      <c r="F337" s="161"/>
      <c r="G337" s="161"/>
      <c r="H337" s="161"/>
      <c r="I337" s="161"/>
      <c r="J337" s="161"/>
      <c r="K337" s="161"/>
      <c r="L337" s="161"/>
      <c r="M337" s="161"/>
      <c r="N337" s="161"/>
      <c r="O337" s="161"/>
      <c r="P337" s="161"/>
      <c r="Q337" s="161"/>
      <c r="R337" s="161"/>
      <c r="S337" s="161"/>
      <c r="T337" s="161"/>
      <c r="U337" s="161"/>
      <c r="V337" s="161"/>
      <c r="W337" s="161"/>
      <c r="X337" s="161"/>
      <c r="Y337" s="150"/>
      <c r="Z337" s="150"/>
      <c r="AA337" s="150"/>
      <c r="AB337" s="150"/>
      <c r="AC337" s="150"/>
      <c r="AD337" s="150"/>
      <c r="AE337" s="150"/>
      <c r="AF337" s="150"/>
      <c r="AG337" s="150" t="s">
        <v>246</v>
      </c>
      <c r="AH337" s="150">
        <v>0</v>
      </c>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61"/>
      <c r="D338" s="262"/>
      <c r="E338" s="262"/>
      <c r="F338" s="262"/>
      <c r="G338" s="262"/>
      <c r="H338" s="161"/>
      <c r="I338" s="161"/>
      <c r="J338" s="161"/>
      <c r="K338" s="161"/>
      <c r="L338" s="161"/>
      <c r="M338" s="161"/>
      <c r="N338" s="161"/>
      <c r="O338" s="161"/>
      <c r="P338" s="161"/>
      <c r="Q338" s="161"/>
      <c r="R338" s="161"/>
      <c r="S338" s="161"/>
      <c r="T338" s="161"/>
      <c r="U338" s="161"/>
      <c r="V338" s="161"/>
      <c r="W338" s="161"/>
      <c r="X338" s="161"/>
      <c r="Y338" s="150"/>
      <c r="Z338" s="150"/>
      <c r="AA338" s="150"/>
      <c r="AB338" s="150"/>
      <c r="AC338" s="150"/>
      <c r="AD338" s="150"/>
      <c r="AE338" s="150"/>
      <c r="AF338" s="150"/>
      <c r="AG338" s="150" t="s">
        <v>221</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70">
        <v>85</v>
      </c>
      <c r="B339" s="171" t="s">
        <v>1418</v>
      </c>
      <c r="C339" s="180" t="s">
        <v>1419</v>
      </c>
      <c r="D339" s="172" t="s">
        <v>332</v>
      </c>
      <c r="E339" s="173">
        <v>2</v>
      </c>
      <c r="F339" s="174">
        <v>372.71</v>
      </c>
      <c r="G339" s="175">
        <f>ROUND(E339*F339,2)</f>
        <v>745.42</v>
      </c>
      <c r="H339" s="174"/>
      <c r="I339" s="175">
        <f>ROUND(E339*H339,2)</f>
        <v>0</v>
      </c>
      <c r="J339" s="174"/>
      <c r="K339" s="175">
        <f>ROUND(E339*J339,2)</f>
        <v>0</v>
      </c>
      <c r="L339" s="175">
        <v>21</v>
      </c>
      <c r="M339" s="175">
        <f>G339*(1+L339/100)</f>
        <v>901.95819999999992</v>
      </c>
      <c r="N339" s="175">
        <v>2.9999999999999997E-4</v>
      </c>
      <c r="O339" s="175">
        <f>ROUND(E339*N339,2)</f>
        <v>0</v>
      </c>
      <c r="P339" s="175">
        <v>0</v>
      </c>
      <c r="Q339" s="175">
        <f>ROUND(E339*P339,2)</f>
        <v>0</v>
      </c>
      <c r="R339" s="175" t="s">
        <v>705</v>
      </c>
      <c r="S339" s="175" t="s">
        <v>217</v>
      </c>
      <c r="T339" s="176" t="s">
        <v>218</v>
      </c>
      <c r="U339" s="161">
        <v>0.16500000000000001</v>
      </c>
      <c r="V339" s="161">
        <f>ROUND(E339*U339,2)</f>
        <v>0.33</v>
      </c>
      <c r="W339" s="161"/>
      <c r="X339" s="161" t="s">
        <v>241</v>
      </c>
      <c r="Y339" s="150"/>
      <c r="Z339" s="150"/>
      <c r="AA339" s="150"/>
      <c r="AB339" s="150"/>
      <c r="AC339" s="150"/>
      <c r="AD339" s="150"/>
      <c r="AE339" s="150"/>
      <c r="AF339" s="150"/>
      <c r="AG339" s="150" t="s">
        <v>242</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250"/>
      <c r="D340" s="251"/>
      <c r="E340" s="251"/>
      <c r="F340" s="251"/>
      <c r="G340" s="251"/>
      <c r="H340" s="161"/>
      <c r="I340" s="161"/>
      <c r="J340" s="161"/>
      <c r="K340" s="161"/>
      <c r="L340" s="161"/>
      <c r="M340" s="161"/>
      <c r="N340" s="161"/>
      <c r="O340" s="161"/>
      <c r="P340" s="161"/>
      <c r="Q340" s="161"/>
      <c r="R340" s="161"/>
      <c r="S340" s="161"/>
      <c r="T340" s="161"/>
      <c r="U340" s="161"/>
      <c r="V340" s="161"/>
      <c r="W340" s="161"/>
      <c r="X340" s="161"/>
      <c r="Y340" s="150"/>
      <c r="Z340" s="150"/>
      <c r="AA340" s="150"/>
      <c r="AB340" s="150"/>
      <c r="AC340" s="150"/>
      <c r="AD340" s="150"/>
      <c r="AE340" s="150"/>
      <c r="AF340" s="150"/>
      <c r="AG340" s="150" t="s">
        <v>221</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70">
        <v>86</v>
      </c>
      <c r="B341" s="171" t="s">
        <v>793</v>
      </c>
      <c r="C341" s="180" t="s">
        <v>794</v>
      </c>
      <c r="D341" s="172" t="s">
        <v>332</v>
      </c>
      <c r="E341" s="173">
        <v>2</v>
      </c>
      <c r="F341" s="174">
        <v>635.04</v>
      </c>
      <c r="G341" s="175">
        <f>ROUND(E341*F341,2)</f>
        <v>1270.08</v>
      </c>
      <c r="H341" s="174"/>
      <c r="I341" s="175">
        <f>ROUND(E341*H341,2)</f>
        <v>0</v>
      </c>
      <c r="J341" s="174"/>
      <c r="K341" s="175">
        <f>ROUND(E341*J341,2)</f>
        <v>0</v>
      </c>
      <c r="L341" s="175">
        <v>21</v>
      </c>
      <c r="M341" s="175">
        <f>G341*(1+L341/100)</f>
        <v>1536.7967999999998</v>
      </c>
      <c r="N341" s="175">
        <v>6.7000000000000002E-4</v>
      </c>
      <c r="O341" s="175">
        <f>ROUND(E341*N341,2)</f>
        <v>0</v>
      </c>
      <c r="P341" s="175">
        <v>0</v>
      </c>
      <c r="Q341" s="175">
        <f>ROUND(E341*P341,2)</f>
        <v>0</v>
      </c>
      <c r="R341" s="175" t="s">
        <v>705</v>
      </c>
      <c r="S341" s="175" t="s">
        <v>217</v>
      </c>
      <c r="T341" s="176" t="s">
        <v>218</v>
      </c>
      <c r="U341" s="161">
        <v>0.22700000000000001</v>
      </c>
      <c r="V341" s="161">
        <f>ROUND(E341*U341,2)</f>
        <v>0.45</v>
      </c>
      <c r="W341" s="161"/>
      <c r="X341" s="161" t="s">
        <v>241</v>
      </c>
      <c r="Y341" s="150"/>
      <c r="Z341" s="150"/>
      <c r="AA341" s="150"/>
      <c r="AB341" s="150"/>
      <c r="AC341" s="150"/>
      <c r="AD341" s="150"/>
      <c r="AE341" s="150"/>
      <c r="AF341" s="150"/>
      <c r="AG341" s="150" t="s">
        <v>242</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50"/>
      <c r="D342" s="251"/>
      <c r="E342" s="251"/>
      <c r="F342" s="251"/>
      <c r="G342" s="251"/>
      <c r="H342" s="161"/>
      <c r="I342" s="161"/>
      <c r="J342" s="161"/>
      <c r="K342" s="161"/>
      <c r="L342" s="161"/>
      <c r="M342" s="161"/>
      <c r="N342" s="161"/>
      <c r="O342" s="161"/>
      <c r="P342" s="161"/>
      <c r="Q342" s="161"/>
      <c r="R342" s="161"/>
      <c r="S342" s="161"/>
      <c r="T342" s="161"/>
      <c r="U342" s="161"/>
      <c r="V342" s="161"/>
      <c r="W342" s="161"/>
      <c r="X342" s="161"/>
      <c r="Y342" s="150"/>
      <c r="Z342" s="150"/>
      <c r="AA342" s="150"/>
      <c r="AB342" s="150"/>
      <c r="AC342" s="150"/>
      <c r="AD342" s="150"/>
      <c r="AE342" s="150"/>
      <c r="AF342" s="150"/>
      <c r="AG342" s="150" t="s">
        <v>221</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
      <c r="A343" s="170">
        <v>87</v>
      </c>
      <c r="B343" s="171" t="s">
        <v>745</v>
      </c>
      <c r="C343" s="180" t="s">
        <v>746</v>
      </c>
      <c r="D343" s="172" t="s">
        <v>747</v>
      </c>
      <c r="E343" s="173">
        <v>10</v>
      </c>
      <c r="F343" s="174">
        <v>474.78</v>
      </c>
      <c r="G343" s="175">
        <f>ROUND(E343*F343,2)</f>
        <v>4747.8</v>
      </c>
      <c r="H343" s="174"/>
      <c r="I343" s="175">
        <f>ROUND(E343*H343,2)</f>
        <v>0</v>
      </c>
      <c r="J343" s="174"/>
      <c r="K343" s="175">
        <f>ROUND(E343*J343,2)</f>
        <v>0</v>
      </c>
      <c r="L343" s="175">
        <v>21</v>
      </c>
      <c r="M343" s="175">
        <f>G343*(1+L343/100)</f>
        <v>5744.8379999999997</v>
      </c>
      <c r="N343" s="175">
        <v>0</v>
      </c>
      <c r="O343" s="175">
        <f>ROUND(E343*N343,2)</f>
        <v>0</v>
      </c>
      <c r="P343" s="175">
        <v>0</v>
      </c>
      <c r="Q343" s="175">
        <f>ROUND(E343*P343,2)</f>
        <v>0</v>
      </c>
      <c r="R343" s="175" t="s">
        <v>748</v>
      </c>
      <c r="S343" s="175" t="s">
        <v>217</v>
      </c>
      <c r="T343" s="176" t="s">
        <v>218</v>
      </c>
      <c r="U343" s="161">
        <v>1</v>
      </c>
      <c r="V343" s="161">
        <f>ROUND(E343*U343,2)</f>
        <v>10</v>
      </c>
      <c r="W343" s="161"/>
      <c r="X343" s="161" t="s">
        <v>749</v>
      </c>
      <c r="Y343" s="150"/>
      <c r="Z343" s="150"/>
      <c r="AA343" s="150"/>
      <c r="AB343" s="150"/>
      <c r="AC343" s="150"/>
      <c r="AD343" s="150"/>
      <c r="AE343" s="150"/>
      <c r="AF343" s="150"/>
      <c r="AG343" s="150" t="s">
        <v>750</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189" t="s">
        <v>1412</v>
      </c>
      <c r="D344" s="184"/>
      <c r="E344" s="185">
        <v>10</v>
      </c>
      <c r="F344" s="161"/>
      <c r="G344" s="161"/>
      <c r="H344" s="161"/>
      <c r="I344" s="161"/>
      <c r="J344" s="161"/>
      <c r="K344" s="161"/>
      <c r="L344" s="161"/>
      <c r="M344" s="161"/>
      <c r="N344" s="161"/>
      <c r="O344" s="161"/>
      <c r="P344" s="161"/>
      <c r="Q344" s="161"/>
      <c r="R344" s="161"/>
      <c r="S344" s="161"/>
      <c r="T344" s="161"/>
      <c r="U344" s="161"/>
      <c r="V344" s="161"/>
      <c r="W344" s="161"/>
      <c r="X344" s="161"/>
      <c r="Y344" s="150"/>
      <c r="Z344" s="150"/>
      <c r="AA344" s="150"/>
      <c r="AB344" s="150"/>
      <c r="AC344" s="150"/>
      <c r="AD344" s="150"/>
      <c r="AE344" s="150"/>
      <c r="AF344" s="150"/>
      <c r="AG344" s="150" t="s">
        <v>246</v>
      </c>
      <c r="AH344" s="150">
        <v>0</v>
      </c>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261"/>
      <c r="D345" s="262"/>
      <c r="E345" s="262"/>
      <c r="F345" s="262"/>
      <c r="G345" s="262"/>
      <c r="H345" s="161"/>
      <c r="I345" s="161"/>
      <c r="J345" s="161"/>
      <c r="K345" s="161"/>
      <c r="L345" s="161"/>
      <c r="M345" s="161"/>
      <c r="N345" s="161"/>
      <c r="O345" s="161"/>
      <c r="P345" s="161"/>
      <c r="Q345" s="161"/>
      <c r="R345" s="161"/>
      <c r="S345" s="161"/>
      <c r="T345" s="161"/>
      <c r="U345" s="161"/>
      <c r="V345" s="161"/>
      <c r="W345" s="161"/>
      <c r="X345" s="161"/>
      <c r="Y345" s="150"/>
      <c r="Z345" s="150"/>
      <c r="AA345" s="150"/>
      <c r="AB345" s="150"/>
      <c r="AC345" s="150"/>
      <c r="AD345" s="150"/>
      <c r="AE345" s="150"/>
      <c r="AF345" s="150"/>
      <c r="AG345" s="150" t="s">
        <v>221</v>
      </c>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v>88</v>
      </c>
      <c r="B346" s="158" t="s">
        <v>801</v>
      </c>
      <c r="C346" s="190" t="s">
        <v>802</v>
      </c>
      <c r="D346" s="159" t="s">
        <v>0</v>
      </c>
      <c r="E346" s="177">
        <v>244.98079999999999</v>
      </c>
      <c r="F346" s="162">
        <v>1.1499999999999999</v>
      </c>
      <c r="G346" s="161">
        <f>ROUND(E346*F346,2)</f>
        <v>281.73</v>
      </c>
      <c r="H346" s="162"/>
      <c r="I346" s="161">
        <f>ROUND(E346*H346,2)</f>
        <v>0</v>
      </c>
      <c r="J346" s="162"/>
      <c r="K346" s="161">
        <f>ROUND(E346*J346,2)</f>
        <v>0</v>
      </c>
      <c r="L346" s="161">
        <v>21</v>
      </c>
      <c r="M346" s="161">
        <f>G346*(1+L346/100)</f>
        <v>340.89330000000001</v>
      </c>
      <c r="N346" s="161">
        <v>0</v>
      </c>
      <c r="O346" s="161">
        <f>ROUND(E346*N346,2)</f>
        <v>0</v>
      </c>
      <c r="P346" s="161">
        <v>0</v>
      </c>
      <c r="Q346" s="161">
        <f>ROUND(E346*P346,2)</f>
        <v>0</v>
      </c>
      <c r="R346" s="161" t="s">
        <v>705</v>
      </c>
      <c r="S346" s="161" t="s">
        <v>217</v>
      </c>
      <c r="T346" s="161" t="s">
        <v>218</v>
      </c>
      <c r="U346" s="161">
        <v>0</v>
      </c>
      <c r="V346" s="161">
        <f>ROUND(E346*U346,2)</f>
        <v>0</v>
      </c>
      <c r="W346" s="161"/>
      <c r="X346" s="161" t="s">
        <v>622</v>
      </c>
      <c r="Y346" s="150"/>
      <c r="Z346" s="150"/>
      <c r="AA346" s="150"/>
      <c r="AB346" s="150"/>
      <c r="AC346" s="150"/>
      <c r="AD346" s="150"/>
      <c r="AE346" s="150"/>
      <c r="AF346" s="150"/>
      <c r="AG346" s="150" t="s">
        <v>623</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
      <c r="A347" s="157"/>
      <c r="B347" s="158"/>
      <c r="C347" s="263" t="s">
        <v>803</v>
      </c>
      <c r="D347" s="264"/>
      <c r="E347" s="264"/>
      <c r="F347" s="264"/>
      <c r="G347" s="264"/>
      <c r="H347" s="161"/>
      <c r="I347" s="161"/>
      <c r="J347" s="161"/>
      <c r="K347" s="161"/>
      <c r="L347" s="161"/>
      <c r="M347" s="161"/>
      <c r="N347" s="161"/>
      <c r="O347" s="161"/>
      <c r="P347" s="161"/>
      <c r="Q347" s="161"/>
      <c r="R347" s="161"/>
      <c r="S347" s="161"/>
      <c r="T347" s="161"/>
      <c r="U347" s="161"/>
      <c r="V347" s="161"/>
      <c r="W347" s="161"/>
      <c r="X347" s="161"/>
      <c r="Y347" s="150"/>
      <c r="Z347" s="150"/>
      <c r="AA347" s="150"/>
      <c r="AB347" s="150"/>
      <c r="AC347" s="150"/>
      <c r="AD347" s="150"/>
      <c r="AE347" s="150"/>
      <c r="AF347" s="150"/>
      <c r="AG347" s="150" t="s">
        <v>244</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61"/>
      <c r="D348" s="262"/>
      <c r="E348" s="262"/>
      <c r="F348" s="262"/>
      <c r="G348" s="262"/>
      <c r="H348" s="161"/>
      <c r="I348" s="161"/>
      <c r="J348" s="161"/>
      <c r="K348" s="161"/>
      <c r="L348" s="161"/>
      <c r="M348" s="161"/>
      <c r="N348" s="161"/>
      <c r="O348" s="161"/>
      <c r="P348" s="161"/>
      <c r="Q348" s="161"/>
      <c r="R348" s="161"/>
      <c r="S348" s="161"/>
      <c r="T348" s="161"/>
      <c r="U348" s="161"/>
      <c r="V348" s="161"/>
      <c r="W348" s="161"/>
      <c r="X348" s="161"/>
      <c r="Y348" s="150"/>
      <c r="Z348" s="150"/>
      <c r="AA348" s="150"/>
      <c r="AB348" s="150"/>
      <c r="AC348" s="150"/>
      <c r="AD348" s="150"/>
      <c r="AE348" s="150"/>
      <c r="AF348" s="150"/>
      <c r="AG348" s="150" t="s">
        <v>221</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x14ac:dyDescent="0.2">
      <c r="A349" s="164" t="s">
        <v>212</v>
      </c>
      <c r="B349" s="165" t="s">
        <v>137</v>
      </c>
      <c r="C349" s="179" t="s">
        <v>138</v>
      </c>
      <c r="D349" s="166"/>
      <c r="E349" s="167"/>
      <c r="F349" s="168"/>
      <c r="G349" s="168">
        <f>SUMIF(AG350:AG382,"&lt;&gt;NOR",G350:G382)</f>
        <v>19715.649999999998</v>
      </c>
      <c r="H349" s="168"/>
      <c r="I349" s="168">
        <f>SUM(I350:I382)</f>
        <v>0</v>
      </c>
      <c r="J349" s="168"/>
      <c r="K349" s="168">
        <f>SUM(K350:K382)</f>
        <v>0</v>
      </c>
      <c r="L349" s="168"/>
      <c r="M349" s="168">
        <f>SUM(M350:M382)</f>
        <v>23855.936500000003</v>
      </c>
      <c r="N349" s="168"/>
      <c r="O349" s="168">
        <f>SUM(O350:O382)</f>
        <v>0.02</v>
      </c>
      <c r="P349" s="168"/>
      <c r="Q349" s="168">
        <f>SUM(Q350:Q382)</f>
        <v>0.03</v>
      </c>
      <c r="R349" s="168"/>
      <c r="S349" s="168"/>
      <c r="T349" s="169"/>
      <c r="U349" s="163"/>
      <c r="V349" s="163">
        <f>SUM(V350:V382)</f>
        <v>6.36</v>
      </c>
      <c r="W349" s="163"/>
      <c r="X349" s="163"/>
      <c r="AG349" t="s">
        <v>213</v>
      </c>
    </row>
    <row r="350" spans="1:60" outlineLevel="1" x14ac:dyDescent="0.2">
      <c r="A350" s="170">
        <v>89</v>
      </c>
      <c r="B350" s="171" t="s">
        <v>810</v>
      </c>
      <c r="C350" s="180" t="s">
        <v>811</v>
      </c>
      <c r="D350" s="172" t="s">
        <v>759</v>
      </c>
      <c r="E350" s="173">
        <v>1</v>
      </c>
      <c r="F350" s="174">
        <v>1579.87</v>
      </c>
      <c r="G350" s="175">
        <f>ROUND(E350*F350,2)</f>
        <v>1579.87</v>
      </c>
      <c r="H350" s="174"/>
      <c r="I350" s="175">
        <f>ROUND(E350*H350,2)</f>
        <v>0</v>
      </c>
      <c r="J350" s="174"/>
      <c r="K350" s="175">
        <f>ROUND(E350*J350,2)</f>
        <v>0</v>
      </c>
      <c r="L350" s="175">
        <v>21</v>
      </c>
      <c r="M350" s="175">
        <f>G350*(1+L350/100)</f>
        <v>1911.6426999999999</v>
      </c>
      <c r="N350" s="175">
        <v>1.401E-2</v>
      </c>
      <c r="O350" s="175">
        <f>ROUND(E350*N350,2)</f>
        <v>0.01</v>
      </c>
      <c r="P350" s="175">
        <v>0</v>
      </c>
      <c r="Q350" s="175">
        <f>ROUND(E350*P350,2)</f>
        <v>0</v>
      </c>
      <c r="R350" s="175" t="s">
        <v>705</v>
      </c>
      <c r="S350" s="175" t="s">
        <v>217</v>
      </c>
      <c r="T350" s="176" t="s">
        <v>218</v>
      </c>
      <c r="U350" s="161">
        <v>1.1890000000000001</v>
      </c>
      <c r="V350" s="161">
        <f>ROUND(E350*U350,2)</f>
        <v>1.19</v>
      </c>
      <c r="W350" s="161"/>
      <c r="X350" s="161" t="s">
        <v>241</v>
      </c>
      <c r="Y350" s="150"/>
      <c r="Z350" s="150"/>
      <c r="AA350" s="150"/>
      <c r="AB350" s="150"/>
      <c r="AC350" s="150"/>
      <c r="AD350" s="150"/>
      <c r="AE350" s="150"/>
      <c r="AF350" s="150"/>
      <c r="AG350" s="150" t="s">
        <v>242</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
      <c r="A351" s="157"/>
      <c r="B351" s="158"/>
      <c r="C351" s="189" t="s">
        <v>89</v>
      </c>
      <c r="D351" s="184"/>
      <c r="E351" s="185">
        <v>1</v>
      </c>
      <c r="F351" s="161"/>
      <c r="G351" s="161"/>
      <c r="H351" s="161"/>
      <c r="I351" s="161"/>
      <c r="J351" s="161"/>
      <c r="K351" s="161"/>
      <c r="L351" s="161"/>
      <c r="M351" s="161"/>
      <c r="N351" s="161"/>
      <c r="O351" s="161"/>
      <c r="P351" s="161"/>
      <c r="Q351" s="161"/>
      <c r="R351" s="161"/>
      <c r="S351" s="161"/>
      <c r="T351" s="161"/>
      <c r="U351" s="161"/>
      <c r="V351" s="161"/>
      <c r="W351" s="161"/>
      <c r="X351" s="161"/>
      <c r="Y351" s="150"/>
      <c r="Z351" s="150"/>
      <c r="AA351" s="150"/>
      <c r="AB351" s="150"/>
      <c r="AC351" s="150"/>
      <c r="AD351" s="150"/>
      <c r="AE351" s="150"/>
      <c r="AF351" s="150"/>
      <c r="AG351" s="150" t="s">
        <v>246</v>
      </c>
      <c r="AH351" s="150">
        <v>0</v>
      </c>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261"/>
      <c r="D352" s="262"/>
      <c r="E352" s="262"/>
      <c r="F352" s="262"/>
      <c r="G352" s="262"/>
      <c r="H352" s="161"/>
      <c r="I352" s="161"/>
      <c r="J352" s="161"/>
      <c r="K352" s="161"/>
      <c r="L352" s="161"/>
      <c r="M352" s="161"/>
      <c r="N352" s="161"/>
      <c r="O352" s="161"/>
      <c r="P352" s="161"/>
      <c r="Q352" s="161"/>
      <c r="R352" s="161"/>
      <c r="S352" s="161"/>
      <c r="T352" s="161"/>
      <c r="U352" s="161"/>
      <c r="V352" s="161"/>
      <c r="W352" s="161"/>
      <c r="X352" s="161"/>
      <c r="Y352" s="150"/>
      <c r="Z352" s="150"/>
      <c r="AA352" s="150"/>
      <c r="AB352" s="150"/>
      <c r="AC352" s="150"/>
      <c r="AD352" s="150"/>
      <c r="AE352" s="150"/>
      <c r="AF352" s="150"/>
      <c r="AG352" s="150" t="s">
        <v>221</v>
      </c>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70">
        <v>90</v>
      </c>
      <c r="B353" s="171" t="s">
        <v>1420</v>
      </c>
      <c r="C353" s="180" t="s">
        <v>1421</v>
      </c>
      <c r="D353" s="172" t="s">
        <v>759</v>
      </c>
      <c r="E353" s="173">
        <v>1</v>
      </c>
      <c r="F353" s="174">
        <v>706.25</v>
      </c>
      <c r="G353" s="175">
        <f>ROUND(E353*F353,2)</f>
        <v>706.25</v>
      </c>
      <c r="H353" s="174"/>
      <c r="I353" s="175">
        <f>ROUND(E353*H353,2)</f>
        <v>0</v>
      </c>
      <c r="J353" s="174"/>
      <c r="K353" s="175">
        <f>ROUND(E353*J353,2)</f>
        <v>0</v>
      </c>
      <c r="L353" s="175">
        <v>21</v>
      </c>
      <c r="M353" s="175">
        <f>G353*(1+L353/100)</f>
        <v>854.5625</v>
      </c>
      <c r="N353" s="175">
        <v>1.41E-3</v>
      </c>
      <c r="O353" s="175">
        <f>ROUND(E353*N353,2)</f>
        <v>0</v>
      </c>
      <c r="P353" s="175">
        <v>0</v>
      </c>
      <c r="Q353" s="175">
        <f>ROUND(E353*P353,2)</f>
        <v>0</v>
      </c>
      <c r="R353" s="175" t="s">
        <v>705</v>
      </c>
      <c r="S353" s="175" t="s">
        <v>217</v>
      </c>
      <c r="T353" s="176" t="s">
        <v>218</v>
      </c>
      <c r="U353" s="161">
        <v>1.575</v>
      </c>
      <c r="V353" s="161">
        <f>ROUND(E353*U353,2)</f>
        <v>1.58</v>
      </c>
      <c r="W353" s="161"/>
      <c r="X353" s="161" t="s">
        <v>241</v>
      </c>
      <c r="Y353" s="150"/>
      <c r="Z353" s="150"/>
      <c r="AA353" s="150"/>
      <c r="AB353" s="150"/>
      <c r="AC353" s="150"/>
      <c r="AD353" s="150"/>
      <c r="AE353" s="150"/>
      <c r="AF353" s="150"/>
      <c r="AG353" s="150" t="s">
        <v>242</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
      <c r="A354" s="157"/>
      <c r="B354" s="158"/>
      <c r="C354" s="250"/>
      <c r="D354" s="251"/>
      <c r="E354" s="251"/>
      <c r="F354" s="251"/>
      <c r="G354" s="251"/>
      <c r="H354" s="161"/>
      <c r="I354" s="161"/>
      <c r="J354" s="161"/>
      <c r="K354" s="161"/>
      <c r="L354" s="161"/>
      <c r="M354" s="161"/>
      <c r="N354" s="161"/>
      <c r="O354" s="161"/>
      <c r="P354" s="161"/>
      <c r="Q354" s="161"/>
      <c r="R354" s="161"/>
      <c r="S354" s="161"/>
      <c r="T354" s="161"/>
      <c r="U354" s="161"/>
      <c r="V354" s="161"/>
      <c r="W354" s="161"/>
      <c r="X354" s="161"/>
      <c r="Y354" s="150"/>
      <c r="Z354" s="150"/>
      <c r="AA354" s="150"/>
      <c r="AB354" s="150"/>
      <c r="AC354" s="150"/>
      <c r="AD354" s="150"/>
      <c r="AE354" s="150"/>
      <c r="AF354" s="150"/>
      <c r="AG354" s="150" t="s">
        <v>221</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70">
        <v>91</v>
      </c>
      <c r="B355" s="171" t="s">
        <v>812</v>
      </c>
      <c r="C355" s="180" t="s">
        <v>813</v>
      </c>
      <c r="D355" s="172" t="s">
        <v>759</v>
      </c>
      <c r="E355" s="173">
        <v>1</v>
      </c>
      <c r="F355" s="174">
        <v>1013.68</v>
      </c>
      <c r="G355" s="175">
        <f>ROUND(E355*F355,2)</f>
        <v>1013.68</v>
      </c>
      <c r="H355" s="174"/>
      <c r="I355" s="175">
        <f>ROUND(E355*H355,2)</f>
        <v>0</v>
      </c>
      <c r="J355" s="174"/>
      <c r="K355" s="175">
        <f>ROUND(E355*J355,2)</f>
        <v>0</v>
      </c>
      <c r="L355" s="175">
        <v>21</v>
      </c>
      <c r="M355" s="175">
        <f>G355*(1+L355/100)</f>
        <v>1226.5527999999999</v>
      </c>
      <c r="N355" s="175">
        <v>4.7699999999999999E-3</v>
      </c>
      <c r="O355" s="175">
        <f>ROUND(E355*N355,2)</f>
        <v>0</v>
      </c>
      <c r="P355" s="175">
        <v>0</v>
      </c>
      <c r="Q355" s="175">
        <f>ROUND(E355*P355,2)</f>
        <v>0</v>
      </c>
      <c r="R355" s="175" t="s">
        <v>705</v>
      </c>
      <c r="S355" s="175" t="s">
        <v>217</v>
      </c>
      <c r="T355" s="176" t="s">
        <v>218</v>
      </c>
      <c r="U355" s="161">
        <v>0.32500000000000001</v>
      </c>
      <c r="V355" s="161">
        <f>ROUND(E355*U355,2)</f>
        <v>0.33</v>
      </c>
      <c r="W355" s="161"/>
      <c r="X355" s="161" t="s">
        <v>241</v>
      </c>
      <c r="Y355" s="150"/>
      <c r="Z355" s="150"/>
      <c r="AA355" s="150"/>
      <c r="AB355" s="150"/>
      <c r="AC355" s="150"/>
      <c r="AD355" s="150"/>
      <c r="AE355" s="150"/>
      <c r="AF355" s="150"/>
      <c r="AG355" s="150" t="s">
        <v>242</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189" t="s">
        <v>89</v>
      </c>
      <c r="D356" s="184"/>
      <c r="E356" s="185">
        <v>1</v>
      </c>
      <c r="F356" s="161"/>
      <c r="G356" s="161"/>
      <c r="H356" s="161"/>
      <c r="I356" s="161"/>
      <c r="J356" s="161"/>
      <c r="K356" s="161"/>
      <c r="L356" s="161"/>
      <c r="M356" s="161"/>
      <c r="N356" s="161"/>
      <c r="O356" s="161"/>
      <c r="P356" s="161"/>
      <c r="Q356" s="161"/>
      <c r="R356" s="161"/>
      <c r="S356" s="161"/>
      <c r="T356" s="161"/>
      <c r="U356" s="161"/>
      <c r="V356" s="161"/>
      <c r="W356" s="161"/>
      <c r="X356" s="161"/>
      <c r="Y356" s="150"/>
      <c r="Z356" s="150"/>
      <c r="AA356" s="150"/>
      <c r="AB356" s="150"/>
      <c r="AC356" s="150"/>
      <c r="AD356" s="150"/>
      <c r="AE356" s="150"/>
      <c r="AF356" s="150"/>
      <c r="AG356" s="150" t="s">
        <v>246</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57"/>
      <c r="B357" s="158"/>
      <c r="C357" s="261"/>
      <c r="D357" s="262"/>
      <c r="E357" s="262"/>
      <c r="F357" s="262"/>
      <c r="G357" s="262"/>
      <c r="H357" s="161"/>
      <c r="I357" s="161"/>
      <c r="J357" s="161"/>
      <c r="K357" s="161"/>
      <c r="L357" s="161"/>
      <c r="M357" s="161"/>
      <c r="N357" s="161"/>
      <c r="O357" s="161"/>
      <c r="P357" s="161"/>
      <c r="Q357" s="161"/>
      <c r="R357" s="161"/>
      <c r="S357" s="161"/>
      <c r="T357" s="161"/>
      <c r="U357" s="161"/>
      <c r="V357" s="161"/>
      <c r="W357" s="161"/>
      <c r="X357" s="161"/>
      <c r="Y357" s="150"/>
      <c r="Z357" s="150"/>
      <c r="AA357" s="150"/>
      <c r="AB357" s="150"/>
      <c r="AC357" s="150"/>
      <c r="AD357" s="150"/>
      <c r="AE357" s="150"/>
      <c r="AF357" s="150"/>
      <c r="AG357" s="150" t="s">
        <v>221</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70">
        <v>92</v>
      </c>
      <c r="B358" s="171" t="s">
        <v>1422</v>
      </c>
      <c r="C358" s="180" t="s">
        <v>1423</v>
      </c>
      <c r="D358" s="172" t="s">
        <v>759</v>
      </c>
      <c r="E358" s="173">
        <v>1</v>
      </c>
      <c r="F358" s="174">
        <v>338.28</v>
      </c>
      <c r="G358" s="175">
        <f>ROUND(E358*F358,2)</f>
        <v>338.28</v>
      </c>
      <c r="H358" s="174"/>
      <c r="I358" s="175">
        <f>ROUND(E358*H358,2)</f>
        <v>0</v>
      </c>
      <c r="J358" s="174"/>
      <c r="K358" s="175">
        <f>ROUND(E358*J358,2)</f>
        <v>0</v>
      </c>
      <c r="L358" s="175">
        <v>21</v>
      </c>
      <c r="M358" s="175">
        <f>G358*(1+L358/100)</f>
        <v>409.31879999999995</v>
      </c>
      <c r="N358" s="175">
        <v>0</v>
      </c>
      <c r="O358" s="175">
        <f>ROUND(E358*N358,2)</f>
        <v>0</v>
      </c>
      <c r="P358" s="175">
        <v>3.4700000000000002E-2</v>
      </c>
      <c r="Q358" s="175">
        <f>ROUND(E358*P358,2)</f>
        <v>0.03</v>
      </c>
      <c r="R358" s="175" t="s">
        <v>705</v>
      </c>
      <c r="S358" s="175" t="s">
        <v>217</v>
      </c>
      <c r="T358" s="176" t="s">
        <v>218</v>
      </c>
      <c r="U358" s="161">
        <v>0.56899999999999995</v>
      </c>
      <c r="V358" s="161">
        <f>ROUND(E358*U358,2)</f>
        <v>0.56999999999999995</v>
      </c>
      <c r="W358" s="161"/>
      <c r="X358" s="161" t="s">
        <v>241</v>
      </c>
      <c r="Y358" s="150"/>
      <c r="Z358" s="150"/>
      <c r="AA358" s="150"/>
      <c r="AB358" s="150"/>
      <c r="AC358" s="150"/>
      <c r="AD358" s="150"/>
      <c r="AE358" s="150"/>
      <c r="AF358" s="150"/>
      <c r="AG358" s="150" t="s">
        <v>242</v>
      </c>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59" t="s">
        <v>1424</v>
      </c>
      <c r="D359" s="260"/>
      <c r="E359" s="260"/>
      <c r="F359" s="260"/>
      <c r="G359" s="260"/>
      <c r="H359" s="161"/>
      <c r="I359" s="161"/>
      <c r="J359" s="161"/>
      <c r="K359" s="161"/>
      <c r="L359" s="161"/>
      <c r="M359" s="161"/>
      <c r="N359" s="161"/>
      <c r="O359" s="161"/>
      <c r="P359" s="161"/>
      <c r="Q359" s="161"/>
      <c r="R359" s="161"/>
      <c r="S359" s="161"/>
      <c r="T359" s="161"/>
      <c r="U359" s="161"/>
      <c r="V359" s="161"/>
      <c r="W359" s="161"/>
      <c r="X359" s="161"/>
      <c r="Y359" s="150"/>
      <c r="Z359" s="150"/>
      <c r="AA359" s="150"/>
      <c r="AB359" s="150"/>
      <c r="AC359" s="150"/>
      <c r="AD359" s="150"/>
      <c r="AE359" s="150"/>
      <c r="AF359" s="150"/>
      <c r="AG359" s="150" t="s">
        <v>244</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57"/>
      <c r="B360" s="158"/>
      <c r="C360" s="189" t="s">
        <v>1425</v>
      </c>
      <c r="D360" s="184"/>
      <c r="E360" s="185">
        <v>1</v>
      </c>
      <c r="F360" s="161"/>
      <c r="G360" s="161"/>
      <c r="H360" s="161"/>
      <c r="I360" s="161"/>
      <c r="J360" s="161"/>
      <c r="K360" s="161"/>
      <c r="L360" s="161"/>
      <c r="M360" s="161"/>
      <c r="N360" s="161"/>
      <c r="O360" s="161"/>
      <c r="P360" s="161"/>
      <c r="Q360" s="161"/>
      <c r="R360" s="161"/>
      <c r="S360" s="161"/>
      <c r="T360" s="161"/>
      <c r="U360" s="161"/>
      <c r="V360" s="161"/>
      <c r="W360" s="161"/>
      <c r="X360" s="161"/>
      <c r="Y360" s="150"/>
      <c r="Z360" s="150"/>
      <c r="AA360" s="150"/>
      <c r="AB360" s="150"/>
      <c r="AC360" s="150"/>
      <c r="AD360" s="150"/>
      <c r="AE360" s="150"/>
      <c r="AF360" s="150"/>
      <c r="AG360" s="150" t="s">
        <v>246</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261"/>
      <c r="D361" s="262"/>
      <c r="E361" s="262"/>
      <c r="F361" s="262"/>
      <c r="G361" s="262"/>
      <c r="H361" s="161"/>
      <c r="I361" s="161"/>
      <c r="J361" s="161"/>
      <c r="K361" s="161"/>
      <c r="L361" s="161"/>
      <c r="M361" s="161"/>
      <c r="N361" s="161"/>
      <c r="O361" s="161"/>
      <c r="P361" s="161"/>
      <c r="Q361" s="161"/>
      <c r="R361" s="161"/>
      <c r="S361" s="161"/>
      <c r="T361" s="161"/>
      <c r="U361" s="161"/>
      <c r="V361" s="161"/>
      <c r="W361" s="161"/>
      <c r="X361" s="161"/>
      <c r="Y361" s="150"/>
      <c r="Z361" s="150"/>
      <c r="AA361" s="150"/>
      <c r="AB361" s="150"/>
      <c r="AC361" s="150"/>
      <c r="AD361" s="150"/>
      <c r="AE361" s="150"/>
      <c r="AF361" s="150"/>
      <c r="AG361" s="150" t="s">
        <v>221</v>
      </c>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70">
        <v>93</v>
      </c>
      <c r="B362" s="171" t="s">
        <v>1426</v>
      </c>
      <c r="C362" s="180" t="s">
        <v>1427</v>
      </c>
      <c r="D362" s="172" t="s">
        <v>332</v>
      </c>
      <c r="E362" s="173">
        <v>1</v>
      </c>
      <c r="F362" s="174">
        <v>385.77</v>
      </c>
      <c r="G362" s="175">
        <f>ROUND(E362*F362,2)</f>
        <v>385.77</v>
      </c>
      <c r="H362" s="174"/>
      <c r="I362" s="175">
        <f>ROUND(E362*H362,2)</f>
        <v>0</v>
      </c>
      <c r="J362" s="174"/>
      <c r="K362" s="175">
        <f>ROUND(E362*J362,2)</f>
        <v>0</v>
      </c>
      <c r="L362" s="175">
        <v>21</v>
      </c>
      <c r="M362" s="175">
        <f>G362*(1+L362/100)</f>
        <v>466.78169999999994</v>
      </c>
      <c r="N362" s="175">
        <v>2.81E-3</v>
      </c>
      <c r="O362" s="175">
        <f>ROUND(E362*N362,2)</f>
        <v>0</v>
      </c>
      <c r="P362" s="175">
        <v>0</v>
      </c>
      <c r="Q362" s="175">
        <f>ROUND(E362*P362,2)</f>
        <v>0</v>
      </c>
      <c r="R362" s="175" t="s">
        <v>705</v>
      </c>
      <c r="S362" s="175" t="s">
        <v>217</v>
      </c>
      <c r="T362" s="176" t="s">
        <v>218</v>
      </c>
      <c r="U362" s="161">
        <v>0.64700000000000002</v>
      </c>
      <c r="V362" s="161">
        <f>ROUND(E362*U362,2)</f>
        <v>0.65</v>
      </c>
      <c r="W362" s="161"/>
      <c r="X362" s="161" t="s">
        <v>241</v>
      </c>
      <c r="Y362" s="150"/>
      <c r="Z362" s="150"/>
      <c r="AA362" s="150"/>
      <c r="AB362" s="150"/>
      <c r="AC362" s="150"/>
      <c r="AD362" s="150"/>
      <c r="AE362" s="150"/>
      <c r="AF362" s="150"/>
      <c r="AG362" s="150" t="s">
        <v>242</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250"/>
      <c r="D363" s="251"/>
      <c r="E363" s="251"/>
      <c r="F363" s="251"/>
      <c r="G363" s="251"/>
      <c r="H363" s="161"/>
      <c r="I363" s="161"/>
      <c r="J363" s="161"/>
      <c r="K363" s="161"/>
      <c r="L363" s="161"/>
      <c r="M363" s="161"/>
      <c r="N363" s="161"/>
      <c r="O363" s="161"/>
      <c r="P363" s="161"/>
      <c r="Q363" s="161"/>
      <c r="R363" s="161"/>
      <c r="S363" s="161"/>
      <c r="T363" s="161"/>
      <c r="U363" s="161"/>
      <c r="V363" s="161"/>
      <c r="W363" s="161"/>
      <c r="X363" s="161"/>
      <c r="Y363" s="150"/>
      <c r="Z363" s="150"/>
      <c r="AA363" s="150"/>
      <c r="AB363" s="150"/>
      <c r="AC363" s="150"/>
      <c r="AD363" s="150"/>
      <c r="AE363" s="150"/>
      <c r="AF363" s="150"/>
      <c r="AG363" s="150" t="s">
        <v>221</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ht="22.5" outlineLevel="1" x14ac:dyDescent="0.2">
      <c r="A364" s="170">
        <v>94</v>
      </c>
      <c r="B364" s="171" t="s">
        <v>822</v>
      </c>
      <c r="C364" s="180" t="s">
        <v>823</v>
      </c>
      <c r="D364" s="172" t="s">
        <v>759</v>
      </c>
      <c r="E364" s="173">
        <v>2</v>
      </c>
      <c r="F364" s="174">
        <v>258.76</v>
      </c>
      <c r="G364" s="175">
        <f>ROUND(E364*F364,2)</f>
        <v>517.52</v>
      </c>
      <c r="H364" s="174"/>
      <c r="I364" s="175">
        <f>ROUND(E364*H364,2)</f>
        <v>0</v>
      </c>
      <c r="J364" s="174"/>
      <c r="K364" s="175">
        <f>ROUND(E364*J364,2)</f>
        <v>0</v>
      </c>
      <c r="L364" s="175">
        <v>21</v>
      </c>
      <c r="M364" s="175">
        <f>G364*(1+L364/100)</f>
        <v>626.19919999999991</v>
      </c>
      <c r="N364" s="175">
        <v>1.7000000000000001E-4</v>
      </c>
      <c r="O364" s="175">
        <f>ROUND(E364*N364,2)</f>
        <v>0</v>
      </c>
      <c r="P364" s="175">
        <v>0</v>
      </c>
      <c r="Q364" s="175">
        <f>ROUND(E364*P364,2)</f>
        <v>0</v>
      </c>
      <c r="R364" s="175" t="s">
        <v>705</v>
      </c>
      <c r="S364" s="175" t="s">
        <v>217</v>
      </c>
      <c r="T364" s="176" t="s">
        <v>218</v>
      </c>
      <c r="U364" s="161">
        <v>0.22700000000000001</v>
      </c>
      <c r="V364" s="161">
        <f>ROUND(E364*U364,2)</f>
        <v>0.45</v>
      </c>
      <c r="W364" s="161"/>
      <c r="X364" s="161" t="s">
        <v>241</v>
      </c>
      <c r="Y364" s="150"/>
      <c r="Z364" s="150"/>
      <c r="AA364" s="150"/>
      <c r="AB364" s="150"/>
      <c r="AC364" s="150"/>
      <c r="AD364" s="150"/>
      <c r="AE364" s="150"/>
      <c r="AF364" s="150"/>
      <c r="AG364" s="150" t="s">
        <v>744</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189" t="s">
        <v>1428</v>
      </c>
      <c r="D365" s="184"/>
      <c r="E365" s="185">
        <v>2</v>
      </c>
      <c r="F365" s="161"/>
      <c r="G365" s="161"/>
      <c r="H365" s="161"/>
      <c r="I365" s="161"/>
      <c r="J365" s="161"/>
      <c r="K365" s="161"/>
      <c r="L365" s="161"/>
      <c r="M365" s="161"/>
      <c r="N365" s="161"/>
      <c r="O365" s="161"/>
      <c r="P365" s="161"/>
      <c r="Q365" s="161"/>
      <c r="R365" s="161"/>
      <c r="S365" s="161"/>
      <c r="T365" s="161"/>
      <c r="U365" s="161"/>
      <c r="V365" s="161"/>
      <c r="W365" s="161"/>
      <c r="X365" s="161"/>
      <c r="Y365" s="150"/>
      <c r="Z365" s="150"/>
      <c r="AA365" s="150"/>
      <c r="AB365" s="150"/>
      <c r="AC365" s="150"/>
      <c r="AD365" s="150"/>
      <c r="AE365" s="150"/>
      <c r="AF365" s="150"/>
      <c r="AG365" s="150" t="s">
        <v>246</v>
      </c>
      <c r="AH365" s="150">
        <v>0</v>
      </c>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57"/>
      <c r="B366" s="158"/>
      <c r="C366" s="261"/>
      <c r="D366" s="262"/>
      <c r="E366" s="262"/>
      <c r="F366" s="262"/>
      <c r="G366" s="262"/>
      <c r="H366" s="161"/>
      <c r="I366" s="161"/>
      <c r="J366" s="161"/>
      <c r="K366" s="161"/>
      <c r="L366" s="161"/>
      <c r="M366" s="161"/>
      <c r="N366" s="161"/>
      <c r="O366" s="161"/>
      <c r="P366" s="161"/>
      <c r="Q366" s="161"/>
      <c r="R366" s="161"/>
      <c r="S366" s="161"/>
      <c r="T366" s="161"/>
      <c r="U366" s="161"/>
      <c r="V366" s="161"/>
      <c r="W366" s="161"/>
      <c r="X366" s="161"/>
      <c r="Y366" s="150"/>
      <c r="Z366" s="150"/>
      <c r="AA366" s="150"/>
      <c r="AB366" s="150"/>
      <c r="AC366" s="150"/>
      <c r="AD366" s="150"/>
      <c r="AE366" s="150"/>
      <c r="AF366" s="150"/>
      <c r="AG366" s="150" t="s">
        <v>221</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ht="22.5" outlineLevel="1" x14ac:dyDescent="0.2">
      <c r="A367" s="170">
        <v>95</v>
      </c>
      <c r="B367" s="171" t="s">
        <v>826</v>
      </c>
      <c r="C367" s="180" t="s">
        <v>827</v>
      </c>
      <c r="D367" s="172" t="s">
        <v>332</v>
      </c>
      <c r="E367" s="173">
        <v>1</v>
      </c>
      <c r="F367" s="174">
        <v>1622.59</v>
      </c>
      <c r="G367" s="175">
        <f>ROUND(E367*F367,2)</f>
        <v>1622.59</v>
      </c>
      <c r="H367" s="174"/>
      <c r="I367" s="175">
        <f>ROUND(E367*H367,2)</f>
        <v>0</v>
      </c>
      <c r="J367" s="174"/>
      <c r="K367" s="175">
        <f>ROUND(E367*J367,2)</f>
        <v>0</v>
      </c>
      <c r="L367" s="175">
        <v>21</v>
      </c>
      <c r="M367" s="175">
        <f>G367*(1+L367/100)</f>
        <v>1963.3338999999999</v>
      </c>
      <c r="N367" s="175">
        <v>8.4999999999999995E-4</v>
      </c>
      <c r="O367" s="175">
        <f>ROUND(E367*N367,2)</f>
        <v>0</v>
      </c>
      <c r="P367" s="175">
        <v>0</v>
      </c>
      <c r="Q367" s="175">
        <f>ROUND(E367*P367,2)</f>
        <v>0</v>
      </c>
      <c r="R367" s="175" t="s">
        <v>705</v>
      </c>
      <c r="S367" s="175" t="s">
        <v>217</v>
      </c>
      <c r="T367" s="176" t="s">
        <v>218</v>
      </c>
      <c r="U367" s="161">
        <v>0.48499999999999999</v>
      </c>
      <c r="V367" s="161">
        <f>ROUND(E367*U367,2)</f>
        <v>0.49</v>
      </c>
      <c r="W367" s="161"/>
      <c r="X367" s="161" t="s">
        <v>241</v>
      </c>
      <c r="Y367" s="150"/>
      <c r="Z367" s="150"/>
      <c r="AA367" s="150"/>
      <c r="AB367" s="150"/>
      <c r="AC367" s="150"/>
      <c r="AD367" s="150"/>
      <c r="AE367" s="150"/>
      <c r="AF367" s="150"/>
      <c r="AG367" s="150" t="s">
        <v>242</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189" t="s">
        <v>89</v>
      </c>
      <c r="D368" s="184"/>
      <c r="E368" s="185">
        <v>1</v>
      </c>
      <c r="F368" s="161"/>
      <c r="G368" s="161"/>
      <c r="H368" s="161"/>
      <c r="I368" s="161"/>
      <c r="J368" s="161"/>
      <c r="K368" s="161"/>
      <c r="L368" s="161"/>
      <c r="M368" s="161"/>
      <c r="N368" s="161"/>
      <c r="O368" s="161"/>
      <c r="P368" s="161"/>
      <c r="Q368" s="161"/>
      <c r="R368" s="161"/>
      <c r="S368" s="161"/>
      <c r="T368" s="161"/>
      <c r="U368" s="161"/>
      <c r="V368" s="161"/>
      <c r="W368" s="161"/>
      <c r="X368" s="161"/>
      <c r="Y368" s="150"/>
      <c r="Z368" s="150"/>
      <c r="AA368" s="150"/>
      <c r="AB368" s="150"/>
      <c r="AC368" s="150"/>
      <c r="AD368" s="150"/>
      <c r="AE368" s="150"/>
      <c r="AF368" s="150"/>
      <c r="AG368" s="150" t="s">
        <v>246</v>
      </c>
      <c r="AH368" s="150">
        <v>0</v>
      </c>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57"/>
      <c r="B369" s="158"/>
      <c r="C369" s="261"/>
      <c r="D369" s="262"/>
      <c r="E369" s="262"/>
      <c r="F369" s="262"/>
      <c r="G369" s="262"/>
      <c r="H369" s="161"/>
      <c r="I369" s="161"/>
      <c r="J369" s="161"/>
      <c r="K369" s="161"/>
      <c r="L369" s="161"/>
      <c r="M369" s="161"/>
      <c r="N369" s="161"/>
      <c r="O369" s="161"/>
      <c r="P369" s="161"/>
      <c r="Q369" s="161"/>
      <c r="R369" s="161"/>
      <c r="S369" s="161"/>
      <c r="T369" s="161"/>
      <c r="U369" s="161"/>
      <c r="V369" s="161"/>
      <c r="W369" s="161"/>
      <c r="X369" s="161"/>
      <c r="Y369" s="150"/>
      <c r="Z369" s="150"/>
      <c r="AA369" s="150"/>
      <c r="AB369" s="150"/>
      <c r="AC369" s="150"/>
      <c r="AD369" s="150"/>
      <c r="AE369" s="150"/>
      <c r="AF369" s="150"/>
      <c r="AG369" s="150" t="s">
        <v>221</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ht="22.5" outlineLevel="1" x14ac:dyDescent="0.2">
      <c r="A370" s="170">
        <v>96</v>
      </c>
      <c r="B370" s="171" t="s">
        <v>1429</v>
      </c>
      <c r="C370" s="180" t="s">
        <v>1430</v>
      </c>
      <c r="D370" s="172" t="s">
        <v>332</v>
      </c>
      <c r="E370" s="173">
        <v>1</v>
      </c>
      <c r="F370" s="174">
        <v>1616.64</v>
      </c>
      <c r="G370" s="175">
        <f>ROUND(E370*F370,2)</f>
        <v>1616.64</v>
      </c>
      <c r="H370" s="174"/>
      <c r="I370" s="175">
        <f>ROUND(E370*H370,2)</f>
        <v>0</v>
      </c>
      <c r="J370" s="174"/>
      <c r="K370" s="175">
        <f>ROUND(E370*J370,2)</f>
        <v>0</v>
      </c>
      <c r="L370" s="175">
        <v>21</v>
      </c>
      <c r="M370" s="175">
        <f>G370*(1+L370/100)</f>
        <v>1956.1344000000001</v>
      </c>
      <c r="N370" s="175">
        <v>1.0200000000000001E-3</v>
      </c>
      <c r="O370" s="175">
        <f>ROUND(E370*N370,2)</f>
        <v>0</v>
      </c>
      <c r="P370" s="175">
        <v>0</v>
      </c>
      <c r="Q370" s="175">
        <f>ROUND(E370*P370,2)</f>
        <v>0</v>
      </c>
      <c r="R370" s="175" t="s">
        <v>705</v>
      </c>
      <c r="S370" s="175" t="s">
        <v>217</v>
      </c>
      <c r="T370" s="176" t="s">
        <v>218</v>
      </c>
      <c r="U370" s="161">
        <v>0.47599999999999998</v>
      </c>
      <c r="V370" s="161">
        <f>ROUND(E370*U370,2)</f>
        <v>0.48</v>
      </c>
      <c r="W370" s="161"/>
      <c r="X370" s="161" t="s">
        <v>241</v>
      </c>
      <c r="Y370" s="150"/>
      <c r="Z370" s="150"/>
      <c r="AA370" s="150"/>
      <c r="AB370" s="150"/>
      <c r="AC370" s="150"/>
      <c r="AD370" s="150"/>
      <c r="AE370" s="150"/>
      <c r="AF370" s="150"/>
      <c r="AG370" s="150" t="s">
        <v>242</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189" t="s">
        <v>89</v>
      </c>
      <c r="D371" s="184"/>
      <c r="E371" s="185">
        <v>1</v>
      </c>
      <c r="F371" s="161"/>
      <c r="G371" s="161"/>
      <c r="H371" s="161"/>
      <c r="I371" s="161"/>
      <c r="J371" s="161"/>
      <c r="K371" s="161"/>
      <c r="L371" s="161"/>
      <c r="M371" s="161"/>
      <c r="N371" s="161"/>
      <c r="O371" s="161"/>
      <c r="P371" s="161"/>
      <c r="Q371" s="161"/>
      <c r="R371" s="161"/>
      <c r="S371" s="161"/>
      <c r="T371" s="161"/>
      <c r="U371" s="161"/>
      <c r="V371" s="161"/>
      <c r="W371" s="161"/>
      <c r="X371" s="161"/>
      <c r="Y371" s="150"/>
      <c r="Z371" s="150"/>
      <c r="AA371" s="150"/>
      <c r="AB371" s="150"/>
      <c r="AC371" s="150"/>
      <c r="AD371" s="150"/>
      <c r="AE371" s="150"/>
      <c r="AF371" s="150"/>
      <c r="AG371" s="150" t="s">
        <v>246</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c r="B372" s="158"/>
      <c r="C372" s="261"/>
      <c r="D372" s="262"/>
      <c r="E372" s="262"/>
      <c r="F372" s="262"/>
      <c r="G372" s="262"/>
      <c r="H372" s="161"/>
      <c r="I372" s="161"/>
      <c r="J372" s="161"/>
      <c r="K372" s="161"/>
      <c r="L372" s="161"/>
      <c r="M372" s="161"/>
      <c r="N372" s="161"/>
      <c r="O372" s="161"/>
      <c r="P372" s="161"/>
      <c r="Q372" s="161"/>
      <c r="R372" s="161"/>
      <c r="S372" s="161"/>
      <c r="T372" s="161"/>
      <c r="U372" s="161"/>
      <c r="V372" s="161"/>
      <c r="W372" s="161"/>
      <c r="X372" s="161"/>
      <c r="Y372" s="150"/>
      <c r="Z372" s="150"/>
      <c r="AA372" s="150"/>
      <c r="AB372" s="150"/>
      <c r="AC372" s="150"/>
      <c r="AD372" s="150"/>
      <c r="AE372" s="150"/>
      <c r="AF372" s="150"/>
      <c r="AG372" s="150" t="s">
        <v>221</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ht="22.5" outlineLevel="1" x14ac:dyDescent="0.2">
      <c r="A373" s="170">
        <v>97</v>
      </c>
      <c r="B373" s="171" t="s">
        <v>1431</v>
      </c>
      <c r="C373" s="180" t="s">
        <v>1432</v>
      </c>
      <c r="D373" s="172" t="s">
        <v>332</v>
      </c>
      <c r="E373" s="173">
        <v>1</v>
      </c>
      <c r="F373" s="174">
        <v>414.25</v>
      </c>
      <c r="G373" s="175">
        <f>ROUND(E373*F373,2)</f>
        <v>414.25</v>
      </c>
      <c r="H373" s="174"/>
      <c r="I373" s="175">
        <f>ROUND(E373*H373,2)</f>
        <v>0</v>
      </c>
      <c r="J373" s="174"/>
      <c r="K373" s="175">
        <f>ROUND(E373*J373,2)</f>
        <v>0</v>
      </c>
      <c r="L373" s="175">
        <v>21</v>
      </c>
      <c r="M373" s="175">
        <f>G373*(1+L373/100)</f>
        <v>501.24250000000001</v>
      </c>
      <c r="N373" s="175">
        <v>4.0999999999999999E-4</v>
      </c>
      <c r="O373" s="175">
        <f>ROUND(E373*N373,2)</f>
        <v>0</v>
      </c>
      <c r="P373" s="175">
        <v>0</v>
      </c>
      <c r="Q373" s="175">
        <f>ROUND(E373*P373,2)</f>
        <v>0</v>
      </c>
      <c r="R373" s="175" t="s">
        <v>705</v>
      </c>
      <c r="S373" s="175" t="s">
        <v>217</v>
      </c>
      <c r="T373" s="176" t="s">
        <v>218</v>
      </c>
      <c r="U373" s="161">
        <v>0.246</v>
      </c>
      <c r="V373" s="161">
        <f>ROUND(E373*U373,2)</f>
        <v>0.25</v>
      </c>
      <c r="W373" s="161"/>
      <c r="X373" s="161" t="s">
        <v>241</v>
      </c>
      <c r="Y373" s="150"/>
      <c r="Z373" s="150"/>
      <c r="AA373" s="150"/>
      <c r="AB373" s="150"/>
      <c r="AC373" s="150"/>
      <c r="AD373" s="150"/>
      <c r="AE373" s="150"/>
      <c r="AF373" s="150"/>
      <c r="AG373" s="150" t="s">
        <v>242</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50"/>
      <c r="D374" s="251"/>
      <c r="E374" s="251"/>
      <c r="F374" s="251"/>
      <c r="G374" s="251"/>
      <c r="H374" s="161"/>
      <c r="I374" s="161"/>
      <c r="J374" s="161"/>
      <c r="K374" s="161"/>
      <c r="L374" s="161"/>
      <c r="M374" s="161"/>
      <c r="N374" s="161"/>
      <c r="O374" s="161"/>
      <c r="P374" s="161"/>
      <c r="Q374" s="161"/>
      <c r="R374" s="161"/>
      <c r="S374" s="161"/>
      <c r="T374" s="161"/>
      <c r="U374" s="161"/>
      <c r="V374" s="161"/>
      <c r="W374" s="161"/>
      <c r="X374" s="161"/>
      <c r="Y374" s="150"/>
      <c r="Z374" s="150"/>
      <c r="AA374" s="150"/>
      <c r="AB374" s="150"/>
      <c r="AC374" s="150"/>
      <c r="AD374" s="150"/>
      <c r="AE374" s="150"/>
      <c r="AF374" s="150"/>
      <c r="AG374" s="150" t="s">
        <v>221</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
      <c r="A375" s="170">
        <v>98</v>
      </c>
      <c r="B375" s="171" t="s">
        <v>1433</v>
      </c>
      <c r="C375" s="180" t="s">
        <v>1434</v>
      </c>
      <c r="D375" s="172" t="s">
        <v>332</v>
      </c>
      <c r="E375" s="173">
        <v>1</v>
      </c>
      <c r="F375" s="174">
        <v>364.4</v>
      </c>
      <c r="G375" s="175">
        <f>ROUND(E375*F375,2)</f>
        <v>364.4</v>
      </c>
      <c r="H375" s="174"/>
      <c r="I375" s="175">
        <f>ROUND(E375*H375,2)</f>
        <v>0</v>
      </c>
      <c r="J375" s="174"/>
      <c r="K375" s="175">
        <f>ROUND(E375*J375,2)</f>
        <v>0</v>
      </c>
      <c r="L375" s="175">
        <v>21</v>
      </c>
      <c r="M375" s="175">
        <f>G375*(1+L375/100)</f>
        <v>440.92399999999998</v>
      </c>
      <c r="N375" s="175">
        <v>6.9999999999999999E-4</v>
      </c>
      <c r="O375" s="175">
        <f>ROUND(E375*N375,2)</f>
        <v>0</v>
      </c>
      <c r="P375" s="175">
        <v>0</v>
      </c>
      <c r="Q375" s="175">
        <f>ROUND(E375*P375,2)</f>
        <v>0</v>
      </c>
      <c r="R375" s="175" t="s">
        <v>705</v>
      </c>
      <c r="S375" s="175" t="s">
        <v>217</v>
      </c>
      <c r="T375" s="176" t="s">
        <v>218</v>
      </c>
      <c r="U375" s="161">
        <v>0.37</v>
      </c>
      <c r="V375" s="161">
        <f>ROUND(E375*U375,2)</f>
        <v>0.37</v>
      </c>
      <c r="W375" s="161"/>
      <c r="X375" s="161" t="s">
        <v>241</v>
      </c>
      <c r="Y375" s="150"/>
      <c r="Z375" s="150"/>
      <c r="AA375" s="150"/>
      <c r="AB375" s="150"/>
      <c r="AC375" s="150"/>
      <c r="AD375" s="150"/>
      <c r="AE375" s="150"/>
      <c r="AF375" s="150"/>
      <c r="AG375" s="150" t="s">
        <v>242</v>
      </c>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
      <c r="A376" s="157"/>
      <c r="B376" s="158"/>
      <c r="C376" s="189" t="s">
        <v>1435</v>
      </c>
      <c r="D376" s="184"/>
      <c r="E376" s="185">
        <v>1</v>
      </c>
      <c r="F376" s="161"/>
      <c r="G376" s="161"/>
      <c r="H376" s="161"/>
      <c r="I376" s="161"/>
      <c r="J376" s="161"/>
      <c r="K376" s="161"/>
      <c r="L376" s="161"/>
      <c r="M376" s="161"/>
      <c r="N376" s="161"/>
      <c r="O376" s="161"/>
      <c r="P376" s="161"/>
      <c r="Q376" s="161"/>
      <c r="R376" s="161"/>
      <c r="S376" s="161"/>
      <c r="T376" s="161"/>
      <c r="U376" s="161"/>
      <c r="V376" s="161"/>
      <c r="W376" s="161"/>
      <c r="X376" s="161"/>
      <c r="Y376" s="150"/>
      <c r="Z376" s="150"/>
      <c r="AA376" s="150"/>
      <c r="AB376" s="150"/>
      <c r="AC376" s="150"/>
      <c r="AD376" s="150"/>
      <c r="AE376" s="150"/>
      <c r="AF376" s="150"/>
      <c r="AG376" s="150" t="s">
        <v>246</v>
      </c>
      <c r="AH376" s="150">
        <v>0</v>
      </c>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261"/>
      <c r="D377" s="262"/>
      <c r="E377" s="262"/>
      <c r="F377" s="262"/>
      <c r="G377" s="262"/>
      <c r="H377" s="161"/>
      <c r="I377" s="161"/>
      <c r="J377" s="161"/>
      <c r="K377" s="161"/>
      <c r="L377" s="161"/>
      <c r="M377" s="161"/>
      <c r="N377" s="161"/>
      <c r="O377" s="161"/>
      <c r="P377" s="161"/>
      <c r="Q377" s="161"/>
      <c r="R377" s="161"/>
      <c r="S377" s="161"/>
      <c r="T377" s="161"/>
      <c r="U377" s="161"/>
      <c r="V377" s="161"/>
      <c r="W377" s="161"/>
      <c r="X377" s="161"/>
      <c r="Y377" s="150"/>
      <c r="Z377" s="150"/>
      <c r="AA377" s="150"/>
      <c r="AB377" s="150"/>
      <c r="AC377" s="150"/>
      <c r="AD377" s="150"/>
      <c r="AE377" s="150"/>
      <c r="AF377" s="150"/>
      <c r="AG377" s="150" t="s">
        <v>221</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ht="22.5" outlineLevel="1" x14ac:dyDescent="0.2">
      <c r="A378" s="170">
        <v>99</v>
      </c>
      <c r="B378" s="171" t="s">
        <v>1436</v>
      </c>
      <c r="C378" s="180" t="s">
        <v>1437</v>
      </c>
      <c r="D378" s="172" t="s">
        <v>332</v>
      </c>
      <c r="E378" s="173">
        <v>1</v>
      </c>
      <c r="F378" s="174">
        <v>11099.39</v>
      </c>
      <c r="G378" s="175">
        <f>ROUND(E378*F378,2)</f>
        <v>11099.39</v>
      </c>
      <c r="H378" s="174"/>
      <c r="I378" s="175">
        <f>ROUND(E378*H378,2)</f>
        <v>0</v>
      </c>
      <c r="J378" s="174"/>
      <c r="K378" s="175">
        <f>ROUND(E378*J378,2)</f>
        <v>0</v>
      </c>
      <c r="L378" s="175">
        <v>21</v>
      </c>
      <c r="M378" s="175">
        <f>G378*(1+L378/100)</f>
        <v>13430.2619</v>
      </c>
      <c r="N378" s="175">
        <v>8.0000000000000002E-3</v>
      </c>
      <c r="O378" s="175">
        <f>ROUND(E378*N378,2)</f>
        <v>0.01</v>
      </c>
      <c r="P378" s="175">
        <v>0</v>
      </c>
      <c r="Q378" s="175">
        <f>ROUND(E378*P378,2)</f>
        <v>0</v>
      </c>
      <c r="R378" s="175" t="s">
        <v>295</v>
      </c>
      <c r="S378" s="175" t="s">
        <v>217</v>
      </c>
      <c r="T378" s="176" t="s">
        <v>218</v>
      </c>
      <c r="U378" s="161">
        <v>0</v>
      </c>
      <c r="V378" s="161">
        <f>ROUND(E378*U378,2)</f>
        <v>0</v>
      </c>
      <c r="W378" s="161"/>
      <c r="X378" s="161" t="s">
        <v>296</v>
      </c>
      <c r="Y378" s="150"/>
      <c r="Z378" s="150"/>
      <c r="AA378" s="150"/>
      <c r="AB378" s="150"/>
      <c r="AC378" s="150"/>
      <c r="AD378" s="150"/>
      <c r="AE378" s="150"/>
      <c r="AF378" s="150"/>
      <c r="AG378" s="150" t="s">
        <v>297</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outlineLevel="1" x14ac:dyDescent="0.2">
      <c r="A379" s="157"/>
      <c r="B379" s="158"/>
      <c r="C379" s="250"/>
      <c r="D379" s="251"/>
      <c r="E379" s="251"/>
      <c r="F379" s="251"/>
      <c r="G379" s="251"/>
      <c r="H379" s="161"/>
      <c r="I379" s="161"/>
      <c r="J379" s="161"/>
      <c r="K379" s="161"/>
      <c r="L379" s="161"/>
      <c r="M379" s="161"/>
      <c r="N379" s="161"/>
      <c r="O379" s="161"/>
      <c r="P379" s="161"/>
      <c r="Q379" s="161"/>
      <c r="R379" s="161"/>
      <c r="S379" s="161"/>
      <c r="T379" s="161"/>
      <c r="U379" s="161"/>
      <c r="V379" s="161"/>
      <c r="W379" s="161"/>
      <c r="X379" s="161"/>
      <c r="Y379" s="150"/>
      <c r="Z379" s="150"/>
      <c r="AA379" s="150"/>
      <c r="AB379" s="150"/>
      <c r="AC379" s="150"/>
      <c r="AD379" s="150"/>
      <c r="AE379" s="150"/>
      <c r="AF379" s="150"/>
      <c r="AG379" s="150" t="s">
        <v>221</v>
      </c>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
      <c r="A380" s="157">
        <v>100</v>
      </c>
      <c r="B380" s="158" t="s">
        <v>836</v>
      </c>
      <c r="C380" s="190" t="s">
        <v>837</v>
      </c>
      <c r="D380" s="159" t="s">
        <v>0</v>
      </c>
      <c r="E380" s="177">
        <v>196.5864</v>
      </c>
      <c r="F380" s="162">
        <v>0.28999999999999998</v>
      </c>
      <c r="G380" s="161">
        <f>ROUND(E380*F380,2)</f>
        <v>57.01</v>
      </c>
      <c r="H380" s="162"/>
      <c r="I380" s="161">
        <f>ROUND(E380*H380,2)</f>
        <v>0</v>
      </c>
      <c r="J380" s="162"/>
      <c r="K380" s="161">
        <f>ROUND(E380*J380,2)</f>
        <v>0</v>
      </c>
      <c r="L380" s="161">
        <v>21</v>
      </c>
      <c r="M380" s="161">
        <f>G380*(1+L380/100)</f>
        <v>68.982100000000003</v>
      </c>
      <c r="N380" s="161">
        <v>0</v>
      </c>
      <c r="O380" s="161">
        <f>ROUND(E380*N380,2)</f>
        <v>0</v>
      </c>
      <c r="P380" s="161">
        <v>0</v>
      </c>
      <c r="Q380" s="161">
        <f>ROUND(E380*P380,2)</f>
        <v>0</v>
      </c>
      <c r="R380" s="161" t="s">
        <v>705</v>
      </c>
      <c r="S380" s="161" t="s">
        <v>217</v>
      </c>
      <c r="T380" s="161" t="s">
        <v>218</v>
      </c>
      <c r="U380" s="161">
        <v>0</v>
      </c>
      <c r="V380" s="161">
        <f>ROUND(E380*U380,2)</f>
        <v>0</v>
      </c>
      <c r="W380" s="161"/>
      <c r="X380" s="161" t="s">
        <v>622</v>
      </c>
      <c r="Y380" s="150"/>
      <c r="Z380" s="150"/>
      <c r="AA380" s="150"/>
      <c r="AB380" s="150"/>
      <c r="AC380" s="150"/>
      <c r="AD380" s="150"/>
      <c r="AE380" s="150"/>
      <c r="AF380" s="150"/>
      <c r="AG380" s="150" t="s">
        <v>623</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63" t="s">
        <v>803</v>
      </c>
      <c r="D381" s="264"/>
      <c r="E381" s="264"/>
      <c r="F381" s="264"/>
      <c r="G381" s="264"/>
      <c r="H381" s="161"/>
      <c r="I381" s="161"/>
      <c r="J381" s="161"/>
      <c r="K381" s="161"/>
      <c r="L381" s="161"/>
      <c r="M381" s="161"/>
      <c r="N381" s="161"/>
      <c r="O381" s="161"/>
      <c r="P381" s="161"/>
      <c r="Q381" s="161"/>
      <c r="R381" s="161"/>
      <c r="S381" s="161"/>
      <c r="T381" s="161"/>
      <c r="U381" s="161"/>
      <c r="V381" s="161"/>
      <c r="W381" s="161"/>
      <c r="X381" s="161"/>
      <c r="Y381" s="150"/>
      <c r="Z381" s="150"/>
      <c r="AA381" s="150"/>
      <c r="AB381" s="150"/>
      <c r="AC381" s="150"/>
      <c r="AD381" s="150"/>
      <c r="AE381" s="150"/>
      <c r="AF381" s="150"/>
      <c r="AG381" s="150" t="s">
        <v>244</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outlineLevel="1" x14ac:dyDescent="0.2">
      <c r="A382" s="157"/>
      <c r="B382" s="158"/>
      <c r="C382" s="261"/>
      <c r="D382" s="262"/>
      <c r="E382" s="262"/>
      <c r="F382" s="262"/>
      <c r="G382" s="262"/>
      <c r="H382" s="161"/>
      <c r="I382" s="161"/>
      <c r="J382" s="161"/>
      <c r="K382" s="161"/>
      <c r="L382" s="161"/>
      <c r="M382" s="161"/>
      <c r="N382" s="161"/>
      <c r="O382" s="161"/>
      <c r="P382" s="161"/>
      <c r="Q382" s="161"/>
      <c r="R382" s="161"/>
      <c r="S382" s="161"/>
      <c r="T382" s="161"/>
      <c r="U382" s="161"/>
      <c r="V382" s="161"/>
      <c r="W382" s="161"/>
      <c r="X382" s="161"/>
      <c r="Y382" s="150"/>
      <c r="Z382" s="150"/>
      <c r="AA382" s="150"/>
      <c r="AB382" s="150"/>
      <c r="AC382" s="150"/>
      <c r="AD382" s="150"/>
      <c r="AE382" s="150"/>
      <c r="AF382" s="150"/>
      <c r="AG382" s="150" t="s">
        <v>221</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x14ac:dyDescent="0.2">
      <c r="A383" s="164" t="s">
        <v>212</v>
      </c>
      <c r="B383" s="165" t="s">
        <v>143</v>
      </c>
      <c r="C383" s="179" t="s">
        <v>144</v>
      </c>
      <c r="D383" s="166"/>
      <c r="E383" s="167"/>
      <c r="F383" s="168"/>
      <c r="G383" s="168">
        <f>SUMIF(AG384:AG387,"&lt;&gt;NOR",G384:G387)</f>
        <v>434.56</v>
      </c>
      <c r="H383" s="168"/>
      <c r="I383" s="168">
        <f>SUM(I384:I387)</f>
        <v>0</v>
      </c>
      <c r="J383" s="168"/>
      <c r="K383" s="168">
        <f>SUM(K384:K387)</f>
        <v>0</v>
      </c>
      <c r="L383" s="168"/>
      <c r="M383" s="168">
        <f>SUM(M384:M387)</f>
        <v>525.81759999999997</v>
      </c>
      <c r="N383" s="168"/>
      <c r="O383" s="168">
        <f>SUM(O384:O387)</f>
        <v>0</v>
      </c>
      <c r="P383" s="168"/>
      <c r="Q383" s="168">
        <f>SUM(Q384:Q387)</f>
        <v>0</v>
      </c>
      <c r="R383" s="168"/>
      <c r="S383" s="168"/>
      <c r="T383" s="169"/>
      <c r="U383" s="163"/>
      <c r="V383" s="163">
        <f>SUM(V384:V387)</f>
        <v>0.72</v>
      </c>
      <c r="W383" s="163"/>
      <c r="X383" s="163"/>
      <c r="AG383" t="s">
        <v>213</v>
      </c>
    </row>
    <row r="384" spans="1:60" ht="22.5" outlineLevel="1" x14ac:dyDescent="0.2">
      <c r="A384" s="170">
        <v>101</v>
      </c>
      <c r="B384" s="171" t="s">
        <v>863</v>
      </c>
      <c r="C384" s="180" t="s">
        <v>864</v>
      </c>
      <c r="D384" s="172" t="s">
        <v>332</v>
      </c>
      <c r="E384" s="173">
        <v>2</v>
      </c>
      <c r="F384" s="174">
        <v>213.65</v>
      </c>
      <c r="G384" s="175">
        <f>ROUND(E384*F384,2)</f>
        <v>427.3</v>
      </c>
      <c r="H384" s="174"/>
      <c r="I384" s="175">
        <f>ROUND(E384*H384,2)</f>
        <v>0</v>
      </c>
      <c r="J384" s="174"/>
      <c r="K384" s="175">
        <f>ROUND(E384*J384,2)</f>
        <v>0</v>
      </c>
      <c r="L384" s="175">
        <v>21</v>
      </c>
      <c r="M384" s="175">
        <f>G384*(1+L384/100)</f>
        <v>517.03300000000002</v>
      </c>
      <c r="N384" s="175">
        <v>7.1000000000000002E-4</v>
      </c>
      <c r="O384" s="175">
        <f>ROUND(E384*N384,2)</f>
        <v>0</v>
      </c>
      <c r="P384" s="175">
        <v>0</v>
      </c>
      <c r="Q384" s="175">
        <f>ROUND(E384*P384,2)</f>
        <v>0</v>
      </c>
      <c r="R384" s="175" t="s">
        <v>853</v>
      </c>
      <c r="S384" s="175" t="s">
        <v>217</v>
      </c>
      <c r="T384" s="176" t="s">
        <v>218</v>
      </c>
      <c r="U384" s="161">
        <v>0.36099999999999999</v>
      </c>
      <c r="V384" s="161">
        <f>ROUND(E384*U384,2)</f>
        <v>0.72</v>
      </c>
      <c r="W384" s="161"/>
      <c r="X384" s="161" t="s">
        <v>241</v>
      </c>
      <c r="Y384" s="150"/>
      <c r="Z384" s="150"/>
      <c r="AA384" s="150"/>
      <c r="AB384" s="150"/>
      <c r="AC384" s="150"/>
      <c r="AD384" s="150"/>
      <c r="AE384" s="150"/>
      <c r="AF384" s="150"/>
      <c r="AG384" s="150" t="s">
        <v>242</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outlineLevel="1" x14ac:dyDescent="0.2">
      <c r="A385" s="157"/>
      <c r="B385" s="158"/>
      <c r="C385" s="250"/>
      <c r="D385" s="251"/>
      <c r="E385" s="251"/>
      <c r="F385" s="251"/>
      <c r="G385" s="251"/>
      <c r="H385" s="161"/>
      <c r="I385" s="161"/>
      <c r="J385" s="161"/>
      <c r="K385" s="161"/>
      <c r="L385" s="161"/>
      <c r="M385" s="161"/>
      <c r="N385" s="161"/>
      <c r="O385" s="161"/>
      <c r="P385" s="161"/>
      <c r="Q385" s="161"/>
      <c r="R385" s="161"/>
      <c r="S385" s="161"/>
      <c r="T385" s="161"/>
      <c r="U385" s="161"/>
      <c r="V385" s="161"/>
      <c r="W385" s="161"/>
      <c r="X385" s="161"/>
      <c r="Y385" s="150"/>
      <c r="Z385" s="150"/>
      <c r="AA385" s="150"/>
      <c r="AB385" s="150"/>
      <c r="AC385" s="150"/>
      <c r="AD385" s="150"/>
      <c r="AE385" s="150"/>
      <c r="AF385" s="150"/>
      <c r="AG385" s="150" t="s">
        <v>221</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v>102</v>
      </c>
      <c r="B386" s="158" t="s">
        <v>1438</v>
      </c>
      <c r="C386" s="190" t="s">
        <v>1439</v>
      </c>
      <c r="D386" s="159" t="s">
        <v>0</v>
      </c>
      <c r="E386" s="177">
        <v>4.2729999999999997</v>
      </c>
      <c r="F386" s="162">
        <v>1.7</v>
      </c>
      <c r="G386" s="161">
        <f>ROUND(E386*F386,2)</f>
        <v>7.26</v>
      </c>
      <c r="H386" s="162"/>
      <c r="I386" s="161">
        <f>ROUND(E386*H386,2)</f>
        <v>0</v>
      </c>
      <c r="J386" s="162"/>
      <c r="K386" s="161">
        <f>ROUND(E386*J386,2)</f>
        <v>0</v>
      </c>
      <c r="L386" s="161">
        <v>21</v>
      </c>
      <c r="M386" s="161">
        <f>G386*(1+L386/100)</f>
        <v>8.7845999999999993</v>
      </c>
      <c r="N386" s="161">
        <v>0</v>
      </c>
      <c r="O386" s="161">
        <f>ROUND(E386*N386,2)</f>
        <v>0</v>
      </c>
      <c r="P386" s="161">
        <v>0</v>
      </c>
      <c r="Q386" s="161">
        <f>ROUND(E386*P386,2)</f>
        <v>0</v>
      </c>
      <c r="R386" s="161" t="s">
        <v>853</v>
      </c>
      <c r="S386" s="161" t="s">
        <v>217</v>
      </c>
      <c r="T386" s="161" t="s">
        <v>218</v>
      </c>
      <c r="U386" s="161">
        <v>0</v>
      </c>
      <c r="V386" s="161">
        <f>ROUND(E386*U386,2)</f>
        <v>0</v>
      </c>
      <c r="W386" s="161"/>
      <c r="X386" s="161" t="s">
        <v>622</v>
      </c>
      <c r="Y386" s="150"/>
      <c r="Z386" s="150"/>
      <c r="AA386" s="150"/>
      <c r="AB386" s="150"/>
      <c r="AC386" s="150"/>
      <c r="AD386" s="150"/>
      <c r="AE386" s="150"/>
      <c r="AF386" s="150"/>
      <c r="AG386" s="150" t="s">
        <v>623</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57"/>
      <c r="B387" s="158"/>
      <c r="C387" s="261"/>
      <c r="D387" s="262"/>
      <c r="E387" s="262"/>
      <c r="F387" s="262"/>
      <c r="G387" s="262"/>
      <c r="H387" s="161"/>
      <c r="I387" s="161"/>
      <c r="J387" s="161"/>
      <c r="K387" s="161"/>
      <c r="L387" s="161"/>
      <c r="M387" s="161"/>
      <c r="N387" s="161"/>
      <c r="O387" s="161"/>
      <c r="P387" s="161"/>
      <c r="Q387" s="161"/>
      <c r="R387" s="161"/>
      <c r="S387" s="161"/>
      <c r="T387" s="161"/>
      <c r="U387" s="161"/>
      <c r="V387" s="161"/>
      <c r="W387" s="161"/>
      <c r="X387" s="161"/>
      <c r="Y387" s="150"/>
      <c r="Z387" s="150"/>
      <c r="AA387" s="150"/>
      <c r="AB387" s="150"/>
      <c r="AC387" s="150"/>
      <c r="AD387" s="150"/>
      <c r="AE387" s="150"/>
      <c r="AF387" s="150"/>
      <c r="AG387" s="150" t="s">
        <v>221</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x14ac:dyDescent="0.2">
      <c r="A388" s="164" t="s">
        <v>212</v>
      </c>
      <c r="B388" s="165" t="s">
        <v>149</v>
      </c>
      <c r="C388" s="179" t="s">
        <v>150</v>
      </c>
      <c r="D388" s="166"/>
      <c r="E388" s="167"/>
      <c r="F388" s="168"/>
      <c r="G388" s="168">
        <f>SUMIF(AG389:AG391,"&lt;&gt;NOR",G389:G391)</f>
        <v>69001.73</v>
      </c>
      <c r="H388" s="168"/>
      <c r="I388" s="168">
        <f>SUM(I389:I391)</f>
        <v>0</v>
      </c>
      <c r="J388" s="168"/>
      <c r="K388" s="168">
        <f>SUM(K389:K391)</f>
        <v>0</v>
      </c>
      <c r="L388" s="168"/>
      <c r="M388" s="168">
        <f>SUM(M389:M391)</f>
        <v>83492.093299999993</v>
      </c>
      <c r="N388" s="168"/>
      <c r="O388" s="168">
        <f>SUM(O389:O391)</f>
        <v>0.13</v>
      </c>
      <c r="P388" s="168"/>
      <c r="Q388" s="168">
        <f>SUM(Q389:Q391)</f>
        <v>0</v>
      </c>
      <c r="R388" s="168"/>
      <c r="S388" s="168"/>
      <c r="T388" s="169"/>
      <c r="U388" s="163"/>
      <c r="V388" s="163">
        <f>SUM(V389:V391)</f>
        <v>65.900000000000006</v>
      </c>
      <c r="W388" s="163"/>
      <c r="X388" s="163"/>
      <c r="AG388" t="s">
        <v>213</v>
      </c>
    </row>
    <row r="389" spans="1:60" ht="22.5" outlineLevel="1" x14ac:dyDescent="0.2">
      <c r="A389" s="170">
        <v>103</v>
      </c>
      <c r="B389" s="171" t="s">
        <v>898</v>
      </c>
      <c r="C389" s="180" t="s">
        <v>1440</v>
      </c>
      <c r="D389" s="172" t="s">
        <v>276</v>
      </c>
      <c r="E389" s="173">
        <v>34.5</v>
      </c>
      <c r="F389" s="174">
        <v>2000.05</v>
      </c>
      <c r="G389" s="175">
        <f>ROUND(E389*F389,2)</f>
        <v>69001.73</v>
      </c>
      <c r="H389" s="174"/>
      <c r="I389" s="175">
        <f>ROUND(E389*H389,2)</f>
        <v>0</v>
      </c>
      <c r="J389" s="174"/>
      <c r="K389" s="175">
        <f>ROUND(E389*J389,2)</f>
        <v>0</v>
      </c>
      <c r="L389" s="175">
        <v>21</v>
      </c>
      <c r="M389" s="175">
        <f>G389*(1+L389/100)</f>
        <v>83492.093299999993</v>
      </c>
      <c r="N389" s="175">
        <v>3.7000000000000002E-3</v>
      </c>
      <c r="O389" s="175">
        <f>ROUND(E389*N389,2)</f>
        <v>0.13</v>
      </c>
      <c r="P389" s="175">
        <v>0</v>
      </c>
      <c r="Q389" s="175">
        <f>ROUND(E389*P389,2)</f>
        <v>0</v>
      </c>
      <c r="R389" s="175"/>
      <c r="S389" s="175" t="s">
        <v>288</v>
      </c>
      <c r="T389" s="176" t="s">
        <v>218</v>
      </c>
      <c r="U389" s="161">
        <v>1.91</v>
      </c>
      <c r="V389" s="161">
        <f>ROUND(E389*U389,2)</f>
        <v>65.900000000000006</v>
      </c>
      <c r="W389" s="161"/>
      <c r="X389" s="161" t="s">
        <v>241</v>
      </c>
      <c r="Y389" s="150"/>
      <c r="Z389" s="150"/>
      <c r="AA389" s="150"/>
      <c r="AB389" s="150"/>
      <c r="AC389" s="150"/>
      <c r="AD389" s="150"/>
      <c r="AE389" s="150"/>
      <c r="AF389" s="150"/>
      <c r="AG389" s="150" t="s">
        <v>242</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57"/>
      <c r="B390" s="158"/>
      <c r="C390" s="189" t="s">
        <v>1401</v>
      </c>
      <c r="D390" s="184"/>
      <c r="E390" s="185">
        <v>34.5</v>
      </c>
      <c r="F390" s="161"/>
      <c r="G390" s="161"/>
      <c r="H390" s="161"/>
      <c r="I390" s="161"/>
      <c r="J390" s="161"/>
      <c r="K390" s="161"/>
      <c r="L390" s="161"/>
      <c r="M390" s="161"/>
      <c r="N390" s="161"/>
      <c r="O390" s="161"/>
      <c r="P390" s="161"/>
      <c r="Q390" s="161"/>
      <c r="R390" s="161"/>
      <c r="S390" s="161"/>
      <c r="T390" s="161"/>
      <c r="U390" s="161"/>
      <c r="V390" s="161"/>
      <c r="W390" s="161"/>
      <c r="X390" s="161"/>
      <c r="Y390" s="150"/>
      <c r="Z390" s="150"/>
      <c r="AA390" s="150"/>
      <c r="AB390" s="150"/>
      <c r="AC390" s="150"/>
      <c r="AD390" s="150"/>
      <c r="AE390" s="150"/>
      <c r="AF390" s="150"/>
      <c r="AG390" s="150" t="s">
        <v>246</v>
      </c>
      <c r="AH390" s="150">
        <v>0</v>
      </c>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261"/>
      <c r="D391" s="262"/>
      <c r="E391" s="262"/>
      <c r="F391" s="262"/>
      <c r="G391" s="262"/>
      <c r="H391" s="161"/>
      <c r="I391" s="161"/>
      <c r="J391" s="161"/>
      <c r="K391" s="161"/>
      <c r="L391" s="161"/>
      <c r="M391" s="161"/>
      <c r="N391" s="161"/>
      <c r="O391" s="161"/>
      <c r="P391" s="161"/>
      <c r="Q391" s="161"/>
      <c r="R391" s="161"/>
      <c r="S391" s="161"/>
      <c r="T391" s="161"/>
      <c r="U391" s="161"/>
      <c r="V391" s="161"/>
      <c r="W391" s="161"/>
      <c r="X391" s="161"/>
      <c r="Y391" s="150"/>
      <c r="Z391" s="150"/>
      <c r="AA391" s="150"/>
      <c r="AB391" s="150"/>
      <c r="AC391" s="150"/>
      <c r="AD391" s="150"/>
      <c r="AE391" s="150"/>
      <c r="AF391" s="150"/>
      <c r="AG391" s="150" t="s">
        <v>221</v>
      </c>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x14ac:dyDescent="0.2">
      <c r="A392" s="164" t="s">
        <v>212</v>
      </c>
      <c r="B392" s="165" t="s">
        <v>153</v>
      </c>
      <c r="C392" s="179" t="s">
        <v>154</v>
      </c>
      <c r="D392" s="166"/>
      <c r="E392" s="167"/>
      <c r="F392" s="168"/>
      <c r="G392" s="168">
        <f>SUMIF(AG393:AG404,"&lt;&gt;NOR",G393:G404)</f>
        <v>1788.92</v>
      </c>
      <c r="H392" s="168"/>
      <c r="I392" s="168">
        <f>SUM(I393:I404)</f>
        <v>0</v>
      </c>
      <c r="J392" s="168"/>
      <c r="K392" s="168">
        <f>SUM(K393:K404)</f>
        <v>0</v>
      </c>
      <c r="L392" s="168"/>
      <c r="M392" s="168">
        <f>SUM(M393:M404)</f>
        <v>2164.5932000000003</v>
      </c>
      <c r="N392" s="168"/>
      <c r="O392" s="168">
        <f>SUM(O393:O404)</f>
        <v>0.01</v>
      </c>
      <c r="P392" s="168"/>
      <c r="Q392" s="168">
        <f>SUM(Q393:Q404)</f>
        <v>0.01</v>
      </c>
      <c r="R392" s="168"/>
      <c r="S392" s="168"/>
      <c r="T392" s="169"/>
      <c r="U392" s="163"/>
      <c r="V392" s="163">
        <f>SUM(V393:V404)</f>
        <v>2.44</v>
      </c>
      <c r="W392" s="163"/>
      <c r="X392" s="163"/>
      <c r="AG392" t="s">
        <v>213</v>
      </c>
    </row>
    <row r="393" spans="1:60" ht="22.5" outlineLevel="1" x14ac:dyDescent="0.2">
      <c r="A393" s="170">
        <v>104</v>
      </c>
      <c r="B393" s="171" t="s">
        <v>909</v>
      </c>
      <c r="C393" s="180" t="s">
        <v>910</v>
      </c>
      <c r="D393" s="172" t="s">
        <v>239</v>
      </c>
      <c r="E393" s="173">
        <v>2.1</v>
      </c>
      <c r="F393" s="174">
        <v>601.79999999999995</v>
      </c>
      <c r="G393" s="175">
        <f>ROUND(E393*F393,2)</f>
        <v>1263.78</v>
      </c>
      <c r="H393" s="174"/>
      <c r="I393" s="175">
        <f>ROUND(E393*H393,2)</f>
        <v>0</v>
      </c>
      <c r="J393" s="174"/>
      <c r="K393" s="175">
        <f>ROUND(E393*J393,2)</f>
        <v>0</v>
      </c>
      <c r="L393" s="175">
        <v>21</v>
      </c>
      <c r="M393" s="175">
        <f>G393*(1+L393/100)</f>
        <v>1529.1738</v>
      </c>
      <c r="N393" s="175">
        <v>3.4499999999999999E-3</v>
      </c>
      <c r="O393" s="175">
        <f>ROUND(E393*N393,2)</f>
        <v>0.01</v>
      </c>
      <c r="P393" s="175">
        <v>0</v>
      </c>
      <c r="Q393" s="175">
        <f>ROUND(E393*P393,2)</f>
        <v>0</v>
      </c>
      <c r="R393" s="175" t="s">
        <v>894</v>
      </c>
      <c r="S393" s="175" t="s">
        <v>217</v>
      </c>
      <c r="T393" s="176" t="s">
        <v>218</v>
      </c>
      <c r="U393" s="161">
        <v>0.81915000000000004</v>
      </c>
      <c r="V393" s="161">
        <f>ROUND(E393*U393,2)</f>
        <v>1.72</v>
      </c>
      <c r="W393" s="161"/>
      <c r="X393" s="161" t="s">
        <v>241</v>
      </c>
      <c r="Y393" s="150"/>
      <c r="Z393" s="150"/>
      <c r="AA393" s="150"/>
      <c r="AB393" s="150"/>
      <c r="AC393" s="150"/>
      <c r="AD393" s="150"/>
      <c r="AE393" s="150"/>
      <c r="AF393" s="150"/>
      <c r="AG393" s="150" t="s">
        <v>242</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259" t="s">
        <v>911</v>
      </c>
      <c r="D394" s="260"/>
      <c r="E394" s="260"/>
      <c r="F394" s="260"/>
      <c r="G394" s="260"/>
      <c r="H394" s="161"/>
      <c r="I394" s="161"/>
      <c r="J394" s="161"/>
      <c r="K394" s="161"/>
      <c r="L394" s="161"/>
      <c r="M394" s="161"/>
      <c r="N394" s="161"/>
      <c r="O394" s="161"/>
      <c r="P394" s="161"/>
      <c r="Q394" s="161"/>
      <c r="R394" s="161"/>
      <c r="S394" s="161"/>
      <c r="T394" s="161"/>
      <c r="U394" s="161"/>
      <c r="V394" s="161"/>
      <c r="W394" s="161"/>
      <c r="X394" s="161"/>
      <c r="Y394" s="150"/>
      <c r="Z394" s="150"/>
      <c r="AA394" s="150"/>
      <c r="AB394" s="150"/>
      <c r="AC394" s="150"/>
      <c r="AD394" s="150"/>
      <c r="AE394" s="150"/>
      <c r="AF394" s="150"/>
      <c r="AG394" s="150" t="s">
        <v>244</v>
      </c>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189" t="s">
        <v>1339</v>
      </c>
      <c r="D395" s="184"/>
      <c r="E395" s="185"/>
      <c r="F395" s="161"/>
      <c r="G395" s="161"/>
      <c r="H395" s="161"/>
      <c r="I395" s="161"/>
      <c r="J395" s="161"/>
      <c r="K395" s="161"/>
      <c r="L395" s="161"/>
      <c r="M395" s="161"/>
      <c r="N395" s="161"/>
      <c r="O395" s="161"/>
      <c r="P395" s="161"/>
      <c r="Q395" s="161"/>
      <c r="R395" s="161"/>
      <c r="S395" s="161"/>
      <c r="T395" s="161"/>
      <c r="U395" s="161"/>
      <c r="V395" s="161"/>
      <c r="W395" s="161"/>
      <c r="X395" s="161"/>
      <c r="Y395" s="150"/>
      <c r="Z395" s="150"/>
      <c r="AA395" s="150"/>
      <c r="AB395" s="150"/>
      <c r="AC395" s="150"/>
      <c r="AD395" s="150"/>
      <c r="AE395" s="150"/>
      <c r="AF395" s="150"/>
      <c r="AG395" s="150" t="s">
        <v>246</v>
      </c>
      <c r="AH395" s="150">
        <v>0</v>
      </c>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57"/>
      <c r="B396" s="158"/>
      <c r="C396" s="189" t="s">
        <v>1340</v>
      </c>
      <c r="D396" s="184"/>
      <c r="E396" s="185">
        <v>2.1</v>
      </c>
      <c r="F396" s="161"/>
      <c r="G396" s="161"/>
      <c r="H396" s="161"/>
      <c r="I396" s="161"/>
      <c r="J396" s="161"/>
      <c r="K396" s="161"/>
      <c r="L396" s="161"/>
      <c r="M396" s="161"/>
      <c r="N396" s="161"/>
      <c r="O396" s="161"/>
      <c r="P396" s="161"/>
      <c r="Q396" s="161"/>
      <c r="R396" s="161"/>
      <c r="S396" s="161"/>
      <c r="T396" s="161"/>
      <c r="U396" s="161"/>
      <c r="V396" s="161"/>
      <c r="W396" s="161"/>
      <c r="X396" s="161"/>
      <c r="Y396" s="150"/>
      <c r="Z396" s="150"/>
      <c r="AA396" s="150"/>
      <c r="AB396" s="150"/>
      <c r="AC396" s="150"/>
      <c r="AD396" s="150"/>
      <c r="AE396" s="150"/>
      <c r="AF396" s="150"/>
      <c r="AG396" s="150" t="s">
        <v>246</v>
      </c>
      <c r="AH396" s="150">
        <v>0</v>
      </c>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61"/>
      <c r="D397" s="262"/>
      <c r="E397" s="262"/>
      <c r="F397" s="262"/>
      <c r="G397" s="262"/>
      <c r="H397" s="161"/>
      <c r="I397" s="161"/>
      <c r="J397" s="161"/>
      <c r="K397" s="161"/>
      <c r="L397" s="161"/>
      <c r="M397" s="161"/>
      <c r="N397" s="161"/>
      <c r="O397" s="161"/>
      <c r="P397" s="161"/>
      <c r="Q397" s="161"/>
      <c r="R397" s="161"/>
      <c r="S397" s="161"/>
      <c r="T397" s="161"/>
      <c r="U397" s="161"/>
      <c r="V397" s="161"/>
      <c r="W397" s="161"/>
      <c r="X397" s="161"/>
      <c r="Y397" s="150"/>
      <c r="Z397" s="150"/>
      <c r="AA397" s="150"/>
      <c r="AB397" s="150"/>
      <c r="AC397" s="150"/>
      <c r="AD397" s="150"/>
      <c r="AE397" s="150"/>
      <c r="AF397" s="150"/>
      <c r="AG397" s="150" t="s">
        <v>221</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70">
        <v>105</v>
      </c>
      <c r="B398" s="171" t="s">
        <v>1202</v>
      </c>
      <c r="C398" s="180" t="s">
        <v>1203</v>
      </c>
      <c r="D398" s="172" t="s">
        <v>239</v>
      </c>
      <c r="E398" s="173">
        <v>7.8</v>
      </c>
      <c r="F398" s="174">
        <v>63.27</v>
      </c>
      <c r="G398" s="175">
        <f>ROUND(E398*F398,2)</f>
        <v>493.51</v>
      </c>
      <c r="H398" s="174"/>
      <c r="I398" s="175">
        <f>ROUND(E398*H398,2)</f>
        <v>0</v>
      </c>
      <c r="J398" s="174"/>
      <c r="K398" s="175">
        <f>ROUND(E398*J398,2)</f>
        <v>0</v>
      </c>
      <c r="L398" s="175">
        <v>21</v>
      </c>
      <c r="M398" s="175">
        <f>G398*(1+L398/100)</f>
        <v>597.14710000000002</v>
      </c>
      <c r="N398" s="175">
        <v>0</v>
      </c>
      <c r="O398" s="175">
        <f>ROUND(E398*N398,2)</f>
        <v>0</v>
      </c>
      <c r="P398" s="175">
        <v>1.3500000000000001E-3</v>
      </c>
      <c r="Q398" s="175">
        <f>ROUND(E398*P398,2)</f>
        <v>0.01</v>
      </c>
      <c r="R398" s="175" t="s">
        <v>894</v>
      </c>
      <c r="S398" s="175" t="s">
        <v>217</v>
      </c>
      <c r="T398" s="176" t="s">
        <v>218</v>
      </c>
      <c r="U398" s="161">
        <v>9.1999999999999998E-2</v>
      </c>
      <c r="V398" s="161">
        <f>ROUND(E398*U398,2)</f>
        <v>0.72</v>
      </c>
      <c r="W398" s="161"/>
      <c r="X398" s="161" t="s">
        <v>241</v>
      </c>
      <c r="Y398" s="150"/>
      <c r="Z398" s="150"/>
      <c r="AA398" s="150"/>
      <c r="AB398" s="150"/>
      <c r="AC398" s="150"/>
      <c r="AD398" s="150"/>
      <c r="AE398" s="150"/>
      <c r="AF398" s="150"/>
      <c r="AG398" s="150" t="s">
        <v>242</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189" t="s">
        <v>1372</v>
      </c>
      <c r="D399" s="184"/>
      <c r="E399" s="185">
        <v>4.2</v>
      </c>
      <c r="F399" s="161"/>
      <c r="G399" s="161"/>
      <c r="H399" s="161"/>
      <c r="I399" s="161"/>
      <c r="J399" s="161"/>
      <c r="K399" s="161"/>
      <c r="L399" s="161"/>
      <c r="M399" s="161"/>
      <c r="N399" s="161"/>
      <c r="O399" s="161"/>
      <c r="P399" s="161"/>
      <c r="Q399" s="161"/>
      <c r="R399" s="161"/>
      <c r="S399" s="161"/>
      <c r="T399" s="161"/>
      <c r="U399" s="161"/>
      <c r="V399" s="161"/>
      <c r="W399" s="161"/>
      <c r="X399" s="161"/>
      <c r="Y399" s="150"/>
      <c r="Z399" s="150"/>
      <c r="AA399" s="150"/>
      <c r="AB399" s="150"/>
      <c r="AC399" s="150"/>
      <c r="AD399" s="150"/>
      <c r="AE399" s="150"/>
      <c r="AF399" s="150"/>
      <c r="AG399" s="150" t="s">
        <v>246</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189" t="s">
        <v>1441</v>
      </c>
      <c r="D400" s="184"/>
      <c r="E400" s="185">
        <v>3.6</v>
      </c>
      <c r="F400" s="161"/>
      <c r="G400" s="161"/>
      <c r="H400" s="161"/>
      <c r="I400" s="161"/>
      <c r="J400" s="161"/>
      <c r="K400" s="161"/>
      <c r="L400" s="161"/>
      <c r="M400" s="161"/>
      <c r="N400" s="161"/>
      <c r="O400" s="161"/>
      <c r="P400" s="161"/>
      <c r="Q400" s="161"/>
      <c r="R400" s="161"/>
      <c r="S400" s="161"/>
      <c r="T400" s="161"/>
      <c r="U400" s="161"/>
      <c r="V400" s="161"/>
      <c r="W400" s="161"/>
      <c r="X400" s="161"/>
      <c r="Y400" s="150"/>
      <c r="Z400" s="150"/>
      <c r="AA400" s="150"/>
      <c r="AB400" s="150"/>
      <c r="AC400" s="150"/>
      <c r="AD400" s="150"/>
      <c r="AE400" s="150"/>
      <c r="AF400" s="150"/>
      <c r="AG400" s="150" t="s">
        <v>246</v>
      </c>
      <c r="AH400" s="150">
        <v>0</v>
      </c>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57"/>
      <c r="B401" s="158"/>
      <c r="C401" s="261"/>
      <c r="D401" s="262"/>
      <c r="E401" s="262"/>
      <c r="F401" s="262"/>
      <c r="G401" s="262"/>
      <c r="H401" s="161"/>
      <c r="I401" s="161"/>
      <c r="J401" s="161"/>
      <c r="K401" s="161"/>
      <c r="L401" s="161"/>
      <c r="M401" s="161"/>
      <c r="N401" s="161"/>
      <c r="O401" s="161"/>
      <c r="P401" s="161"/>
      <c r="Q401" s="161"/>
      <c r="R401" s="161"/>
      <c r="S401" s="161"/>
      <c r="T401" s="161"/>
      <c r="U401" s="161"/>
      <c r="V401" s="161"/>
      <c r="W401" s="161"/>
      <c r="X401" s="161"/>
      <c r="Y401" s="150"/>
      <c r="Z401" s="150"/>
      <c r="AA401" s="150"/>
      <c r="AB401" s="150"/>
      <c r="AC401" s="150"/>
      <c r="AD401" s="150"/>
      <c r="AE401" s="150"/>
      <c r="AF401" s="150"/>
      <c r="AG401" s="150" t="s">
        <v>221</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v>106</v>
      </c>
      <c r="B402" s="158" t="s">
        <v>1213</v>
      </c>
      <c r="C402" s="190" t="s">
        <v>1214</v>
      </c>
      <c r="D402" s="159" t="s">
        <v>0</v>
      </c>
      <c r="E402" s="177">
        <v>17.572900000000001</v>
      </c>
      <c r="F402" s="162">
        <v>1.8</v>
      </c>
      <c r="G402" s="161">
        <f>ROUND(E402*F402,2)</f>
        <v>31.63</v>
      </c>
      <c r="H402" s="162"/>
      <c r="I402" s="161">
        <f>ROUND(E402*H402,2)</f>
        <v>0</v>
      </c>
      <c r="J402" s="162"/>
      <c r="K402" s="161">
        <f>ROUND(E402*J402,2)</f>
        <v>0</v>
      </c>
      <c r="L402" s="161">
        <v>21</v>
      </c>
      <c r="M402" s="161">
        <f>G402*(1+L402/100)</f>
        <v>38.272299999999994</v>
      </c>
      <c r="N402" s="161">
        <v>0</v>
      </c>
      <c r="O402" s="161">
        <f>ROUND(E402*N402,2)</f>
        <v>0</v>
      </c>
      <c r="P402" s="161">
        <v>0</v>
      </c>
      <c r="Q402" s="161">
        <f>ROUND(E402*P402,2)</f>
        <v>0</v>
      </c>
      <c r="R402" s="161" t="s">
        <v>894</v>
      </c>
      <c r="S402" s="161" t="s">
        <v>217</v>
      </c>
      <c r="T402" s="161" t="s">
        <v>218</v>
      </c>
      <c r="U402" s="161">
        <v>0</v>
      </c>
      <c r="V402" s="161">
        <f>ROUND(E402*U402,2)</f>
        <v>0</v>
      </c>
      <c r="W402" s="161"/>
      <c r="X402" s="161" t="s">
        <v>622</v>
      </c>
      <c r="Y402" s="150"/>
      <c r="Z402" s="150"/>
      <c r="AA402" s="150"/>
      <c r="AB402" s="150"/>
      <c r="AC402" s="150"/>
      <c r="AD402" s="150"/>
      <c r="AE402" s="150"/>
      <c r="AF402" s="150"/>
      <c r="AG402" s="150" t="s">
        <v>623</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outlineLevel="1" x14ac:dyDescent="0.2">
      <c r="A403" s="157"/>
      <c r="B403" s="158"/>
      <c r="C403" s="263" t="s">
        <v>675</v>
      </c>
      <c r="D403" s="264"/>
      <c r="E403" s="264"/>
      <c r="F403" s="264"/>
      <c r="G403" s="264"/>
      <c r="H403" s="161"/>
      <c r="I403" s="161"/>
      <c r="J403" s="161"/>
      <c r="K403" s="161"/>
      <c r="L403" s="161"/>
      <c r="M403" s="161"/>
      <c r="N403" s="161"/>
      <c r="O403" s="161"/>
      <c r="P403" s="161"/>
      <c r="Q403" s="161"/>
      <c r="R403" s="161"/>
      <c r="S403" s="161"/>
      <c r="T403" s="161"/>
      <c r="U403" s="161"/>
      <c r="V403" s="161"/>
      <c r="W403" s="161"/>
      <c r="X403" s="161"/>
      <c r="Y403" s="150"/>
      <c r="Z403" s="150"/>
      <c r="AA403" s="150"/>
      <c r="AB403" s="150"/>
      <c r="AC403" s="150"/>
      <c r="AD403" s="150"/>
      <c r="AE403" s="150"/>
      <c r="AF403" s="150"/>
      <c r="AG403" s="150" t="s">
        <v>244</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261"/>
      <c r="D404" s="262"/>
      <c r="E404" s="262"/>
      <c r="F404" s="262"/>
      <c r="G404" s="262"/>
      <c r="H404" s="161"/>
      <c r="I404" s="161"/>
      <c r="J404" s="161"/>
      <c r="K404" s="161"/>
      <c r="L404" s="161"/>
      <c r="M404" s="161"/>
      <c r="N404" s="161"/>
      <c r="O404" s="161"/>
      <c r="P404" s="161"/>
      <c r="Q404" s="161"/>
      <c r="R404" s="161"/>
      <c r="S404" s="161"/>
      <c r="T404" s="161"/>
      <c r="U404" s="161"/>
      <c r="V404" s="161"/>
      <c r="W404" s="161"/>
      <c r="X404" s="161"/>
      <c r="Y404" s="150"/>
      <c r="Z404" s="150"/>
      <c r="AA404" s="150"/>
      <c r="AB404" s="150"/>
      <c r="AC404" s="150"/>
      <c r="AD404" s="150"/>
      <c r="AE404" s="150"/>
      <c r="AF404" s="150"/>
      <c r="AG404" s="150" t="s">
        <v>221</v>
      </c>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x14ac:dyDescent="0.2">
      <c r="A405" s="164" t="s">
        <v>212</v>
      </c>
      <c r="B405" s="165" t="s">
        <v>157</v>
      </c>
      <c r="C405" s="179" t="s">
        <v>158</v>
      </c>
      <c r="D405" s="166"/>
      <c r="E405" s="167"/>
      <c r="F405" s="168"/>
      <c r="G405" s="168">
        <f>SUMIF(AG406:AG431,"&lt;&gt;NOR",G406:G431)</f>
        <v>181369.38000000003</v>
      </c>
      <c r="H405" s="168"/>
      <c r="I405" s="168">
        <f>SUM(I406:I431)</f>
        <v>0</v>
      </c>
      <c r="J405" s="168"/>
      <c r="K405" s="168">
        <f>SUM(K406:K431)</f>
        <v>0</v>
      </c>
      <c r="L405" s="168"/>
      <c r="M405" s="168">
        <f>SUM(M406:M431)</f>
        <v>219456.9498</v>
      </c>
      <c r="N405" s="168"/>
      <c r="O405" s="168">
        <f>SUM(O406:O431)</f>
        <v>0</v>
      </c>
      <c r="P405" s="168"/>
      <c r="Q405" s="168">
        <f>SUM(Q406:Q431)</f>
        <v>0</v>
      </c>
      <c r="R405" s="168"/>
      <c r="S405" s="168"/>
      <c r="T405" s="169"/>
      <c r="U405" s="163"/>
      <c r="V405" s="163">
        <f>SUM(V406:V431)</f>
        <v>13.379999999999999</v>
      </c>
      <c r="W405" s="163"/>
      <c r="X405" s="163"/>
      <c r="AG405" t="s">
        <v>213</v>
      </c>
    </row>
    <row r="406" spans="1:60" outlineLevel="1" x14ac:dyDescent="0.2">
      <c r="A406" s="170">
        <v>107</v>
      </c>
      <c r="B406" s="171" t="s">
        <v>926</v>
      </c>
      <c r="C406" s="180" t="s">
        <v>927</v>
      </c>
      <c r="D406" s="172" t="s">
        <v>239</v>
      </c>
      <c r="E406" s="173">
        <v>7.8</v>
      </c>
      <c r="F406" s="174">
        <v>474.78</v>
      </c>
      <c r="G406" s="175">
        <f>ROUND(E406*F406,2)</f>
        <v>3703.28</v>
      </c>
      <c r="H406" s="174"/>
      <c r="I406" s="175">
        <f>ROUND(E406*H406,2)</f>
        <v>0</v>
      </c>
      <c r="J406" s="174"/>
      <c r="K406" s="175">
        <f>ROUND(E406*J406,2)</f>
        <v>0</v>
      </c>
      <c r="L406" s="175">
        <v>21</v>
      </c>
      <c r="M406" s="175">
        <f>G406*(1+L406/100)</f>
        <v>4480.9688000000006</v>
      </c>
      <c r="N406" s="175">
        <v>2.0000000000000002E-5</v>
      </c>
      <c r="O406" s="175">
        <f>ROUND(E406*N406,2)</f>
        <v>0</v>
      </c>
      <c r="P406" s="175">
        <v>0</v>
      </c>
      <c r="Q406" s="175">
        <f>ROUND(E406*P406,2)</f>
        <v>0</v>
      </c>
      <c r="R406" s="175" t="s">
        <v>928</v>
      </c>
      <c r="S406" s="175" t="s">
        <v>217</v>
      </c>
      <c r="T406" s="176" t="s">
        <v>218</v>
      </c>
      <c r="U406" s="161">
        <v>0.46800000000000003</v>
      </c>
      <c r="V406" s="161">
        <f>ROUND(E406*U406,2)</f>
        <v>3.65</v>
      </c>
      <c r="W406" s="161"/>
      <c r="X406" s="161" t="s">
        <v>241</v>
      </c>
      <c r="Y406" s="150"/>
      <c r="Z406" s="150"/>
      <c r="AA406" s="150"/>
      <c r="AB406" s="150"/>
      <c r="AC406" s="150"/>
      <c r="AD406" s="150"/>
      <c r="AE406" s="150"/>
      <c r="AF406" s="150"/>
      <c r="AG406" s="150" t="s">
        <v>242</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89" t="s">
        <v>1339</v>
      </c>
      <c r="D407" s="184"/>
      <c r="E407" s="185"/>
      <c r="F407" s="161"/>
      <c r="G407" s="161"/>
      <c r="H407" s="161"/>
      <c r="I407" s="161"/>
      <c r="J407" s="161"/>
      <c r="K407" s="161"/>
      <c r="L407" s="161"/>
      <c r="M407" s="161"/>
      <c r="N407" s="161"/>
      <c r="O407" s="161"/>
      <c r="P407" s="161"/>
      <c r="Q407" s="161"/>
      <c r="R407" s="161"/>
      <c r="S407" s="161"/>
      <c r="T407" s="161"/>
      <c r="U407" s="161"/>
      <c r="V407" s="161"/>
      <c r="W407" s="161"/>
      <c r="X407" s="161"/>
      <c r="Y407" s="150"/>
      <c r="Z407" s="150"/>
      <c r="AA407" s="150"/>
      <c r="AB407" s="150"/>
      <c r="AC407" s="150"/>
      <c r="AD407" s="150"/>
      <c r="AE407" s="150"/>
      <c r="AF407" s="150"/>
      <c r="AG407" s="150" t="s">
        <v>246</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189" t="s">
        <v>1442</v>
      </c>
      <c r="D408" s="184"/>
      <c r="E408" s="185">
        <v>7.8</v>
      </c>
      <c r="F408" s="161"/>
      <c r="G408" s="161"/>
      <c r="H408" s="161"/>
      <c r="I408" s="161"/>
      <c r="J408" s="161"/>
      <c r="K408" s="161"/>
      <c r="L408" s="161"/>
      <c r="M408" s="161"/>
      <c r="N408" s="161"/>
      <c r="O408" s="161"/>
      <c r="P408" s="161"/>
      <c r="Q408" s="161"/>
      <c r="R408" s="161"/>
      <c r="S408" s="161"/>
      <c r="T408" s="161"/>
      <c r="U408" s="161"/>
      <c r="V408" s="161"/>
      <c r="W408" s="161"/>
      <c r="X408" s="161"/>
      <c r="Y408" s="150"/>
      <c r="Z408" s="150"/>
      <c r="AA408" s="150"/>
      <c r="AB408" s="150"/>
      <c r="AC408" s="150"/>
      <c r="AD408" s="150"/>
      <c r="AE408" s="150"/>
      <c r="AF408" s="150"/>
      <c r="AG408" s="150" t="s">
        <v>246</v>
      </c>
      <c r="AH408" s="150">
        <v>0</v>
      </c>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
      <c r="A409" s="157"/>
      <c r="B409" s="158"/>
      <c r="C409" s="261"/>
      <c r="D409" s="262"/>
      <c r="E409" s="262"/>
      <c r="F409" s="262"/>
      <c r="G409" s="262"/>
      <c r="H409" s="161"/>
      <c r="I409" s="161"/>
      <c r="J409" s="161"/>
      <c r="K409" s="161"/>
      <c r="L409" s="161"/>
      <c r="M409" s="161"/>
      <c r="N409" s="161"/>
      <c r="O409" s="161"/>
      <c r="P409" s="161"/>
      <c r="Q409" s="161"/>
      <c r="R409" s="161"/>
      <c r="S409" s="161"/>
      <c r="T409" s="161"/>
      <c r="U409" s="161"/>
      <c r="V409" s="161"/>
      <c r="W409" s="161"/>
      <c r="X409" s="161"/>
      <c r="Y409" s="150"/>
      <c r="Z409" s="150"/>
      <c r="AA409" s="150"/>
      <c r="AB409" s="150"/>
      <c r="AC409" s="150"/>
      <c r="AD409" s="150"/>
      <c r="AE409" s="150"/>
      <c r="AF409" s="150"/>
      <c r="AG409" s="150" t="s">
        <v>221</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70">
        <v>108</v>
      </c>
      <c r="B410" s="171" t="s">
        <v>931</v>
      </c>
      <c r="C410" s="180" t="s">
        <v>932</v>
      </c>
      <c r="D410" s="172" t="s">
        <v>239</v>
      </c>
      <c r="E410" s="173">
        <v>9.8000000000000007</v>
      </c>
      <c r="F410" s="174">
        <v>712.17</v>
      </c>
      <c r="G410" s="175">
        <f>ROUND(E410*F410,2)</f>
        <v>6979.27</v>
      </c>
      <c r="H410" s="174"/>
      <c r="I410" s="175">
        <f>ROUND(E410*H410,2)</f>
        <v>0</v>
      </c>
      <c r="J410" s="174"/>
      <c r="K410" s="175">
        <f>ROUND(E410*J410,2)</f>
        <v>0</v>
      </c>
      <c r="L410" s="175">
        <v>21</v>
      </c>
      <c r="M410" s="175">
        <f>G410*(1+L410/100)</f>
        <v>8444.9166999999998</v>
      </c>
      <c r="N410" s="175">
        <v>2.0000000000000002E-5</v>
      </c>
      <c r="O410" s="175">
        <f>ROUND(E410*N410,2)</f>
        <v>0</v>
      </c>
      <c r="P410" s="175">
        <v>0</v>
      </c>
      <c r="Q410" s="175">
        <f>ROUND(E410*P410,2)</f>
        <v>0</v>
      </c>
      <c r="R410" s="175" t="s">
        <v>928</v>
      </c>
      <c r="S410" s="175" t="s">
        <v>217</v>
      </c>
      <c r="T410" s="176" t="s">
        <v>218</v>
      </c>
      <c r="U410" s="161">
        <v>0.76</v>
      </c>
      <c r="V410" s="161">
        <f>ROUND(E410*U410,2)</f>
        <v>7.45</v>
      </c>
      <c r="W410" s="161"/>
      <c r="X410" s="161" t="s">
        <v>241</v>
      </c>
      <c r="Y410" s="150"/>
      <c r="Z410" s="150"/>
      <c r="AA410" s="150"/>
      <c r="AB410" s="150"/>
      <c r="AC410" s="150"/>
      <c r="AD410" s="150"/>
      <c r="AE410" s="150"/>
      <c r="AF410" s="150"/>
      <c r="AG410" s="150" t="s">
        <v>242</v>
      </c>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189" t="s">
        <v>1339</v>
      </c>
      <c r="D411" s="184"/>
      <c r="E411" s="185"/>
      <c r="F411" s="161"/>
      <c r="G411" s="161"/>
      <c r="H411" s="161"/>
      <c r="I411" s="161"/>
      <c r="J411" s="161"/>
      <c r="K411" s="161"/>
      <c r="L411" s="161"/>
      <c r="M411" s="161"/>
      <c r="N411" s="161"/>
      <c r="O411" s="161"/>
      <c r="P411" s="161"/>
      <c r="Q411" s="161"/>
      <c r="R411" s="161"/>
      <c r="S411" s="161"/>
      <c r="T411" s="161"/>
      <c r="U411" s="161"/>
      <c r="V411" s="161"/>
      <c r="W411" s="161"/>
      <c r="X411" s="161"/>
      <c r="Y411" s="150"/>
      <c r="Z411" s="150"/>
      <c r="AA411" s="150"/>
      <c r="AB411" s="150"/>
      <c r="AC411" s="150"/>
      <c r="AD411" s="150"/>
      <c r="AE411" s="150"/>
      <c r="AF411" s="150"/>
      <c r="AG411" s="150" t="s">
        <v>246</v>
      </c>
      <c r="AH411" s="150">
        <v>0</v>
      </c>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
      <c r="A412" s="157"/>
      <c r="B412" s="158"/>
      <c r="C412" s="189" t="s">
        <v>1443</v>
      </c>
      <c r="D412" s="184"/>
      <c r="E412" s="185">
        <v>9.8000000000000007</v>
      </c>
      <c r="F412" s="161"/>
      <c r="G412" s="161"/>
      <c r="H412" s="161"/>
      <c r="I412" s="161"/>
      <c r="J412" s="161"/>
      <c r="K412" s="161"/>
      <c r="L412" s="161"/>
      <c r="M412" s="161"/>
      <c r="N412" s="161"/>
      <c r="O412" s="161"/>
      <c r="P412" s="161"/>
      <c r="Q412" s="161"/>
      <c r="R412" s="161"/>
      <c r="S412" s="161"/>
      <c r="T412" s="161"/>
      <c r="U412" s="161"/>
      <c r="V412" s="161"/>
      <c r="W412" s="161"/>
      <c r="X412" s="161"/>
      <c r="Y412" s="150"/>
      <c r="Z412" s="150"/>
      <c r="AA412" s="150"/>
      <c r="AB412" s="150"/>
      <c r="AC412" s="150"/>
      <c r="AD412" s="150"/>
      <c r="AE412" s="150"/>
      <c r="AF412" s="150"/>
      <c r="AG412" s="150" t="s">
        <v>246</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61"/>
      <c r="D413" s="262"/>
      <c r="E413" s="262"/>
      <c r="F413" s="262"/>
      <c r="G413" s="262"/>
      <c r="H413" s="161"/>
      <c r="I413" s="161"/>
      <c r="J413" s="161"/>
      <c r="K413" s="161"/>
      <c r="L413" s="161"/>
      <c r="M413" s="161"/>
      <c r="N413" s="161"/>
      <c r="O413" s="161"/>
      <c r="P413" s="161"/>
      <c r="Q413" s="161"/>
      <c r="R413" s="161"/>
      <c r="S413" s="161"/>
      <c r="T413" s="161"/>
      <c r="U413" s="161"/>
      <c r="V413" s="161"/>
      <c r="W413" s="161"/>
      <c r="X413" s="161"/>
      <c r="Y413" s="150"/>
      <c r="Z413" s="150"/>
      <c r="AA413" s="150"/>
      <c r="AB413" s="150"/>
      <c r="AC413" s="150"/>
      <c r="AD413" s="150"/>
      <c r="AE413" s="150"/>
      <c r="AF413" s="150"/>
      <c r="AG413" s="150" t="s">
        <v>221</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ht="22.5" outlineLevel="1" x14ac:dyDescent="0.2">
      <c r="A414" s="170">
        <v>109</v>
      </c>
      <c r="B414" s="171" t="s">
        <v>936</v>
      </c>
      <c r="C414" s="180" t="s">
        <v>937</v>
      </c>
      <c r="D414" s="172" t="s">
        <v>332</v>
      </c>
      <c r="E414" s="173">
        <v>1</v>
      </c>
      <c r="F414" s="174">
        <v>712.18</v>
      </c>
      <c r="G414" s="175">
        <f>ROUND(E414*F414,2)</f>
        <v>712.18</v>
      </c>
      <c r="H414" s="174"/>
      <c r="I414" s="175">
        <f>ROUND(E414*H414,2)</f>
        <v>0</v>
      </c>
      <c r="J414" s="174"/>
      <c r="K414" s="175">
        <f>ROUND(E414*J414,2)</f>
        <v>0</v>
      </c>
      <c r="L414" s="175">
        <v>21</v>
      </c>
      <c r="M414" s="175">
        <f>G414*(1+L414/100)</f>
        <v>861.73779999999988</v>
      </c>
      <c r="N414" s="175">
        <v>0</v>
      </c>
      <c r="O414" s="175">
        <f>ROUND(E414*N414,2)</f>
        <v>0</v>
      </c>
      <c r="P414" s="175">
        <v>0</v>
      </c>
      <c r="Q414" s="175">
        <f>ROUND(E414*P414,2)</f>
        <v>0</v>
      </c>
      <c r="R414" s="175" t="s">
        <v>928</v>
      </c>
      <c r="S414" s="175" t="s">
        <v>217</v>
      </c>
      <c r="T414" s="176" t="s">
        <v>218</v>
      </c>
      <c r="U414" s="161">
        <v>1.5</v>
      </c>
      <c r="V414" s="161">
        <f>ROUND(E414*U414,2)</f>
        <v>1.5</v>
      </c>
      <c r="W414" s="161"/>
      <c r="X414" s="161" t="s">
        <v>241</v>
      </c>
      <c r="Y414" s="150"/>
      <c r="Z414" s="150"/>
      <c r="AA414" s="150"/>
      <c r="AB414" s="150"/>
      <c r="AC414" s="150"/>
      <c r="AD414" s="150"/>
      <c r="AE414" s="150"/>
      <c r="AF414" s="150"/>
      <c r="AG414" s="150" t="s">
        <v>242</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189" t="s">
        <v>1338</v>
      </c>
      <c r="D415" s="184"/>
      <c r="E415" s="185">
        <v>1</v>
      </c>
      <c r="F415" s="161"/>
      <c r="G415" s="161"/>
      <c r="H415" s="161"/>
      <c r="I415" s="161"/>
      <c r="J415" s="161"/>
      <c r="K415" s="161"/>
      <c r="L415" s="161"/>
      <c r="M415" s="161"/>
      <c r="N415" s="161"/>
      <c r="O415" s="161"/>
      <c r="P415" s="161"/>
      <c r="Q415" s="161"/>
      <c r="R415" s="161"/>
      <c r="S415" s="161"/>
      <c r="T415" s="161"/>
      <c r="U415" s="161"/>
      <c r="V415" s="161"/>
      <c r="W415" s="161"/>
      <c r="X415" s="161"/>
      <c r="Y415" s="150"/>
      <c r="Z415" s="150"/>
      <c r="AA415" s="150"/>
      <c r="AB415" s="150"/>
      <c r="AC415" s="150"/>
      <c r="AD415" s="150"/>
      <c r="AE415" s="150"/>
      <c r="AF415" s="150"/>
      <c r="AG415" s="150" t="s">
        <v>246</v>
      </c>
      <c r="AH415" s="150">
        <v>0</v>
      </c>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57"/>
      <c r="B416" s="158"/>
      <c r="C416" s="261"/>
      <c r="D416" s="262"/>
      <c r="E416" s="262"/>
      <c r="F416" s="262"/>
      <c r="G416" s="262"/>
      <c r="H416" s="161"/>
      <c r="I416" s="161"/>
      <c r="J416" s="161"/>
      <c r="K416" s="161"/>
      <c r="L416" s="161"/>
      <c r="M416" s="161"/>
      <c r="N416" s="161"/>
      <c r="O416" s="161"/>
      <c r="P416" s="161"/>
      <c r="Q416" s="161"/>
      <c r="R416" s="161"/>
      <c r="S416" s="161"/>
      <c r="T416" s="161"/>
      <c r="U416" s="161"/>
      <c r="V416" s="161"/>
      <c r="W416" s="161"/>
      <c r="X416" s="161"/>
      <c r="Y416" s="150"/>
      <c r="Z416" s="150"/>
      <c r="AA416" s="150"/>
      <c r="AB416" s="150"/>
      <c r="AC416" s="150"/>
      <c r="AD416" s="150"/>
      <c r="AE416" s="150"/>
      <c r="AF416" s="150"/>
      <c r="AG416" s="150" t="s">
        <v>221</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70">
        <v>110</v>
      </c>
      <c r="B417" s="171" t="s">
        <v>938</v>
      </c>
      <c r="C417" s="180" t="s">
        <v>939</v>
      </c>
      <c r="D417" s="172" t="s">
        <v>332</v>
      </c>
      <c r="E417" s="173">
        <v>1</v>
      </c>
      <c r="F417" s="174">
        <v>356.1</v>
      </c>
      <c r="G417" s="175">
        <f>ROUND(E417*F417,2)</f>
        <v>356.1</v>
      </c>
      <c r="H417" s="174"/>
      <c r="I417" s="175">
        <f>ROUND(E417*H417,2)</f>
        <v>0</v>
      </c>
      <c r="J417" s="174"/>
      <c r="K417" s="175">
        <f>ROUND(E417*J417,2)</f>
        <v>0</v>
      </c>
      <c r="L417" s="175">
        <v>21</v>
      </c>
      <c r="M417" s="175">
        <f>G417*(1+L417/100)</f>
        <v>430.88100000000003</v>
      </c>
      <c r="N417" s="175">
        <v>0</v>
      </c>
      <c r="O417" s="175">
        <f>ROUND(E417*N417,2)</f>
        <v>0</v>
      </c>
      <c r="P417" s="175">
        <v>0</v>
      </c>
      <c r="Q417" s="175">
        <f>ROUND(E417*P417,2)</f>
        <v>0</v>
      </c>
      <c r="R417" s="175" t="s">
        <v>928</v>
      </c>
      <c r="S417" s="175" t="s">
        <v>217</v>
      </c>
      <c r="T417" s="176" t="s">
        <v>218</v>
      </c>
      <c r="U417" s="161">
        <v>0.78</v>
      </c>
      <c r="V417" s="161">
        <f>ROUND(E417*U417,2)</f>
        <v>0.78</v>
      </c>
      <c r="W417" s="161"/>
      <c r="X417" s="161" t="s">
        <v>241</v>
      </c>
      <c r="Y417" s="150"/>
      <c r="Z417" s="150"/>
      <c r="AA417" s="150"/>
      <c r="AB417" s="150"/>
      <c r="AC417" s="150"/>
      <c r="AD417" s="150"/>
      <c r="AE417" s="150"/>
      <c r="AF417" s="150"/>
      <c r="AG417" s="150" t="s">
        <v>242</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
      <c r="A418" s="157"/>
      <c r="B418" s="158"/>
      <c r="C418" s="189" t="s">
        <v>1338</v>
      </c>
      <c r="D418" s="184"/>
      <c r="E418" s="185">
        <v>1</v>
      </c>
      <c r="F418" s="161"/>
      <c r="G418" s="161"/>
      <c r="H418" s="161"/>
      <c r="I418" s="161"/>
      <c r="J418" s="161"/>
      <c r="K418" s="161"/>
      <c r="L418" s="161"/>
      <c r="M418" s="161"/>
      <c r="N418" s="161"/>
      <c r="O418" s="161"/>
      <c r="P418" s="161"/>
      <c r="Q418" s="161"/>
      <c r="R418" s="161"/>
      <c r="S418" s="161"/>
      <c r="T418" s="161"/>
      <c r="U418" s="161"/>
      <c r="V418" s="161"/>
      <c r="W418" s="161"/>
      <c r="X418" s="161"/>
      <c r="Y418" s="150"/>
      <c r="Z418" s="150"/>
      <c r="AA418" s="150"/>
      <c r="AB418" s="150"/>
      <c r="AC418" s="150"/>
      <c r="AD418" s="150"/>
      <c r="AE418" s="150"/>
      <c r="AF418" s="150"/>
      <c r="AG418" s="150" t="s">
        <v>246</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61"/>
      <c r="D419" s="262"/>
      <c r="E419" s="262"/>
      <c r="F419" s="262"/>
      <c r="G419" s="262"/>
      <c r="H419" s="161"/>
      <c r="I419" s="161"/>
      <c r="J419" s="161"/>
      <c r="K419" s="161"/>
      <c r="L419" s="161"/>
      <c r="M419" s="161"/>
      <c r="N419" s="161"/>
      <c r="O419" s="161"/>
      <c r="P419" s="161"/>
      <c r="Q419" s="161"/>
      <c r="R419" s="161"/>
      <c r="S419" s="161"/>
      <c r="T419" s="161"/>
      <c r="U419" s="161"/>
      <c r="V419" s="161"/>
      <c r="W419" s="161"/>
      <c r="X419" s="161"/>
      <c r="Y419" s="150"/>
      <c r="Z419" s="150"/>
      <c r="AA419" s="150"/>
      <c r="AB419" s="150"/>
      <c r="AC419" s="150"/>
      <c r="AD419" s="150"/>
      <c r="AE419" s="150"/>
      <c r="AF419" s="150"/>
      <c r="AG419" s="150" t="s">
        <v>221</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ht="22.5" outlineLevel="1" x14ac:dyDescent="0.2">
      <c r="A420" s="170">
        <v>111</v>
      </c>
      <c r="B420" s="171" t="s">
        <v>941</v>
      </c>
      <c r="C420" s="180" t="s">
        <v>942</v>
      </c>
      <c r="D420" s="172" t="s">
        <v>759</v>
      </c>
      <c r="E420" s="173">
        <v>1</v>
      </c>
      <c r="F420" s="174">
        <v>169143.76</v>
      </c>
      <c r="G420" s="175">
        <f>ROUND(E420*F420,2)</f>
        <v>169143.76</v>
      </c>
      <c r="H420" s="174"/>
      <c r="I420" s="175">
        <f>ROUND(E420*H420,2)</f>
        <v>0</v>
      </c>
      <c r="J420" s="174"/>
      <c r="K420" s="175">
        <f>ROUND(E420*J420,2)</f>
        <v>0</v>
      </c>
      <c r="L420" s="175">
        <v>21</v>
      </c>
      <c r="M420" s="175">
        <f>G420*(1+L420/100)</f>
        <v>204663.94959999999</v>
      </c>
      <c r="N420" s="175">
        <v>0</v>
      </c>
      <c r="O420" s="175">
        <f>ROUND(E420*N420,2)</f>
        <v>0</v>
      </c>
      <c r="P420" s="175">
        <v>0</v>
      </c>
      <c r="Q420" s="175">
        <f>ROUND(E420*P420,2)</f>
        <v>0</v>
      </c>
      <c r="R420" s="175"/>
      <c r="S420" s="175" t="s">
        <v>288</v>
      </c>
      <c r="T420" s="176" t="s">
        <v>218</v>
      </c>
      <c r="U420" s="161">
        <v>0</v>
      </c>
      <c r="V420" s="161">
        <f>ROUND(E420*U420,2)</f>
        <v>0</v>
      </c>
      <c r="W420" s="161"/>
      <c r="X420" s="161" t="s">
        <v>241</v>
      </c>
      <c r="Y420" s="150"/>
      <c r="Z420" s="150"/>
      <c r="AA420" s="150"/>
      <c r="AB420" s="150"/>
      <c r="AC420" s="150"/>
      <c r="AD420" s="150"/>
      <c r="AE420" s="150"/>
      <c r="AF420" s="150"/>
      <c r="AG420" s="150" t="s">
        <v>242</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89" t="s">
        <v>1173</v>
      </c>
      <c r="D421" s="184"/>
      <c r="E421" s="185">
        <v>1</v>
      </c>
      <c r="F421" s="161"/>
      <c r="G421" s="161"/>
      <c r="H421" s="161"/>
      <c r="I421" s="161"/>
      <c r="J421" s="161"/>
      <c r="K421" s="161"/>
      <c r="L421" s="161"/>
      <c r="M421" s="161"/>
      <c r="N421" s="161"/>
      <c r="O421" s="161"/>
      <c r="P421" s="161"/>
      <c r="Q421" s="161"/>
      <c r="R421" s="161"/>
      <c r="S421" s="161"/>
      <c r="T421" s="161"/>
      <c r="U421" s="161"/>
      <c r="V421" s="161"/>
      <c r="W421" s="161"/>
      <c r="X421" s="161"/>
      <c r="Y421" s="150"/>
      <c r="Z421" s="150"/>
      <c r="AA421" s="150"/>
      <c r="AB421" s="150"/>
      <c r="AC421" s="150"/>
      <c r="AD421" s="150"/>
      <c r="AE421" s="150"/>
      <c r="AF421" s="150"/>
      <c r="AG421" s="150" t="s">
        <v>246</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191" t="s">
        <v>943</v>
      </c>
      <c r="D422" s="186"/>
      <c r="E422" s="187"/>
      <c r="F422" s="161"/>
      <c r="G422" s="161"/>
      <c r="H422" s="161"/>
      <c r="I422" s="161"/>
      <c r="J422" s="161"/>
      <c r="K422" s="161"/>
      <c r="L422" s="161"/>
      <c r="M422" s="161"/>
      <c r="N422" s="161"/>
      <c r="O422" s="161"/>
      <c r="P422" s="161"/>
      <c r="Q422" s="161"/>
      <c r="R422" s="161"/>
      <c r="S422" s="161"/>
      <c r="T422" s="161"/>
      <c r="U422" s="161"/>
      <c r="V422" s="161"/>
      <c r="W422" s="161"/>
      <c r="X422" s="161"/>
      <c r="Y422" s="150"/>
      <c r="Z422" s="150"/>
      <c r="AA422" s="150"/>
      <c r="AB422" s="150"/>
      <c r="AC422" s="150"/>
      <c r="AD422" s="150"/>
      <c r="AE422" s="150"/>
      <c r="AF422" s="150"/>
      <c r="AG422" s="150" t="s">
        <v>246</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57"/>
      <c r="B423" s="158"/>
      <c r="C423" s="192" t="s">
        <v>1444</v>
      </c>
      <c r="D423" s="186"/>
      <c r="E423" s="187"/>
      <c r="F423" s="161"/>
      <c r="G423" s="161"/>
      <c r="H423" s="161"/>
      <c r="I423" s="161"/>
      <c r="J423" s="161"/>
      <c r="K423" s="161"/>
      <c r="L423" s="161"/>
      <c r="M423" s="161"/>
      <c r="N423" s="161"/>
      <c r="O423" s="161"/>
      <c r="P423" s="161"/>
      <c r="Q423" s="161"/>
      <c r="R423" s="161"/>
      <c r="S423" s="161"/>
      <c r="T423" s="161"/>
      <c r="U423" s="161"/>
      <c r="V423" s="161"/>
      <c r="W423" s="161"/>
      <c r="X423" s="161"/>
      <c r="Y423" s="150"/>
      <c r="Z423" s="150"/>
      <c r="AA423" s="150"/>
      <c r="AB423" s="150"/>
      <c r="AC423" s="150"/>
      <c r="AD423" s="150"/>
      <c r="AE423" s="150"/>
      <c r="AF423" s="150"/>
      <c r="AG423" s="150" t="s">
        <v>246</v>
      </c>
      <c r="AH423" s="150">
        <v>2</v>
      </c>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92" t="s">
        <v>1445</v>
      </c>
      <c r="D424" s="186"/>
      <c r="E424" s="187">
        <v>194047</v>
      </c>
      <c r="F424" s="161"/>
      <c r="G424" s="161"/>
      <c r="H424" s="161"/>
      <c r="I424" s="161"/>
      <c r="J424" s="161"/>
      <c r="K424" s="161"/>
      <c r="L424" s="161"/>
      <c r="M424" s="161"/>
      <c r="N424" s="161"/>
      <c r="O424" s="161"/>
      <c r="P424" s="161"/>
      <c r="Q424" s="161"/>
      <c r="R424" s="161"/>
      <c r="S424" s="161"/>
      <c r="T424" s="161"/>
      <c r="U424" s="161"/>
      <c r="V424" s="161"/>
      <c r="W424" s="161"/>
      <c r="X424" s="161"/>
      <c r="Y424" s="150"/>
      <c r="Z424" s="150"/>
      <c r="AA424" s="150"/>
      <c r="AB424" s="150"/>
      <c r="AC424" s="150"/>
      <c r="AD424" s="150"/>
      <c r="AE424" s="150"/>
      <c r="AF424" s="150"/>
      <c r="AG424" s="150" t="s">
        <v>246</v>
      </c>
      <c r="AH424" s="150">
        <v>2</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192" t="s">
        <v>1446</v>
      </c>
      <c r="D425" s="186"/>
      <c r="E425" s="187">
        <v>115845</v>
      </c>
      <c r="F425" s="161"/>
      <c r="G425" s="161"/>
      <c r="H425" s="161"/>
      <c r="I425" s="161"/>
      <c r="J425" s="161"/>
      <c r="K425" s="161"/>
      <c r="L425" s="161"/>
      <c r="M425" s="161"/>
      <c r="N425" s="161"/>
      <c r="O425" s="161"/>
      <c r="P425" s="161"/>
      <c r="Q425" s="161"/>
      <c r="R425" s="161"/>
      <c r="S425" s="161"/>
      <c r="T425" s="161"/>
      <c r="U425" s="161"/>
      <c r="V425" s="161"/>
      <c r="W425" s="161"/>
      <c r="X425" s="161"/>
      <c r="Y425" s="150"/>
      <c r="Z425" s="150"/>
      <c r="AA425" s="150"/>
      <c r="AB425" s="150"/>
      <c r="AC425" s="150"/>
      <c r="AD425" s="150"/>
      <c r="AE425" s="150"/>
      <c r="AF425" s="150"/>
      <c r="AG425" s="150" t="s">
        <v>246</v>
      </c>
      <c r="AH425" s="150">
        <v>2</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57"/>
      <c r="B426" s="158"/>
      <c r="C426" s="192" t="s">
        <v>1447</v>
      </c>
      <c r="D426" s="186"/>
      <c r="E426" s="187">
        <v>15830</v>
      </c>
      <c r="F426" s="161"/>
      <c r="G426" s="161"/>
      <c r="H426" s="161"/>
      <c r="I426" s="161"/>
      <c r="J426" s="161"/>
      <c r="K426" s="161"/>
      <c r="L426" s="161"/>
      <c r="M426" s="161"/>
      <c r="N426" s="161"/>
      <c r="O426" s="161"/>
      <c r="P426" s="161"/>
      <c r="Q426" s="161"/>
      <c r="R426" s="161"/>
      <c r="S426" s="161"/>
      <c r="T426" s="161"/>
      <c r="U426" s="161"/>
      <c r="V426" s="161"/>
      <c r="W426" s="161"/>
      <c r="X426" s="161"/>
      <c r="Y426" s="150"/>
      <c r="Z426" s="150"/>
      <c r="AA426" s="150"/>
      <c r="AB426" s="150"/>
      <c r="AC426" s="150"/>
      <c r="AD426" s="150"/>
      <c r="AE426" s="150"/>
      <c r="AF426" s="150"/>
      <c r="AG426" s="150" t="s">
        <v>246</v>
      </c>
      <c r="AH426" s="150">
        <v>2</v>
      </c>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191" t="s">
        <v>947</v>
      </c>
      <c r="D427" s="186"/>
      <c r="E427" s="187"/>
      <c r="F427" s="161"/>
      <c r="G427" s="161"/>
      <c r="H427" s="161"/>
      <c r="I427" s="161"/>
      <c r="J427" s="161"/>
      <c r="K427" s="161"/>
      <c r="L427" s="161"/>
      <c r="M427" s="161"/>
      <c r="N427" s="161"/>
      <c r="O427" s="161"/>
      <c r="P427" s="161"/>
      <c r="Q427" s="161"/>
      <c r="R427" s="161"/>
      <c r="S427" s="161"/>
      <c r="T427" s="161"/>
      <c r="U427" s="161"/>
      <c r="V427" s="161"/>
      <c r="W427" s="161"/>
      <c r="X427" s="161"/>
      <c r="Y427" s="150"/>
      <c r="Z427" s="150"/>
      <c r="AA427" s="150"/>
      <c r="AB427" s="150"/>
      <c r="AC427" s="150"/>
      <c r="AD427" s="150"/>
      <c r="AE427" s="150"/>
      <c r="AF427" s="150"/>
      <c r="AG427" s="150" t="s">
        <v>246</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57"/>
      <c r="B428" s="158"/>
      <c r="C428" s="261"/>
      <c r="D428" s="262"/>
      <c r="E428" s="262"/>
      <c r="F428" s="262"/>
      <c r="G428" s="262"/>
      <c r="H428" s="161"/>
      <c r="I428" s="161"/>
      <c r="J428" s="161"/>
      <c r="K428" s="161"/>
      <c r="L428" s="161"/>
      <c r="M428" s="161"/>
      <c r="N428" s="161"/>
      <c r="O428" s="161"/>
      <c r="P428" s="161"/>
      <c r="Q428" s="161"/>
      <c r="R428" s="161"/>
      <c r="S428" s="161"/>
      <c r="T428" s="161"/>
      <c r="U428" s="161"/>
      <c r="V428" s="161"/>
      <c r="W428" s="161"/>
      <c r="X428" s="161"/>
      <c r="Y428" s="150"/>
      <c r="Z428" s="150"/>
      <c r="AA428" s="150"/>
      <c r="AB428" s="150"/>
      <c r="AC428" s="150"/>
      <c r="AD428" s="150"/>
      <c r="AE428" s="150"/>
      <c r="AF428" s="150"/>
      <c r="AG428" s="150" t="s">
        <v>221</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70">
        <v>112</v>
      </c>
      <c r="B429" s="171" t="s">
        <v>948</v>
      </c>
      <c r="C429" s="180" t="s">
        <v>949</v>
      </c>
      <c r="D429" s="172" t="s">
        <v>332</v>
      </c>
      <c r="E429" s="173">
        <v>1</v>
      </c>
      <c r="F429" s="174">
        <v>474.79</v>
      </c>
      <c r="G429" s="175">
        <f>ROUND(E429*F429,2)</f>
        <v>474.79</v>
      </c>
      <c r="H429" s="174"/>
      <c r="I429" s="175">
        <f>ROUND(E429*H429,2)</f>
        <v>0</v>
      </c>
      <c r="J429" s="174"/>
      <c r="K429" s="175">
        <f>ROUND(E429*J429,2)</f>
        <v>0</v>
      </c>
      <c r="L429" s="175">
        <v>21</v>
      </c>
      <c r="M429" s="175">
        <f>G429*(1+L429/100)</f>
        <v>574.49590000000001</v>
      </c>
      <c r="N429" s="175">
        <v>7.5000000000000002E-4</v>
      </c>
      <c r="O429" s="175">
        <f>ROUND(E429*N429,2)</f>
        <v>0</v>
      </c>
      <c r="P429" s="175">
        <v>0</v>
      </c>
      <c r="Q429" s="175">
        <f>ROUND(E429*P429,2)</f>
        <v>0</v>
      </c>
      <c r="R429" s="175" t="s">
        <v>295</v>
      </c>
      <c r="S429" s="175" t="s">
        <v>217</v>
      </c>
      <c r="T429" s="176" t="s">
        <v>218</v>
      </c>
      <c r="U429" s="161">
        <v>0</v>
      </c>
      <c r="V429" s="161">
        <f>ROUND(E429*U429,2)</f>
        <v>0</v>
      </c>
      <c r="W429" s="161"/>
      <c r="X429" s="161" t="s">
        <v>296</v>
      </c>
      <c r="Y429" s="150"/>
      <c r="Z429" s="150"/>
      <c r="AA429" s="150"/>
      <c r="AB429" s="150"/>
      <c r="AC429" s="150"/>
      <c r="AD429" s="150"/>
      <c r="AE429" s="150"/>
      <c r="AF429" s="150"/>
      <c r="AG429" s="150" t="s">
        <v>297</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outlineLevel="1" x14ac:dyDescent="0.2">
      <c r="A430" s="157"/>
      <c r="B430" s="158"/>
      <c r="C430" s="189" t="s">
        <v>1338</v>
      </c>
      <c r="D430" s="184"/>
      <c r="E430" s="185">
        <v>1</v>
      </c>
      <c r="F430" s="161"/>
      <c r="G430" s="161"/>
      <c r="H430" s="161"/>
      <c r="I430" s="161"/>
      <c r="J430" s="161"/>
      <c r="K430" s="161"/>
      <c r="L430" s="161"/>
      <c r="M430" s="161"/>
      <c r="N430" s="161"/>
      <c r="O430" s="161"/>
      <c r="P430" s="161"/>
      <c r="Q430" s="161"/>
      <c r="R430" s="161"/>
      <c r="S430" s="161"/>
      <c r="T430" s="161"/>
      <c r="U430" s="161"/>
      <c r="V430" s="161"/>
      <c r="W430" s="161"/>
      <c r="X430" s="161"/>
      <c r="Y430" s="150"/>
      <c r="Z430" s="150"/>
      <c r="AA430" s="150"/>
      <c r="AB430" s="150"/>
      <c r="AC430" s="150"/>
      <c r="AD430" s="150"/>
      <c r="AE430" s="150"/>
      <c r="AF430" s="150"/>
      <c r="AG430" s="150" t="s">
        <v>246</v>
      </c>
      <c r="AH430" s="150">
        <v>0</v>
      </c>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61"/>
      <c r="D431" s="262"/>
      <c r="E431" s="262"/>
      <c r="F431" s="262"/>
      <c r="G431" s="262"/>
      <c r="H431" s="161"/>
      <c r="I431" s="161"/>
      <c r="J431" s="161"/>
      <c r="K431" s="161"/>
      <c r="L431" s="161"/>
      <c r="M431" s="161"/>
      <c r="N431" s="161"/>
      <c r="O431" s="161"/>
      <c r="P431" s="161"/>
      <c r="Q431" s="161"/>
      <c r="R431" s="161"/>
      <c r="S431" s="161"/>
      <c r="T431" s="161"/>
      <c r="U431" s="161"/>
      <c r="V431" s="161"/>
      <c r="W431" s="161"/>
      <c r="X431" s="161"/>
      <c r="Y431" s="150"/>
      <c r="Z431" s="150"/>
      <c r="AA431" s="150"/>
      <c r="AB431" s="150"/>
      <c r="AC431" s="150"/>
      <c r="AD431" s="150"/>
      <c r="AE431" s="150"/>
      <c r="AF431" s="150"/>
      <c r="AG431" s="150" t="s">
        <v>221</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x14ac:dyDescent="0.2">
      <c r="A432" s="164" t="s">
        <v>212</v>
      </c>
      <c r="B432" s="165" t="s">
        <v>161</v>
      </c>
      <c r="C432" s="179" t="s">
        <v>162</v>
      </c>
      <c r="D432" s="166"/>
      <c r="E432" s="167"/>
      <c r="F432" s="168"/>
      <c r="G432" s="168">
        <f>SUMIF(AG433:AG444,"&lt;&gt;NOR",G433:G444)</f>
        <v>2176.96</v>
      </c>
      <c r="H432" s="168"/>
      <c r="I432" s="168">
        <f>SUM(I433:I444)</f>
        <v>0</v>
      </c>
      <c r="J432" s="168"/>
      <c r="K432" s="168">
        <f>SUM(K433:K444)</f>
        <v>0</v>
      </c>
      <c r="L432" s="168"/>
      <c r="M432" s="168">
        <f>SUM(M433:M444)</f>
        <v>2634.1215999999999</v>
      </c>
      <c r="N432" s="168"/>
      <c r="O432" s="168">
        <f>SUM(O433:O444)</f>
        <v>0.03</v>
      </c>
      <c r="P432" s="168"/>
      <c r="Q432" s="168">
        <f>SUM(Q433:Q444)</f>
        <v>0</v>
      </c>
      <c r="R432" s="168"/>
      <c r="S432" s="168"/>
      <c r="T432" s="169"/>
      <c r="U432" s="163"/>
      <c r="V432" s="163">
        <f>SUM(V433:V444)</f>
        <v>1.8199999999999998</v>
      </c>
      <c r="W432" s="163"/>
      <c r="X432" s="163"/>
      <c r="AG432" t="s">
        <v>213</v>
      </c>
    </row>
    <row r="433" spans="1:60" ht="22.5" outlineLevel="1" x14ac:dyDescent="0.2">
      <c r="A433" s="170">
        <v>113</v>
      </c>
      <c r="B433" s="171" t="s">
        <v>987</v>
      </c>
      <c r="C433" s="180" t="s">
        <v>988</v>
      </c>
      <c r="D433" s="172" t="s">
        <v>276</v>
      </c>
      <c r="E433" s="173">
        <v>1.5</v>
      </c>
      <c r="F433" s="174">
        <v>669.46</v>
      </c>
      <c r="G433" s="175">
        <f>ROUND(E433*F433,2)</f>
        <v>1004.19</v>
      </c>
      <c r="H433" s="174"/>
      <c r="I433" s="175">
        <f>ROUND(E433*H433,2)</f>
        <v>0</v>
      </c>
      <c r="J433" s="174"/>
      <c r="K433" s="175">
        <f>ROUND(E433*J433,2)</f>
        <v>0</v>
      </c>
      <c r="L433" s="175">
        <v>21</v>
      </c>
      <c r="M433" s="175">
        <f>G433*(1+L433/100)</f>
        <v>1215.0699</v>
      </c>
      <c r="N433" s="175">
        <v>2.5200000000000001E-3</v>
      </c>
      <c r="O433" s="175">
        <f>ROUND(E433*N433,2)</f>
        <v>0</v>
      </c>
      <c r="P433" s="175">
        <v>0</v>
      </c>
      <c r="Q433" s="175">
        <f>ROUND(E433*P433,2)</f>
        <v>0</v>
      </c>
      <c r="R433" s="175" t="s">
        <v>984</v>
      </c>
      <c r="S433" s="175" t="s">
        <v>217</v>
      </c>
      <c r="T433" s="176" t="s">
        <v>218</v>
      </c>
      <c r="U433" s="161">
        <v>0.97799999999999998</v>
      </c>
      <c r="V433" s="161">
        <f>ROUND(E433*U433,2)</f>
        <v>1.47</v>
      </c>
      <c r="W433" s="161"/>
      <c r="X433" s="161" t="s">
        <v>241</v>
      </c>
      <c r="Y433" s="150"/>
      <c r="Z433" s="150"/>
      <c r="AA433" s="150"/>
      <c r="AB433" s="150"/>
      <c r="AC433" s="150"/>
      <c r="AD433" s="150"/>
      <c r="AE433" s="150"/>
      <c r="AF433" s="150"/>
      <c r="AG433" s="150" t="s">
        <v>242</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189" t="s">
        <v>1363</v>
      </c>
      <c r="D434" s="184"/>
      <c r="E434" s="185">
        <v>1.5</v>
      </c>
      <c r="F434" s="161"/>
      <c r="G434" s="161"/>
      <c r="H434" s="161"/>
      <c r="I434" s="161"/>
      <c r="J434" s="161"/>
      <c r="K434" s="161"/>
      <c r="L434" s="161"/>
      <c r="M434" s="161"/>
      <c r="N434" s="161"/>
      <c r="O434" s="161"/>
      <c r="P434" s="161"/>
      <c r="Q434" s="161"/>
      <c r="R434" s="161"/>
      <c r="S434" s="161"/>
      <c r="T434" s="161"/>
      <c r="U434" s="161"/>
      <c r="V434" s="161"/>
      <c r="W434" s="161"/>
      <c r="X434" s="161"/>
      <c r="Y434" s="150"/>
      <c r="Z434" s="150"/>
      <c r="AA434" s="150"/>
      <c r="AB434" s="150"/>
      <c r="AC434" s="150"/>
      <c r="AD434" s="150"/>
      <c r="AE434" s="150"/>
      <c r="AF434" s="150"/>
      <c r="AG434" s="150" t="s">
        <v>246</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
      <c r="A435" s="157"/>
      <c r="B435" s="158"/>
      <c r="C435" s="261"/>
      <c r="D435" s="262"/>
      <c r="E435" s="262"/>
      <c r="F435" s="262"/>
      <c r="G435" s="262"/>
      <c r="H435" s="161"/>
      <c r="I435" s="161"/>
      <c r="J435" s="161"/>
      <c r="K435" s="161"/>
      <c r="L435" s="161"/>
      <c r="M435" s="161"/>
      <c r="N435" s="161"/>
      <c r="O435" s="161"/>
      <c r="P435" s="161"/>
      <c r="Q435" s="161"/>
      <c r="R435" s="161"/>
      <c r="S435" s="161"/>
      <c r="T435" s="161"/>
      <c r="U435" s="161"/>
      <c r="V435" s="161"/>
      <c r="W435" s="161"/>
      <c r="X435" s="161"/>
      <c r="Y435" s="150"/>
      <c r="Z435" s="150"/>
      <c r="AA435" s="150"/>
      <c r="AB435" s="150"/>
      <c r="AC435" s="150"/>
      <c r="AD435" s="150"/>
      <c r="AE435" s="150"/>
      <c r="AF435" s="150"/>
      <c r="AG435" s="150" t="s">
        <v>221</v>
      </c>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
      <c r="A436" s="170">
        <v>114</v>
      </c>
      <c r="B436" s="171" t="s">
        <v>1448</v>
      </c>
      <c r="C436" s="180" t="s">
        <v>1449</v>
      </c>
      <c r="D436" s="172" t="s">
        <v>239</v>
      </c>
      <c r="E436" s="173">
        <v>5</v>
      </c>
      <c r="F436" s="174">
        <v>65.52</v>
      </c>
      <c r="G436" s="175">
        <f>ROUND(E436*F436,2)</f>
        <v>327.60000000000002</v>
      </c>
      <c r="H436" s="174"/>
      <c r="I436" s="175">
        <f>ROUND(E436*H436,2)</f>
        <v>0</v>
      </c>
      <c r="J436" s="174"/>
      <c r="K436" s="175">
        <f>ROUND(E436*J436,2)</f>
        <v>0</v>
      </c>
      <c r="L436" s="175">
        <v>21</v>
      </c>
      <c r="M436" s="175">
        <f>G436*(1+L436/100)</f>
        <v>396.39600000000002</v>
      </c>
      <c r="N436" s="175">
        <v>4.0000000000000003E-5</v>
      </c>
      <c r="O436" s="175">
        <f>ROUND(E436*N436,2)</f>
        <v>0</v>
      </c>
      <c r="P436" s="175">
        <v>0</v>
      </c>
      <c r="Q436" s="175">
        <f>ROUND(E436*P436,2)</f>
        <v>0</v>
      </c>
      <c r="R436" s="175" t="s">
        <v>984</v>
      </c>
      <c r="S436" s="175" t="s">
        <v>217</v>
      </c>
      <c r="T436" s="176" t="s">
        <v>218</v>
      </c>
      <c r="U436" s="161">
        <v>7.0000000000000007E-2</v>
      </c>
      <c r="V436" s="161">
        <f>ROUND(E436*U436,2)</f>
        <v>0.35</v>
      </c>
      <c r="W436" s="161"/>
      <c r="X436" s="161" t="s">
        <v>241</v>
      </c>
      <c r="Y436" s="150"/>
      <c r="Z436" s="150"/>
      <c r="AA436" s="150"/>
      <c r="AB436" s="150"/>
      <c r="AC436" s="150"/>
      <c r="AD436" s="150"/>
      <c r="AE436" s="150"/>
      <c r="AF436" s="150"/>
      <c r="AG436" s="150" t="s">
        <v>242</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189" t="s">
        <v>1450</v>
      </c>
      <c r="D437" s="184"/>
      <c r="E437" s="185">
        <v>5</v>
      </c>
      <c r="F437" s="161"/>
      <c r="G437" s="161"/>
      <c r="H437" s="161"/>
      <c r="I437" s="161"/>
      <c r="J437" s="161"/>
      <c r="K437" s="161"/>
      <c r="L437" s="161"/>
      <c r="M437" s="161"/>
      <c r="N437" s="161"/>
      <c r="O437" s="161"/>
      <c r="P437" s="161"/>
      <c r="Q437" s="161"/>
      <c r="R437" s="161"/>
      <c r="S437" s="161"/>
      <c r="T437" s="161"/>
      <c r="U437" s="161"/>
      <c r="V437" s="161"/>
      <c r="W437" s="161"/>
      <c r="X437" s="161"/>
      <c r="Y437" s="150"/>
      <c r="Z437" s="150"/>
      <c r="AA437" s="150"/>
      <c r="AB437" s="150"/>
      <c r="AC437" s="150"/>
      <c r="AD437" s="150"/>
      <c r="AE437" s="150"/>
      <c r="AF437" s="150"/>
      <c r="AG437" s="150" t="s">
        <v>246</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61"/>
      <c r="D438" s="262"/>
      <c r="E438" s="262"/>
      <c r="F438" s="262"/>
      <c r="G438" s="262"/>
      <c r="H438" s="161"/>
      <c r="I438" s="161"/>
      <c r="J438" s="161"/>
      <c r="K438" s="161"/>
      <c r="L438" s="161"/>
      <c r="M438" s="161"/>
      <c r="N438" s="161"/>
      <c r="O438" s="161"/>
      <c r="P438" s="161"/>
      <c r="Q438" s="161"/>
      <c r="R438" s="161"/>
      <c r="S438" s="161"/>
      <c r="T438" s="161"/>
      <c r="U438" s="161"/>
      <c r="V438" s="161"/>
      <c r="W438" s="161"/>
      <c r="X438" s="161"/>
      <c r="Y438" s="150"/>
      <c r="Z438" s="150"/>
      <c r="AA438" s="150"/>
      <c r="AB438" s="150"/>
      <c r="AC438" s="150"/>
      <c r="AD438" s="150"/>
      <c r="AE438" s="150"/>
      <c r="AF438" s="150"/>
      <c r="AG438" s="150" t="s">
        <v>221</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ht="22.5" outlineLevel="1" x14ac:dyDescent="0.2">
      <c r="A439" s="170">
        <v>115</v>
      </c>
      <c r="B439" s="171" t="s">
        <v>993</v>
      </c>
      <c r="C439" s="180" t="s">
        <v>994</v>
      </c>
      <c r="D439" s="172" t="s">
        <v>276</v>
      </c>
      <c r="E439" s="173">
        <v>1.575</v>
      </c>
      <c r="F439" s="174">
        <v>451.04</v>
      </c>
      <c r="G439" s="175">
        <f>ROUND(E439*F439,2)</f>
        <v>710.39</v>
      </c>
      <c r="H439" s="174"/>
      <c r="I439" s="175">
        <f>ROUND(E439*H439,2)</f>
        <v>0</v>
      </c>
      <c r="J439" s="174"/>
      <c r="K439" s="175">
        <f>ROUND(E439*J439,2)</f>
        <v>0</v>
      </c>
      <c r="L439" s="175">
        <v>21</v>
      </c>
      <c r="M439" s="175">
        <f>G439*(1+L439/100)</f>
        <v>859.57189999999991</v>
      </c>
      <c r="N439" s="175">
        <v>1.9199999999999998E-2</v>
      </c>
      <c r="O439" s="175">
        <f>ROUND(E439*N439,2)</f>
        <v>0.03</v>
      </c>
      <c r="P439" s="175">
        <v>0</v>
      </c>
      <c r="Q439" s="175">
        <f>ROUND(E439*P439,2)</f>
        <v>0</v>
      </c>
      <c r="R439" s="175" t="s">
        <v>295</v>
      </c>
      <c r="S439" s="175" t="s">
        <v>217</v>
      </c>
      <c r="T439" s="176" t="s">
        <v>218</v>
      </c>
      <c r="U439" s="161">
        <v>0</v>
      </c>
      <c r="V439" s="161">
        <f>ROUND(E439*U439,2)</f>
        <v>0</v>
      </c>
      <c r="W439" s="161"/>
      <c r="X439" s="161" t="s">
        <v>296</v>
      </c>
      <c r="Y439" s="150"/>
      <c r="Z439" s="150"/>
      <c r="AA439" s="150"/>
      <c r="AB439" s="150"/>
      <c r="AC439" s="150"/>
      <c r="AD439" s="150"/>
      <c r="AE439" s="150"/>
      <c r="AF439" s="150"/>
      <c r="AG439" s="150" t="s">
        <v>297</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9" t="s">
        <v>1451</v>
      </c>
      <c r="D440" s="184"/>
      <c r="E440" s="185">
        <v>1.575</v>
      </c>
      <c r="F440" s="161"/>
      <c r="G440" s="161"/>
      <c r="H440" s="161"/>
      <c r="I440" s="161"/>
      <c r="J440" s="161"/>
      <c r="K440" s="161"/>
      <c r="L440" s="161"/>
      <c r="M440" s="161"/>
      <c r="N440" s="161"/>
      <c r="O440" s="161"/>
      <c r="P440" s="161"/>
      <c r="Q440" s="161"/>
      <c r="R440" s="161"/>
      <c r="S440" s="161"/>
      <c r="T440" s="161"/>
      <c r="U440" s="161"/>
      <c r="V440" s="161"/>
      <c r="W440" s="161"/>
      <c r="X440" s="161"/>
      <c r="Y440" s="150"/>
      <c r="Z440" s="150"/>
      <c r="AA440" s="150"/>
      <c r="AB440" s="150"/>
      <c r="AC440" s="150"/>
      <c r="AD440" s="150"/>
      <c r="AE440" s="150"/>
      <c r="AF440" s="150"/>
      <c r="AG440" s="150" t="s">
        <v>246</v>
      </c>
      <c r="AH440" s="150">
        <v>5</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61"/>
      <c r="D441" s="262"/>
      <c r="E441" s="262"/>
      <c r="F441" s="262"/>
      <c r="G441" s="262"/>
      <c r="H441" s="161"/>
      <c r="I441" s="161"/>
      <c r="J441" s="161"/>
      <c r="K441" s="161"/>
      <c r="L441" s="161"/>
      <c r="M441" s="161"/>
      <c r="N441" s="161"/>
      <c r="O441" s="161"/>
      <c r="P441" s="161"/>
      <c r="Q441" s="161"/>
      <c r="R441" s="161"/>
      <c r="S441" s="161"/>
      <c r="T441" s="161"/>
      <c r="U441" s="161"/>
      <c r="V441" s="161"/>
      <c r="W441" s="161"/>
      <c r="X441" s="161"/>
      <c r="Y441" s="150"/>
      <c r="Z441" s="150"/>
      <c r="AA441" s="150"/>
      <c r="AB441" s="150"/>
      <c r="AC441" s="150"/>
      <c r="AD441" s="150"/>
      <c r="AE441" s="150"/>
      <c r="AF441" s="150"/>
      <c r="AG441" s="150" t="s">
        <v>221</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v>116</v>
      </c>
      <c r="B442" s="158" t="s">
        <v>997</v>
      </c>
      <c r="C442" s="190" t="s">
        <v>998</v>
      </c>
      <c r="D442" s="159" t="s">
        <v>0</v>
      </c>
      <c r="E442" s="177">
        <v>20.421800000000001</v>
      </c>
      <c r="F442" s="162">
        <v>6.6</v>
      </c>
      <c r="G442" s="161">
        <f>ROUND(E442*F442,2)</f>
        <v>134.78</v>
      </c>
      <c r="H442" s="162"/>
      <c r="I442" s="161">
        <f>ROUND(E442*H442,2)</f>
        <v>0</v>
      </c>
      <c r="J442" s="162"/>
      <c r="K442" s="161">
        <f>ROUND(E442*J442,2)</f>
        <v>0</v>
      </c>
      <c r="L442" s="161">
        <v>21</v>
      </c>
      <c r="M442" s="161">
        <f>G442*(1+L442/100)</f>
        <v>163.0838</v>
      </c>
      <c r="N442" s="161">
        <v>0</v>
      </c>
      <c r="O442" s="161">
        <f>ROUND(E442*N442,2)</f>
        <v>0</v>
      </c>
      <c r="P442" s="161">
        <v>0</v>
      </c>
      <c r="Q442" s="161">
        <f>ROUND(E442*P442,2)</f>
        <v>0</v>
      </c>
      <c r="R442" s="161" t="s">
        <v>984</v>
      </c>
      <c r="S442" s="161" t="s">
        <v>217</v>
      </c>
      <c r="T442" s="161" t="s">
        <v>218</v>
      </c>
      <c r="U442" s="161">
        <v>0</v>
      </c>
      <c r="V442" s="161">
        <f>ROUND(E442*U442,2)</f>
        <v>0</v>
      </c>
      <c r="W442" s="161"/>
      <c r="X442" s="161" t="s">
        <v>622</v>
      </c>
      <c r="Y442" s="150"/>
      <c r="Z442" s="150"/>
      <c r="AA442" s="150"/>
      <c r="AB442" s="150"/>
      <c r="AC442" s="150"/>
      <c r="AD442" s="150"/>
      <c r="AE442" s="150"/>
      <c r="AF442" s="150"/>
      <c r="AG442" s="150" t="s">
        <v>623</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263" t="s">
        <v>675</v>
      </c>
      <c r="D443" s="264"/>
      <c r="E443" s="264"/>
      <c r="F443" s="264"/>
      <c r="G443" s="264"/>
      <c r="H443" s="161"/>
      <c r="I443" s="161"/>
      <c r="J443" s="161"/>
      <c r="K443" s="161"/>
      <c r="L443" s="161"/>
      <c r="M443" s="161"/>
      <c r="N443" s="161"/>
      <c r="O443" s="161"/>
      <c r="P443" s="161"/>
      <c r="Q443" s="161"/>
      <c r="R443" s="161"/>
      <c r="S443" s="161"/>
      <c r="T443" s="161"/>
      <c r="U443" s="161"/>
      <c r="V443" s="161"/>
      <c r="W443" s="161"/>
      <c r="X443" s="161"/>
      <c r="Y443" s="150"/>
      <c r="Z443" s="150"/>
      <c r="AA443" s="150"/>
      <c r="AB443" s="150"/>
      <c r="AC443" s="150"/>
      <c r="AD443" s="150"/>
      <c r="AE443" s="150"/>
      <c r="AF443" s="150"/>
      <c r="AG443" s="150" t="s">
        <v>244</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61"/>
      <c r="D444" s="262"/>
      <c r="E444" s="262"/>
      <c r="F444" s="262"/>
      <c r="G444" s="262"/>
      <c r="H444" s="161"/>
      <c r="I444" s="161"/>
      <c r="J444" s="161"/>
      <c r="K444" s="161"/>
      <c r="L444" s="161"/>
      <c r="M444" s="161"/>
      <c r="N444" s="161"/>
      <c r="O444" s="161"/>
      <c r="P444" s="161"/>
      <c r="Q444" s="161"/>
      <c r="R444" s="161"/>
      <c r="S444" s="161"/>
      <c r="T444" s="161"/>
      <c r="U444" s="161"/>
      <c r="V444" s="161"/>
      <c r="W444" s="161"/>
      <c r="X444" s="161"/>
      <c r="Y444" s="150"/>
      <c r="Z444" s="150"/>
      <c r="AA444" s="150"/>
      <c r="AB444" s="150"/>
      <c r="AC444" s="150"/>
      <c r="AD444" s="150"/>
      <c r="AE444" s="150"/>
      <c r="AF444" s="150"/>
      <c r="AG444" s="150" t="s">
        <v>221</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x14ac:dyDescent="0.2">
      <c r="A445" s="164" t="s">
        <v>212</v>
      </c>
      <c r="B445" s="165" t="s">
        <v>163</v>
      </c>
      <c r="C445" s="179" t="s">
        <v>164</v>
      </c>
      <c r="D445" s="166"/>
      <c r="E445" s="167"/>
      <c r="F445" s="168"/>
      <c r="G445" s="168">
        <f>SUMIF(AG446:AG454,"&lt;&gt;NOR",G446:G454)</f>
        <v>40549.39</v>
      </c>
      <c r="H445" s="168"/>
      <c r="I445" s="168">
        <f>SUM(I446:I454)</f>
        <v>0</v>
      </c>
      <c r="J445" s="168"/>
      <c r="K445" s="168">
        <f>SUM(K446:K454)</f>
        <v>0</v>
      </c>
      <c r="L445" s="168"/>
      <c r="M445" s="168">
        <f>SUM(M446:M454)</f>
        <v>49064.761899999998</v>
      </c>
      <c r="N445" s="168"/>
      <c r="O445" s="168">
        <f>SUM(O446:O454)</f>
        <v>0.08</v>
      </c>
      <c r="P445" s="168"/>
      <c r="Q445" s="168">
        <f>SUM(Q446:Q454)</f>
        <v>0.03</v>
      </c>
      <c r="R445" s="168"/>
      <c r="S445" s="168"/>
      <c r="T445" s="169"/>
      <c r="U445" s="163"/>
      <c r="V445" s="163">
        <f>SUM(V446:V454)</f>
        <v>3.62</v>
      </c>
      <c r="W445" s="163"/>
      <c r="X445" s="163"/>
      <c r="AG445" t="s">
        <v>213</v>
      </c>
    </row>
    <row r="446" spans="1:60" ht="22.5" outlineLevel="1" x14ac:dyDescent="0.2">
      <c r="A446" s="170">
        <v>117</v>
      </c>
      <c r="B446" s="171" t="s">
        <v>1452</v>
      </c>
      <c r="C446" s="180" t="s">
        <v>1453</v>
      </c>
      <c r="D446" s="172" t="s">
        <v>276</v>
      </c>
      <c r="E446" s="173">
        <v>34.5</v>
      </c>
      <c r="F446" s="174">
        <v>47.36</v>
      </c>
      <c r="G446" s="175">
        <f>ROUND(E446*F446,2)</f>
        <v>1633.92</v>
      </c>
      <c r="H446" s="174"/>
      <c r="I446" s="175">
        <f>ROUND(E446*H446,2)</f>
        <v>0</v>
      </c>
      <c r="J446" s="174"/>
      <c r="K446" s="175">
        <f>ROUND(E446*J446,2)</f>
        <v>0</v>
      </c>
      <c r="L446" s="175">
        <v>21</v>
      </c>
      <c r="M446" s="175">
        <f>G446*(1+L446/100)</f>
        <v>1977.0432000000001</v>
      </c>
      <c r="N446" s="175">
        <v>0</v>
      </c>
      <c r="O446" s="175">
        <f>ROUND(E446*N446,2)</f>
        <v>0</v>
      </c>
      <c r="P446" s="175">
        <v>1E-3</v>
      </c>
      <c r="Q446" s="175">
        <f>ROUND(E446*P446,2)</f>
        <v>0.03</v>
      </c>
      <c r="R446" s="175" t="s">
        <v>1454</v>
      </c>
      <c r="S446" s="175" t="s">
        <v>217</v>
      </c>
      <c r="T446" s="176" t="s">
        <v>218</v>
      </c>
      <c r="U446" s="161">
        <v>0.105</v>
      </c>
      <c r="V446" s="161">
        <f>ROUND(E446*U446,2)</f>
        <v>3.62</v>
      </c>
      <c r="W446" s="161"/>
      <c r="X446" s="161" t="s">
        <v>241</v>
      </c>
      <c r="Y446" s="150"/>
      <c r="Z446" s="150"/>
      <c r="AA446" s="150"/>
      <c r="AB446" s="150"/>
      <c r="AC446" s="150"/>
      <c r="AD446" s="150"/>
      <c r="AE446" s="150"/>
      <c r="AF446" s="150"/>
      <c r="AG446" s="150" t="s">
        <v>242</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189" t="s">
        <v>1401</v>
      </c>
      <c r="D447" s="184"/>
      <c r="E447" s="185">
        <v>34.5</v>
      </c>
      <c r="F447" s="161"/>
      <c r="G447" s="161"/>
      <c r="H447" s="161"/>
      <c r="I447" s="161"/>
      <c r="J447" s="161"/>
      <c r="K447" s="161"/>
      <c r="L447" s="161"/>
      <c r="M447" s="161"/>
      <c r="N447" s="161"/>
      <c r="O447" s="161"/>
      <c r="P447" s="161"/>
      <c r="Q447" s="161"/>
      <c r="R447" s="161"/>
      <c r="S447" s="161"/>
      <c r="T447" s="161"/>
      <c r="U447" s="161"/>
      <c r="V447" s="161"/>
      <c r="W447" s="161"/>
      <c r="X447" s="161"/>
      <c r="Y447" s="150"/>
      <c r="Z447" s="150"/>
      <c r="AA447" s="150"/>
      <c r="AB447" s="150"/>
      <c r="AC447" s="150"/>
      <c r="AD447" s="150"/>
      <c r="AE447" s="150"/>
      <c r="AF447" s="150"/>
      <c r="AG447" s="150" t="s">
        <v>246</v>
      </c>
      <c r="AH447" s="150">
        <v>0</v>
      </c>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57"/>
      <c r="B448" s="158"/>
      <c r="C448" s="261"/>
      <c r="D448" s="262"/>
      <c r="E448" s="262"/>
      <c r="F448" s="262"/>
      <c r="G448" s="262"/>
      <c r="H448" s="161"/>
      <c r="I448" s="161"/>
      <c r="J448" s="161"/>
      <c r="K448" s="161"/>
      <c r="L448" s="161"/>
      <c r="M448" s="161"/>
      <c r="N448" s="161"/>
      <c r="O448" s="161"/>
      <c r="P448" s="161"/>
      <c r="Q448" s="161"/>
      <c r="R448" s="161"/>
      <c r="S448" s="161"/>
      <c r="T448" s="161"/>
      <c r="U448" s="161"/>
      <c r="V448" s="161"/>
      <c r="W448" s="161"/>
      <c r="X448" s="161"/>
      <c r="Y448" s="150"/>
      <c r="Z448" s="150"/>
      <c r="AA448" s="150"/>
      <c r="AB448" s="150"/>
      <c r="AC448" s="150"/>
      <c r="AD448" s="150"/>
      <c r="AE448" s="150"/>
      <c r="AF448" s="150"/>
      <c r="AG448" s="150" t="s">
        <v>221</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70">
        <v>118</v>
      </c>
      <c r="B449" s="171" t="s">
        <v>999</v>
      </c>
      <c r="C449" s="180" t="s">
        <v>1000</v>
      </c>
      <c r="D449" s="172" t="s">
        <v>276</v>
      </c>
      <c r="E449" s="173">
        <v>34.5</v>
      </c>
      <c r="F449" s="174">
        <v>1127.6199999999999</v>
      </c>
      <c r="G449" s="175">
        <f>ROUND(E449*F449,2)</f>
        <v>38902.89</v>
      </c>
      <c r="H449" s="174"/>
      <c r="I449" s="175">
        <f>ROUND(E449*H449,2)</f>
        <v>0</v>
      </c>
      <c r="J449" s="174"/>
      <c r="K449" s="175">
        <f>ROUND(E449*J449,2)</f>
        <v>0</v>
      </c>
      <c r="L449" s="175">
        <v>21</v>
      </c>
      <c r="M449" s="175">
        <f>G449*(1+L449/100)</f>
        <v>47072.496899999998</v>
      </c>
      <c r="N449" s="175">
        <v>2.2499999999999998E-3</v>
      </c>
      <c r="O449" s="175">
        <f>ROUND(E449*N449,2)</f>
        <v>0.08</v>
      </c>
      <c r="P449" s="175">
        <v>0</v>
      </c>
      <c r="Q449" s="175">
        <f>ROUND(E449*P449,2)</f>
        <v>0</v>
      </c>
      <c r="R449" s="175" t="s">
        <v>1001</v>
      </c>
      <c r="S449" s="175" t="s">
        <v>217</v>
      </c>
      <c r="T449" s="176" t="s">
        <v>218</v>
      </c>
      <c r="U449" s="161">
        <v>0</v>
      </c>
      <c r="V449" s="161">
        <f>ROUND(E449*U449,2)</f>
        <v>0</v>
      </c>
      <c r="W449" s="161"/>
      <c r="X449" s="161" t="s">
        <v>289</v>
      </c>
      <c r="Y449" s="150"/>
      <c r="Z449" s="150"/>
      <c r="AA449" s="150"/>
      <c r="AB449" s="150"/>
      <c r="AC449" s="150"/>
      <c r="AD449" s="150"/>
      <c r="AE449" s="150"/>
      <c r="AF449" s="150"/>
      <c r="AG449" s="150" t="s">
        <v>290</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c r="B450" s="158"/>
      <c r="C450" s="189" t="s">
        <v>1401</v>
      </c>
      <c r="D450" s="184"/>
      <c r="E450" s="185">
        <v>34.5</v>
      </c>
      <c r="F450" s="161"/>
      <c r="G450" s="161"/>
      <c r="H450" s="161"/>
      <c r="I450" s="161"/>
      <c r="J450" s="161"/>
      <c r="K450" s="161"/>
      <c r="L450" s="161"/>
      <c r="M450" s="161"/>
      <c r="N450" s="161"/>
      <c r="O450" s="161"/>
      <c r="P450" s="161"/>
      <c r="Q450" s="161"/>
      <c r="R450" s="161"/>
      <c r="S450" s="161"/>
      <c r="T450" s="161"/>
      <c r="U450" s="161"/>
      <c r="V450" s="161"/>
      <c r="W450" s="161"/>
      <c r="X450" s="161"/>
      <c r="Y450" s="150"/>
      <c r="Z450" s="150"/>
      <c r="AA450" s="150"/>
      <c r="AB450" s="150"/>
      <c r="AC450" s="150"/>
      <c r="AD450" s="150"/>
      <c r="AE450" s="150"/>
      <c r="AF450" s="150"/>
      <c r="AG450" s="150" t="s">
        <v>246</v>
      </c>
      <c r="AH450" s="150">
        <v>0</v>
      </c>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61"/>
      <c r="D451" s="262"/>
      <c r="E451" s="262"/>
      <c r="F451" s="262"/>
      <c r="G451" s="262"/>
      <c r="H451" s="161"/>
      <c r="I451" s="161"/>
      <c r="J451" s="161"/>
      <c r="K451" s="161"/>
      <c r="L451" s="161"/>
      <c r="M451" s="161"/>
      <c r="N451" s="161"/>
      <c r="O451" s="161"/>
      <c r="P451" s="161"/>
      <c r="Q451" s="161"/>
      <c r="R451" s="161"/>
      <c r="S451" s="161"/>
      <c r="T451" s="161"/>
      <c r="U451" s="161"/>
      <c r="V451" s="161"/>
      <c r="W451" s="161"/>
      <c r="X451" s="161"/>
      <c r="Y451" s="150"/>
      <c r="Z451" s="150"/>
      <c r="AA451" s="150"/>
      <c r="AB451" s="150"/>
      <c r="AC451" s="150"/>
      <c r="AD451" s="150"/>
      <c r="AE451" s="150"/>
      <c r="AF451" s="150"/>
      <c r="AG451" s="150" t="s">
        <v>221</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v>119</v>
      </c>
      <c r="B452" s="158" t="s">
        <v>1455</v>
      </c>
      <c r="C452" s="190" t="s">
        <v>1456</v>
      </c>
      <c r="D452" s="159" t="s">
        <v>0</v>
      </c>
      <c r="E452" s="177">
        <v>16.339200000000002</v>
      </c>
      <c r="F452" s="162">
        <v>0.77</v>
      </c>
      <c r="G452" s="161">
        <f>ROUND(E452*F452,2)</f>
        <v>12.58</v>
      </c>
      <c r="H452" s="162"/>
      <c r="I452" s="161">
        <f>ROUND(E452*H452,2)</f>
        <v>0</v>
      </c>
      <c r="J452" s="162"/>
      <c r="K452" s="161">
        <f>ROUND(E452*J452,2)</f>
        <v>0</v>
      </c>
      <c r="L452" s="161">
        <v>21</v>
      </c>
      <c r="M452" s="161">
        <f>G452*(1+L452/100)</f>
        <v>15.2218</v>
      </c>
      <c r="N452" s="161">
        <v>0</v>
      </c>
      <c r="O452" s="161">
        <f>ROUND(E452*N452,2)</f>
        <v>0</v>
      </c>
      <c r="P452" s="161">
        <v>0</v>
      </c>
      <c r="Q452" s="161">
        <f>ROUND(E452*P452,2)</f>
        <v>0</v>
      </c>
      <c r="R452" s="161" t="s">
        <v>1454</v>
      </c>
      <c r="S452" s="161" t="s">
        <v>217</v>
      </c>
      <c r="T452" s="161" t="s">
        <v>218</v>
      </c>
      <c r="U452" s="161">
        <v>0</v>
      </c>
      <c r="V452" s="161">
        <f>ROUND(E452*U452,2)</f>
        <v>0</v>
      </c>
      <c r="W452" s="161"/>
      <c r="X452" s="161" t="s">
        <v>622</v>
      </c>
      <c r="Y452" s="150"/>
      <c r="Z452" s="150"/>
      <c r="AA452" s="150"/>
      <c r="AB452" s="150"/>
      <c r="AC452" s="150"/>
      <c r="AD452" s="150"/>
      <c r="AE452" s="150"/>
      <c r="AF452" s="150"/>
      <c r="AG452" s="150" t="s">
        <v>623</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
      <c r="A453" s="157"/>
      <c r="B453" s="158"/>
      <c r="C453" s="263" t="s">
        <v>803</v>
      </c>
      <c r="D453" s="264"/>
      <c r="E453" s="264"/>
      <c r="F453" s="264"/>
      <c r="G453" s="264"/>
      <c r="H453" s="161"/>
      <c r="I453" s="161"/>
      <c r="J453" s="161"/>
      <c r="K453" s="161"/>
      <c r="L453" s="161"/>
      <c r="M453" s="161"/>
      <c r="N453" s="161"/>
      <c r="O453" s="161"/>
      <c r="P453" s="161"/>
      <c r="Q453" s="161"/>
      <c r="R453" s="161"/>
      <c r="S453" s="161"/>
      <c r="T453" s="161"/>
      <c r="U453" s="161"/>
      <c r="V453" s="161"/>
      <c r="W453" s="161"/>
      <c r="X453" s="161"/>
      <c r="Y453" s="150"/>
      <c r="Z453" s="150"/>
      <c r="AA453" s="150"/>
      <c r="AB453" s="150"/>
      <c r="AC453" s="150"/>
      <c r="AD453" s="150"/>
      <c r="AE453" s="150"/>
      <c r="AF453" s="150"/>
      <c r="AG453" s="150" t="s">
        <v>244</v>
      </c>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
      <c r="A454" s="157"/>
      <c r="B454" s="158"/>
      <c r="C454" s="261"/>
      <c r="D454" s="262"/>
      <c r="E454" s="262"/>
      <c r="F454" s="262"/>
      <c r="G454" s="262"/>
      <c r="H454" s="161"/>
      <c r="I454" s="161"/>
      <c r="J454" s="161"/>
      <c r="K454" s="161"/>
      <c r="L454" s="161"/>
      <c r="M454" s="161"/>
      <c r="N454" s="161"/>
      <c r="O454" s="161"/>
      <c r="P454" s="161"/>
      <c r="Q454" s="161"/>
      <c r="R454" s="161"/>
      <c r="S454" s="161"/>
      <c r="T454" s="161"/>
      <c r="U454" s="161"/>
      <c r="V454" s="161"/>
      <c r="W454" s="161"/>
      <c r="X454" s="161"/>
      <c r="Y454" s="150"/>
      <c r="Z454" s="150"/>
      <c r="AA454" s="150"/>
      <c r="AB454" s="150"/>
      <c r="AC454" s="150"/>
      <c r="AD454" s="150"/>
      <c r="AE454" s="150"/>
      <c r="AF454" s="150"/>
      <c r="AG454" s="150" t="s">
        <v>221</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x14ac:dyDescent="0.2">
      <c r="A455" s="164" t="s">
        <v>212</v>
      </c>
      <c r="B455" s="165" t="s">
        <v>165</v>
      </c>
      <c r="C455" s="179" t="s">
        <v>166</v>
      </c>
      <c r="D455" s="166"/>
      <c r="E455" s="167"/>
      <c r="F455" s="168"/>
      <c r="G455" s="168">
        <f>SUMIF(AG456:AG473,"&lt;&gt;NOR",G456:G473)</f>
        <v>9266.2099999999991</v>
      </c>
      <c r="H455" s="168"/>
      <c r="I455" s="168">
        <f>SUM(I456:I473)</f>
        <v>0</v>
      </c>
      <c r="J455" s="168"/>
      <c r="K455" s="168">
        <f>SUM(K456:K473)</f>
        <v>0</v>
      </c>
      <c r="L455" s="168"/>
      <c r="M455" s="168">
        <f>SUM(M456:M473)</f>
        <v>11212.114099999999</v>
      </c>
      <c r="N455" s="168"/>
      <c r="O455" s="168">
        <f>SUM(O456:O473)</f>
        <v>0.14000000000000001</v>
      </c>
      <c r="P455" s="168"/>
      <c r="Q455" s="168">
        <f>SUM(Q456:Q473)</f>
        <v>0</v>
      </c>
      <c r="R455" s="168"/>
      <c r="S455" s="168"/>
      <c r="T455" s="169"/>
      <c r="U455" s="163"/>
      <c r="V455" s="163">
        <f>SUM(V456:V473)</f>
        <v>6.2899999999999991</v>
      </c>
      <c r="W455" s="163"/>
      <c r="X455" s="163"/>
      <c r="AG455" t="s">
        <v>213</v>
      </c>
    </row>
    <row r="456" spans="1:60" ht="22.5" outlineLevel="1" x14ac:dyDescent="0.2">
      <c r="A456" s="170">
        <v>120</v>
      </c>
      <c r="B456" s="171" t="s">
        <v>1003</v>
      </c>
      <c r="C456" s="180" t="s">
        <v>1004</v>
      </c>
      <c r="D456" s="172" t="s">
        <v>332</v>
      </c>
      <c r="E456" s="173">
        <v>4</v>
      </c>
      <c r="F456" s="174">
        <v>60.05</v>
      </c>
      <c r="G456" s="175">
        <f>ROUND(E456*F456,2)</f>
        <v>240.2</v>
      </c>
      <c r="H456" s="174"/>
      <c r="I456" s="175">
        <f>ROUND(E456*H456,2)</f>
        <v>0</v>
      </c>
      <c r="J456" s="174"/>
      <c r="K456" s="175">
        <f>ROUND(E456*J456,2)</f>
        <v>0</v>
      </c>
      <c r="L456" s="175">
        <v>21</v>
      </c>
      <c r="M456" s="175">
        <f>G456*(1+L456/100)</f>
        <v>290.642</v>
      </c>
      <c r="N456" s="175">
        <v>0</v>
      </c>
      <c r="O456" s="175">
        <f>ROUND(E456*N456,2)</f>
        <v>0</v>
      </c>
      <c r="P456" s="175">
        <v>0</v>
      </c>
      <c r="Q456" s="175">
        <f>ROUND(E456*P456,2)</f>
        <v>0</v>
      </c>
      <c r="R456" s="175" t="s">
        <v>984</v>
      </c>
      <c r="S456" s="175" t="s">
        <v>217</v>
      </c>
      <c r="T456" s="176" t="s">
        <v>218</v>
      </c>
      <c r="U456" s="161">
        <v>0.1</v>
      </c>
      <c r="V456" s="161">
        <f>ROUND(E456*U456,2)</f>
        <v>0.4</v>
      </c>
      <c r="W456" s="161"/>
      <c r="X456" s="161" t="s">
        <v>241</v>
      </c>
      <c r="Y456" s="150"/>
      <c r="Z456" s="150"/>
      <c r="AA456" s="150"/>
      <c r="AB456" s="150"/>
      <c r="AC456" s="150"/>
      <c r="AD456" s="150"/>
      <c r="AE456" s="150"/>
      <c r="AF456" s="150"/>
      <c r="AG456" s="150" t="s">
        <v>242</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57"/>
      <c r="B457" s="158"/>
      <c r="C457" s="189" t="s">
        <v>1457</v>
      </c>
      <c r="D457" s="184"/>
      <c r="E457" s="185">
        <v>4</v>
      </c>
      <c r="F457" s="161"/>
      <c r="G457" s="161"/>
      <c r="H457" s="161"/>
      <c r="I457" s="161"/>
      <c r="J457" s="161"/>
      <c r="K457" s="161"/>
      <c r="L457" s="161"/>
      <c r="M457" s="161"/>
      <c r="N457" s="161"/>
      <c r="O457" s="161"/>
      <c r="P457" s="161"/>
      <c r="Q457" s="161"/>
      <c r="R457" s="161"/>
      <c r="S457" s="161"/>
      <c r="T457" s="161"/>
      <c r="U457" s="161"/>
      <c r="V457" s="161"/>
      <c r="W457" s="161"/>
      <c r="X457" s="161"/>
      <c r="Y457" s="150"/>
      <c r="Z457" s="150"/>
      <c r="AA457" s="150"/>
      <c r="AB457" s="150"/>
      <c r="AC457" s="150"/>
      <c r="AD457" s="150"/>
      <c r="AE457" s="150"/>
      <c r="AF457" s="150"/>
      <c r="AG457" s="150" t="s">
        <v>246</v>
      </c>
      <c r="AH457" s="150">
        <v>0</v>
      </c>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261"/>
      <c r="D458" s="262"/>
      <c r="E458" s="262"/>
      <c r="F458" s="262"/>
      <c r="G458" s="262"/>
      <c r="H458" s="161"/>
      <c r="I458" s="161"/>
      <c r="J458" s="161"/>
      <c r="K458" s="161"/>
      <c r="L458" s="161"/>
      <c r="M458" s="161"/>
      <c r="N458" s="161"/>
      <c r="O458" s="161"/>
      <c r="P458" s="161"/>
      <c r="Q458" s="161"/>
      <c r="R458" s="161"/>
      <c r="S458" s="161"/>
      <c r="T458" s="161"/>
      <c r="U458" s="161"/>
      <c r="V458" s="161"/>
      <c r="W458" s="161"/>
      <c r="X458" s="161"/>
      <c r="Y458" s="150"/>
      <c r="Z458" s="150"/>
      <c r="AA458" s="150"/>
      <c r="AB458" s="150"/>
      <c r="AC458" s="150"/>
      <c r="AD458" s="150"/>
      <c r="AE458" s="150"/>
      <c r="AF458" s="150"/>
      <c r="AG458" s="150" t="s">
        <v>221</v>
      </c>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ht="22.5" outlineLevel="1" x14ac:dyDescent="0.2">
      <c r="A459" s="170">
        <v>121</v>
      </c>
      <c r="B459" s="171" t="s">
        <v>1007</v>
      </c>
      <c r="C459" s="180" t="s">
        <v>1008</v>
      </c>
      <c r="D459" s="172" t="s">
        <v>276</v>
      </c>
      <c r="E459" s="173">
        <v>1.8</v>
      </c>
      <c r="F459" s="174">
        <v>891.42</v>
      </c>
      <c r="G459" s="175">
        <f>ROUND(E459*F459,2)</f>
        <v>1604.56</v>
      </c>
      <c r="H459" s="174"/>
      <c r="I459" s="175">
        <f>ROUND(E459*H459,2)</f>
        <v>0</v>
      </c>
      <c r="J459" s="174"/>
      <c r="K459" s="175">
        <f>ROUND(E459*J459,2)</f>
        <v>0</v>
      </c>
      <c r="L459" s="175">
        <v>21</v>
      </c>
      <c r="M459" s="175">
        <f>G459*(1+L459/100)</f>
        <v>1941.5175999999999</v>
      </c>
      <c r="N459" s="175">
        <v>5.3499999999999997E-3</v>
      </c>
      <c r="O459" s="175">
        <f>ROUND(E459*N459,2)</f>
        <v>0.01</v>
      </c>
      <c r="P459" s="175">
        <v>0</v>
      </c>
      <c r="Q459" s="175">
        <f>ROUND(E459*P459,2)</f>
        <v>0</v>
      </c>
      <c r="R459" s="175" t="s">
        <v>984</v>
      </c>
      <c r="S459" s="175" t="s">
        <v>1009</v>
      </c>
      <c r="T459" s="176" t="s">
        <v>218</v>
      </c>
      <c r="U459" s="161">
        <v>1.29</v>
      </c>
      <c r="V459" s="161">
        <f>ROUND(E459*U459,2)</f>
        <v>2.3199999999999998</v>
      </c>
      <c r="W459" s="161"/>
      <c r="X459" s="161" t="s">
        <v>241</v>
      </c>
      <c r="Y459" s="150"/>
      <c r="Z459" s="150"/>
      <c r="AA459" s="150"/>
      <c r="AB459" s="150"/>
      <c r="AC459" s="150"/>
      <c r="AD459" s="150"/>
      <c r="AE459" s="150"/>
      <c r="AF459" s="150"/>
      <c r="AG459" s="150" t="s">
        <v>242</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
      <c r="A460" s="157"/>
      <c r="B460" s="158"/>
      <c r="C460" s="189" t="s">
        <v>1397</v>
      </c>
      <c r="D460" s="184"/>
      <c r="E460" s="185">
        <v>1.8</v>
      </c>
      <c r="F460" s="161"/>
      <c r="G460" s="161"/>
      <c r="H460" s="161"/>
      <c r="I460" s="161"/>
      <c r="J460" s="161"/>
      <c r="K460" s="161"/>
      <c r="L460" s="161"/>
      <c r="M460" s="161"/>
      <c r="N460" s="161"/>
      <c r="O460" s="161"/>
      <c r="P460" s="161"/>
      <c r="Q460" s="161"/>
      <c r="R460" s="161"/>
      <c r="S460" s="161"/>
      <c r="T460" s="161"/>
      <c r="U460" s="161"/>
      <c r="V460" s="161"/>
      <c r="W460" s="161"/>
      <c r="X460" s="161"/>
      <c r="Y460" s="150"/>
      <c r="Z460" s="150"/>
      <c r="AA460" s="150"/>
      <c r="AB460" s="150"/>
      <c r="AC460" s="150"/>
      <c r="AD460" s="150"/>
      <c r="AE460" s="150"/>
      <c r="AF460" s="150"/>
      <c r="AG460" s="150" t="s">
        <v>246</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61"/>
      <c r="D461" s="262"/>
      <c r="E461" s="262"/>
      <c r="F461" s="262"/>
      <c r="G461" s="262"/>
      <c r="H461" s="161"/>
      <c r="I461" s="161"/>
      <c r="J461" s="161"/>
      <c r="K461" s="161"/>
      <c r="L461" s="161"/>
      <c r="M461" s="161"/>
      <c r="N461" s="161"/>
      <c r="O461" s="161"/>
      <c r="P461" s="161"/>
      <c r="Q461" s="161"/>
      <c r="R461" s="161"/>
      <c r="S461" s="161"/>
      <c r="T461" s="161"/>
      <c r="U461" s="161"/>
      <c r="V461" s="161"/>
      <c r="W461" s="161"/>
      <c r="X461" s="161"/>
      <c r="Y461" s="150"/>
      <c r="Z461" s="150"/>
      <c r="AA461" s="150"/>
      <c r="AB461" s="150"/>
      <c r="AC461" s="150"/>
      <c r="AD461" s="150"/>
      <c r="AE461" s="150"/>
      <c r="AF461" s="150"/>
      <c r="AG461" s="150" t="s">
        <v>221</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70">
        <v>122</v>
      </c>
      <c r="B462" s="171" t="s">
        <v>1012</v>
      </c>
      <c r="C462" s="180" t="s">
        <v>1013</v>
      </c>
      <c r="D462" s="172" t="s">
        <v>239</v>
      </c>
      <c r="E462" s="173">
        <v>6.3</v>
      </c>
      <c r="F462" s="174">
        <v>358.47</v>
      </c>
      <c r="G462" s="175">
        <f>ROUND(E462*F462,2)</f>
        <v>2258.36</v>
      </c>
      <c r="H462" s="174"/>
      <c r="I462" s="175">
        <f>ROUND(E462*H462,2)</f>
        <v>0</v>
      </c>
      <c r="J462" s="174"/>
      <c r="K462" s="175">
        <f>ROUND(E462*J462,2)</f>
        <v>0</v>
      </c>
      <c r="L462" s="175">
        <v>21</v>
      </c>
      <c r="M462" s="175">
        <f>G462*(1+L462/100)</f>
        <v>2732.6156000000001</v>
      </c>
      <c r="N462" s="175">
        <v>1.2999999999999999E-4</v>
      </c>
      <c r="O462" s="175">
        <f>ROUND(E462*N462,2)</f>
        <v>0</v>
      </c>
      <c r="P462" s="175">
        <v>0</v>
      </c>
      <c r="Q462" s="175">
        <f>ROUND(E462*P462,2)</f>
        <v>0</v>
      </c>
      <c r="R462" s="175" t="s">
        <v>984</v>
      </c>
      <c r="S462" s="175" t="s">
        <v>217</v>
      </c>
      <c r="T462" s="176" t="s">
        <v>218</v>
      </c>
      <c r="U462" s="161">
        <v>0.12</v>
      </c>
      <c r="V462" s="161">
        <f>ROUND(E462*U462,2)</f>
        <v>0.76</v>
      </c>
      <c r="W462" s="161"/>
      <c r="X462" s="161" t="s">
        <v>241</v>
      </c>
      <c r="Y462" s="150"/>
      <c r="Z462" s="150"/>
      <c r="AA462" s="150"/>
      <c r="AB462" s="150"/>
      <c r="AC462" s="150"/>
      <c r="AD462" s="150"/>
      <c r="AE462" s="150"/>
      <c r="AF462" s="150"/>
      <c r="AG462" s="150" t="s">
        <v>242</v>
      </c>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189" t="s">
        <v>1458</v>
      </c>
      <c r="D463" s="184"/>
      <c r="E463" s="185">
        <v>6.3</v>
      </c>
      <c r="F463" s="161"/>
      <c r="G463" s="161"/>
      <c r="H463" s="161"/>
      <c r="I463" s="161"/>
      <c r="J463" s="161"/>
      <c r="K463" s="161"/>
      <c r="L463" s="161"/>
      <c r="M463" s="161"/>
      <c r="N463" s="161"/>
      <c r="O463" s="161"/>
      <c r="P463" s="161"/>
      <c r="Q463" s="161"/>
      <c r="R463" s="161"/>
      <c r="S463" s="161"/>
      <c r="T463" s="161"/>
      <c r="U463" s="161"/>
      <c r="V463" s="161"/>
      <c r="W463" s="161"/>
      <c r="X463" s="161"/>
      <c r="Y463" s="150"/>
      <c r="Z463" s="150"/>
      <c r="AA463" s="150"/>
      <c r="AB463" s="150"/>
      <c r="AC463" s="150"/>
      <c r="AD463" s="150"/>
      <c r="AE463" s="150"/>
      <c r="AF463" s="150"/>
      <c r="AG463" s="150" t="s">
        <v>246</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57"/>
      <c r="B464" s="158"/>
      <c r="C464" s="261"/>
      <c r="D464" s="262"/>
      <c r="E464" s="262"/>
      <c r="F464" s="262"/>
      <c r="G464" s="262"/>
      <c r="H464" s="161"/>
      <c r="I464" s="161"/>
      <c r="J464" s="161"/>
      <c r="K464" s="161"/>
      <c r="L464" s="161"/>
      <c r="M464" s="161"/>
      <c r="N464" s="161"/>
      <c r="O464" s="161"/>
      <c r="P464" s="161"/>
      <c r="Q464" s="161"/>
      <c r="R464" s="161"/>
      <c r="S464" s="161"/>
      <c r="T464" s="161"/>
      <c r="U464" s="161"/>
      <c r="V464" s="161"/>
      <c r="W464" s="161"/>
      <c r="X464" s="161"/>
      <c r="Y464" s="150"/>
      <c r="Z464" s="150"/>
      <c r="AA464" s="150"/>
      <c r="AB464" s="150"/>
      <c r="AC464" s="150"/>
      <c r="AD464" s="150"/>
      <c r="AE464" s="150"/>
      <c r="AF464" s="150"/>
      <c r="AG464" s="150" t="s">
        <v>221</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ht="22.5" outlineLevel="1" x14ac:dyDescent="0.2">
      <c r="A465" s="170">
        <v>123</v>
      </c>
      <c r="B465" s="171" t="s">
        <v>1459</v>
      </c>
      <c r="C465" s="180" t="s">
        <v>1460</v>
      </c>
      <c r="D465" s="172" t="s">
        <v>276</v>
      </c>
      <c r="E465" s="173">
        <v>3.45</v>
      </c>
      <c r="F465" s="174">
        <v>643.35</v>
      </c>
      <c r="G465" s="175">
        <f>ROUND(E465*F465,2)</f>
        <v>2219.56</v>
      </c>
      <c r="H465" s="174"/>
      <c r="I465" s="175">
        <f>ROUND(E465*H465,2)</f>
        <v>0</v>
      </c>
      <c r="J465" s="174"/>
      <c r="K465" s="175">
        <f>ROUND(E465*J465,2)</f>
        <v>0</v>
      </c>
      <c r="L465" s="175">
        <v>21</v>
      </c>
      <c r="M465" s="175">
        <f>G465*(1+L465/100)</f>
        <v>2685.6675999999998</v>
      </c>
      <c r="N465" s="175">
        <v>5.1399999999999996E-3</v>
      </c>
      <c r="O465" s="175">
        <f>ROUND(E465*N465,2)</f>
        <v>0.02</v>
      </c>
      <c r="P465" s="175">
        <v>0</v>
      </c>
      <c r="Q465" s="175">
        <f>ROUND(E465*P465,2)</f>
        <v>0</v>
      </c>
      <c r="R465" s="175" t="s">
        <v>984</v>
      </c>
      <c r="S465" s="175" t="s">
        <v>1009</v>
      </c>
      <c r="T465" s="176" t="s">
        <v>218</v>
      </c>
      <c r="U465" s="161">
        <v>0.81591999999999998</v>
      </c>
      <c r="V465" s="161">
        <f>ROUND(E465*U465,2)</f>
        <v>2.81</v>
      </c>
      <c r="W465" s="161"/>
      <c r="X465" s="161" t="s">
        <v>241</v>
      </c>
      <c r="Y465" s="150"/>
      <c r="Z465" s="150"/>
      <c r="AA465" s="150"/>
      <c r="AB465" s="150"/>
      <c r="AC465" s="150"/>
      <c r="AD465" s="150"/>
      <c r="AE465" s="150"/>
      <c r="AF465" s="150"/>
      <c r="AG465" s="150" t="s">
        <v>242</v>
      </c>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189" t="s">
        <v>1461</v>
      </c>
      <c r="D466" s="184"/>
      <c r="E466" s="185">
        <v>3.45</v>
      </c>
      <c r="F466" s="161"/>
      <c r="G466" s="161"/>
      <c r="H466" s="161"/>
      <c r="I466" s="161"/>
      <c r="J466" s="161"/>
      <c r="K466" s="161"/>
      <c r="L466" s="161"/>
      <c r="M466" s="161"/>
      <c r="N466" s="161"/>
      <c r="O466" s="161"/>
      <c r="P466" s="161"/>
      <c r="Q466" s="161"/>
      <c r="R466" s="161"/>
      <c r="S466" s="161"/>
      <c r="T466" s="161"/>
      <c r="U466" s="161"/>
      <c r="V466" s="161"/>
      <c r="W466" s="161"/>
      <c r="X466" s="161"/>
      <c r="Y466" s="150"/>
      <c r="Z466" s="150"/>
      <c r="AA466" s="150"/>
      <c r="AB466" s="150"/>
      <c r="AC466" s="150"/>
      <c r="AD466" s="150"/>
      <c r="AE466" s="150"/>
      <c r="AF466" s="150"/>
      <c r="AG466" s="150" t="s">
        <v>246</v>
      </c>
      <c r="AH466" s="150">
        <v>0</v>
      </c>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57"/>
      <c r="B467" s="158"/>
      <c r="C467" s="261"/>
      <c r="D467" s="262"/>
      <c r="E467" s="262"/>
      <c r="F467" s="262"/>
      <c r="G467" s="262"/>
      <c r="H467" s="161"/>
      <c r="I467" s="161"/>
      <c r="J467" s="161"/>
      <c r="K467" s="161"/>
      <c r="L467" s="161"/>
      <c r="M467" s="161"/>
      <c r="N467" s="161"/>
      <c r="O467" s="161"/>
      <c r="P467" s="161"/>
      <c r="Q467" s="161"/>
      <c r="R467" s="161"/>
      <c r="S467" s="161"/>
      <c r="T467" s="161"/>
      <c r="U467" s="161"/>
      <c r="V467" s="161"/>
      <c r="W467" s="161"/>
      <c r="X467" s="161"/>
      <c r="Y467" s="150"/>
      <c r="Z467" s="150"/>
      <c r="AA467" s="150"/>
      <c r="AB467" s="150"/>
      <c r="AC467" s="150"/>
      <c r="AD467" s="150"/>
      <c r="AE467" s="150"/>
      <c r="AF467" s="150"/>
      <c r="AG467" s="150" t="s">
        <v>221</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70">
        <v>124</v>
      </c>
      <c r="B468" s="171" t="s">
        <v>1016</v>
      </c>
      <c r="C468" s="180" t="s">
        <v>1017</v>
      </c>
      <c r="D468" s="172" t="s">
        <v>276</v>
      </c>
      <c r="E468" s="173">
        <v>5.5125000000000002</v>
      </c>
      <c r="F468" s="174">
        <v>474.78</v>
      </c>
      <c r="G468" s="175">
        <f>ROUND(E468*F468,2)</f>
        <v>2617.2199999999998</v>
      </c>
      <c r="H468" s="174"/>
      <c r="I468" s="175">
        <f>ROUND(E468*H468,2)</f>
        <v>0</v>
      </c>
      <c r="J468" s="174"/>
      <c r="K468" s="175">
        <f>ROUND(E468*J468,2)</f>
        <v>0</v>
      </c>
      <c r="L468" s="175">
        <v>21</v>
      </c>
      <c r="M468" s="175">
        <f>G468*(1+L468/100)</f>
        <v>3166.8361999999997</v>
      </c>
      <c r="N468" s="175">
        <v>1.9429999999999999E-2</v>
      </c>
      <c r="O468" s="175">
        <f>ROUND(E468*N468,2)</f>
        <v>0.11</v>
      </c>
      <c r="P468" s="175">
        <v>0</v>
      </c>
      <c r="Q468" s="175">
        <f>ROUND(E468*P468,2)</f>
        <v>0</v>
      </c>
      <c r="R468" s="175" t="s">
        <v>295</v>
      </c>
      <c r="S468" s="175" t="s">
        <v>217</v>
      </c>
      <c r="T468" s="176" t="s">
        <v>218</v>
      </c>
      <c r="U468" s="161">
        <v>0</v>
      </c>
      <c r="V468" s="161">
        <f>ROUND(E468*U468,2)</f>
        <v>0</v>
      </c>
      <c r="W468" s="161"/>
      <c r="X468" s="161" t="s">
        <v>296</v>
      </c>
      <c r="Y468" s="150"/>
      <c r="Z468" s="150"/>
      <c r="AA468" s="150"/>
      <c r="AB468" s="150"/>
      <c r="AC468" s="150"/>
      <c r="AD468" s="150"/>
      <c r="AE468" s="150"/>
      <c r="AF468" s="150"/>
      <c r="AG468" s="150" t="s">
        <v>297</v>
      </c>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189" t="s">
        <v>1462</v>
      </c>
      <c r="D469" s="184"/>
      <c r="E469" s="185">
        <v>1.89</v>
      </c>
      <c r="F469" s="161"/>
      <c r="G469" s="161"/>
      <c r="H469" s="161"/>
      <c r="I469" s="161"/>
      <c r="J469" s="161"/>
      <c r="K469" s="161"/>
      <c r="L469" s="161"/>
      <c r="M469" s="161"/>
      <c r="N469" s="161"/>
      <c r="O469" s="161"/>
      <c r="P469" s="161"/>
      <c r="Q469" s="161"/>
      <c r="R469" s="161"/>
      <c r="S469" s="161"/>
      <c r="T469" s="161"/>
      <c r="U469" s="161"/>
      <c r="V469" s="161"/>
      <c r="W469" s="161"/>
      <c r="X469" s="161"/>
      <c r="Y469" s="150"/>
      <c r="Z469" s="150"/>
      <c r="AA469" s="150"/>
      <c r="AB469" s="150"/>
      <c r="AC469" s="150"/>
      <c r="AD469" s="150"/>
      <c r="AE469" s="150"/>
      <c r="AF469" s="150"/>
      <c r="AG469" s="150" t="s">
        <v>246</v>
      </c>
      <c r="AH469" s="150">
        <v>5</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
      <c r="A470" s="157"/>
      <c r="B470" s="158"/>
      <c r="C470" s="189" t="s">
        <v>1463</v>
      </c>
      <c r="D470" s="184"/>
      <c r="E470" s="185">
        <v>3.6225000000000001</v>
      </c>
      <c r="F470" s="161"/>
      <c r="G470" s="161"/>
      <c r="H470" s="161"/>
      <c r="I470" s="161"/>
      <c r="J470" s="161"/>
      <c r="K470" s="161"/>
      <c r="L470" s="161"/>
      <c r="M470" s="161"/>
      <c r="N470" s="161"/>
      <c r="O470" s="161"/>
      <c r="P470" s="161"/>
      <c r="Q470" s="161"/>
      <c r="R470" s="161"/>
      <c r="S470" s="161"/>
      <c r="T470" s="161"/>
      <c r="U470" s="161"/>
      <c r="V470" s="161"/>
      <c r="W470" s="161"/>
      <c r="X470" s="161"/>
      <c r="Y470" s="150"/>
      <c r="Z470" s="150"/>
      <c r="AA470" s="150"/>
      <c r="AB470" s="150"/>
      <c r="AC470" s="150"/>
      <c r="AD470" s="150"/>
      <c r="AE470" s="150"/>
      <c r="AF470" s="150"/>
      <c r="AG470" s="150" t="s">
        <v>246</v>
      </c>
      <c r="AH470" s="150">
        <v>5</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61"/>
      <c r="D471" s="262"/>
      <c r="E471" s="262"/>
      <c r="F471" s="262"/>
      <c r="G471" s="262"/>
      <c r="H471" s="161"/>
      <c r="I471" s="161"/>
      <c r="J471" s="161"/>
      <c r="K471" s="161"/>
      <c r="L471" s="161"/>
      <c r="M471" s="161"/>
      <c r="N471" s="161"/>
      <c r="O471" s="161"/>
      <c r="P471" s="161"/>
      <c r="Q471" s="161"/>
      <c r="R471" s="161"/>
      <c r="S471" s="161"/>
      <c r="T471" s="161"/>
      <c r="U471" s="161"/>
      <c r="V471" s="161"/>
      <c r="W471" s="161"/>
      <c r="X471" s="161"/>
      <c r="Y471" s="150"/>
      <c r="Z471" s="150"/>
      <c r="AA471" s="150"/>
      <c r="AB471" s="150"/>
      <c r="AC471" s="150"/>
      <c r="AD471" s="150"/>
      <c r="AE471" s="150"/>
      <c r="AF471" s="150"/>
      <c r="AG471" s="150" t="s">
        <v>221</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
      <c r="A472" s="157">
        <v>125</v>
      </c>
      <c r="B472" s="158" t="s">
        <v>1019</v>
      </c>
      <c r="C472" s="190" t="s">
        <v>1020</v>
      </c>
      <c r="D472" s="159" t="s">
        <v>0</v>
      </c>
      <c r="E472" s="177">
        <v>89.399000000000001</v>
      </c>
      <c r="F472" s="162">
        <v>3.65</v>
      </c>
      <c r="G472" s="161">
        <f>ROUND(E472*F472,2)</f>
        <v>326.31</v>
      </c>
      <c r="H472" s="162"/>
      <c r="I472" s="161">
        <f>ROUND(E472*H472,2)</f>
        <v>0</v>
      </c>
      <c r="J472" s="162"/>
      <c r="K472" s="161">
        <f>ROUND(E472*J472,2)</f>
        <v>0</v>
      </c>
      <c r="L472" s="161">
        <v>21</v>
      </c>
      <c r="M472" s="161">
        <f>G472*(1+L472/100)</f>
        <v>394.83510000000001</v>
      </c>
      <c r="N472" s="161">
        <v>0</v>
      </c>
      <c r="O472" s="161">
        <f>ROUND(E472*N472,2)</f>
        <v>0</v>
      </c>
      <c r="P472" s="161">
        <v>0</v>
      </c>
      <c r="Q472" s="161">
        <f>ROUND(E472*P472,2)</f>
        <v>0</v>
      </c>
      <c r="R472" s="161" t="s">
        <v>984</v>
      </c>
      <c r="S472" s="161" t="s">
        <v>217</v>
      </c>
      <c r="T472" s="161" t="s">
        <v>218</v>
      </c>
      <c r="U472" s="161">
        <v>0</v>
      </c>
      <c r="V472" s="161">
        <f>ROUND(E472*U472,2)</f>
        <v>0</v>
      </c>
      <c r="W472" s="161"/>
      <c r="X472" s="161" t="s">
        <v>622</v>
      </c>
      <c r="Y472" s="150"/>
      <c r="Z472" s="150"/>
      <c r="AA472" s="150"/>
      <c r="AB472" s="150"/>
      <c r="AC472" s="150"/>
      <c r="AD472" s="150"/>
      <c r="AE472" s="150"/>
      <c r="AF472" s="150"/>
      <c r="AG472" s="150" t="s">
        <v>623</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61"/>
      <c r="D473" s="262"/>
      <c r="E473" s="262"/>
      <c r="F473" s="262"/>
      <c r="G473" s="262"/>
      <c r="H473" s="161"/>
      <c r="I473" s="161"/>
      <c r="J473" s="161"/>
      <c r="K473" s="161"/>
      <c r="L473" s="161"/>
      <c r="M473" s="161"/>
      <c r="N473" s="161"/>
      <c r="O473" s="161"/>
      <c r="P473" s="161"/>
      <c r="Q473" s="161"/>
      <c r="R473" s="161"/>
      <c r="S473" s="161"/>
      <c r="T473" s="161"/>
      <c r="U473" s="161"/>
      <c r="V473" s="161"/>
      <c r="W473" s="161"/>
      <c r="X473" s="161"/>
      <c r="Y473" s="150"/>
      <c r="Z473" s="150"/>
      <c r="AA473" s="150"/>
      <c r="AB473" s="150"/>
      <c r="AC473" s="150"/>
      <c r="AD473" s="150"/>
      <c r="AE473" s="150"/>
      <c r="AF473" s="150"/>
      <c r="AG473" s="150" t="s">
        <v>221</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x14ac:dyDescent="0.2">
      <c r="A474" s="164" t="s">
        <v>212</v>
      </c>
      <c r="B474" s="165" t="s">
        <v>167</v>
      </c>
      <c r="C474" s="179" t="s">
        <v>168</v>
      </c>
      <c r="D474" s="166"/>
      <c r="E474" s="167"/>
      <c r="F474" s="168"/>
      <c r="G474" s="168">
        <f>SUMIF(AG475:AG477,"&lt;&gt;NOR",G475:G477)</f>
        <v>554.97</v>
      </c>
      <c r="H474" s="168"/>
      <c r="I474" s="168">
        <f>SUM(I475:I477)</f>
        <v>0</v>
      </c>
      <c r="J474" s="168"/>
      <c r="K474" s="168">
        <f>SUM(K475:K477)</f>
        <v>0</v>
      </c>
      <c r="L474" s="168"/>
      <c r="M474" s="168">
        <f>SUM(M475:M477)</f>
        <v>671.51369999999997</v>
      </c>
      <c r="N474" s="168"/>
      <c r="O474" s="168">
        <f>SUM(O475:O477)</f>
        <v>0</v>
      </c>
      <c r="P474" s="168"/>
      <c r="Q474" s="168">
        <f>SUM(Q475:Q477)</f>
        <v>0</v>
      </c>
      <c r="R474" s="168"/>
      <c r="S474" s="168"/>
      <c r="T474" s="169"/>
      <c r="U474" s="163"/>
      <c r="V474" s="163">
        <f>SUM(V475:V477)</f>
        <v>0.81</v>
      </c>
      <c r="W474" s="163"/>
      <c r="X474" s="163"/>
      <c r="AG474" t="s">
        <v>213</v>
      </c>
    </row>
    <row r="475" spans="1:60" outlineLevel="1" x14ac:dyDescent="0.2">
      <c r="A475" s="170">
        <v>126</v>
      </c>
      <c r="B475" s="171" t="s">
        <v>1021</v>
      </c>
      <c r="C475" s="180" t="s">
        <v>1022</v>
      </c>
      <c r="D475" s="172" t="s">
        <v>276</v>
      </c>
      <c r="E475" s="173">
        <v>2.0327999999999999</v>
      </c>
      <c r="F475" s="174">
        <v>273.01</v>
      </c>
      <c r="G475" s="175">
        <f>ROUND(E475*F475,2)</f>
        <v>554.97</v>
      </c>
      <c r="H475" s="174"/>
      <c r="I475" s="175">
        <f>ROUND(E475*H475,2)</f>
        <v>0</v>
      </c>
      <c r="J475" s="174"/>
      <c r="K475" s="175">
        <f>ROUND(E475*J475,2)</f>
        <v>0</v>
      </c>
      <c r="L475" s="175">
        <v>21</v>
      </c>
      <c r="M475" s="175">
        <f>G475*(1+L475/100)</f>
        <v>671.51369999999997</v>
      </c>
      <c r="N475" s="175">
        <v>3.1E-4</v>
      </c>
      <c r="O475" s="175">
        <f>ROUND(E475*N475,2)</f>
        <v>0</v>
      </c>
      <c r="P475" s="175">
        <v>0</v>
      </c>
      <c r="Q475" s="175">
        <f>ROUND(E475*P475,2)</f>
        <v>0</v>
      </c>
      <c r="R475" s="175" t="s">
        <v>1023</v>
      </c>
      <c r="S475" s="175" t="s">
        <v>217</v>
      </c>
      <c r="T475" s="176" t="s">
        <v>218</v>
      </c>
      <c r="U475" s="161">
        <v>0.4</v>
      </c>
      <c r="V475" s="161">
        <f>ROUND(E475*U475,2)</f>
        <v>0.81</v>
      </c>
      <c r="W475" s="161"/>
      <c r="X475" s="161" t="s">
        <v>241</v>
      </c>
      <c r="Y475" s="150"/>
      <c r="Z475" s="150"/>
      <c r="AA475" s="150"/>
      <c r="AB475" s="150"/>
      <c r="AC475" s="150"/>
      <c r="AD475" s="150"/>
      <c r="AE475" s="150"/>
      <c r="AF475" s="150"/>
      <c r="AG475" s="150" t="s">
        <v>242</v>
      </c>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189" t="s">
        <v>1464</v>
      </c>
      <c r="D476" s="184"/>
      <c r="E476" s="185">
        <v>2.0327999999999999</v>
      </c>
      <c r="F476" s="161"/>
      <c r="G476" s="161"/>
      <c r="H476" s="161"/>
      <c r="I476" s="161"/>
      <c r="J476" s="161"/>
      <c r="K476" s="161"/>
      <c r="L476" s="161"/>
      <c r="M476" s="161"/>
      <c r="N476" s="161"/>
      <c r="O476" s="161"/>
      <c r="P476" s="161"/>
      <c r="Q476" s="161"/>
      <c r="R476" s="161"/>
      <c r="S476" s="161"/>
      <c r="T476" s="161"/>
      <c r="U476" s="161"/>
      <c r="V476" s="161"/>
      <c r="W476" s="161"/>
      <c r="X476" s="161"/>
      <c r="Y476" s="150"/>
      <c r="Z476" s="150"/>
      <c r="AA476" s="150"/>
      <c r="AB476" s="150"/>
      <c r="AC476" s="150"/>
      <c r="AD476" s="150"/>
      <c r="AE476" s="150"/>
      <c r="AF476" s="150"/>
      <c r="AG476" s="150" t="s">
        <v>246</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outlineLevel="1" x14ac:dyDescent="0.2">
      <c r="A477" s="157"/>
      <c r="B477" s="158"/>
      <c r="C477" s="261"/>
      <c r="D477" s="262"/>
      <c r="E477" s="262"/>
      <c r="F477" s="262"/>
      <c r="G477" s="262"/>
      <c r="H477" s="161"/>
      <c r="I477" s="161"/>
      <c r="J477" s="161"/>
      <c r="K477" s="161"/>
      <c r="L477" s="161"/>
      <c r="M477" s="161"/>
      <c r="N477" s="161"/>
      <c r="O477" s="161"/>
      <c r="P477" s="161"/>
      <c r="Q477" s="161"/>
      <c r="R477" s="161"/>
      <c r="S477" s="161"/>
      <c r="T477" s="161"/>
      <c r="U477" s="161"/>
      <c r="V477" s="161"/>
      <c r="W477" s="161"/>
      <c r="X477" s="161"/>
      <c r="Y477" s="150"/>
      <c r="Z477" s="150"/>
      <c r="AA477" s="150"/>
      <c r="AB477" s="150"/>
      <c r="AC477" s="150"/>
      <c r="AD477" s="150"/>
      <c r="AE477" s="150"/>
      <c r="AF477" s="150"/>
      <c r="AG477" s="150" t="s">
        <v>221</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x14ac:dyDescent="0.2">
      <c r="A478" s="164" t="s">
        <v>212</v>
      </c>
      <c r="B478" s="165" t="s">
        <v>169</v>
      </c>
      <c r="C478" s="179" t="s">
        <v>170</v>
      </c>
      <c r="D478" s="166"/>
      <c r="E478" s="167"/>
      <c r="F478" s="168"/>
      <c r="G478" s="168">
        <f>SUMIF(AG479:AG489,"&lt;&gt;NOR",G479:G489)</f>
        <v>31060.47</v>
      </c>
      <c r="H478" s="168"/>
      <c r="I478" s="168">
        <f>SUM(I479:I489)</f>
        <v>0</v>
      </c>
      <c r="J478" s="168"/>
      <c r="K478" s="168">
        <f>SUM(K479:K489)</f>
        <v>0</v>
      </c>
      <c r="L478" s="168"/>
      <c r="M478" s="168">
        <f>SUM(M479:M489)</f>
        <v>37583.168700000002</v>
      </c>
      <c r="N478" s="168"/>
      <c r="O478" s="168">
        <f>SUM(O479:O489)</f>
        <v>0.14000000000000001</v>
      </c>
      <c r="P478" s="168"/>
      <c r="Q478" s="168">
        <f>SUM(Q479:Q489)</f>
        <v>0</v>
      </c>
      <c r="R478" s="168"/>
      <c r="S478" s="168"/>
      <c r="T478" s="169"/>
      <c r="U478" s="163"/>
      <c r="V478" s="163">
        <f>SUM(V479:V489)</f>
        <v>43.95</v>
      </c>
      <c r="W478" s="163"/>
      <c r="X478" s="163"/>
      <c r="AG478" t="s">
        <v>213</v>
      </c>
    </row>
    <row r="479" spans="1:60" outlineLevel="1" x14ac:dyDescent="0.2">
      <c r="A479" s="170">
        <v>127</v>
      </c>
      <c r="B479" s="171" t="s">
        <v>1035</v>
      </c>
      <c r="C479" s="180" t="s">
        <v>1036</v>
      </c>
      <c r="D479" s="172" t="s">
        <v>276</v>
      </c>
      <c r="E479" s="173">
        <v>195.4</v>
      </c>
      <c r="F479" s="174">
        <v>39.409999999999997</v>
      </c>
      <c r="G479" s="175">
        <f>ROUND(E479*F479,2)</f>
        <v>7700.71</v>
      </c>
      <c r="H479" s="174"/>
      <c r="I479" s="175">
        <f>ROUND(E479*H479,2)</f>
        <v>0</v>
      </c>
      <c r="J479" s="174"/>
      <c r="K479" s="175">
        <f>ROUND(E479*J479,2)</f>
        <v>0</v>
      </c>
      <c r="L479" s="175">
        <v>21</v>
      </c>
      <c r="M479" s="175">
        <f>G479*(1+L479/100)</f>
        <v>9317.8590999999997</v>
      </c>
      <c r="N479" s="175">
        <v>0</v>
      </c>
      <c r="O479" s="175">
        <f>ROUND(E479*N479,2)</f>
        <v>0</v>
      </c>
      <c r="P479" s="175">
        <v>0</v>
      </c>
      <c r="Q479" s="175">
        <f>ROUND(E479*P479,2)</f>
        <v>0</v>
      </c>
      <c r="R479" s="175" t="s">
        <v>1037</v>
      </c>
      <c r="S479" s="175" t="s">
        <v>217</v>
      </c>
      <c r="T479" s="176" t="s">
        <v>218</v>
      </c>
      <c r="U479" s="161">
        <v>6.9709999999999994E-2</v>
      </c>
      <c r="V479" s="161">
        <f>ROUND(E479*U479,2)</f>
        <v>13.62</v>
      </c>
      <c r="W479" s="161"/>
      <c r="X479" s="161" t="s">
        <v>241</v>
      </c>
      <c r="Y479" s="150"/>
      <c r="Z479" s="150"/>
      <c r="AA479" s="150"/>
      <c r="AB479" s="150"/>
      <c r="AC479" s="150"/>
      <c r="AD479" s="150"/>
      <c r="AE479" s="150"/>
      <c r="AF479" s="150"/>
      <c r="AG479" s="150" t="s">
        <v>242</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189" t="s">
        <v>1286</v>
      </c>
      <c r="D480" s="184"/>
      <c r="E480" s="185">
        <v>148.54</v>
      </c>
      <c r="F480" s="161"/>
      <c r="G480" s="161"/>
      <c r="H480" s="161"/>
      <c r="I480" s="161"/>
      <c r="J480" s="161"/>
      <c r="K480" s="161"/>
      <c r="L480" s="161"/>
      <c r="M480" s="161"/>
      <c r="N480" s="161"/>
      <c r="O480" s="161"/>
      <c r="P480" s="161"/>
      <c r="Q480" s="161"/>
      <c r="R480" s="161"/>
      <c r="S480" s="161"/>
      <c r="T480" s="161"/>
      <c r="U480" s="161"/>
      <c r="V480" s="161"/>
      <c r="W480" s="161"/>
      <c r="X480" s="161"/>
      <c r="Y480" s="150"/>
      <c r="Z480" s="150"/>
      <c r="AA480" s="150"/>
      <c r="AB480" s="150"/>
      <c r="AC480" s="150"/>
      <c r="AD480" s="150"/>
      <c r="AE480" s="150"/>
      <c r="AF480" s="150"/>
      <c r="AG480" s="150" t="s">
        <v>246</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189" t="s">
        <v>1287</v>
      </c>
      <c r="D481" s="184"/>
      <c r="E481" s="185">
        <v>3.99</v>
      </c>
      <c r="F481" s="161"/>
      <c r="G481" s="161"/>
      <c r="H481" s="161"/>
      <c r="I481" s="161"/>
      <c r="J481" s="161"/>
      <c r="K481" s="161"/>
      <c r="L481" s="161"/>
      <c r="M481" s="161"/>
      <c r="N481" s="161"/>
      <c r="O481" s="161"/>
      <c r="P481" s="161"/>
      <c r="Q481" s="161"/>
      <c r="R481" s="161"/>
      <c r="S481" s="161"/>
      <c r="T481" s="161"/>
      <c r="U481" s="161"/>
      <c r="V481" s="161"/>
      <c r="W481" s="161"/>
      <c r="X481" s="161"/>
      <c r="Y481" s="150"/>
      <c r="Z481" s="150"/>
      <c r="AA481" s="150"/>
      <c r="AB481" s="150"/>
      <c r="AC481" s="150"/>
      <c r="AD481" s="150"/>
      <c r="AE481" s="150"/>
      <c r="AF481" s="150"/>
      <c r="AG481" s="150" t="s">
        <v>246</v>
      </c>
      <c r="AH481" s="150">
        <v>0</v>
      </c>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c r="B482" s="158"/>
      <c r="C482" s="189" t="s">
        <v>1279</v>
      </c>
      <c r="D482" s="184"/>
      <c r="E482" s="185">
        <v>42.87</v>
      </c>
      <c r="F482" s="161"/>
      <c r="G482" s="161"/>
      <c r="H482" s="161"/>
      <c r="I482" s="161"/>
      <c r="J482" s="161"/>
      <c r="K482" s="161"/>
      <c r="L482" s="161"/>
      <c r="M482" s="161"/>
      <c r="N482" s="161"/>
      <c r="O482" s="161"/>
      <c r="P482" s="161"/>
      <c r="Q482" s="161"/>
      <c r="R482" s="161"/>
      <c r="S482" s="161"/>
      <c r="T482" s="161"/>
      <c r="U482" s="161"/>
      <c r="V482" s="161"/>
      <c r="W482" s="161"/>
      <c r="X482" s="161"/>
      <c r="Y482" s="150"/>
      <c r="Z482" s="150"/>
      <c r="AA482" s="150"/>
      <c r="AB482" s="150"/>
      <c r="AC482" s="150"/>
      <c r="AD482" s="150"/>
      <c r="AE482" s="150"/>
      <c r="AF482" s="150"/>
      <c r="AG482" s="150" t="s">
        <v>246</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61"/>
      <c r="D483" s="262"/>
      <c r="E483" s="262"/>
      <c r="F483" s="262"/>
      <c r="G483" s="262"/>
      <c r="H483" s="161"/>
      <c r="I483" s="161"/>
      <c r="J483" s="161"/>
      <c r="K483" s="161"/>
      <c r="L483" s="161"/>
      <c r="M483" s="161"/>
      <c r="N483" s="161"/>
      <c r="O483" s="161"/>
      <c r="P483" s="161"/>
      <c r="Q483" s="161"/>
      <c r="R483" s="161"/>
      <c r="S483" s="161"/>
      <c r="T483" s="161"/>
      <c r="U483" s="161"/>
      <c r="V483" s="161"/>
      <c r="W483" s="161"/>
      <c r="X483" s="161"/>
      <c r="Y483" s="150"/>
      <c r="Z483" s="150"/>
      <c r="AA483" s="150"/>
      <c r="AB483" s="150"/>
      <c r="AC483" s="150"/>
      <c r="AD483" s="150"/>
      <c r="AE483" s="150"/>
      <c r="AF483" s="150"/>
      <c r="AG483" s="150" t="s">
        <v>221</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
      <c r="A484" s="170">
        <v>128</v>
      </c>
      <c r="B484" s="171" t="s">
        <v>1038</v>
      </c>
      <c r="C484" s="180" t="s">
        <v>1039</v>
      </c>
      <c r="D484" s="172" t="s">
        <v>276</v>
      </c>
      <c r="E484" s="173">
        <v>225.72</v>
      </c>
      <c r="F484" s="174">
        <v>25.75</v>
      </c>
      <c r="G484" s="175">
        <f>ROUND(E484*F484,2)</f>
        <v>5812.29</v>
      </c>
      <c r="H484" s="174"/>
      <c r="I484" s="175">
        <f>ROUND(E484*H484,2)</f>
        <v>0</v>
      </c>
      <c r="J484" s="174"/>
      <c r="K484" s="175">
        <f>ROUND(E484*J484,2)</f>
        <v>0</v>
      </c>
      <c r="L484" s="175">
        <v>21</v>
      </c>
      <c r="M484" s="175">
        <f>G484*(1+L484/100)</f>
        <v>7032.8708999999999</v>
      </c>
      <c r="N484" s="175">
        <v>1.7000000000000001E-4</v>
      </c>
      <c r="O484" s="175">
        <f>ROUND(E484*N484,2)</f>
        <v>0.04</v>
      </c>
      <c r="P484" s="175">
        <v>0</v>
      </c>
      <c r="Q484" s="175">
        <f>ROUND(E484*P484,2)</f>
        <v>0</v>
      </c>
      <c r="R484" s="175" t="s">
        <v>1037</v>
      </c>
      <c r="S484" s="175" t="s">
        <v>217</v>
      </c>
      <c r="T484" s="176" t="s">
        <v>218</v>
      </c>
      <c r="U484" s="161">
        <v>3.2480000000000002E-2</v>
      </c>
      <c r="V484" s="161">
        <f>ROUND(E484*U484,2)</f>
        <v>7.33</v>
      </c>
      <c r="W484" s="161"/>
      <c r="X484" s="161" t="s">
        <v>241</v>
      </c>
      <c r="Y484" s="150"/>
      <c r="Z484" s="150"/>
      <c r="AA484" s="150"/>
      <c r="AB484" s="150"/>
      <c r="AC484" s="150"/>
      <c r="AD484" s="150"/>
      <c r="AE484" s="150"/>
      <c r="AF484" s="150"/>
      <c r="AG484" s="150" t="s">
        <v>242</v>
      </c>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
      <c r="A485" s="157"/>
      <c r="B485" s="158"/>
      <c r="C485" s="189" t="s">
        <v>1465</v>
      </c>
      <c r="D485" s="184"/>
      <c r="E485" s="185">
        <v>225.72</v>
      </c>
      <c r="F485" s="161"/>
      <c r="G485" s="161"/>
      <c r="H485" s="161"/>
      <c r="I485" s="161"/>
      <c r="J485" s="161"/>
      <c r="K485" s="161"/>
      <c r="L485" s="161"/>
      <c r="M485" s="161"/>
      <c r="N485" s="161"/>
      <c r="O485" s="161"/>
      <c r="P485" s="161"/>
      <c r="Q485" s="161"/>
      <c r="R485" s="161"/>
      <c r="S485" s="161"/>
      <c r="T485" s="161"/>
      <c r="U485" s="161"/>
      <c r="V485" s="161"/>
      <c r="W485" s="161"/>
      <c r="X485" s="161"/>
      <c r="Y485" s="150"/>
      <c r="Z485" s="150"/>
      <c r="AA485" s="150"/>
      <c r="AB485" s="150"/>
      <c r="AC485" s="150"/>
      <c r="AD485" s="150"/>
      <c r="AE485" s="150"/>
      <c r="AF485" s="150"/>
      <c r="AG485" s="150" t="s">
        <v>246</v>
      </c>
      <c r="AH485" s="150">
        <v>0</v>
      </c>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261"/>
      <c r="D486" s="262"/>
      <c r="E486" s="262"/>
      <c r="F486" s="262"/>
      <c r="G486" s="262"/>
      <c r="H486" s="161"/>
      <c r="I486" s="161"/>
      <c r="J486" s="161"/>
      <c r="K486" s="161"/>
      <c r="L486" s="161"/>
      <c r="M486" s="161"/>
      <c r="N486" s="161"/>
      <c r="O486" s="161"/>
      <c r="P486" s="161"/>
      <c r="Q486" s="161"/>
      <c r="R486" s="161"/>
      <c r="S486" s="161"/>
      <c r="T486" s="161"/>
      <c r="U486" s="161"/>
      <c r="V486" s="161"/>
      <c r="W486" s="161"/>
      <c r="X486" s="161"/>
      <c r="Y486" s="150"/>
      <c r="Z486" s="150"/>
      <c r="AA486" s="150"/>
      <c r="AB486" s="150"/>
      <c r="AC486" s="150"/>
      <c r="AD486" s="150"/>
      <c r="AE486" s="150"/>
      <c r="AF486" s="150"/>
      <c r="AG486" s="150" t="s">
        <v>221</v>
      </c>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70">
        <v>129</v>
      </c>
      <c r="B487" s="171" t="s">
        <v>1041</v>
      </c>
      <c r="C487" s="180" t="s">
        <v>1042</v>
      </c>
      <c r="D487" s="172" t="s">
        <v>276</v>
      </c>
      <c r="E487" s="173">
        <v>225.72</v>
      </c>
      <c r="F487" s="174">
        <v>77.739999999999995</v>
      </c>
      <c r="G487" s="175">
        <f>ROUND(E487*F487,2)</f>
        <v>17547.47</v>
      </c>
      <c r="H487" s="174"/>
      <c r="I487" s="175">
        <f>ROUND(E487*H487,2)</f>
        <v>0</v>
      </c>
      <c r="J487" s="174"/>
      <c r="K487" s="175">
        <f>ROUND(E487*J487,2)</f>
        <v>0</v>
      </c>
      <c r="L487" s="175">
        <v>21</v>
      </c>
      <c r="M487" s="175">
        <f>G487*(1+L487/100)</f>
        <v>21232.438700000002</v>
      </c>
      <c r="N487" s="175">
        <v>4.6000000000000001E-4</v>
      </c>
      <c r="O487" s="175">
        <f>ROUND(E487*N487,2)</f>
        <v>0.1</v>
      </c>
      <c r="P487" s="175">
        <v>0</v>
      </c>
      <c r="Q487" s="175">
        <f>ROUND(E487*P487,2)</f>
        <v>0</v>
      </c>
      <c r="R487" s="175" t="s">
        <v>1037</v>
      </c>
      <c r="S487" s="175" t="s">
        <v>217</v>
      </c>
      <c r="T487" s="176" t="s">
        <v>218</v>
      </c>
      <c r="U487" s="161">
        <v>0.10191</v>
      </c>
      <c r="V487" s="161">
        <f>ROUND(E487*U487,2)</f>
        <v>23</v>
      </c>
      <c r="W487" s="161"/>
      <c r="X487" s="161" t="s">
        <v>241</v>
      </c>
      <c r="Y487" s="150"/>
      <c r="Z487" s="150"/>
      <c r="AA487" s="150"/>
      <c r="AB487" s="150"/>
      <c r="AC487" s="150"/>
      <c r="AD487" s="150"/>
      <c r="AE487" s="150"/>
      <c r="AF487" s="150"/>
      <c r="AG487" s="150" t="s">
        <v>242</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57"/>
      <c r="B488" s="158"/>
      <c r="C488" s="189" t="s">
        <v>1466</v>
      </c>
      <c r="D488" s="184"/>
      <c r="E488" s="185">
        <v>225.72</v>
      </c>
      <c r="F488" s="161"/>
      <c r="G488" s="161"/>
      <c r="H488" s="161"/>
      <c r="I488" s="161"/>
      <c r="J488" s="161"/>
      <c r="K488" s="161"/>
      <c r="L488" s="161"/>
      <c r="M488" s="161"/>
      <c r="N488" s="161"/>
      <c r="O488" s="161"/>
      <c r="P488" s="161"/>
      <c r="Q488" s="161"/>
      <c r="R488" s="161"/>
      <c r="S488" s="161"/>
      <c r="T488" s="161"/>
      <c r="U488" s="161"/>
      <c r="V488" s="161"/>
      <c r="W488" s="161"/>
      <c r="X488" s="161"/>
      <c r="Y488" s="150"/>
      <c r="Z488" s="150"/>
      <c r="AA488" s="150"/>
      <c r="AB488" s="150"/>
      <c r="AC488" s="150"/>
      <c r="AD488" s="150"/>
      <c r="AE488" s="150"/>
      <c r="AF488" s="150"/>
      <c r="AG488" s="150" t="s">
        <v>246</v>
      </c>
      <c r="AH488" s="150">
        <v>5</v>
      </c>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61"/>
      <c r="D489" s="262"/>
      <c r="E489" s="262"/>
      <c r="F489" s="262"/>
      <c r="G489" s="262"/>
      <c r="H489" s="161"/>
      <c r="I489" s="161"/>
      <c r="J489" s="161"/>
      <c r="K489" s="161"/>
      <c r="L489" s="161"/>
      <c r="M489" s="161"/>
      <c r="N489" s="161"/>
      <c r="O489" s="161"/>
      <c r="P489" s="161"/>
      <c r="Q489" s="161"/>
      <c r="R489" s="161"/>
      <c r="S489" s="161"/>
      <c r="T489" s="161"/>
      <c r="U489" s="161"/>
      <c r="V489" s="161"/>
      <c r="W489" s="161"/>
      <c r="X489" s="161"/>
      <c r="Y489" s="150"/>
      <c r="Z489" s="150"/>
      <c r="AA489" s="150"/>
      <c r="AB489" s="150"/>
      <c r="AC489" s="150"/>
      <c r="AD489" s="150"/>
      <c r="AE489" s="150"/>
      <c r="AF489" s="150"/>
      <c r="AG489" s="150" t="s">
        <v>221</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x14ac:dyDescent="0.2">
      <c r="A490" s="164" t="s">
        <v>212</v>
      </c>
      <c r="B490" s="165" t="s">
        <v>179</v>
      </c>
      <c r="C490" s="179" t="s">
        <v>180</v>
      </c>
      <c r="D490" s="166"/>
      <c r="E490" s="167"/>
      <c r="F490" s="168"/>
      <c r="G490" s="168">
        <f>SUMIF(AG491:AG504,"&lt;&gt;NOR",G491:G504)</f>
        <v>56020.240000000005</v>
      </c>
      <c r="H490" s="168"/>
      <c r="I490" s="168">
        <f>SUM(I491:I504)</f>
        <v>0</v>
      </c>
      <c r="J490" s="168"/>
      <c r="K490" s="168">
        <f>SUM(K491:K504)</f>
        <v>0</v>
      </c>
      <c r="L490" s="168"/>
      <c r="M490" s="168">
        <f>SUM(M491:M504)</f>
        <v>67784.490399999981</v>
      </c>
      <c r="N490" s="168"/>
      <c r="O490" s="168">
        <f>SUM(O491:O504)</f>
        <v>0</v>
      </c>
      <c r="P490" s="168"/>
      <c r="Q490" s="168">
        <f>SUM(Q491:Q504)</f>
        <v>0</v>
      </c>
      <c r="R490" s="168"/>
      <c r="S490" s="168"/>
      <c r="T490" s="169"/>
      <c r="U490" s="163"/>
      <c r="V490" s="163">
        <f>SUM(V491:V504)</f>
        <v>70.55</v>
      </c>
      <c r="W490" s="163"/>
      <c r="X490" s="163"/>
      <c r="AG490" t="s">
        <v>213</v>
      </c>
    </row>
    <row r="491" spans="1:60" outlineLevel="1" x14ac:dyDescent="0.2">
      <c r="A491" s="170">
        <v>130</v>
      </c>
      <c r="B491" s="171" t="s">
        <v>1046</v>
      </c>
      <c r="C491" s="180" t="s">
        <v>1047</v>
      </c>
      <c r="D491" s="172" t="s">
        <v>300</v>
      </c>
      <c r="E491" s="173">
        <v>22.510560000000002</v>
      </c>
      <c r="F491" s="174">
        <v>880.72</v>
      </c>
      <c r="G491" s="175">
        <f>ROUND(E491*F491,2)</f>
        <v>19825.5</v>
      </c>
      <c r="H491" s="174"/>
      <c r="I491" s="175">
        <f>ROUND(E491*H491,2)</f>
        <v>0</v>
      </c>
      <c r="J491" s="174"/>
      <c r="K491" s="175">
        <f>ROUND(E491*J491,2)</f>
        <v>0</v>
      </c>
      <c r="L491" s="175">
        <v>21</v>
      </c>
      <c r="M491" s="175">
        <f>G491*(1+L491/100)</f>
        <v>23988.855</v>
      </c>
      <c r="N491" s="175">
        <v>0</v>
      </c>
      <c r="O491" s="175">
        <f>ROUND(E491*N491,2)</f>
        <v>0</v>
      </c>
      <c r="P491" s="175">
        <v>0</v>
      </c>
      <c r="Q491" s="175">
        <f>ROUND(E491*P491,2)</f>
        <v>0</v>
      </c>
      <c r="R491" s="175"/>
      <c r="S491" s="175" t="s">
        <v>217</v>
      </c>
      <c r="T491" s="176" t="s">
        <v>218</v>
      </c>
      <c r="U491" s="161">
        <v>0.26500000000000001</v>
      </c>
      <c r="V491" s="161">
        <f>ROUND(E491*U491,2)</f>
        <v>5.97</v>
      </c>
      <c r="W491" s="161"/>
      <c r="X491" s="161" t="s">
        <v>1048</v>
      </c>
      <c r="Y491" s="150"/>
      <c r="Z491" s="150"/>
      <c r="AA491" s="150"/>
      <c r="AB491" s="150"/>
      <c r="AC491" s="150"/>
      <c r="AD491" s="150"/>
      <c r="AE491" s="150"/>
      <c r="AF491" s="150"/>
      <c r="AG491" s="150" t="s">
        <v>1049</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50"/>
      <c r="D492" s="251"/>
      <c r="E492" s="251"/>
      <c r="F492" s="251"/>
      <c r="G492" s="251"/>
      <c r="H492" s="161"/>
      <c r="I492" s="161"/>
      <c r="J492" s="161"/>
      <c r="K492" s="161"/>
      <c r="L492" s="161"/>
      <c r="M492" s="161"/>
      <c r="N492" s="161"/>
      <c r="O492" s="161"/>
      <c r="P492" s="161"/>
      <c r="Q492" s="161"/>
      <c r="R492" s="161"/>
      <c r="S492" s="161"/>
      <c r="T492" s="161"/>
      <c r="U492" s="161"/>
      <c r="V492" s="161"/>
      <c r="W492" s="161"/>
      <c r="X492" s="161"/>
      <c r="Y492" s="150"/>
      <c r="Z492" s="150"/>
      <c r="AA492" s="150"/>
      <c r="AB492" s="150"/>
      <c r="AC492" s="150"/>
      <c r="AD492" s="150"/>
      <c r="AE492" s="150"/>
      <c r="AF492" s="150"/>
      <c r="AG492" s="150" t="s">
        <v>221</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ht="22.5" outlineLevel="1" x14ac:dyDescent="0.2">
      <c r="A493" s="170">
        <v>131</v>
      </c>
      <c r="B493" s="171" t="s">
        <v>1467</v>
      </c>
      <c r="C493" s="180" t="s">
        <v>1468</v>
      </c>
      <c r="D493" s="172" t="s">
        <v>300</v>
      </c>
      <c r="E493" s="173">
        <v>22.510560000000002</v>
      </c>
      <c r="F493" s="174">
        <v>820.19</v>
      </c>
      <c r="G493" s="175">
        <f>ROUND(E493*F493,2)</f>
        <v>18462.939999999999</v>
      </c>
      <c r="H493" s="174"/>
      <c r="I493" s="175">
        <f>ROUND(E493*H493,2)</f>
        <v>0</v>
      </c>
      <c r="J493" s="174"/>
      <c r="K493" s="175">
        <f>ROUND(E493*J493,2)</f>
        <v>0</v>
      </c>
      <c r="L493" s="175">
        <v>21</v>
      </c>
      <c r="M493" s="175">
        <f>G493*(1+L493/100)</f>
        <v>22340.157399999996</v>
      </c>
      <c r="N493" s="175">
        <v>0</v>
      </c>
      <c r="O493" s="175">
        <f>ROUND(E493*N493,2)</f>
        <v>0</v>
      </c>
      <c r="P493" s="175">
        <v>0</v>
      </c>
      <c r="Q493" s="175">
        <f>ROUND(E493*P493,2)</f>
        <v>0</v>
      </c>
      <c r="R493" s="175" t="s">
        <v>1469</v>
      </c>
      <c r="S493" s="175" t="s">
        <v>217</v>
      </c>
      <c r="T493" s="176" t="s">
        <v>218</v>
      </c>
      <c r="U493" s="161">
        <v>1.8160000000000001</v>
      </c>
      <c r="V493" s="161">
        <f>ROUND(E493*U493,2)</f>
        <v>40.880000000000003</v>
      </c>
      <c r="W493" s="161"/>
      <c r="X493" s="161" t="s">
        <v>1048</v>
      </c>
      <c r="Y493" s="150"/>
      <c r="Z493" s="150"/>
      <c r="AA493" s="150"/>
      <c r="AB493" s="150"/>
      <c r="AC493" s="150"/>
      <c r="AD493" s="150"/>
      <c r="AE493" s="150"/>
      <c r="AF493" s="150"/>
      <c r="AG493" s="150" t="s">
        <v>1049</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259" t="s">
        <v>1470</v>
      </c>
      <c r="D494" s="260"/>
      <c r="E494" s="260"/>
      <c r="F494" s="260"/>
      <c r="G494" s="260"/>
      <c r="H494" s="161"/>
      <c r="I494" s="161"/>
      <c r="J494" s="161"/>
      <c r="K494" s="161"/>
      <c r="L494" s="161"/>
      <c r="M494" s="161"/>
      <c r="N494" s="161"/>
      <c r="O494" s="161"/>
      <c r="P494" s="161"/>
      <c r="Q494" s="161"/>
      <c r="R494" s="161"/>
      <c r="S494" s="161"/>
      <c r="T494" s="161"/>
      <c r="U494" s="161"/>
      <c r="V494" s="161"/>
      <c r="W494" s="161"/>
      <c r="X494" s="161"/>
      <c r="Y494" s="150"/>
      <c r="Z494" s="150"/>
      <c r="AA494" s="150"/>
      <c r="AB494" s="150"/>
      <c r="AC494" s="150"/>
      <c r="AD494" s="150"/>
      <c r="AE494" s="150"/>
      <c r="AF494" s="150"/>
      <c r="AG494" s="150" t="s">
        <v>244</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88" t="str">
        <f>C494</f>
        <v>nebo vybouraných hmot nošením nebo přehazováním k místu nakládky přístupnému normálním dopravním prostředkům,</v>
      </c>
      <c r="BB494" s="150"/>
      <c r="BC494" s="150"/>
      <c r="BD494" s="150"/>
      <c r="BE494" s="150"/>
      <c r="BF494" s="150"/>
      <c r="BG494" s="150"/>
      <c r="BH494" s="150"/>
    </row>
    <row r="495" spans="1:60" outlineLevel="1" x14ac:dyDescent="0.2">
      <c r="A495" s="157"/>
      <c r="B495" s="158"/>
      <c r="C495" s="261"/>
      <c r="D495" s="262"/>
      <c r="E495" s="262"/>
      <c r="F495" s="262"/>
      <c r="G495" s="262"/>
      <c r="H495" s="161"/>
      <c r="I495" s="161"/>
      <c r="J495" s="161"/>
      <c r="K495" s="161"/>
      <c r="L495" s="161"/>
      <c r="M495" s="161"/>
      <c r="N495" s="161"/>
      <c r="O495" s="161"/>
      <c r="P495" s="161"/>
      <c r="Q495" s="161"/>
      <c r="R495" s="161"/>
      <c r="S495" s="161"/>
      <c r="T495" s="161"/>
      <c r="U495" s="161"/>
      <c r="V495" s="161"/>
      <c r="W495" s="161"/>
      <c r="X495" s="161"/>
      <c r="Y495" s="150"/>
      <c r="Z495" s="150"/>
      <c r="AA495" s="150"/>
      <c r="AB495" s="150"/>
      <c r="AC495" s="150"/>
      <c r="AD495" s="150"/>
      <c r="AE495" s="150"/>
      <c r="AF495" s="150"/>
      <c r="AG495" s="150" t="s">
        <v>221</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70">
        <v>132</v>
      </c>
      <c r="B496" s="171" t="s">
        <v>1050</v>
      </c>
      <c r="C496" s="180" t="s">
        <v>1051</v>
      </c>
      <c r="D496" s="172" t="s">
        <v>300</v>
      </c>
      <c r="E496" s="173">
        <v>22.510560000000002</v>
      </c>
      <c r="F496" s="174">
        <v>377.46</v>
      </c>
      <c r="G496" s="175">
        <f>ROUND(E496*F496,2)</f>
        <v>8496.84</v>
      </c>
      <c r="H496" s="174"/>
      <c r="I496" s="175">
        <f>ROUND(E496*H496,2)</f>
        <v>0</v>
      </c>
      <c r="J496" s="174"/>
      <c r="K496" s="175">
        <f>ROUND(E496*J496,2)</f>
        <v>0</v>
      </c>
      <c r="L496" s="175">
        <v>21</v>
      </c>
      <c r="M496" s="175">
        <f>G496*(1+L496/100)</f>
        <v>10281.1764</v>
      </c>
      <c r="N496" s="175">
        <v>0</v>
      </c>
      <c r="O496" s="175">
        <f>ROUND(E496*N496,2)</f>
        <v>0</v>
      </c>
      <c r="P496" s="175">
        <v>0</v>
      </c>
      <c r="Q496" s="175">
        <f>ROUND(E496*P496,2)</f>
        <v>0</v>
      </c>
      <c r="R496" s="175" t="s">
        <v>602</v>
      </c>
      <c r="S496" s="175" t="s">
        <v>217</v>
      </c>
      <c r="T496" s="176" t="s">
        <v>218</v>
      </c>
      <c r="U496" s="161">
        <v>0.94199999999999995</v>
      </c>
      <c r="V496" s="161">
        <f>ROUND(E496*U496,2)</f>
        <v>21.2</v>
      </c>
      <c r="W496" s="161"/>
      <c r="X496" s="161" t="s">
        <v>1048</v>
      </c>
      <c r="Y496" s="150"/>
      <c r="Z496" s="150"/>
      <c r="AA496" s="150"/>
      <c r="AB496" s="150"/>
      <c r="AC496" s="150"/>
      <c r="AD496" s="150"/>
      <c r="AE496" s="150"/>
      <c r="AF496" s="150"/>
      <c r="AG496" s="150" t="s">
        <v>1049</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
      <c r="A497" s="157"/>
      <c r="B497" s="158"/>
      <c r="C497" s="250"/>
      <c r="D497" s="251"/>
      <c r="E497" s="251"/>
      <c r="F497" s="251"/>
      <c r="G497" s="251"/>
      <c r="H497" s="161"/>
      <c r="I497" s="161"/>
      <c r="J497" s="161"/>
      <c r="K497" s="161"/>
      <c r="L497" s="161"/>
      <c r="M497" s="161"/>
      <c r="N497" s="161"/>
      <c r="O497" s="161"/>
      <c r="P497" s="161"/>
      <c r="Q497" s="161"/>
      <c r="R497" s="161"/>
      <c r="S497" s="161"/>
      <c r="T497" s="161"/>
      <c r="U497" s="161"/>
      <c r="V497" s="161"/>
      <c r="W497" s="161"/>
      <c r="X497" s="161"/>
      <c r="Y497" s="150"/>
      <c r="Z497" s="150"/>
      <c r="AA497" s="150"/>
      <c r="AB497" s="150"/>
      <c r="AC497" s="150"/>
      <c r="AD497" s="150"/>
      <c r="AE497" s="150"/>
      <c r="AF497" s="150"/>
      <c r="AG497" s="150" t="s">
        <v>221</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ht="22.5" outlineLevel="1" x14ac:dyDescent="0.2">
      <c r="A498" s="170">
        <v>133</v>
      </c>
      <c r="B498" s="171" t="s">
        <v>1052</v>
      </c>
      <c r="C498" s="180" t="s">
        <v>1053</v>
      </c>
      <c r="D498" s="172" t="s">
        <v>300</v>
      </c>
      <c r="E498" s="173">
        <v>22.510560000000002</v>
      </c>
      <c r="F498" s="174">
        <v>42.03</v>
      </c>
      <c r="G498" s="175">
        <f>ROUND(E498*F498,2)</f>
        <v>946.12</v>
      </c>
      <c r="H498" s="174"/>
      <c r="I498" s="175">
        <f>ROUND(E498*H498,2)</f>
        <v>0</v>
      </c>
      <c r="J498" s="174"/>
      <c r="K498" s="175">
        <f>ROUND(E498*J498,2)</f>
        <v>0</v>
      </c>
      <c r="L498" s="175">
        <v>21</v>
      </c>
      <c r="M498" s="175">
        <f>G498*(1+L498/100)</f>
        <v>1144.8052</v>
      </c>
      <c r="N498" s="175">
        <v>0</v>
      </c>
      <c r="O498" s="175">
        <f>ROUND(E498*N498,2)</f>
        <v>0</v>
      </c>
      <c r="P498" s="175">
        <v>0</v>
      </c>
      <c r="Q498" s="175">
        <f>ROUND(E498*P498,2)</f>
        <v>0</v>
      </c>
      <c r="R498" s="175" t="s">
        <v>602</v>
      </c>
      <c r="S498" s="175" t="s">
        <v>217</v>
      </c>
      <c r="T498" s="176" t="s">
        <v>218</v>
      </c>
      <c r="U498" s="161">
        <v>0.105</v>
      </c>
      <c r="V498" s="161">
        <f>ROUND(E498*U498,2)</f>
        <v>2.36</v>
      </c>
      <c r="W498" s="161"/>
      <c r="X498" s="161" t="s">
        <v>1048</v>
      </c>
      <c r="Y498" s="150"/>
      <c r="Z498" s="150"/>
      <c r="AA498" s="150"/>
      <c r="AB498" s="150"/>
      <c r="AC498" s="150"/>
      <c r="AD498" s="150"/>
      <c r="AE498" s="150"/>
      <c r="AF498" s="150"/>
      <c r="AG498" s="150" t="s">
        <v>1049</v>
      </c>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50"/>
      <c r="D499" s="251"/>
      <c r="E499" s="251"/>
      <c r="F499" s="251"/>
      <c r="G499" s="251"/>
      <c r="H499" s="161"/>
      <c r="I499" s="161"/>
      <c r="J499" s="161"/>
      <c r="K499" s="161"/>
      <c r="L499" s="161"/>
      <c r="M499" s="161"/>
      <c r="N499" s="161"/>
      <c r="O499" s="161"/>
      <c r="P499" s="161"/>
      <c r="Q499" s="161"/>
      <c r="R499" s="161"/>
      <c r="S499" s="161"/>
      <c r="T499" s="161"/>
      <c r="U499" s="161"/>
      <c r="V499" s="161"/>
      <c r="W499" s="161"/>
      <c r="X499" s="161"/>
      <c r="Y499" s="150"/>
      <c r="Z499" s="150"/>
      <c r="AA499" s="150"/>
      <c r="AB499" s="150"/>
      <c r="AC499" s="150"/>
      <c r="AD499" s="150"/>
      <c r="AE499" s="150"/>
      <c r="AF499" s="150"/>
      <c r="AG499" s="150" t="s">
        <v>221</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70">
        <v>134</v>
      </c>
      <c r="B500" s="171" t="s">
        <v>1054</v>
      </c>
      <c r="C500" s="180" t="s">
        <v>1055</v>
      </c>
      <c r="D500" s="172" t="s">
        <v>300</v>
      </c>
      <c r="E500" s="173">
        <v>22.510560000000002</v>
      </c>
      <c r="F500" s="174">
        <v>356.1</v>
      </c>
      <c r="G500" s="175">
        <f>ROUND(E500*F500,2)</f>
        <v>8016.01</v>
      </c>
      <c r="H500" s="174"/>
      <c r="I500" s="175">
        <f>ROUND(E500*H500,2)</f>
        <v>0</v>
      </c>
      <c r="J500" s="174"/>
      <c r="K500" s="175">
        <f>ROUND(E500*J500,2)</f>
        <v>0</v>
      </c>
      <c r="L500" s="175">
        <v>21</v>
      </c>
      <c r="M500" s="175">
        <f>G500*(1+L500/100)</f>
        <v>9699.3721000000005</v>
      </c>
      <c r="N500" s="175">
        <v>0</v>
      </c>
      <c r="O500" s="175">
        <f>ROUND(E500*N500,2)</f>
        <v>0</v>
      </c>
      <c r="P500" s="175">
        <v>0</v>
      </c>
      <c r="Q500" s="175">
        <f>ROUND(E500*P500,2)</f>
        <v>0</v>
      </c>
      <c r="R500" s="175" t="s">
        <v>602</v>
      </c>
      <c r="S500" s="175" t="s">
        <v>1056</v>
      </c>
      <c r="T500" s="176" t="s">
        <v>218</v>
      </c>
      <c r="U500" s="161">
        <v>0</v>
      </c>
      <c r="V500" s="161">
        <f>ROUND(E500*U500,2)</f>
        <v>0</v>
      </c>
      <c r="W500" s="161"/>
      <c r="X500" s="161" t="s">
        <v>1048</v>
      </c>
      <c r="Y500" s="150"/>
      <c r="Z500" s="150"/>
      <c r="AA500" s="150"/>
      <c r="AB500" s="150"/>
      <c r="AC500" s="150"/>
      <c r="AD500" s="150"/>
      <c r="AE500" s="150"/>
      <c r="AF500" s="150"/>
      <c r="AG500" s="150" t="s">
        <v>1049</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50"/>
      <c r="D501" s="251"/>
      <c r="E501" s="251"/>
      <c r="F501" s="251"/>
      <c r="G501" s="251"/>
      <c r="H501" s="161"/>
      <c r="I501" s="161"/>
      <c r="J501" s="161"/>
      <c r="K501" s="161"/>
      <c r="L501" s="161"/>
      <c r="M501" s="161"/>
      <c r="N501" s="161"/>
      <c r="O501" s="161"/>
      <c r="P501" s="161"/>
      <c r="Q501" s="161"/>
      <c r="R501" s="161"/>
      <c r="S501" s="161"/>
      <c r="T501" s="161"/>
      <c r="U501" s="161"/>
      <c r="V501" s="161"/>
      <c r="W501" s="161"/>
      <c r="X501" s="161"/>
      <c r="Y501" s="150"/>
      <c r="Z501" s="150"/>
      <c r="AA501" s="150"/>
      <c r="AB501" s="150"/>
      <c r="AC501" s="150"/>
      <c r="AD501" s="150"/>
      <c r="AE501" s="150"/>
      <c r="AF501" s="150"/>
      <c r="AG501" s="150" t="s">
        <v>221</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
      <c r="A502" s="170">
        <v>135</v>
      </c>
      <c r="B502" s="171" t="s">
        <v>1057</v>
      </c>
      <c r="C502" s="180" t="s">
        <v>1058</v>
      </c>
      <c r="D502" s="172" t="s">
        <v>300</v>
      </c>
      <c r="E502" s="173">
        <v>22.510560000000002</v>
      </c>
      <c r="F502" s="174">
        <v>12.12</v>
      </c>
      <c r="G502" s="175">
        <f>ROUND(E502*F502,2)</f>
        <v>272.83</v>
      </c>
      <c r="H502" s="174"/>
      <c r="I502" s="175">
        <f>ROUND(E502*H502,2)</f>
        <v>0</v>
      </c>
      <c r="J502" s="174"/>
      <c r="K502" s="175">
        <f>ROUND(E502*J502,2)</f>
        <v>0</v>
      </c>
      <c r="L502" s="175">
        <v>21</v>
      </c>
      <c r="M502" s="175">
        <f>G502*(1+L502/100)</f>
        <v>330.12429999999995</v>
      </c>
      <c r="N502" s="175">
        <v>0</v>
      </c>
      <c r="O502" s="175">
        <f>ROUND(E502*N502,2)</f>
        <v>0</v>
      </c>
      <c r="P502" s="175">
        <v>0</v>
      </c>
      <c r="Q502" s="175">
        <f>ROUND(E502*P502,2)</f>
        <v>0</v>
      </c>
      <c r="R502" s="175" t="s">
        <v>1059</v>
      </c>
      <c r="S502" s="175" t="s">
        <v>217</v>
      </c>
      <c r="T502" s="176" t="s">
        <v>218</v>
      </c>
      <c r="U502" s="161">
        <v>6.0000000000000001E-3</v>
      </c>
      <c r="V502" s="161">
        <f>ROUND(E502*U502,2)</f>
        <v>0.14000000000000001</v>
      </c>
      <c r="W502" s="161"/>
      <c r="X502" s="161" t="s">
        <v>1048</v>
      </c>
      <c r="Y502" s="150"/>
      <c r="Z502" s="150"/>
      <c r="AA502" s="150"/>
      <c r="AB502" s="150"/>
      <c r="AC502" s="150"/>
      <c r="AD502" s="150"/>
      <c r="AE502" s="150"/>
      <c r="AF502" s="150"/>
      <c r="AG502" s="150" t="s">
        <v>1049</v>
      </c>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outlineLevel="1" x14ac:dyDescent="0.2">
      <c r="A503" s="157"/>
      <c r="B503" s="158"/>
      <c r="C503" s="259" t="s">
        <v>1060</v>
      </c>
      <c r="D503" s="260"/>
      <c r="E503" s="260"/>
      <c r="F503" s="260"/>
      <c r="G503" s="260"/>
      <c r="H503" s="161"/>
      <c r="I503" s="161"/>
      <c r="J503" s="161"/>
      <c r="K503" s="161"/>
      <c r="L503" s="161"/>
      <c r="M503" s="161"/>
      <c r="N503" s="161"/>
      <c r="O503" s="161"/>
      <c r="P503" s="161"/>
      <c r="Q503" s="161"/>
      <c r="R503" s="161"/>
      <c r="S503" s="161"/>
      <c r="T503" s="161"/>
      <c r="U503" s="161"/>
      <c r="V503" s="161"/>
      <c r="W503" s="161"/>
      <c r="X503" s="161"/>
      <c r="Y503" s="150"/>
      <c r="Z503" s="150"/>
      <c r="AA503" s="150"/>
      <c r="AB503" s="150"/>
      <c r="AC503" s="150"/>
      <c r="AD503" s="150"/>
      <c r="AE503" s="150"/>
      <c r="AF503" s="150"/>
      <c r="AG503" s="150" t="s">
        <v>244</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261"/>
      <c r="D504" s="262"/>
      <c r="E504" s="262"/>
      <c r="F504" s="262"/>
      <c r="G504" s="262"/>
      <c r="H504" s="161"/>
      <c r="I504" s="161"/>
      <c r="J504" s="161"/>
      <c r="K504" s="161"/>
      <c r="L504" s="161"/>
      <c r="M504" s="161"/>
      <c r="N504" s="161"/>
      <c r="O504" s="161"/>
      <c r="P504" s="161"/>
      <c r="Q504" s="161"/>
      <c r="R504" s="161"/>
      <c r="S504" s="161"/>
      <c r="T504" s="161"/>
      <c r="U504" s="161"/>
      <c r="V504" s="161"/>
      <c r="W504" s="161"/>
      <c r="X504" s="161"/>
      <c r="Y504" s="150"/>
      <c r="Z504" s="150"/>
      <c r="AA504" s="150"/>
      <c r="AB504" s="150"/>
      <c r="AC504" s="150"/>
      <c r="AD504" s="150"/>
      <c r="AE504" s="150"/>
      <c r="AF504" s="150"/>
      <c r="AG504" s="150" t="s">
        <v>221</v>
      </c>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x14ac:dyDescent="0.2">
      <c r="A505" s="3"/>
      <c r="B505" s="4"/>
      <c r="C505" s="181"/>
      <c r="D505" s="6"/>
      <c r="E505" s="3"/>
      <c r="F505" s="3"/>
      <c r="G505" s="3"/>
      <c r="H505" s="3"/>
      <c r="I505" s="3"/>
      <c r="J505" s="3"/>
      <c r="K505" s="3"/>
      <c r="L505" s="3"/>
      <c r="M505" s="3"/>
      <c r="N505" s="3"/>
      <c r="O505" s="3"/>
      <c r="P505" s="3"/>
      <c r="Q505" s="3"/>
      <c r="R505" s="3"/>
      <c r="S505" s="3"/>
      <c r="T505" s="3"/>
      <c r="U505" s="3"/>
      <c r="V505" s="3"/>
      <c r="W505" s="3"/>
      <c r="X505" s="3"/>
      <c r="AE505">
        <v>15</v>
      </c>
      <c r="AF505">
        <v>21</v>
      </c>
      <c r="AG505" t="s">
        <v>199</v>
      </c>
    </row>
    <row r="506" spans="1:60" x14ac:dyDescent="0.2">
      <c r="A506" s="153"/>
      <c r="B506" s="154" t="s">
        <v>29</v>
      </c>
      <c r="C506" s="182"/>
      <c r="D506" s="155"/>
      <c r="E506" s="156"/>
      <c r="F506" s="156"/>
      <c r="G506" s="178">
        <f>G8+G47+G61+G66+G94+G114+G119+G170+G180+G187+G192+G196+G259+G263+G276+G286+G302+G349+G383+G388+G392+G405+G432+G445+G455+G474+G478+G490</f>
        <v>716249.14999999991</v>
      </c>
      <c r="H506" s="3"/>
      <c r="I506" s="3"/>
      <c r="J506" s="3"/>
      <c r="K506" s="3"/>
      <c r="L506" s="3"/>
      <c r="M506" s="3"/>
      <c r="N506" s="3"/>
      <c r="O506" s="3"/>
      <c r="P506" s="3"/>
      <c r="Q506" s="3"/>
      <c r="R506" s="3"/>
      <c r="S506" s="3"/>
      <c r="T506" s="3"/>
      <c r="U506" s="3"/>
      <c r="V506" s="3"/>
      <c r="W506" s="3"/>
      <c r="X506" s="3"/>
      <c r="AE506">
        <f>SUMIF(L7:L504,AE505,G7:G504)</f>
        <v>0</v>
      </c>
      <c r="AF506">
        <f>SUMIF(L7:L504,AF505,G7:G504)</f>
        <v>716249.15</v>
      </c>
      <c r="AG506" t="s">
        <v>230</v>
      </c>
    </row>
    <row r="507" spans="1:60" x14ac:dyDescent="0.2">
      <c r="C507" s="183"/>
      <c r="D507" s="10"/>
      <c r="AG507" t="s">
        <v>231</v>
      </c>
    </row>
    <row r="508" spans="1:60" x14ac:dyDescent="0.2">
      <c r="D508" s="10"/>
    </row>
    <row r="509" spans="1:60" x14ac:dyDescent="0.2">
      <c r="D509" s="10"/>
    </row>
    <row r="510" spans="1:60" x14ac:dyDescent="0.2">
      <c r="D510" s="10"/>
    </row>
    <row r="511" spans="1:60" x14ac:dyDescent="0.2">
      <c r="D511" s="10"/>
    </row>
    <row r="512" spans="1:60"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qwDFzkoFaO6F3SrYUWRr5P0WwckHCqacA1dZVw0LGUss5DsjeLNBfw/bRUcSOD0WVOw3BzxCXl2JW+7gVaNGw==" saltValue="V9Y3H/Fg2FxXdpyogMSNbw==" spinCount="100000" sheet="1"/>
  <mergeCells count="203">
    <mergeCell ref="C14:G14"/>
    <mergeCell ref="C17:G17"/>
    <mergeCell ref="C19:G19"/>
    <mergeCell ref="C21:G21"/>
    <mergeCell ref="C23:G23"/>
    <mergeCell ref="C25:G25"/>
    <mergeCell ref="A1:G1"/>
    <mergeCell ref="C2:G2"/>
    <mergeCell ref="C3:G3"/>
    <mergeCell ref="C4:G4"/>
    <mergeCell ref="C10:G10"/>
    <mergeCell ref="C12:G12"/>
    <mergeCell ref="C40:G40"/>
    <mergeCell ref="C43:G43"/>
    <mergeCell ref="C46:G46"/>
    <mergeCell ref="C49:G49"/>
    <mergeCell ref="C52:G52"/>
    <mergeCell ref="C54:G54"/>
    <mergeCell ref="C27:G27"/>
    <mergeCell ref="C29:G29"/>
    <mergeCell ref="C32:G32"/>
    <mergeCell ref="C34:G34"/>
    <mergeCell ref="C36:G36"/>
    <mergeCell ref="C38:G38"/>
    <mergeCell ref="C70:G70"/>
    <mergeCell ref="C72:G72"/>
    <mergeCell ref="C75:G75"/>
    <mergeCell ref="C77:G77"/>
    <mergeCell ref="C79:G79"/>
    <mergeCell ref="C81:G81"/>
    <mergeCell ref="C56:G56"/>
    <mergeCell ref="C58:G58"/>
    <mergeCell ref="C60:G60"/>
    <mergeCell ref="C63:G63"/>
    <mergeCell ref="C65:G65"/>
    <mergeCell ref="C68:G68"/>
    <mergeCell ref="C98:G98"/>
    <mergeCell ref="C100:G100"/>
    <mergeCell ref="C104:G104"/>
    <mergeCell ref="C106:G106"/>
    <mergeCell ref="C108:G108"/>
    <mergeCell ref="C110:G110"/>
    <mergeCell ref="C83:G83"/>
    <mergeCell ref="C85:G85"/>
    <mergeCell ref="C88:G88"/>
    <mergeCell ref="C90:G90"/>
    <mergeCell ref="C93:G93"/>
    <mergeCell ref="C96:G96"/>
    <mergeCell ref="C129:G129"/>
    <mergeCell ref="C131:G131"/>
    <mergeCell ref="C133:G133"/>
    <mergeCell ref="C135:G135"/>
    <mergeCell ref="C137:G137"/>
    <mergeCell ref="C139:G139"/>
    <mergeCell ref="C113:G113"/>
    <mergeCell ref="C116:G116"/>
    <mergeCell ref="C118:G118"/>
    <mergeCell ref="C121:G121"/>
    <mergeCell ref="C125:G125"/>
    <mergeCell ref="C127:G127"/>
    <mergeCell ref="C156:G156"/>
    <mergeCell ref="C158:G158"/>
    <mergeCell ref="C160:G160"/>
    <mergeCell ref="C162:G162"/>
    <mergeCell ref="C164:G164"/>
    <mergeCell ref="C166:G166"/>
    <mergeCell ref="C141:G141"/>
    <mergeCell ref="C143:G143"/>
    <mergeCell ref="C144:G144"/>
    <mergeCell ref="C146:G146"/>
    <mergeCell ref="C151:G151"/>
    <mergeCell ref="C153:G153"/>
    <mergeCell ref="C186:G186"/>
    <mergeCell ref="C191:G191"/>
    <mergeCell ref="C195:G195"/>
    <mergeCell ref="C198:G198"/>
    <mergeCell ref="C200:G200"/>
    <mergeCell ref="C203:G203"/>
    <mergeCell ref="C169:G169"/>
    <mergeCell ref="C172:G172"/>
    <mergeCell ref="C174:G174"/>
    <mergeCell ref="C176:G176"/>
    <mergeCell ref="C179:G179"/>
    <mergeCell ref="C182:G182"/>
    <mergeCell ref="C221:G221"/>
    <mergeCell ref="C224:G224"/>
    <mergeCell ref="C227:G227"/>
    <mergeCell ref="C230:G230"/>
    <mergeCell ref="C233:G233"/>
    <mergeCell ref="C235:G235"/>
    <mergeCell ref="C209:G209"/>
    <mergeCell ref="C211:G211"/>
    <mergeCell ref="C213:G213"/>
    <mergeCell ref="C215:G215"/>
    <mergeCell ref="C217:G217"/>
    <mergeCell ref="C219:G219"/>
    <mergeCell ref="C254:G254"/>
    <mergeCell ref="C256:G256"/>
    <mergeCell ref="C258:G258"/>
    <mergeCell ref="C261:G261"/>
    <mergeCell ref="C262:G262"/>
    <mergeCell ref="C266:G266"/>
    <mergeCell ref="C237:G237"/>
    <mergeCell ref="C239:G239"/>
    <mergeCell ref="C241:G241"/>
    <mergeCell ref="C244:G244"/>
    <mergeCell ref="C247:G247"/>
    <mergeCell ref="C250:G250"/>
    <mergeCell ref="C284:G284"/>
    <mergeCell ref="C285:G285"/>
    <mergeCell ref="C288:G288"/>
    <mergeCell ref="C290:G290"/>
    <mergeCell ref="C292:G292"/>
    <mergeCell ref="C294:G294"/>
    <mergeCell ref="C269:G269"/>
    <mergeCell ref="C272:G272"/>
    <mergeCell ref="C274:G274"/>
    <mergeCell ref="C275:G275"/>
    <mergeCell ref="C279:G279"/>
    <mergeCell ref="C282:G282"/>
    <mergeCell ref="C308:G308"/>
    <mergeCell ref="C310:G310"/>
    <mergeCell ref="C312:G312"/>
    <mergeCell ref="C314:G314"/>
    <mergeCell ref="C316:G316"/>
    <mergeCell ref="C318:G318"/>
    <mergeCell ref="C295:G295"/>
    <mergeCell ref="C298:G298"/>
    <mergeCell ref="C300:G300"/>
    <mergeCell ref="C301:G301"/>
    <mergeCell ref="C304:G304"/>
    <mergeCell ref="C306:G306"/>
    <mergeCell ref="C329:G329"/>
    <mergeCell ref="C332:G332"/>
    <mergeCell ref="C334:G334"/>
    <mergeCell ref="C335:G335"/>
    <mergeCell ref="C338:G338"/>
    <mergeCell ref="C340:G340"/>
    <mergeCell ref="C319:G319"/>
    <mergeCell ref="C321:G321"/>
    <mergeCell ref="C322:G322"/>
    <mergeCell ref="C324:G324"/>
    <mergeCell ref="C325:G325"/>
    <mergeCell ref="C327:G327"/>
    <mergeCell ref="C357:G357"/>
    <mergeCell ref="C359:G359"/>
    <mergeCell ref="C361:G361"/>
    <mergeCell ref="C363:G363"/>
    <mergeCell ref="C366:G366"/>
    <mergeCell ref="C369:G369"/>
    <mergeCell ref="C342:G342"/>
    <mergeCell ref="C345:G345"/>
    <mergeCell ref="C347:G347"/>
    <mergeCell ref="C348:G348"/>
    <mergeCell ref="C352:G352"/>
    <mergeCell ref="C354:G354"/>
    <mergeCell ref="C385:G385"/>
    <mergeCell ref="C387:G387"/>
    <mergeCell ref="C391:G391"/>
    <mergeCell ref="C394:G394"/>
    <mergeCell ref="C397:G397"/>
    <mergeCell ref="C401:G401"/>
    <mergeCell ref="C372:G372"/>
    <mergeCell ref="C374:G374"/>
    <mergeCell ref="C377:G377"/>
    <mergeCell ref="C379:G379"/>
    <mergeCell ref="C381:G381"/>
    <mergeCell ref="C382:G382"/>
    <mergeCell ref="C428:G428"/>
    <mergeCell ref="C431:G431"/>
    <mergeCell ref="C435:G435"/>
    <mergeCell ref="C438:G438"/>
    <mergeCell ref="C441:G441"/>
    <mergeCell ref="C443:G443"/>
    <mergeCell ref="C403:G403"/>
    <mergeCell ref="C404:G404"/>
    <mergeCell ref="C409:G409"/>
    <mergeCell ref="C413:G413"/>
    <mergeCell ref="C416:G416"/>
    <mergeCell ref="C419:G419"/>
    <mergeCell ref="C461:G461"/>
    <mergeCell ref="C464:G464"/>
    <mergeCell ref="C467:G467"/>
    <mergeCell ref="C471:G471"/>
    <mergeCell ref="C473:G473"/>
    <mergeCell ref="C477:G477"/>
    <mergeCell ref="C444:G444"/>
    <mergeCell ref="C448:G448"/>
    <mergeCell ref="C451:G451"/>
    <mergeCell ref="C453:G453"/>
    <mergeCell ref="C454:G454"/>
    <mergeCell ref="C458:G458"/>
    <mergeCell ref="C497:G497"/>
    <mergeCell ref="C499:G499"/>
    <mergeCell ref="C501:G501"/>
    <mergeCell ref="C503:G503"/>
    <mergeCell ref="C504:G504"/>
    <mergeCell ref="C483:G483"/>
    <mergeCell ref="C486:G486"/>
    <mergeCell ref="C489:G489"/>
    <mergeCell ref="C492:G492"/>
    <mergeCell ref="C494:G494"/>
    <mergeCell ref="C495:G49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8B458-B43D-4F98-9C9E-22686E04C67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63</v>
      </c>
      <c r="C3" s="253" t="s">
        <v>64</v>
      </c>
      <c r="D3" s="254"/>
      <c r="E3" s="254"/>
      <c r="F3" s="254"/>
      <c r="G3" s="255"/>
      <c r="AC3" s="124" t="s">
        <v>186</v>
      </c>
      <c r="AG3" t="s">
        <v>189</v>
      </c>
    </row>
    <row r="4" spans="1:60" ht="24.95" customHeight="1" x14ac:dyDescent="0.2">
      <c r="A4" s="143" t="s">
        <v>9</v>
      </c>
      <c r="B4" s="144" t="s">
        <v>43</v>
      </c>
      <c r="C4" s="256" t="s">
        <v>62</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89</v>
      </c>
      <c r="C8" s="179" t="s">
        <v>90</v>
      </c>
      <c r="D8" s="166"/>
      <c r="E8" s="167"/>
      <c r="F8" s="168"/>
      <c r="G8" s="168">
        <f>SUMIF(AG9:AG30,"&lt;&gt;NOR",G9:G30)</f>
        <v>7071.2199999999993</v>
      </c>
      <c r="H8" s="168"/>
      <c r="I8" s="168">
        <f>SUM(I9:I30)</f>
        <v>0</v>
      </c>
      <c r="J8" s="168"/>
      <c r="K8" s="168">
        <f>SUM(K9:K30)</f>
        <v>0</v>
      </c>
      <c r="L8" s="168"/>
      <c r="M8" s="168">
        <f>SUM(M9:M30)</f>
        <v>8556.1761999999999</v>
      </c>
      <c r="N8" s="168"/>
      <c r="O8" s="168">
        <f>SUM(O9:O30)</f>
        <v>0</v>
      </c>
      <c r="P8" s="168"/>
      <c r="Q8" s="168">
        <f>SUM(Q9:Q30)</f>
        <v>0</v>
      </c>
      <c r="R8" s="168"/>
      <c r="S8" s="168"/>
      <c r="T8" s="169"/>
      <c r="U8" s="163"/>
      <c r="V8" s="163">
        <f>SUM(V9:V30)</f>
        <v>9.68</v>
      </c>
      <c r="W8" s="163"/>
      <c r="X8" s="163"/>
      <c r="AG8" t="s">
        <v>213</v>
      </c>
    </row>
    <row r="9" spans="1:60" outlineLevel="1" x14ac:dyDescent="0.2">
      <c r="A9" s="170">
        <v>1</v>
      </c>
      <c r="B9" s="171" t="s">
        <v>1242</v>
      </c>
      <c r="C9" s="180" t="s">
        <v>1243</v>
      </c>
      <c r="D9" s="172" t="s">
        <v>249</v>
      </c>
      <c r="E9" s="173">
        <v>1.0249999999999999</v>
      </c>
      <c r="F9" s="174">
        <v>2640.98</v>
      </c>
      <c r="G9" s="175">
        <f>ROUND(E9*F9,2)</f>
        <v>2707</v>
      </c>
      <c r="H9" s="174"/>
      <c r="I9" s="175">
        <f>ROUND(E9*H9,2)</f>
        <v>0</v>
      </c>
      <c r="J9" s="174"/>
      <c r="K9" s="175">
        <f>ROUND(E9*J9,2)</f>
        <v>0</v>
      </c>
      <c r="L9" s="175">
        <v>21</v>
      </c>
      <c r="M9" s="175">
        <f>G9*(1+L9/100)</f>
        <v>3275.47</v>
      </c>
      <c r="N9" s="175">
        <v>0</v>
      </c>
      <c r="O9" s="175">
        <f>ROUND(E9*N9,2)</f>
        <v>0</v>
      </c>
      <c r="P9" s="175">
        <v>0</v>
      </c>
      <c r="Q9" s="175">
        <f>ROUND(E9*P9,2)</f>
        <v>0</v>
      </c>
      <c r="R9" s="175" t="s">
        <v>250</v>
      </c>
      <c r="S9" s="175" t="s">
        <v>217</v>
      </c>
      <c r="T9" s="176" t="s">
        <v>218</v>
      </c>
      <c r="U9" s="161">
        <v>6.3</v>
      </c>
      <c r="V9" s="161">
        <f>ROUND(E9*U9,2)</f>
        <v>6.46</v>
      </c>
      <c r="W9" s="161"/>
      <c r="X9" s="161" t="s">
        <v>241</v>
      </c>
      <c r="Y9" s="150"/>
      <c r="Z9" s="150"/>
      <c r="AA9" s="150"/>
      <c r="AB9" s="150"/>
      <c r="AC9" s="150"/>
      <c r="AD9" s="150"/>
      <c r="AE9" s="150"/>
      <c r="AF9" s="150"/>
      <c r="AG9" s="150" t="s">
        <v>242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9" t="s">
        <v>1244</v>
      </c>
      <c r="D10" s="260"/>
      <c r="E10" s="260"/>
      <c r="F10" s="260"/>
      <c r="G10" s="260"/>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244</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9" t="s">
        <v>1326</v>
      </c>
      <c r="D11" s="184"/>
      <c r="E11" s="185">
        <v>1.0249999999999999</v>
      </c>
      <c r="F11" s="161"/>
      <c r="G11" s="161"/>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246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61"/>
      <c r="D12" s="262"/>
      <c r="E12" s="262"/>
      <c r="F12" s="262"/>
      <c r="G12" s="262"/>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0">
        <v>2</v>
      </c>
      <c r="B13" s="171" t="s">
        <v>260</v>
      </c>
      <c r="C13" s="180" t="s">
        <v>261</v>
      </c>
      <c r="D13" s="172" t="s">
        <v>249</v>
      </c>
      <c r="E13" s="173">
        <v>3.2050000000000001</v>
      </c>
      <c r="F13" s="174">
        <v>311.58</v>
      </c>
      <c r="G13" s="175">
        <f>ROUND(E13*F13,2)</f>
        <v>998.61</v>
      </c>
      <c r="H13" s="174"/>
      <c r="I13" s="175">
        <f>ROUND(E13*H13,2)</f>
        <v>0</v>
      </c>
      <c r="J13" s="174"/>
      <c r="K13" s="175">
        <f>ROUND(E13*J13,2)</f>
        <v>0</v>
      </c>
      <c r="L13" s="175">
        <v>21</v>
      </c>
      <c r="M13" s="175">
        <f>G13*(1+L13/100)</f>
        <v>1208.3181</v>
      </c>
      <c r="N13" s="175">
        <v>0</v>
      </c>
      <c r="O13" s="175">
        <f>ROUND(E13*N13,2)</f>
        <v>0</v>
      </c>
      <c r="P13" s="175">
        <v>0</v>
      </c>
      <c r="Q13" s="175">
        <f>ROUND(E13*P13,2)</f>
        <v>0</v>
      </c>
      <c r="R13" s="175" t="s">
        <v>250</v>
      </c>
      <c r="S13" s="175" t="s">
        <v>217</v>
      </c>
      <c r="T13" s="176" t="s">
        <v>218</v>
      </c>
      <c r="U13" s="161">
        <v>0.01</v>
      </c>
      <c r="V13" s="161">
        <f>ROUND(E13*U13,2)</f>
        <v>0.03</v>
      </c>
      <c r="W13" s="161"/>
      <c r="X13" s="161" t="s">
        <v>241</v>
      </c>
      <c r="Y13" s="150"/>
      <c r="Z13" s="150"/>
      <c r="AA13" s="150"/>
      <c r="AB13" s="150"/>
      <c r="AC13" s="150"/>
      <c r="AD13" s="150"/>
      <c r="AE13" s="150"/>
      <c r="AF13" s="150"/>
      <c r="AG13" s="150" t="s">
        <v>242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59" t="s">
        <v>262</v>
      </c>
      <c r="D14" s="260"/>
      <c r="E14" s="260"/>
      <c r="F14" s="260"/>
      <c r="G14" s="260"/>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244</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9" t="s">
        <v>1471</v>
      </c>
      <c r="D15" s="184"/>
      <c r="E15" s="185">
        <v>3.2050000000000001</v>
      </c>
      <c r="F15" s="161"/>
      <c r="G15" s="16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246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61"/>
      <c r="D16" s="262"/>
      <c r="E16" s="262"/>
      <c r="F16" s="262"/>
      <c r="G16" s="262"/>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221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33.75" outlineLevel="1" x14ac:dyDescent="0.2">
      <c r="A17" s="170">
        <v>3</v>
      </c>
      <c r="B17" s="171" t="s">
        <v>264</v>
      </c>
      <c r="C17" s="180" t="s">
        <v>265</v>
      </c>
      <c r="D17" s="172" t="s">
        <v>249</v>
      </c>
      <c r="E17" s="173">
        <v>44.87</v>
      </c>
      <c r="F17" s="174">
        <v>24.57</v>
      </c>
      <c r="G17" s="175">
        <f>ROUND(E17*F17,2)</f>
        <v>1102.46</v>
      </c>
      <c r="H17" s="174"/>
      <c r="I17" s="175">
        <f>ROUND(E17*H17,2)</f>
        <v>0</v>
      </c>
      <c r="J17" s="174"/>
      <c r="K17" s="175">
        <f>ROUND(E17*J17,2)</f>
        <v>0</v>
      </c>
      <c r="L17" s="175">
        <v>21</v>
      </c>
      <c r="M17" s="175">
        <f>G17*(1+L17/100)</f>
        <v>1333.9766</v>
      </c>
      <c r="N17" s="175">
        <v>0</v>
      </c>
      <c r="O17" s="175">
        <f>ROUND(E17*N17,2)</f>
        <v>0</v>
      </c>
      <c r="P17" s="175">
        <v>0</v>
      </c>
      <c r="Q17" s="175">
        <f>ROUND(E17*P17,2)</f>
        <v>0</v>
      </c>
      <c r="R17" s="175" t="s">
        <v>250</v>
      </c>
      <c r="S17" s="175" t="s">
        <v>217</v>
      </c>
      <c r="T17" s="176" t="s">
        <v>218</v>
      </c>
      <c r="U17" s="161">
        <v>0</v>
      </c>
      <c r="V17" s="161">
        <f>ROUND(E17*U17,2)</f>
        <v>0</v>
      </c>
      <c r="W17" s="161"/>
      <c r="X17" s="161" t="s">
        <v>241</v>
      </c>
      <c r="Y17" s="150"/>
      <c r="Z17" s="150"/>
      <c r="AA17" s="150"/>
      <c r="AB17" s="150"/>
      <c r="AC17" s="150"/>
      <c r="AD17" s="150"/>
      <c r="AE17" s="150"/>
      <c r="AF17" s="150"/>
      <c r="AG17" s="150" t="s">
        <v>242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59" t="s">
        <v>262</v>
      </c>
      <c r="D18" s="260"/>
      <c r="E18" s="260"/>
      <c r="F18" s="260"/>
      <c r="G18" s="260"/>
      <c r="H18" s="161"/>
      <c r="I18" s="161"/>
      <c r="J18" s="161"/>
      <c r="K18" s="161"/>
      <c r="L18" s="161"/>
      <c r="M18" s="161"/>
      <c r="N18" s="161"/>
      <c r="O18" s="161"/>
      <c r="P18" s="161"/>
      <c r="Q18" s="161"/>
      <c r="R18" s="161"/>
      <c r="S18" s="161"/>
      <c r="T18" s="161"/>
      <c r="U18" s="161"/>
      <c r="V18" s="161"/>
      <c r="W18" s="161"/>
      <c r="X18" s="161"/>
      <c r="Y18" s="150"/>
      <c r="Z18" s="150"/>
      <c r="AA18" s="150"/>
      <c r="AB18" s="150"/>
      <c r="AC18" s="150"/>
      <c r="AD18" s="150"/>
      <c r="AE18" s="150"/>
      <c r="AF18" s="150"/>
      <c r="AG18" s="150" t="s">
        <v>244</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9" t="s">
        <v>1472</v>
      </c>
      <c r="D19" s="184"/>
      <c r="E19" s="185">
        <v>44.87</v>
      </c>
      <c r="F19" s="161"/>
      <c r="G19" s="161"/>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246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61"/>
      <c r="D20" s="262"/>
      <c r="E20" s="262"/>
      <c r="F20" s="262"/>
      <c r="G20" s="262"/>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221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ht="22.5" outlineLevel="1" x14ac:dyDescent="0.2">
      <c r="A21" s="170">
        <v>4</v>
      </c>
      <c r="B21" s="171" t="s">
        <v>1249</v>
      </c>
      <c r="C21" s="180" t="s">
        <v>1250</v>
      </c>
      <c r="D21" s="172" t="s">
        <v>249</v>
      </c>
      <c r="E21" s="173">
        <v>2.415</v>
      </c>
      <c r="F21" s="174">
        <v>293.77999999999997</v>
      </c>
      <c r="G21" s="175">
        <f>ROUND(E21*F21,2)</f>
        <v>709.48</v>
      </c>
      <c r="H21" s="174"/>
      <c r="I21" s="175">
        <f>ROUND(E21*H21,2)</f>
        <v>0</v>
      </c>
      <c r="J21" s="174"/>
      <c r="K21" s="175">
        <f>ROUND(E21*J21,2)</f>
        <v>0</v>
      </c>
      <c r="L21" s="175">
        <v>21</v>
      </c>
      <c r="M21" s="175">
        <f>G21*(1+L21/100)</f>
        <v>858.47079999999994</v>
      </c>
      <c r="N21" s="175">
        <v>0</v>
      </c>
      <c r="O21" s="175">
        <f>ROUND(E21*N21,2)</f>
        <v>0</v>
      </c>
      <c r="P21" s="175">
        <v>0</v>
      </c>
      <c r="Q21" s="175">
        <f>ROUND(E21*P21,2)</f>
        <v>0</v>
      </c>
      <c r="R21" s="175" t="s">
        <v>250</v>
      </c>
      <c r="S21" s="175" t="s">
        <v>217</v>
      </c>
      <c r="T21" s="176" t="s">
        <v>218</v>
      </c>
      <c r="U21" s="161">
        <v>0.67</v>
      </c>
      <c r="V21" s="161">
        <f>ROUND(E21*U21,2)</f>
        <v>1.62</v>
      </c>
      <c r="W21" s="161"/>
      <c r="X21" s="161" t="s">
        <v>241</v>
      </c>
      <c r="Y21" s="150"/>
      <c r="Z21" s="150"/>
      <c r="AA21" s="150"/>
      <c r="AB21" s="150"/>
      <c r="AC21" s="150"/>
      <c r="AD21" s="150"/>
      <c r="AE21" s="150"/>
      <c r="AF21" s="150"/>
      <c r="AG21" s="150" t="s">
        <v>242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59" t="s">
        <v>1251</v>
      </c>
      <c r="D22" s="260"/>
      <c r="E22" s="260"/>
      <c r="F22" s="260"/>
      <c r="G22" s="260"/>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244</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9" t="s">
        <v>1247</v>
      </c>
      <c r="D23" s="184"/>
      <c r="E23" s="185">
        <v>2.415</v>
      </c>
      <c r="F23" s="161"/>
      <c r="G23" s="161"/>
      <c r="H23" s="161"/>
      <c r="I23" s="161"/>
      <c r="J23" s="161"/>
      <c r="K23" s="161"/>
      <c r="L23" s="161"/>
      <c r="M23" s="161"/>
      <c r="N23" s="161"/>
      <c r="O23" s="161"/>
      <c r="P23" s="161"/>
      <c r="Q23" s="161"/>
      <c r="R23" s="161"/>
      <c r="S23" s="161"/>
      <c r="T23" s="161"/>
      <c r="U23" s="161"/>
      <c r="V23" s="161"/>
      <c r="W23" s="161"/>
      <c r="X23" s="161"/>
      <c r="Y23" s="150"/>
      <c r="Z23" s="150"/>
      <c r="AA23" s="150"/>
      <c r="AB23" s="150"/>
      <c r="AC23" s="150"/>
      <c r="AD23" s="150"/>
      <c r="AE23" s="150"/>
      <c r="AF23" s="150"/>
      <c r="AG23" s="150" t="s">
        <v>246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61"/>
      <c r="D24" s="262"/>
      <c r="E24" s="262"/>
      <c r="F24" s="262"/>
      <c r="G24" s="262"/>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221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70">
        <v>5</v>
      </c>
      <c r="B25" s="171" t="s">
        <v>267</v>
      </c>
      <c r="C25" s="180" t="s">
        <v>268</v>
      </c>
      <c r="D25" s="172" t="s">
        <v>249</v>
      </c>
      <c r="E25" s="173">
        <v>2.415</v>
      </c>
      <c r="F25" s="174">
        <v>313.95</v>
      </c>
      <c r="G25" s="175">
        <f>ROUND(E25*F25,2)</f>
        <v>758.19</v>
      </c>
      <c r="H25" s="174"/>
      <c r="I25" s="175">
        <f>ROUND(E25*H25,2)</f>
        <v>0</v>
      </c>
      <c r="J25" s="174"/>
      <c r="K25" s="175">
        <f>ROUND(E25*J25,2)</f>
        <v>0</v>
      </c>
      <c r="L25" s="175">
        <v>21</v>
      </c>
      <c r="M25" s="175">
        <f>G25*(1+L25/100)</f>
        <v>917.40989999999999</v>
      </c>
      <c r="N25" s="175">
        <v>0</v>
      </c>
      <c r="O25" s="175">
        <f>ROUND(E25*N25,2)</f>
        <v>0</v>
      </c>
      <c r="P25" s="175">
        <v>0</v>
      </c>
      <c r="Q25" s="175">
        <f>ROUND(E25*P25,2)</f>
        <v>0</v>
      </c>
      <c r="R25" s="175" t="s">
        <v>250</v>
      </c>
      <c r="S25" s="175" t="s">
        <v>217</v>
      </c>
      <c r="T25" s="176" t="s">
        <v>218</v>
      </c>
      <c r="U25" s="161">
        <v>0.65</v>
      </c>
      <c r="V25" s="161">
        <f>ROUND(E25*U25,2)</f>
        <v>1.57</v>
      </c>
      <c r="W25" s="161"/>
      <c r="X25" s="161" t="s">
        <v>241</v>
      </c>
      <c r="Y25" s="150"/>
      <c r="Z25" s="150"/>
      <c r="AA25" s="150"/>
      <c r="AB25" s="150"/>
      <c r="AC25" s="150"/>
      <c r="AD25" s="150"/>
      <c r="AE25" s="150"/>
      <c r="AF25" s="150"/>
      <c r="AG25" s="150" t="s">
        <v>242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189" t="s">
        <v>1247</v>
      </c>
      <c r="D26" s="184"/>
      <c r="E26" s="185">
        <v>2.415</v>
      </c>
      <c r="F26" s="161"/>
      <c r="G26" s="161"/>
      <c r="H26" s="161"/>
      <c r="I26" s="161"/>
      <c r="J26" s="161"/>
      <c r="K26" s="161"/>
      <c r="L26" s="161"/>
      <c r="M26" s="161"/>
      <c r="N26" s="161"/>
      <c r="O26" s="161"/>
      <c r="P26" s="161"/>
      <c r="Q26" s="161"/>
      <c r="R26" s="161"/>
      <c r="S26" s="161"/>
      <c r="T26" s="161"/>
      <c r="U26" s="161"/>
      <c r="V26" s="161"/>
      <c r="W26" s="161"/>
      <c r="X26" s="161"/>
      <c r="Y26" s="150"/>
      <c r="Z26" s="150"/>
      <c r="AA26" s="150"/>
      <c r="AB26" s="150"/>
      <c r="AC26" s="150"/>
      <c r="AD26" s="150"/>
      <c r="AE26" s="150"/>
      <c r="AF26" s="150"/>
      <c r="AG26" s="150" t="s">
        <v>246</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61"/>
      <c r="D27" s="262"/>
      <c r="E27" s="262"/>
      <c r="F27" s="262"/>
      <c r="G27" s="262"/>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221</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0">
        <v>6</v>
      </c>
      <c r="B28" s="171" t="s">
        <v>284</v>
      </c>
      <c r="C28" s="180" t="s">
        <v>285</v>
      </c>
      <c r="D28" s="172" t="s">
        <v>249</v>
      </c>
      <c r="E28" s="173">
        <v>2.415</v>
      </c>
      <c r="F28" s="174">
        <v>329.39</v>
      </c>
      <c r="G28" s="175">
        <f>ROUND(E28*F28,2)</f>
        <v>795.48</v>
      </c>
      <c r="H28" s="174"/>
      <c r="I28" s="175">
        <f>ROUND(E28*H28,2)</f>
        <v>0</v>
      </c>
      <c r="J28" s="174"/>
      <c r="K28" s="175">
        <f>ROUND(E28*J28,2)</f>
        <v>0</v>
      </c>
      <c r="L28" s="175">
        <v>21</v>
      </c>
      <c r="M28" s="175">
        <f>G28*(1+L28/100)</f>
        <v>962.5308</v>
      </c>
      <c r="N28" s="175">
        <v>0</v>
      </c>
      <c r="O28" s="175">
        <f>ROUND(E28*N28,2)</f>
        <v>0</v>
      </c>
      <c r="P28" s="175">
        <v>0</v>
      </c>
      <c r="Q28" s="175">
        <f>ROUND(E28*P28,2)</f>
        <v>0</v>
      </c>
      <c r="R28" s="175" t="s">
        <v>250</v>
      </c>
      <c r="S28" s="175" t="s">
        <v>217</v>
      </c>
      <c r="T28" s="176" t="s">
        <v>218</v>
      </c>
      <c r="U28" s="161">
        <v>0</v>
      </c>
      <c r="V28" s="161">
        <f>ROUND(E28*U28,2)</f>
        <v>0</v>
      </c>
      <c r="W28" s="161"/>
      <c r="X28" s="161" t="s">
        <v>241</v>
      </c>
      <c r="Y28" s="150"/>
      <c r="Z28" s="150"/>
      <c r="AA28" s="150"/>
      <c r="AB28" s="150"/>
      <c r="AC28" s="150"/>
      <c r="AD28" s="150"/>
      <c r="AE28" s="150"/>
      <c r="AF28" s="150"/>
      <c r="AG28" s="150" t="s">
        <v>242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9" t="s">
        <v>1247</v>
      </c>
      <c r="D29" s="184"/>
      <c r="E29" s="185">
        <v>2.415</v>
      </c>
      <c r="F29" s="161"/>
      <c r="G29" s="161"/>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246</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61"/>
      <c r="D30" s="262"/>
      <c r="E30" s="262"/>
      <c r="F30" s="262"/>
      <c r="G30" s="262"/>
      <c r="H30" s="161"/>
      <c r="I30" s="161"/>
      <c r="J30" s="161"/>
      <c r="K30" s="161"/>
      <c r="L30" s="161"/>
      <c r="M30" s="161"/>
      <c r="N30" s="161"/>
      <c r="O30" s="161"/>
      <c r="P30" s="161"/>
      <c r="Q30" s="161"/>
      <c r="R30" s="161"/>
      <c r="S30" s="161"/>
      <c r="T30" s="161"/>
      <c r="U30" s="161"/>
      <c r="V30" s="161"/>
      <c r="W30" s="161"/>
      <c r="X30" s="161"/>
      <c r="Y30" s="150"/>
      <c r="Z30" s="150"/>
      <c r="AA30" s="150"/>
      <c r="AB30" s="150"/>
      <c r="AC30" s="150"/>
      <c r="AD30" s="150"/>
      <c r="AE30" s="150"/>
      <c r="AF30" s="150"/>
      <c r="AG30" s="150" t="s">
        <v>221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x14ac:dyDescent="0.2">
      <c r="A31" s="164" t="s">
        <v>212</v>
      </c>
      <c r="B31" s="165" t="s">
        <v>91</v>
      </c>
      <c r="C31" s="179" t="s">
        <v>92</v>
      </c>
      <c r="D31" s="166"/>
      <c r="E31" s="167"/>
      <c r="F31" s="168"/>
      <c r="G31" s="168">
        <f>SUMIF(AG32:AG38,"&lt;&gt;NOR",G32:G38)</f>
        <v>975.81999999999994</v>
      </c>
      <c r="H31" s="168"/>
      <c r="I31" s="168">
        <f>SUM(I32:I38)</f>
        <v>0</v>
      </c>
      <c r="J31" s="168"/>
      <c r="K31" s="168">
        <f>SUM(K32:K38)</f>
        <v>0</v>
      </c>
      <c r="L31" s="168"/>
      <c r="M31" s="168">
        <f>SUM(M32:M38)</f>
        <v>1180.7421999999999</v>
      </c>
      <c r="N31" s="168"/>
      <c r="O31" s="168">
        <f>SUM(O32:O38)</f>
        <v>0.05</v>
      </c>
      <c r="P31" s="168"/>
      <c r="Q31" s="168">
        <f>SUM(Q32:Q38)</f>
        <v>0</v>
      </c>
      <c r="R31" s="168"/>
      <c r="S31" s="168"/>
      <c r="T31" s="169"/>
      <c r="U31" s="163"/>
      <c r="V31" s="163">
        <f>SUM(V32:V38)</f>
        <v>1.05</v>
      </c>
      <c r="W31" s="163"/>
      <c r="X31" s="163"/>
      <c r="AG31" t="s">
        <v>213</v>
      </c>
    </row>
    <row r="32" spans="1:60" outlineLevel="1" x14ac:dyDescent="0.2">
      <c r="A32" s="170">
        <v>7</v>
      </c>
      <c r="B32" s="171" t="s">
        <v>1473</v>
      </c>
      <c r="C32" s="180" t="s">
        <v>1474</v>
      </c>
      <c r="D32" s="172" t="s">
        <v>276</v>
      </c>
      <c r="E32" s="173">
        <v>1.24</v>
      </c>
      <c r="F32" s="174">
        <v>636.21</v>
      </c>
      <c r="G32" s="175">
        <f>ROUND(E32*F32,2)</f>
        <v>788.9</v>
      </c>
      <c r="H32" s="174"/>
      <c r="I32" s="175">
        <f>ROUND(E32*H32,2)</f>
        <v>0</v>
      </c>
      <c r="J32" s="174"/>
      <c r="K32" s="175">
        <f>ROUND(E32*J32,2)</f>
        <v>0</v>
      </c>
      <c r="L32" s="175">
        <v>21</v>
      </c>
      <c r="M32" s="175">
        <f>G32*(1+L32/100)</f>
        <v>954.56899999999996</v>
      </c>
      <c r="N32" s="175">
        <v>3.6400000000000002E-2</v>
      </c>
      <c r="O32" s="175">
        <f>ROUND(E32*N32,2)</f>
        <v>0.05</v>
      </c>
      <c r="P32" s="175">
        <v>0</v>
      </c>
      <c r="Q32" s="175">
        <f>ROUND(E32*P32,2)</f>
        <v>0</v>
      </c>
      <c r="R32" s="175" t="s">
        <v>304</v>
      </c>
      <c r="S32" s="175" t="s">
        <v>217</v>
      </c>
      <c r="T32" s="176" t="s">
        <v>218</v>
      </c>
      <c r="U32" s="161">
        <v>0.52700000000000002</v>
      </c>
      <c r="V32" s="161">
        <f>ROUND(E32*U32,2)</f>
        <v>0.65</v>
      </c>
      <c r="W32" s="161"/>
      <c r="X32" s="161" t="s">
        <v>241</v>
      </c>
      <c r="Y32" s="150"/>
      <c r="Z32" s="150"/>
      <c r="AA32" s="150"/>
      <c r="AB32" s="150"/>
      <c r="AC32" s="150"/>
      <c r="AD32" s="150"/>
      <c r="AE32" s="150"/>
      <c r="AF32" s="150"/>
      <c r="AG32" s="150" t="s">
        <v>242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2.5" outlineLevel="1" x14ac:dyDescent="0.2">
      <c r="A33" s="157"/>
      <c r="B33" s="158"/>
      <c r="C33" s="259" t="s">
        <v>1475</v>
      </c>
      <c r="D33" s="260"/>
      <c r="E33" s="260"/>
      <c r="F33" s="260"/>
      <c r="G33" s="260"/>
      <c r="H33" s="161"/>
      <c r="I33" s="161"/>
      <c r="J33" s="161"/>
      <c r="K33" s="161"/>
      <c r="L33" s="161"/>
      <c r="M33" s="161"/>
      <c r="N33" s="161"/>
      <c r="O33" s="161"/>
      <c r="P33" s="161"/>
      <c r="Q33" s="161"/>
      <c r="R33" s="161"/>
      <c r="S33" s="161"/>
      <c r="T33" s="161"/>
      <c r="U33" s="161"/>
      <c r="V33" s="161"/>
      <c r="W33" s="161"/>
      <c r="X33" s="161"/>
      <c r="Y33" s="150"/>
      <c r="Z33" s="150"/>
      <c r="AA33" s="150"/>
      <c r="AB33" s="150"/>
      <c r="AC33" s="150"/>
      <c r="AD33" s="150"/>
      <c r="AE33" s="150"/>
      <c r="AF33" s="150"/>
      <c r="AG33" s="150" t="s">
        <v>244</v>
      </c>
      <c r="AH33" s="150"/>
      <c r="AI33" s="150"/>
      <c r="AJ33" s="150"/>
      <c r="AK33" s="150"/>
      <c r="AL33" s="150"/>
      <c r="AM33" s="150"/>
      <c r="AN33" s="150"/>
      <c r="AO33" s="150"/>
      <c r="AP33" s="150"/>
      <c r="AQ33" s="150"/>
      <c r="AR33" s="150"/>
      <c r="AS33" s="150"/>
      <c r="AT33" s="150"/>
      <c r="AU33" s="150"/>
      <c r="AV33" s="150"/>
      <c r="AW33" s="150"/>
      <c r="AX33" s="150"/>
      <c r="AY33" s="150"/>
      <c r="AZ33" s="150"/>
      <c r="BA33" s="188" t="str">
        <f>C33</f>
        <v>svislé nebo šikmé (odkloněné) , půdorysně přímé nebo zalomené, stěn základových desek ve volných nebo zapažených jámách, rýhách, šachtách, včetně případných vzpěr,</v>
      </c>
      <c r="BB33" s="150"/>
      <c r="BC33" s="150"/>
      <c r="BD33" s="150"/>
      <c r="BE33" s="150"/>
      <c r="BF33" s="150"/>
      <c r="BG33" s="150"/>
      <c r="BH33" s="150"/>
    </row>
    <row r="34" spans="1:60" outlineLevel="1" x14ac:dyDescent="0.2">
      <c r="A34" s="157"/>
      <c r="B34" s="158"/>
      <c r="C34" s="189" t="s">
        <v>1476</v>
      </c>
      <c r="D34" s="184"/>
      <c r="E34" s="185">
        <v>1.24</v>
      </c>
      <c r="F34" s="161"/>
      <c r="G34" s="161"/>
      <c r="H34" s="161"/>
      <c r="I34" s="161"/>
      <c r="J34" s="161"/>
      <c r="K34" s="161"/>
      <c r="L34" s="161"/>
      <c r="M34" s="161"/>
      <c r="N34" s="161"/>
      <c r="O34" s="161"/>
      <c r="P34" s="161"/>
      <c r="Q34" s="161"/>
      <c r="R34" s="161"/>
      <c r="S34" s="161"/>
      <c r="T34" s="161"/>
      <c r="U34" s="161"/>
      <c r="V34" s="161"/>
      <c r="W34" s="161"/>
      <c r="X34" s="161"/>
      <c r="Y34" s="150"/>
      <c r="Z34" s="150"/>
      <c r="AA34" s="150"/>
      <c r="AB34" s="150"/>
      <c r="AC34" s="150"/>
      <c r="AD34" s="150"/>
      <c r="AE34" s="150"/>
      <c r="AF34" s="150"/>
      <c r="AG34" s="150" t="s">
        <v>246</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61"/>
      <c r="D35" s="262"/>
      <c r="E35" s="262"/>
      <c r="F35" s="262"/>
      <c r="G35" s="262"/>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221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70">
        <v>8</v>
      </c>
      <c r="B36" s="171" t="s">
        <v>1477</v>
      </c>
      <c r="C36" s="180" t="s">
        <v>1478</v>
      </c>
      <c r="D36" s="172" t="s">
        <v>276</v>
      </c>
      <c r="E36" s="173">
        <v>1.24</v>
      </c>
      <c r="F36" s="174">
        <v>150.74</v>
      </c>
      <c r="G36" s="175">
        <f>ROUND(E36*F36,2)</f>
        <v>186.92</v>
      </c>
      <c r="H36" s="174"/>
      <c r="I36" s="175">
        <f>ROUND(E36*H36,2)</f>
        <v>0</v>
      </c>
      <c r="J36" s="174"/>
      <c r="K36" s="175">
        <f>ROUND(E36*J36,2)</f>
        <v>0</v>
      </c>
      <c r="L36" s="175">
        <v>21</v>
      </c>
      <c r="M36" s="175">
        <f>G36*(1+L36/100)</f>
        <v>226.17319999999998</v>
      </c>
      <c r="N36" s="175">
        <v>0</v>
      </c>
      <c r="O36" s="175">
        <f>ROUND(E36*N36,2)</f>
        <v>0</v>
      </c>
      <c r="P36" s="175">
        <v>0</v>
      </c>
      <c r="Q36" s="175">
        <f>ROUND(E36*P36,2)</f>
        <v>0</v>
      </c>
      <c r="R36" s="175" t="s">
        <v>304</v>
      </c>
      <c r="S36" s="175" t="s">
        <v>217</v>
      </c>
      <c r="T36" s="176" t="s">
        <v>218</v>
      </c>
      <c r="U36" s="161">
        <v>0.32</v>
      </c>
      <c r="V36" s="161">
        <f>ROUND(E36*U36,2)</f>
        <v>0.4</v>
      </c>
      <c r="W36" s="161"/>
      <c r="X36" s="161" t="s">
        <v>241</v>
      </c>
      <c r="Y36" s="150"/>
      <c r="Z36" s="150"/>
      <c r="AA36" s="150"/>
      <c r="AB36" s="150"/>
      <c r="AC36" s="150"/>
      <c r="AD36" s="150"/>
      <c r="AE36" s="150"/>
      <c r="AF36" s="150"/>
      <c r="AG36" s="150" t="s">
        <v>242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2.5" outlineLevel="1" x14ac:dyDescent="0.2">
      <c r="A37" s="157"/>
      <c r="B37" s="158"/>
      <c r="C37" s="259" t="s">
        <v>1475</v>
      </c>
      <c r="D37" s="260"/>
      <c r="E37" s="260"/>
      <c r="F37" s="260"/>
      <c r="G37" s="260"/>
      <c r="H37" s="161"/>
      <c r="I37" s="161"/>
      <c r="J37" s="161"/>
      <c r="K37" s="161"/>
      <c r="L37" s="161"/>
      <c r="M37" s="161"/>
      <c r="N37" s="161"/>
      <c r="O37" s="161"/>
      <c r="P37" s="161"/>
      <c r="Q37" s="161"/>
      <c r="R37" s="161"/>
      <c r="S37" s="161"/>
      <c r="T37" s="161"/>
      <c r="U37" s="161"/>
      <c r="V37" s="161"/>
      <c r="W37" s="161"/>
      <c r="X37" s="161"/>
      <c r="Y37" s="150"/>
      <c r="Z37" s="150"/>
      <c r="AA37" s="150"/>
      <c r="AB37" s="150"/>
      <c r="AC37" s="150"/>
      <c r="AD37" s="150"/>
      <c r="AE37" s="150"/>
      <c r="AF37" s="150"/>
      <c r="AG37" s="150" t="s">
        <v>244</v>
      </c>
      <c r="AH37" s="150"/>
      <c r="AI37" s="150"/>
      <c r="AJ37" s="150"/>
      <c r="AK37" s="150"/>
      <c r="AL37" s="150"/>
      <c r="AM37" s="150"/>
      <c r="AN37" s="150"/>
      <c r="AO37" s="150"/>
      <c r="AP37" s="150"/>
      <c r="AQ37" s="150"/>
      <c r="AR37" s="150"/>
      <c r="AS37" s="150"/>
      <c r="AT37" s="150"/>
      <c r="AU37" s="150"/>
      <c r="AV37" s="150"/>
      <c r="AW37" s="150"/>
      <c r="AX37" s="150"/>
      <c r="AY37" s="150"/>
      <c r="AZ37" s="150"/>
      <c r="BA37" s="188" t="str">
        <f>C37</f>
        <v>svislé nebo šikmé (odkloněné) , půdorysně přímé nebo zalomené, stěn základových desek ve volných nebo zapažených jámách, rýhách, šachtách, včetně případných vzpěr,</v>
      </c>
      <c r="BB37" s="150"/>
      <c r="BC37" s="150"/>
      <c r="BD37" s="150"/>
      <c r="BE37" s="150"/>
      <c r="BF37" s="150"/>
      <c r="BG37" s="150"/>
      <c r="BH37" s="150"/>
    </row>
    <row r="38" spans="1:60" outlineLevel="1" x14ac:dyDescent="0.2">
      <c r="A38" s="157"/>
      <c r="B38" s="158"/>
      <c r="C38" s="261"/>
      <c r="D38" s="262"/>
      <c r="E38" s="262"/>
      <c r="F38" s="262"/>
      <c r="G38" s="262"/>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221</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x14ac:dyDescent="0.2">
      <c r="A39" s="164" t="s">
        <v>212</v>
      </c>
      <c r="B39" s="165" t="s">
        <v>93</v>
      </c>
      <c r="C39" s="179" t="s">
        <v>94</v>
      </c>
      <c r="D39" s="166"/>
      <c r="E39" s="167"/>
      <c r="F39" s="168"/>
      <c r="G39" s="168">
        <f>SUMIF(AG40:AG43,"&lt;&gt;NOR",G40:G43)</f>
        <v>2059.98</v>
      </c>
      <c r="H39" s="168"/>
      <c r="I39" s="168">
        <f>SUM(I40:I43)</f>
        <v>0</v>
      </c>
      <c r="J39" s="168"/>
      <c r="K39" s="168">
        <f>SUM(K40:K43)</f>
        <v>0</v>
      </c>
      <c r="L39" s="168"/>
      <c r="M39" s="168">
        <f>SUM(M40:M43)</f>
        <v>2492.5758000000001</v>
      </c>
      <c r="N39" s="168"/>
      <c r="O39" s="168">
        <f>SUM(O40:O43)</f>
        <v>0.42</v>
      </c>
      <c r="P39" s="168"/>
      <c r="Q39" s="168">
        <f>SUM(Q40:Q43)</f>
        <v>0</v>
      </c>
      <c r="R39" s="168"/>
      <c r="S39" s="168"/>
      <c r="T39" s="169"/>
      <c r="U39" s="163"/>
      <c r="V39" s="163">
        <f>SUM(V40:V43)</f>
        <v>2.42</v>
      </c>
      <c r="W39" s="163"/>
      <c r="X39" s="163"/>
      <c r="AG39" t="s">
        <v>213</v>
      </c>
    </row>
    <row r="40" spans="1:60" outlineLevel="1" x14ac:dyDescent="0.2">
      <c r="A40" s="170">
        <v>9</v>
      </c>
      <c r="B40" s="171" t="s">
        <v>1266</v>
      </c>
      <c r="C40" s="180" t="s">
        <v>1082</v>
      </c>
      <c r="D40" s="172" t="s">
        <v>276</v>
      </c>
      <c r="E40" s="173">
        <v>1.5</v>
      </c>
      <c r="F40" s="174">
        <v>1373.32</v>
      </c>
      <c r="G40" s="175">
        <f>ROUND(E40*F40,2)</f>
        <v>2059.98</v>
      </c>
      <c r="H40" s="174"/>
      <c r="I40" s="175">
        <f>ROUND(E40*H40,2)</f>
        <v>0</v>
      </c>
      <c r="J40" s="174"/>
      <c r="K40" s="175">
        <f>ROUND(E40*J40,2)</f>
        <v>0</v>
      </c>
      <c r="L40" s="175">
        <v>21</v>
      </c>
      <c r="M40" s="175">
        <f>G40*(1+L40/100)</f>
        <v>2492.5758000000001</v>
      </c>
      <c r="N40" s="175">
        <v>0.28155999999999998</v>
      </c>
      <c r="O40" s="175">
        <f>ROUND(E40*N40,2)</f>
        <v>0.42</v>
      </c>
      <c r="P40" s="175">
        <v>0</v>
      </c>
      <c r="Q40" s="175">
        <f>ROUND(E40*P40,2)</f>
        <v>0</v>
      </c>
      <c r="R40" s="175" t="s">
        <v>348</v>
      </c>
      <c r="S40" s="175" t="s">
        <v>217</v>
      </c>
      <c r="T40" s="176" t="s">
        <v>218</v>
      </c>
      <c r="U40" s="161">
        <v>1.61</v>
      </c>
      <c r="V40" s="161">
        <f>ROUND(E40*U40,2)</f>
        <v>2.42</v>
      </c>
      <c r="W40" s="161"/>
      <c r="X40" s="161" t="s">
        <v>241</v>
      </c>
      <c r="Y40" s="150"/>
      <c r="Z40" s="150"/>
      <c r="AA40" s="150"/>
      <c r="AB40" s="150"/>
      <c r="AC40" s="150"/>
      <c r="AD40" s="150"/>
      <c r="AE40" s="150"/>
      <c r="AF40" s="150"/>
      <c r="AG40" s="150" t="s">
        <v>242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22.5" outlineLevel="1" x14ac:dyDescent="0.2">
      <c r="A41" s="157"/>
      <c r="B41" s="158"/>
      <c r="C41" s="259" t="s">
        <v>1083</v>
      </c>
      <c r="D41" s="260"/>
      <c r="E41" s="260"/>
      <c r="F41" s="260"/>
      <c r="G41" s="260"/>
      <c r="H41" s="161"/>
      <c r="I41" s="161"/>
      <c r="J41" s="161"/>
      <c r="K41" s="161"/>
      <c r="L41" s="161"/>
      <c r="M41" s="161"/>
      <c r="N41" s="161"/>
      <c r="O41" s="161"/>
      <c r="P41" s="161"/>
      <c r="Q41" s="161"/>
      <c r="R41" s="161"/>
      <c r="S41" s="161"/>
      <c r="T41" s="161"/>
      <c r="U41" s="161"/>
      <c r="V41" s="161"/>
      <c r="W41" s="161"/>
      <c r="X41" s="161"/>
      <c r="Y41" s="150"/>
      <c r="Z41" s="150"/>
      <c r="AA41" s="150"/>
      <c r="AB41" s="150"/>
      <c r="AC41" s="150"/>
      <c r="AD41" s="150"/>
      <c r="AE41" s="150"/>
      <c r="AF41" s="150"/>
      <c r="AG41" s="150" t="s">
        <v>244</v>
      </c>
      <c r="AH41" s="150"/>
      <c r="AI41" s="150"/>
      <c r="AJ41" s="150"/>
      <c r="AK41" s="150"/>
      <c r="AL41" s="150"/>
      <c r="AM41" s="150"/>
      <c r="AN41" s="150"/>
      <c r="AO41" s="150"/>
      <c r="AP41" s="150"/>
      <c r="AQ41" s="150"/>
      <c r="AR41" s="150"/>
      <c r="AS41" s="150"/>
      <c r="AT41" s="150"/>
      <c r="AU41" s="150"/>
      <c r="AV41" s="150"/>
      <c r="AW41" s="150"/>
      <c r="AX41" s="150"/>
      <c r="AY41" s="150"/>
      <c r="AZ41" s="150"/>
      <c r="BA41" s="188" t="str">
        <f>C41</f>
        <v>ve vybouraných otvorech, s vysekáním kapes pro zavázání, z jakýchkoliv cihel, z pomocného pracovního lešení o výšce podlahy do 1900 mm a pro zatížení do 1,5 kPa,</v>
      </c>
      <c r="BB41" s="150"/>
      <c r="BC41" s="150"/>
      <c r="BD41" s="150"/>
      <c r="BE41" s="150"/>
      <c r="BF41" s="150"/>
      <c r="BG41" s="150"/>
      <c r="BH41" s="150"/>
    </row>
    <row r="42" spans="1:60" outlineLevel="1" x14ac:dyDescent="0.2">
      <c r="A42" s="157"/>
      <c r="B42" s="158"/>
      <c r="C42" s="189" t="s">
        <v>1479</v>
      </c>
      <c r="D42" s="184"/>
      <c r="E42" s="185">
        <v>1.5</v>
      </c>
      <c r="F42" s="161"/>
      <c r="G42" s="161"/>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246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61"/>
      <c r="D43" s="262"/>
      <c r="E43" s="262"/>
      <c r="F43" s="262"/>
      <c r="G43" s="262"/>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221</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x14ac:dyDescent="0.2">
      <c r="A44" s="164" t="s">
        <v>212</v>
      </c>
      <c r="B44" s="165" t="s">
        <v>99</v>
      </c>
      <c r="C44" s="179" t="s">
        <v>100</v>
      </c>
      <c r="D44" s="166"/>
      <c r="E44" s="167"/>
      <c r="F44" s="168"/>
      <c r="G44" s="168">
        <f>SUMIF(AG45:AG59,"&lt;&gt;NOR",G45:G59)</f>
        <v>3225.9900000000002</v>
      </c>
      <c r="H44" s="168"/>
      <c r="I44" s="168">
        <f>SUM(I45:I59)</f>
        <v>0</v>
      </c>
      <c r="J44" s="168"/>
      <c r="K44" s="168">
        <f>SUM(K45:K59)</f>
        <v>0</v>
      </c>
      <c r="L44" s="168"/>
      <c r="M44" s="168">
        <f>SUM(M45:M59)</f>
        <v>3903.4479000000001</v>
      </c>
      <c r="N44" s="168"/>
      <c r="O44" s="168">
        <f>SUM(O45:O59)</f>
        <v>0.18</v>
      </c>
      <c r="P44" s="168"/>
      <c r="Q44" s="168">
        <f>SUM(Q45:Q59)</f>
        <v>0</v>
      </c>
      <c r="R44" s="168"/>
      <c r="S44" s="168"/>
      <c r="T44" s="169"/>
      <c r="U44" s="163"/>
      <c r="V44" s="163">
        <f>SUM(V45:V59)</f>
        <v>4.07</v>
      </c>
      <c r="W44" s="163"/>
      <c r="X44" s="163"/>
      <c r="AG44" t="s">
        <v>213</v>
      </c>
    </row>
    <row r="45" spans="1:60" outlineLevel="1" x14ac:dyDescent="0.2">
      <c r="A45" s="170">
        <v>10</v>
      </c>
      <c r="B45" s="171" t="s">
        <v>1280</v>
      </c>
      <c r="C45" s="180" t="s">
        <v>1281</v>
      </c>
      <c r="D45" s="172" t="s">
        <v>276</v>
      </c>
      <c r="E45" s="173">
        <v>5.0209999999999999</v>
      </c>
      <c r="F45" s="174">
        <v>70.98</v>
      </c>
      <c r="G45" s="175">
        <f>ROUND(E45*F45,2)</f>
        <v>356.39</v>
      </c>
      <c r="H45" s="174"/>
      <c r="I45" s="175">
        <f>ROUND(E45*H45,2)</f>
        <v>0</v>
      </c>
      <c r="J45" s="174"/>
      <c r="K45" s="175">
        <f>ROUND(E45*J45,2)</f>
        <v>0</v>
      </c>
      <c r="L45" s="175">
        <v>21</v>
      </c>
      <c r="M45" s="175">
        <f>G45*(1+L45/100)</f>
        <v>431.2319</v>
      </c>
      <c r="N45" s="175">
        <v>5.0000000000000001E-3</v>
      </c>
      <c r="O45" s="175">
        <f>ROUND(E45*N45,2)</f>
        <v>0.03</v>
      </c>
      <c r="P45" s="175">
        <v>0</v>
      </c>
      <c r="Q45" s="175">
        <f>ROUND(E45*P45,2)</f>
        <v>0</v>
      </c>
      <c r="R45" s="175" t="s">
        <v>304</v>
      </c>
      <c r="S45" s="175" t="s">
        <v>217</v>
      </c>
      <c r="T45" s="176" t="s">
        <v>218</v>
      </c>
      <c r="U45" s="161">
        <v>0.08</v>
      </c>
      <c r="V45" s="161">
        <f>ROUND(E45*U45,2)</f>
        <v>0.4</v>
      </c>
      <c r="W45" s="161"/>
      <c r="X45" s="161" t="s">
        <v>241</v>
      </c>
      <c r="Y45" s="150"/>
      <c r="Z45" s="150"/>
      <c r="AA45" s="150"/>
      <c r="AB45" s="150"/>
      <c r="AC45" s="150"/>
      <c r="AD45" s="150"/>
      <c r="AE45" s="150"/>
      <c r="AF45" s="150"/>
      <c r="AG45" s="150" t="s">
        <v>242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59" t="s">
        <v>453</v>
      </c>
      <c r="D46" s="260"/>
      <c r="E46" s="260"/>
      <c r="F46" s="260"/>
      <c r="G46" s="260"/>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244</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189" t="s">
        <v>1480</v>
      </c>
      <c r="D47" s="184"/>
      <c r="E47" s="185">
        <v>3.1459999999999999</v>
      </c>
      <c r="F47" s="161"/>
      <c r="G47" s="161"/>
      <c r="H47" s="161"/>
      <c r="I47" s="161"/>
      <c r="J47" s="161"/>
      <c r="K47" s="161"/>
      <c r="L47" s="161"/>
      <c r="M47" s="161"/>
      <c r="N47" s="161"/>
      <c r="O47" s="161"/>
      <c r="P47" s="161"/>
      <c r="Q47" s="161"/>
      <c r="R47" s="161"/>
      <c r="S47" s="161"/>
      <c r="T47" s="161"/>
      <c r="U47" s="161"/>
      <c r="V47" s="161"/>
      <c r="W47" s="161"/>
      <c r="X47" s="161"/>
      <c r="Y47" s="150"/>
      <c r="Z47" s="150"/>
      <c r="AA47" s="150"/>
      <c r="AB47" s="150"/>
      <c r="AC47" s="150"/>
      <c r="AD47" s="150"/>
      <c r="AE47" s="150"/>
      <c r="AF47" s="150"/>
      <c r="AG47" s="150" t="s">
        <v>246</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9" t="s">
        <v>1481</v>
      </c>
      <c r="D48" s="184"/>
      <c r="E48" s="185">
        <v>1.875</v>
      </c>
      <c r="F48" s="161"/>
      <c r="G48" s="161"/>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246</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61"/>
      <c r="D49" s="262"/>
      <c r="E49" s="262"/>
      <c r="F49" s="262"/>
      <c r="G49" s="262"/>
      <c r="H49" s="161"/>
      <c r="I49" s="161"/>
      <c r="J49" s="161"/>
      <c r="K49" s="161"/>
      <c r="L49" s="161"/>
      <c r="M49" s="161"/>
      <c r="N49" s="161"/>
      <c r="O49" s="161"/>
      <c r="P49" s="161"/>
      <c r="Q49" s="161"/>
      <c r="R49" s="161"/>
      <c r="S49" s="161"/>
      <c r="T49" s="161"/>
      <c r="U49" s="161"/>
      <c r="V49" s="161"/>
      <c r="W49" s="161"/>
      <c r="X49" s="161"/>
      <c r="Y49" s="150"/>
      <c r="Z49" s="150"/>
      <c r="AA49" s="150"/>
      <c r="AB49" s="150"/>
      <c r="AC49" s="150"/>
      <c r="AD49" s="150"/>
      <c r="AE49" s="150"/>
      <c r="AF49" s="150"/>
      <c r="AG49" s="150" t="s">
        <v>221</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ht="22.5" outlineLevel="1" x14ac:dyDescent="0.2">
      <c r="A50" s="170">
        <v>11</v>
      </c>
      <c r="B50" s="171" t="s">
        <v>1283</v>
      </c>
      <c r="C50" s="180" t="s">
        <v>1284</v>
      </c>
      <c r="D50" s="172" t="s">
        <v>276</v>
      </c>
      <c r="E50" s="173">
        <v>5.0209999999999999</v>
      </c>
      <c r="F50" s="174">
        <v>405.94</v>
      </c>
      <c r="G50" s="175">
        <f>ROUND(E50*F50,2)</f>
        <v>2038.22</v>
      </c>
      <c r="H50" s="174"/>
      <c r="I50" s="175">
        <f>ROUND(E50*H50,2)</f>
        <v>0</v>
      </c>
      <c r="J50" s="174"/>
      <c r="K50" s="175">
        <f>ROUND(E50*J50,2)</f>
        <v>0</v>
      </c>
      <c r="L50" s="175">
        <v>21</v>
      </c>
      <c r="M50" s="175">
        <f>G50*(1+L50/100)</f>
        <v>2466.2462</v>
      </c>
      <c r="N50" s="175">
        <v>2.6249999999999999E-2</v>
      </c>
      <c r="O50" s="175">
        <f>ROUND(E50*N50,2)</f>
        <v>0.13</v>
      </c>
      <c r="P50" s="175">
        <v>0</v>
      </c>
      <c r="Q50" s="175">
        <f>ROUND(E50*P50,2)</f>
        <v>0</v>
      </c>
      <c r="R50" s="175" t="s">
        <v>304</v>
      </c>
      <c r="S50" s="175" t="s">
        <v>217</v>
      </c>
      <c r="T50" s="176" t="s">
        <v>218</v>
      </c>
      <c r="U50" s="161">
        <v>0.48</v>
      </c>
      <c r="V50" s="161">
        <f>ROUND(E50*U50,2)</f>
        <v>2.41</v>
      </c>
      <c r="W50" s="161"/>
      <c r="X50" s="161" t="s">
        <v>241</v>
      </c>
      <c r="Y50" s="150"/>
      <c r="Z50" s="150"/>
      <c r="AA50" s="150"/>
      <c r="AB50" s="150"/>
      <c r="AC50" s="150"/>
      <c r="AD50" s="150"/>
      <c r="AE50" s="150"/>
      <c r="AF50" s="150"/>
      <c r="AG50" s="150" t="s">
        <v>242</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59" t="s">
        <v>453</v>
      </c>
      <c r="D51" s="260"/>
      <c r="E51" s="260"/>
      <c r="F51" s="260"/>
      <c r="G51" s="260"/>
      <c r="H51" s="161"/>
      <c r="I51" s="161"/>
      <c r="J51" s="161"/>
      <c r="K51" s="161"/>
      <c r="L51" s="161"/>
      <c r="M51" s="161"/>
      <c r="N51" s="161"/>
      <c r="O51" s="161"/>
      <c r="P51" s="161"/>
      <c r="Q51" s="161"/>
      <c r="R51" s="161"/>
      <c r="S51" s="161"/>
      <c r="T51" s="161"/>
      <c r="U51" s="161"/>
      <c r="V51" s="161"/>
      <c r="W51" s="161"/>
      <c r="X51" s="161"/>
      <c r="Y51" s="150"/>
      <c r="Z51" s="150"/>
      <c r="AA51" s="150"/>
      <c r="AB51" s="150"/>
      <c r="AC51" s="150"/>
      <c r="AD51" s="150"/>
      <c r="AE51" s="150"/>
      <c r="AF51" s="150"/>
      <c r="AG51" s="150" t="s">
        <v>244</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9" t="s">
        <v>1480</v>
      </c>
      <c r="D52" s="184"/>
      <c r="E52" s="185">
        <v>3.1459999999999999</v>
      </c>
      <c r="F52" s="161"/>
      <c r="G52" s="161"/>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246</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189" t="s">
        <v>1481</v>
      </c>
      <c r="D53" s="184"/>
      <c r="E53" s="185">
        <v>1.875</v>
      </c>
      <c r="F53" s="161"/>
      <c r="G53" s="161"/>
      <c r="H53" s="161"/>
      <c r="I53" s="161"/>
      <c r="J53" s="161"/>
      <c r="K53" s="161"/>
      <c r="L53" s="161"/>
      <c r="M53" s="161"/>
      <c r="N53" s="161"/>
      <c r="O53" s="161"/>
      <c r="P53" s="161"/>
      <c r="Q53" s="161"/>
      <c r="R53" s="161"/>
      <c r="S53" s="161"/>
      <c r="T53" s="161"/>
      <c r="U53" s="161"/>
      <c r="V53" s="161"/>
      <c r="W53" s="161"/>
      <c r="X53" s="161"/>
      <c r="Y53" s="150"/>
      <c r="Z53" s="150"/>
      <c r="AA53" s="150"/>
      <c r="AB53" s="150"/>
      <c r="AC53" s="150"/>
      <c r="AD53" s="150"/>
      <c r="AE53" s="150"/>
      <c r="AF53" s="150"/>
      <c r="AG53" s="150" t="s">
        <v>246</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61"/>
      <c r="D54" s="262"/>
      <c r="E54" s="262"/>
      <c r="F54" s="262"/>
      <c r="G54" s="262"/>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221</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70">
        <v>12</v>
      </c>
      <c r="B55" s="171" t="s">
        <v>1482</v>
      </c>
      <c r="C55" s="180" t="s">
        <v>1483</v>
      </c>
      <c r="D55" s="172" t="s">
        <v>276</v>
      </c>
      <c r="E55" s="173">
        <v>5.0209999999999999</v>
      </c>
      <c r="F55" s="174">
        <v>165.58</v>
      </c>
      <c r="G55" s="175">
        <f>ROUND(E55*F55,2)</f>
        <v>831.38</v>
      </c>
      <c r="H55" s="174"/>
      <c r="I55" s="175">
        <f>ROUND(E55*H55,2)</f>
        <v>0</v>
      </c>
      <c r="J55" s="174"/>
      <c r="K55" s="175">
        <f>ROUND(E55*J55,2)</f>
        <v>0</v>
      </c>
      <c r="L55" s="175">
        <v>21</v>
      </c>
      <c r="M55" s="175">
        <f>G55*(1+L55/100)</f>
        <v>1005.9698</v>
      </c>
      <c r="N55" s="175">
        <v>4.1999999999999997E-3</v>
      </c>
      <c r="O55" s="175">
        <f>ROUND(E55*N55,2)</f>
        <v>0.02</v>
      </c>
      <c r="P55" s="175">
        <v>0</v>
      </c>
      <c r="Q55" s="175">
        <f>ROUND(E55*P55,2)</f>
        <v>0</v>
      </c>
      <c r="R55" s="175" t="s">
        <v>304</v>
      </c>
      <c r="S55" s="175" t="s">
        <v>217</v>
      </c>
      <c r="T55" s="176" t="s">
        <v>218</v>
      </c>
      <c r="U55" s="161">
        <v>0.25</v>
      </c>
      <c r="V55" s="161">
        <f>ROUND(E55*U55,2)</f>
        <v>1.26</v>
      </c>
      <c r="W55" s="161"/>
      <c r="X55" s="161" t="s">
        <v>241</v>
      </c>
      <c r="Y55" s="150"/>
      <c r="Z55" s="150"/>
      <c r="AA55" s="150"/>
      <c r="AB55" s="150"/>
      <c r="AC55" s="150"/>
      <c r="AD55" s="150"/>
      <c r="AE55" s="150"/>
      <c r="AF55" s="150"/>
      <c r="AG55" s="150" t="s">
        <v>242</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59" t="s">
        <v>453</v>
      </c>
      <c r="D56" s="260"/>
      <c r="E56" s="260"/>
      <c r="F56" s="260"/>
      <c r="G56" s="260"/>
      <c r="H56" s="161"/>
      <c r="I56" s="161"/>
      <c r="J56" s="161"/>
      <c r="K56" s="161"/>
      <c r="L56" s="161"/>
      <c r="M56" s="161"/>
      <c r="N56" s="161"/>
      <c r="O56" s="161"/>
      <c r="P56" s="161"/>
      <c r="Q56" s="161"/>
      <c r="R56" s="161"/>
      <c r="S56" s="161"/>
      <c r="T56" s="161"/>
      <c r="U56" s="161"/>
      <c r="V56" s="161"/>
      <c r="W56" s="161"/>
      <c r="X56" s="161"/>
      <c r="Y56" s="150"/>
      <c r="Z56" s="150"/>
      <c r="AA56" s="150"/>
      <c r="AB56" s="150"/>
      <c r="AC56" s="150"/>
      <c r="AD56" s="150"/>
      <c r="AE56" s="150"/>
      <c r="AF56" s="150"/>
      <c r="AG56" s="150" t="s">
        <v>244</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9" t="s">
        <v>1480</v>
      </c>
      <c r="D57" s="184"/>
      <c r="E57" s="185">
        <v>3.1459999999999999</v>
      </c>
      <c r="F57" s="161"/>
      <c r="G57" s="161"/>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246</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189" t="s">
        <v>1481</v>
      </c>
      <c r="D58" s="184"/>
      <c r="E58" s="185">
        <v>1.875</v>
      </c>
      <c r="F58" s="161"/>
      <c r="G58" s="161"/>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246</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61"/>
      <c r="D59" s="262"/>
      <c r="E59" s="262"/>
      <c r="F59" s="262"/>
      <c r="G59" s="262"/>
      <c r="H59" s="161"/>
      <c r="I59" s="161"/>
      <c r="J59" s="161"/>
      <c r="K59" s="161"/>
      <c r="L59" s="161"/>
      <c r="M59" s="161"/>
      <c r="N59" s="161"/>
      <c r="O59" s="161"/>
      <c r="P59" s="161"/>
      <c r="Q59" s="161"/>
      <c r="R59" s="161"/>
      <c r="S59" s="161"/>
      <c r="T59" s="161"/>
      <c r="U59" s="161"/>
      <c r="V59" s="161"/>
      <c r="W59" s="161"/>
      <c r="X59" s="161"/>
      <c r="Y59" s="150"/>
      <c r="Z59" s="150"/>
      <c r="AA59" s="150"/>
      <c r="AB59" s="150"/>
      <c r="AC59" s="150"/>
      <c r="AD59" s="150"/>
      <c r="AE59" s="150"/>
      <c r="AF59" s="150"/>
      <c r="AG59" s="150" t="s">
        <v>221</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x14ac:dyDescent="0.2">
      <c r="A60" s="164" t="s">
        <v>212</v>
      </c>
      <c r="B60" s="165" t="s">
        <v>101</v>
      </c>
      <c r="C60" s="179" t="s">
        <v>102</v>
      </c>
      <c r="D60" s="166"/>
      <c r="E60" s="167"/>
      <c r="F60" s="168"/>
      <c r="G60" s="168">
        <f>SUMIF(AG61:AG66,"&lt;&gt;NOR",G61:G66)</f>
        <v>15461.82</v>
      </c>
      <c r="H60" s="168"/>
      <c r="I60" s="168">
        <f>SUM(I61:I66)</f>
        <v>0</v>
      </c>
      <c r="J60" s="168"/>
      <c r="K60" s="168">
        <f>SUM(K61:K66)</f>
        <v>0</v>
      </c>
      <c r="L60" s="168"/>
      <c r="M60" s="168">
        <f>SUM(M61:M66)</f>
        <v>18708.802199999998</v>
      </c>
      <c r="N60" s="168"/>
      <c r="O60" s="168">
        <f>SUM(O61:O66)</f>
        <v>0.6</v>
      </c>
      <c r="P60" s="168"/>
      <c r="Q60" s="168">
        <f>SUM(Q61:Q66)</f>
        <v>0</v>
      </c>
      <c r="R60" s="168"/>
      <c r="S60" s="168"/>
      <c r="T60" s="169"/>
      <c r="U60" s="163"/>
      <c r="V60" s="163">
        <f>SUM(V61:V66)</f>
        <v>20.23</v>
      </c>
      <c r="W60" s="163"/>
      <c r="X60" s="163"/>
      <c r="AG60" t="s">
        <v>213</v>
      </c>
    </row>
    <row r="61" spans="1:60" outlineLevel="1" x14ac:dyDescent="0.2">
      <c r="A61" s="170">
        <v>13</v>
      </c>
      <c r="B61" s="171" t="s">
        <v>1096</v>
      </c>
      <c r="C61" s="180" t="s">
        <v>1097</v>
      </c>
      <c r="D61" s="172" t="s">
        <v>276</v>
      </c>
      <c r="E61" s="173">
        <v>17.14</v>
      </c>
      <c r="F61" s="174">
        <v>902.09</v>
      </c>
      <c r="G61" s="175">
        <f>ROUND(E61*F61,2)</f>
        <v>15461.82</v>
      </c>
      <c r="H61" s="174"/>
      <c r="I61" s="175">
        <f>ROUND(E61*H61,2)</f>
        <v>0</v>
      </c>
      <c r="J61" s="174"/>
      <c r="K61" s="175">
        <f>ROUND(E61*J61,2)</f>
        <v>0</v>
      </c>
      <c r="L61" s="175">
        <v>21</v>
      </c>
      <c r="M61" s="175">
        <f>G61*(1+L61/100)</f>
        <v>18708.802199999998</v>
      </c>
      <c r="N61" s="175">
        <v>3.4909999999999997E-2</v>
      </c>
      <c r="O61" s="175">
        <f>ROUND(E61*N61,2)</f>
        <v>0.6</v>
      </c>
      <c r="P61" s="175">
        <v>0</v>
      </c>
      <c r="Q61" s="175">
        <f>ROUND(E61*P61,2)</f>
        <v>0</v>
      </c>
      <c r="R61" s="175" t="s">
        <v>348</v>
      </c>
      <c r="S61" s="175" t="s">
        <v>217</v>
      </c>
      <c r="T61" s="176" t="s">
        <v>218</v>
      </c>
      <c r="U61" s="161">
        <v>1.18</v>
      </c>
      <c r="V61" s="161">
        <f>ROUND(E61*U61,2)</f>
        <v>20.23</v>
      </c>
      <c r="W61" s="161"/>
      <c r="X61" s="161" t="s">
        <v>241</v>
      </c>
      <c r="Y61" s="150"/>
      <c r="Z61" s="150"/>
      <c r="AA61" s="150"/>
      <c r="AB61" s="150"/>
      <c r="AC61" s="150"/>
      <c r="AD61" s="150"/>
      <c r="AE61" s="150"/>
      <c r="AF61" s="150"/>
      <c r="AG61" s="150" t="s">
        <v>242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59" t="s">
        <v>1098</v>
      </c>
      <c r="D62" s="260"/>
      <c r="E62" s="260"/>
      <c r="F62" s="260"/>
      <c r="G62" s="260"/>
      <c r="H62" s="161"/>
      <c r="I62" s="161"/>
      <c r="J62" s="161"/>
      <c r="K62" s="161"/>
      <c r="L62" s="161"/>
      <c r="M62" s="161"/>
      <c r="N62" s="161"/>
      <c r="O62" s="161"/>
      <c r="P62" s="161"/>
      <c r="Q62" s="161"/>
      <c r="R62" s="161"/>
      <c r="S62" s="161"/>
      <c r="T62" s="161"/>
      <c r="U62" s="161"/>
      <c r="V62" s="161"/>
      <c r="W62" s="161"/>
      <c r="X62" s="161"/>
      <c r="Y62" s="150"/>
      <c r="Z62" s="150"/>
      <c r="AA62" s="150"/>
      <c r="AB62" s="150"/>
      <c r="AC62" s="150"/>
      <c r="AD62" s="150"/>
      <c r="AE62" s="150"/>
      <c r="AF62" s="150"/>
      <c r="AG62" s="150" t="s">
        <v>244</v>
      </c>
      <c r="AH62" s="150"/>
      <c r="AI62" s="150"/>
      <c r="AJ62" s="150"/>
      <c r="AK62" s="150"/>
      <c r="AL62" s="150"/>
      <c r="AM62" s="150"/>
      <c r="AN62" s="150"/>
      <c r="AO62" s="150"/>
      <c r="AP62" s="150"/>
      <c r="AQ62" s="150"/>
      <c r="AR62" s="150"/>
      <c r="AS62" s="150"/>
      <c r="AT62" s="150"/>
      <c r="AU62" s="150"/>
      <c r="AV62" s="150"/>
      <c r="AW62" s="150"/>
      <c r="AX62" s="150"/>
      <c r="AY62" s="150"/>
      <c r="AZ62" s="150"/>
      <c r="BA62" s="188" t="str">
        <f>C62</f>
        <v>okenního nebo dveřního, z pomocného pracovního lešení o výšce podlahy do 1900 mm a pro zatížení do 1,5 kPa,</v>
      </c>
      <c r="BB62" s="150"/>
      <c r="BC62" s="150"/>
      <c r="BD62" s="150"/>
      <c r="BE62" s="150"/>
      <c r="BF62" s="150"/>
      <c r="BG62" s="150"/>
      <c r="BH62" s="150"/>
    </row>
    <row r="63" spans="1:60" outlineLevel="1" x14ac:dyDescent="0.2">
      <c r="A63" s="157"/>
      <c r="B63" s="158"/>
      <c r="C63" s="189" t="s">
        <v>482</v>
      </c>
      <c r="D63" s="184"/>
      <c r="E63" s="185"/>
      <c r="F63" s="161"/>
      <c r="G63" s="161"/>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246</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9" t="s">
        <v>1484</v>
      </c>
      <c r="D64" s="184"/>
      <c r="E64" s="185">
        <v>9.4499999999999993</v>
      </c>
      <c r="F64" s="161"/>
      <c r="G64" s="16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246</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189" t="s">
        <v>1485</v>
      </c>
      <c r="D65" s="184"/>
      <c r="E65" s="185">
        <v>7.69</v>
      </c>
      <c r="F65" s="161"/>
      <c r="G65" s="161"/>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246</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61"/>
      <c r="D66" s="262"/>
      <c r="E66" s="262"/>
      <c r="F66" s="262"/>
      <c r="G66" s="262"/>
      <c r="H66" s="161"/>
      <c r="I66" s="161"/>
      <c r="J66" s="161"/>
      <c r="K66" s="161"/>
      <c r="L66" s="161"/>
      <c r="M66" s="161"/>
      <c r="N66" s="161"/>
      <c r="O66" s="161"/>
      <c r="P66" s="161"/>
      <c r="Q66" s="161"/>
      <c r="R66" s="161"/>
      <c r="S66" s="161"/>
      <c r="T66" s="161"/>
      <c r="U66" s="161"/>
      <c r="V66" s="161"/>
      <c r="W66" s="161"/>
      <c r="X66" s="161"/>
      <c r="Y66" s="150"/>
      <c r="Z66" s="150"/>
      <c r="AA66" s="150"/>
      <c r="AB66" s="150"/>
      <c r="AC66" s="150"/>
      <c r="AD66" s="150"/>
      <c r="AE66" s="150"/>
      <c r="AF66" s="150"/>
      <c r="AG66" s="150" t="s">
        <v>221</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x14ac:dyDescent="0.2">
      <c r="A67" s="164" t="s">
        <v>212</v>
      </c>
      <c r="B67" s="165" t="s">
        <v>103</v>
      </c>
      <c r="C67" s="179" t="s">
        <v>104</v>
      </c>
      <c r="D67" s="166"/>
      <c r="E67" s="167"/>
      <c r="F67" s="168"/>
      <c r="G67" s="168">
        <f>SUMIF(AG68:AG86,"&lt;&gt;NOR",G68:G86)</f>
        <v>18735.669999999998</v>
      </c>
      <c r="H67" s="168"/>
      <c r="I67" s="168">
        <f>SUM(I68:I86)</f>
        <v>0</v>
      </c>
      <c r="J67" s="168"/>
      <c r="K67" s="168">
        <f>SUM(K68:K86)</f>
        <v>0</v>
      </c>
      <c r="L67" s="168"/>
      <c r="M67" s="168">
        <f>SUM(M68:M86)</f>
        <v>22670.1607</v>
      </c>
      <c r="N67" s="168"/>
      <c r="O67" s="168">
        <f>SUM(O68:O86)</f>
        <v>0.49</v>
      </c>
      <c r="P67" s="168"/>
      <c r="Q67" s="168">
        <f>SUM(Q68:Q86)</f>
        <v>0</v>
      </c>
      <c r="R67" s="168"/>
      <c r="S67" s="168"/>
      <c r="T67" s="169"/>
      <c r="U67" s="163"/>
      <c r="V67" s="163">
        <f>SUM(V68:V86)</f>
        <v>17.7</v>
      </c>
      <c r="W67" s="163"/>
      <c r="X67" s="163"/>
      <c r="AG67" t="s">
        <v>213</v>
      </c>
    </row>
    <row r="68" spans="1:60" ht="22.5" outlineLevel="1" x14ac:dyDescent="0.2">
      <c r="A68" s="170">
        <v>14</v>
      </c>
      <c r="B68" s="171" t="s">
        <v>1486</v>
      </c>
      <c r="C68" s="180" t="s">
        <v>1487</v>
      </c>
      <c r="D68" s="172" t="s">
        <v>276</v>
      </c>
      <c r="E68" s="173">
        <v>26.88</v>
      </c>
      <c r="F68" s="174">
        <v>365.59</v>
      </c>
      <c r="G68" s="175">
        <f>ROUND(E68*F68,2)</f>
        <v>9827.06</v>
      </c>
      <c r="H68" s="174"/>
      <c r="I68" s="175">
        <f>ROUND(E68*H68,2)</f>
        <v>0</v>
      </c>
      <c r="J68" s="174"/>
      <c r="K68" s="175">
        <f>ROUND(E68*J68,2)</f>
        <v>0</v>
      </c>
      <c r="L68" s="175">
        <v>21</v>
      </c>
      <c r="M68" s="175">
        <f>G68*(1+L68/100)</f>
        <v>11890.7426</v>
      </c>
      <c r="N68" s="175">
        <v>7.2000000000000005E-4</v>
      </c>
      <c r="O68" s="175">
        <f>ROUND(E68*N68,2)</f>
        <v>0.02</v>
      </c>
      <c r="P68" s="175">
        <v>0</v>
      </c>
      <c r="Q68" s="175">
        <f>ROUND(E68*P68,2)</f>
        <v>0</v>
      </c>
      <c r="R68" s="175" t="s">
        <v>304</v>
      </c>
      <c r="S68" s="175" t="s">
        <v>217</v>
      </c>
      <c r="T68" s="176" t="s">
        <v>218</v>
      </c>
      <c r="U68" s="161">
        <v>0.27</v>
      </c>
      <c r="V68" s="161">
        <f>ROUND(E68*U68,2)</f>
        <v>7.26</v>
      </c>
      <c r="W68" s="161"/>
      <c r="X68" s="161" t="s">
        <v>241</v>
      </c>
      <c r="Y68" s="150"/>
      <c r="Z68" s="150"/>
      <c r="AA68" s="150"/>
      <c r="AB68" s="150"/>
      <c r="AC68" s="150"/>
      <c r="AD68" s="150"/>
      <c r="AE68" s="150"/>
      <c r="AF68" s="150"/>
      <c r="AG68" s="150" t="s">
        <v>242</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59" t="s">
        <v>1110</v>
      </c>
      <c r="D69" s="260"/>
      <c r="E69" s="260"/>
      <c r="F69" s="260"/>
      <c r="G69" s="260"/>
      <c r="H69" s="161"/>
      <c r="I69" s="161"/>
      <c r="J69" s="161"/>
      <c r="K69" s="161"/>
      <c r="L69" s="161"/>
      <c r="M69" s="161"/>
      <c r="N69" s="161"/>
      <c r="O69" s="161"/>
      <c r="P69" s="161"/>
      <c r="Q69" s="161"/>
      <c r="R69" s="161"/>
      <c r="S69" s="161"/>
      <c r="T69" s="161"/>
      <c r="U69" s="161"/>
      <c r="V69" s="161"/>
      <c r="W69" s="161"/>
      <c r="X69" s="161"/>
      <c r="Y69" s="150"/>
      <c r="Z69" s="150"/>
      <c r="AA69" s="150"/>
      <c r="AB69" s="150"/>
      <c r="AC69" s="150"/>
      <c r="AD69" s="150"/>
      <c r="AE69" s="150"/>
      <c r="AF69" s="150"/>
      <c r="AG69" s="150" t="s">
        <v>244</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189" t="s">
        <v>1488</v>
      </c>
      <c r="D70" s="184"/>
      <c r="E70" s="185"/>
      <c r="F70" s="161"/>
      <c r="G70" s="161"/>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246</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9" t="s">
        <v>1489</v>
      </c>
      <c r="D71" s="184"/>
      <c r="E71" s="185">
        <v>9.4499999999999993</v>
      </c>
      <c r="F71" s="161"/>
      <c r="G71" s="161"/>
      <c r="H71" s="161"/>
      <c r="I71" s="161"/>
      <c r="J71" s="161"/>
      <c r="K71" s="161"/>
      <c r="L71" s="161"/>
      <c r="M71" s="161"/>
      <c r="N71" s="161"/>
      <c r="O71" s="161"/>
      <c r="P71" s="161"/>
      <c r="Q71" s="161"/>
      <c r="R71" s="161"/>
      <c r="S71" s="161"/>
      <c r="T71" s="161"/>
      <c r="U71" s="161"/>
      <c r="V71" s="161"/>
      <c r="W71" s="161"/>
      <c r="X71" s="161"/>
      <c r="Y71" s="150"/>
      <c r="Z71" s="150"/>
      <c r="AA71" s="150"/>
      <c r="AB71" s="150"/>
      <c r="AC71" s="150"/>
      <c r="AD71" s="150"/>
      <c r="AE71" s="150"/>
      <c r="AF71" s="150"/>
      <c r="AG71" s="150" t="s">
        <v>246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9" t="s">
        <v>1490</v>
      </c>
      <c r="D72" s="184"/>
      <c r="E72" s="185">
        <v>1.1399999999999999</v>
      </c>
      <c r="F72" s="161"/>
      <c r="G72" s="161"/>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246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9" t="s">
        <v>1491</v>
      </c>
      <c r="D73" s="184"/>
      <c r="E73" s="185">
        <v>1.54</v>
      </c>
      <c r="F73" s="161"/>
      <c r="G73" s="161"/>
      <c r="H73" s="161"/>
      <c r="I73" s="161"/>
      <c r="J73" s="161"/>
      <c r="K73" s="161"/>
      <c r="L73" s="161"/>
      <c r="M73" s="161"/>
      <c r="N73" s="161"/>
      <c r="O73" s="161"/>
      <c r="P73" s="161"/>
      <c r="Q73" s="161"/>
      <c r="R73" s="161"/>
      <c r="S73" s="161"/>
      <c r="T73" s="161"/>
      <c r="U73" s="161"/>
      <c r="V73" s="161"/>
      <c r="W73" s="161"/>
      <c r="X73" s="161"/>
      <c r="Y73" s="150"/>
      <c r="Z73" s="150"/>
      <c r="AA73" s="150"/>
      <c r="AB73" s="150"/>
      <c r="AC73" s="150"/>
      <c r="AD73" s="150"/>
      <c r="AE73" s="150"/>
      <c r="AF73" s="150"/>
      <c r="AG73" s="150" t="s">
        <v>246</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189" t="s">
        <v>1492</v>
      </c>
      <c r="D74" s="184"/>
      <c r="E74" s="185">
        <v>0.9</v>
      </c>
      <c r="F74" s="161"/>
      <c r="G74" s="161"/>
      <c r="H74" s="161"/>
      <c r="I74" s="161"/>
      <c r="J74" s="161"/>
      <c r="K74" s="161"/>
      <c r="L74" s="161"/>
      <c r="M74" s="161"/>
      <c r="N74" s="161"/>
      <c r="O74" s="161"/>
      <c r="P74" s="161"/>
      <c r="Q74" s="161"/>
      <c r="R74" s="161"/>
      <c r="S74" s="161"/>
      <c r="T74" s="161"/>
      <c r="U74" s="161"/>
      <c r="V74" s="161"/>
      <c r="W74" s="161"/>
      <c r="X74" s="161"/>
      <c r="Y74" s="150"/>
      <c r="Z74" s="150"/>
      <c r="AA74" s="150"/>
      <c r="AB74" s="150"/>
      <c r="AC74" s="150"/>
      <c r="AD74" s="150"/>
      <c r="AE74" s="150"/>
      <c r="AF74" s="150"/>
      <c r="AG74" s="150" t="s">
        <v>246</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9" t="s">
        <v>653</v>
      </c>
      <c r="D75" s="184"/>
      <c r="E75" s="185"/>
      <c r="F75" s="161"/>
      <c r="G75" s="161"/>
      <c r="H75" s="161"/>
      <c r="I75" s="161"/>
      <c r="J75" s="161"/>
      <c r="K75" s="161"/>
      <c r="L75" s="161"/>
      <c r="M75" s="161"/>
      <c r="N75" s="161"/>
      <c r="O75" s="161"/>
      <c r="P75" s="161"/>
      <c r="Q75" s="161"/>
      <c r="R75" s="161"/>
      <c r="S75" s="161"/>
      <c r="T75" s="161"/>
      <c r="U75" s="161"/>
      <c r="V75" s="161"/>
      <c r="W75" s="161"/>
      <c r="X75" s="161"/>
      <c r="Y75" s="150"/>
      <c r="Z75" s="150"/>
      <c r="AA75" s="150"/>
      <c r="AB75" s="150"/>
      <c r="AC75" s="150"/>
      <c r="AD75" s="150"/>
      <c r="AE75" s="150"/>
      <c r="AF75" s="150"/>
      <c r="AG75" s="150" t="s">
        <v>246</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9" t="s">
        <v>1493</v>
      </c>
      <c r="D76" s="184"/>
      <c r="E76" s="185">
        <v>9.4499999999999993</v>
      </c>
      <c r="F76" s="161"/>
      <c r="G76" s="161"/>
      <c r="H76" s="161"/>
      <c r="I76" s="161"/>
      <c r="J76" s="161"/>
      <c r="K76" s="161"/>
      <c r="L76" s="161"/>
      <c r="M76" s="161"/>
      <c r="N76" s="161"/>
      <c r="O76" s="161"/>
      <c r="P76" s="161"/>
      <c r="Q76" s="161"/>
      <c r="R76" s="161"/>
      <c r="S76" s="161"/>
      <c r="T76" s="161"/>
      <c r="U76" s="161"/>
      <c r="V76" s="161"/>
      <c r="W76" s="161"/>
      <c r="X76" s="161"/>
      <c r="Y76" s="150"/>
      <c r="Z76" s="150"/>
      <c r="AA76" s="150"/>
      <c r="AB76" s="150"/>
      <c r="AC76" s="150"/>
      <c r="AD76" s="150"/>
      <c r="AE76" s="150"/>
      <c r="AF76" s="150"/>
      <c r="AG76" s="150" t="s">
        <v>246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9" t="s">
        <v>1494</v>
      </c>
      <c r="D77" s="184"/>
      <c r="E77" s="185">
        <v>4.4000000000000004</v>
      </c>
      <c r="F77" s="161"/>
      <c r="G77" s="161"/>
      <c r="H77" s="161"/>
      <c r="I77" s="161"/>
      <c r="J77" s="161"/>
      <c r="K77" s="161"/>
      <c r="L77" s="161"/>
      <c r="M77" s="161"/>
      <c r="N77" s="161"/>
      <c r="O77" s="161"/>
      <c r="P77" s="161"/>
      <c r="Q77" s="161"/>
      <c r="R77" s="161"/>
      <c r="S77" s="161"/>
      <c r="T77" s="161"/>
      <c r="U77" s="161"/>
      <c r="V77" s="161"/>
      <c r="W77" s="161"/>
      <c r="X77" s="161"/>
      <c r="Y77" s="150"/>
      <c r="Z77" s="150"/>
      <c r="AA77" s="150"/>
      <c r="AB77" s="150"/>
      <c r="AC77" s="150"/>
      <c r="AD77" s="150"/>
      <c r="AE77" s="150"/>
      <c r="AF77" s="150"/>
      <c r="AG77" s="150" t="s">
        <v>246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61"/>
      <c r="D78" s="262"/>
      <c r="E78" s="262"/>
      <c r="F78" s="262"/>
      <c r="G78" s="262"/>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221</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0">
        <v>15</v>
      </c>
      <c r="B79" s="171" t="s">
        <v>1112</v>
      </c>
      <c r="C79" s="180" t="s">
        <v>1113</v>
      </c>
      <c r="D79" s="172" t="s">
        <v>276</v>
      </c>
      <c r="E79" s="173">
        <v>13.03</v>
      </c>
      <c r="F79" s="174">
        <v>683.7</v>
      </c>
      <c r="G79" s="175">
        <f>ROUND(E79*F79,2)</f>
        <v>8908.61</v>
      </c>
      <c r="H79" s="174"/>
      <c r="I79" s="175">
        <f>ROUND(E79*H79,2)</f>
        <v>0</v>
      </c>
      <c r="J79" s="174"/>
      <c r="K79" s="175">
        <f>ROUND(E79*J79,2)</f>
        <v>0</v>
      </c>
      <c r="L79" s="175">
        <v>21</v>
      </c>
      <c r="M79" s="175">
        <f>G79*(1+L79/100)</f>
        <v>10779.418100000001</v>
      </c>
      <c r="N79" s="175">
        <v>3.5749999999999997E-2</v>
      </c>
      <c r="O79" s="175">
        <f>ROUND(E79*N79,2)</f>
        <v>0.47</v>
      </c>
      <c r="P79" s="175">
        <v>0</v>
      </c>
      <c r="Q79" s="175">
        <f>ROUND(E79*P79,2)</f>
        <v>0</v>
      </c>
      <c r="R79" s="175" t="s">
        <v>304</v>
      </c>
      <c r="S79" s="175" t="s">
        <v>217</v>
      </c>
      <c r="T79" s="176" t="s">
        <v>218</v>
      </c>
      <c r="U79" s="161">
        <v>0.80100000000000005</v>
      </c>
      <c r="V79" s="161">
        <f>ROUND(E79*U79,2)</f>
        <v>10.44</v>
      </c>
      <c r="W79" s="161"/>
      <c r="X79" s="161" t="s">
        <v>241</v>
      </c>
      <c r="Y79" s="150"/>
      <c r="Z79" s="150"/>
      <c r="AA79" s="150"/>
      <c r="AB79" s="150"/>
      <c r="AC79" s="150"/>
      <c r="AD79" s="150"/>
      <c r="AE79" s="150"/>
      <c r="AF79" s="150"/>
      <c r="AG79" s="150" t="s">
        <v>242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59" t="s">
        <v>1114</v>
      </c>
      <c r="D80" s="260"/>
      <c r="E80" s="260"/>
      <c r="F80" s="260"/>
      <c r="G80" s="260"/>
      <c r="H80" s="161"/>
      <c r="I80" s="161"/>
      <c r="J80" s="161"/>
      <c r="K80" s="161"/>
      <c r="L80" s="161"/>
      <c r="M80" s="161"/>
      <c r="N80" s="161"/>
      <c r="O80" s="161"/>
      <c r="P80" s="161"/>
      <c r="Q80" s="161"/>
      <c r="R80" s="161"/>
      <c r="S80" s="161"/>
      <c r="T80" s="161"/>
      <c r="U80" s="161"/>
      <c r="V80" s="161"/>
      <c r="W80" s="161"/>
      <c r="X80" s="161"/>
      <c r="Y80" s="150"/>
      <c r="Z80" s="150"/>
      <c r="AA80" s="150"/>
      <c r="AB80" s="150"/>
      <c r="AC80" s="150"/>
      <c r="AD80" s="150"/>
      <c r="AE80" s="150"/>
      <c r="AF80" s="150"/>
      <c r="AG80" s="150" t="s">
        <v>244</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9" t="s">
        <v>1488</v>
      </c>
      <c r="D81" s="184"/>
      <c r="E81" s="185"/>
      <c r="F81" s="161"/>
      <c r="G81" s="161"/>
      <c r="H81" s="161"/>
      <c r="I81" s="161"/>
      <c r="J81" s="161"/>
      <c r="K81" s="161"/>
      <c r="L81" s="161"/>
      <c r="M81" s="161"/>
      <c r="N81" s="161"/>
      <c r="O81" s="161"/>
      <c r="P81" s="161"/>
      <c r="Q81" s="161"/>
      <c r="R81" s="161"/>
      <c r="S81" s="161"/>
      <c r="T81" s="161"/>
      <c r="U81" s="161"/>
      <c r="V81" s="161"/>
      <c r="W81" s="161"/>
      <c r="X81" s="161"/>
      <c r="Y81" s="150"/>
      <c r="Z81" s="150"/>
      <c r="AA81" s="150"/>
      <c r="AB81" s="150"/>
      <c r="AC81" s="150"/>
      <c r="AD81" s="150"/>
      <c r="AE81" s="150"/>
      <c r="AF81" s="150"/>
      <c r="AG81" s="150" t="s">
        <v>246</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189" t="s">
        <v>1489</v>
      </c>
      <c r="D82" s="184"/>
      <c r="E82" s="185">
        <v>9.4499999999999993</v>
      </c>
      <c r="F82" s="161"/>
      <c r="G82" s="161"/>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246</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9" t="s">
        <v>1490</v>
      </c>
      <c r="D83" s="184"/>
      <c r="E83" s="185">
        <v>1.1399999999999999</v>
      </c>
      <c r="F83" s="161"/>
      <c r="G83" s="161"/>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246</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9" t="s">
        <v>1491</v>
      </c>
      <c r="D84" s="184"/>
      <c r="E84" s="185">
        <v>1.54</v>
      </c>
      <c r="F84" s="161"/>
      <c r="G84" s="161"/>
      <c r="H84" s="161"/>
      <c r="I84" s="161"/>
      <c r="J84" s="161"/>
      <c r="K84" s="161"/>
      <c r="L84" s="161"/>
      <c r="M84" s="161"/>
      <c r="N84" s="161"/>
      <c r="O84" s="161"/>
      <c r="P84" s="161"/>
      <c r="Q84" s="161"/>
      <c r="R84" s="161"/>
      <c r="S84" s="161"/>
      <c r="T84" s="161"/>
      <c r="U84" s="161"/>
      <c r="V84" s="161"/>
      <c r="W84" s="161"/>
      <c r="X84" s="161"/>
      <c r="Y84" s="150"/>
      <c r="Z84" s="150"/>
      <c r="AA84" s="150"/>
      <c r="AB84" s="150"/>
      <c r="AC84" s="150"/>
      <c r="AD84" s="150"/>
      <c r="AE84" s="150"/>
      <c r="AF84" s="150"/>
      <c r="AG84" s="150" t="s">
        <v>246</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9" t="s">
        <v>1492</v>
      </c>
      <c r="D85" s="184"/>
      <c r="E85" s="185">
        <v>0.9</v>
      </c>
      <c r="F85" s="161"/>
      <c r="G85" s="161"/>
      <c r="H85" s="161"/>
      <c r="I85" s="161"/>
      <c r="J85" s="161"/>
      <c r="K85" s="161"/>
      <c r="L85" s="161"/>
      <c r="M85" s="161"/>
      <c r="N85" s="161"/>
      <c r="O85" s="161"/>
      <c r="P85" s="161"/>
      <c r="Q85" s="161"/>
      <c r="R85" s="161"/>
      <c r="S85" s="161"/>
      <c r="T85" s="161"/>
      <c r="U85" s="161"/>
      <c r="V85" s="161"/>
      <c r="W85" s="161"/>
      <c r="X85" s="161"/>
      <c r="Y85" s="150"/>
      <c r="Z85" s="150"/>
      <c r="AA85" s="150"/>
      <c r="AB85" s="150"/>
      <c r="AC85" s="150"/>
      <c r="AD85" s="150"/>
      <c r="AE85" s="150"/>
      <c r="AF85" s="150"/>
      <c r="AG85" s="150" t="s">
        <v>246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61"/>
      <c r="D86" s="262"/>
      <c r="E86" s="262"/>
      <c r="F86" s="262"/>
      <c r="G86" s="262"/>
      <c r="H86" s="161"/>
      <c r="I86" s="161"/>
      <c r="J86" s="161"/>
      <c r="K86" s="161"/>
      <c r="L86" s="161"/>
      <c r="M86" s="161"/>
      <c r="N86" s="161"/>
      <c r="O86" s="161"/>
      <c r="P86" s="161"/>
      <c r="Q86" s="161"/>
      <c r="R86" s="161"/>
      <c r="S86" s="161"/>
      <c r="T86" s="161"/>
      <c r="U86" s="161"/>
      <c r="V86" s="161"/>
      <c r="W86" s="161"/>
      <c r="X86" s="161"/>
      <c r="Y86" s="150"/>
      <c r="Z86" s="150"/>
      <c r="AA86" s="150"/>
      <c r="AB86" s="150"/>
      <c r="AC86" s="150"/>
      <c r="AD86" s="150"/>
      <c r="AE86" s="150"/>
      <c r="AF86" s="150"/>
      <c r="AG86" s="150" t="s">
        <v>221</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x14ac:dyDescent="0.2">
      <c r="A87" s="164" t="s">
        <v>212</v>
      </c>
      <c r="B87" s="165" t="s">
        <v>105</v>
      </c>
      <c r="C87" s="179" t="s">
        <v>106</v>
      </c>
      <c r="D87" s="166"/>
      <c r="E87" s="167"/>
      <c r="F87" s="168"/>
      <c r="G87" s="168">
        <f>SUMIF(AG88:AG92,"&lt;&gt;NOR",G88:G92)</f>
        <v>210.72</v>
      </c>
      <c r="H87" s="168"/>
      <c r="I87" s="168">
        <f>SUM(I88:I92)</f>
        <v>0</v>
      </c>
      <c r="J87" s="168"/>
      <c r="K87" s="168">
        <f>SUM(K88:K92)</f>
        <v>0</v>
      </c>
      <c r="L87" s="168"/>
      <c r="M87" s="168">
        <f>SUM(M88:M92)</f>
        <v>254.97119999999998</v>
      </c>
      <c r="N87" s="168"/>
      <c r="O87" s="168">
        <f>SUM(O88:O92)</f>
        <v>0.05</v>
      </c>
      <c r="P87" s="168"/>
      <c r="Q87" s="168">
        <f>SUM(Q88:Q92)</f>
        <v>0</v>
      </c>
      <c r="R87" s="168"/>
      <c r="S87" s="168"/>
      <c r="T87" s="169"/>
      <c r="U87" s="163"/>
      <c r="V87" s="163">
        <f>SUM(V88:V92)</f>
        <v>0.25</v>
      </c>
      <c r="W87" s="163"/>
      <c r="X87" s="163"/>
      <c r="AG87" t="s">
        <v>213</v>
      </c>
    </row>
    <row r="88" spans="1:60" ht="22.5" outlineLevel="1" x14ac:dyDescent="0.2">
      <c r="A88" s="170">
        <v>16</v>
      </c>
      <c r="B88" s="171" t="s">
        <v>1331</v>
      </c>
      <c r="C88" s="180" t="s">
        <v>1332</v>
      </c>
      <c r="D88" s="172" t="s">
        <v>276</v>
      </c>
      <c r="E88" s="173">
        <v>0.67500000000000004</v>
      </c>
      <c r="F88" s="174">
        <v>312.18</v>
      </c>
      <c r="G88" s="175">
        <f>ROUND(E88*F88,2)</f>
        <v>210.72</v>
      </c>
      <c r="H88" s="174"/>
      <c r="I88" s="175">
        <f>ROUND(E88*H88,2)</f>
        <v>0</v>
      </c>
      <c r="J88" s="174"/>
      <c r="K88" s="175">
        <f>ROUND(E88*J88,2)</f>
        <v>0</v>
      </c>
      <c r="L88" s="175">
        <v>21</v>
      </c>
      <c r="M88" s="175">
        <f>G88*(1+L88/100)</f>
        <v>254.97119999999998</v>
      </c>
      <c r="N88" s="175">
        <v>7.4260000000000007E-2</v>
      </c>
      <c r="O88" s="175">
        <f>ROUND(E88*N88,2)</f>
        <v>0.05</v>
      </c>
      <c r="P88" s="175">
        <v>0</v>
      </c>
      <c r="Q88" s="175">
        <f>ROUND(E88*P88,2)</f>
        <v>0</v>
      </c>
      <c r="R88" s="175" t="s">
        <v>304</v>
      </c>
      <c r="S88" s="175" t="s">
        <v>217</v>
      </c>
      <c r="T88" s="176" t="s">
        <v>218</v>
      </c>
      <c r="U88" s="161">
        <v>0.37</v>
      </c>
      <c r="V88" s="161">
        <f>ROUND(E88*U88,2)</f>
        <v>0.25</v>
      </c>
      <c r="W88" s="161"/>
      <c r="X88" s="161" t="s">
        <v>241</v>
      </c>
      <c r="Y88" s="150"/>
      <c r="Z88" s="150"/>
      <c r="AA88" s="150"/>
      <c r="AB88" s="150"/>
      <c r="AC88" s="150"/>
      <c r="AD88" s="150"/>
      <c r="AE88" s="150"/>
      <c r="AF88" s="150"/>
      <c r="AG88" s="150" t="s">
        <v>242</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1" x14ac:dyDescent="0.2">
      <c r="A89" s="157"/>
      <c r="B89" s="158"/>
      <c r="C89" s="259" t="s">
        <v>542</v>
      </c>
      <c r="D89" s="260"/>
      <c r="E89" s="260"/>
      <c r="F89" s="260"/>
      <c r="G89" s="260"/>
      <c r="H89" s="161"/>
      <c r="I89" s="161"/>
      <c r="J89" s="161"/>
      <c r="K89" s="161"/>
      <c r="L89" s="161"/>
      <c r="M89" s="161"/>
      <c r="N89" s="161"/>
      <c r="O89" s="161"/>
      <c r="P89" s="161"/>
      <c r="Q89" s="161"/>
      <c r="R89" s="161"/>
      <c r="S89" s="161"/>
      <c r="T89" s="161"/>
      <c r="U89" s="161"/>
      <c r="V89" s="161"/>
      <c r="W89" s="161"/>
      <c r="X89" s="161"/>
      <c r="Y89" s="150"/>
      <c r="Z89" s="150"/>
      <c r="AA89" s="150"/>
      <c r="AB89" s="150"/>
      <c r="AC89" s="150"/>
      <c r="AD89" s="150"/>
      <c r="AE89" s="150"/>
      <c r="AF89" s="150"/>
      <c r="AG89" s="150" t="s">
        <v>244</v>
      </c>
      <c r="AH89" s="150"/>
      <c r="AI89" s="150"/>
      <c r="AJ89" s="150"/>
      <c r="AK89" s="150"/>
      <c r="AL89" s="150"/>
      <c r="AM89" s="150"/>
      <c r="AN89" s="150"/>
      <c r="AO89" s="150"/>
      <c r="AP89" s="150"/>
      <c r="AQ89" s="150"/>
      <c r="AR89" s="150"/>
      <c r="AS89" s="150"/>
      <c r="AT89" s="150"/>
      <c r="AU89" s="150"/>
      <c r="AV89" s="150"/>
      <c r="AW89" s="150"/>
      <c r="AX89" s="150"/>
      <c r="AY89" s="150"/>
      <c r="AZ89" s="150"/>
      <c r="BA89" s="188" t="str">
        <f>C89</f>
        <v>na zdivu jako podklad např. pod izolaci, na parapetech z prefabrikovaných dílců, pod oplechování apod., vodorovný nebo ve spádu do 15°, hlazený dřevěným hladítkem,</v>
      </c>
      <c r="BB89" s="150"/>
      <c r="BC89" s="150"/>
      <c r="BD89" s="150"/>
      <c r="BE89" s="150"/>
      <c r="BF89" s="150"/>
      <c r="BG89" s="150"/>
      <c r="BH89" s="150"/>
    </row>
    <row r="90" spans="1:60" outlineLevel="1" x14ac:dyDescent="0.2">
      <c r="A90" s="157"/>
      <c r="B90" s="158"/>
      <c r="C90" s="189" t="s">
        <v>1333</v>
      </c>
      <c r="D90" s="184"/>
      <c r="E90" s="185"/>
      <c r="F90" s="161"/>
      <c r="G90" s="161"/>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246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9" t="s">
        <v>1495</v>
      </c>
      <c r="D91" s="184"/>
      <c r="E91" s="185">
        <v>0.67500000000000004</v>
      </c>
      <c r="F91" s="161"/>
      <c r="G91" s="161"/>
      <c r="H91" s="161"/>
      <c r="I91" s="161"/>
      <c r="J91" s="161"/>
      <c r="K91" s="161"/>
      <c r="L91" s="161"/>
      <c r="M91" s="161"/>
      <c r="N91" s="161"/>
      <c r="O91" s="161"/>
      <c r="P91" s="161"/>
      <c r="Q91" s="161"/>
      <c r="R91" s="161"/>
      <c r="S91" s="161"/>
      <c r="T91" s="161"/>
      <c r="U91" s="161"/>
      <c r="V91" s="161"/>
      <c r="W91" s="161"/>
      <c r="X91" s="161"/>
      <c r="Y91" s="150"/>
      <c r="Z91" s="150"/>
      <c r="AA91" s="150"/>
      <c r="AB91" s="150"/>
      <c r="AC91" s="150"/>
      <c r="AD91" s="150"/>
      <c r="AE91" s="150"/>
      <c r="AF91" s="150"/>
      <c r="AG91" s="150" t="s">
        <v>246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61"/>
      <c r="D92" s="262"/>
      <c r="E92" s="262"/>
      <c r="F92" s="262"/>
      <c r="G92" s="262"/>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221</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x14ac:dyDescent="0.2">
      <c r="A93" s="164" t="s">
        <v>212</v>
      </c>
      <c r="B93" s="165" t="s">
        <v>107</v>
      </c>
      <c r="C93" s="179" t="s">
        <v>108</v>
      </c>
      <c r="D93" s="166"/>
      <c r="E93" s="167"/>
      <c r="F93" s="168"/>
      <c r="G93" s="168">
        <f>SUMIF(AG94:AG109,"&lt;&gt;NOR",G94:G109)</f>
        <v>2264.7399999999998</v>
      </c>
      <c r="H93" s="168"/>
      <c r="I93" s="168">
        <f>SUM(I94:I109)</f>
        <v>0</v>
      </c>
      <c r="J93" s="168"/>
      <c r="K93" s="168">
        <f>SUM(K94:K109)</f>
        <v>0</v>
      </c>
      <c r="L93" s="168"/>
      <c r="M93" s="168">
        <f>SUM(M94:M109)</f>
        <v>2740.3353999999999</v>
      </c>
      <c r="N93" s="168"/>
      <c r="O93" s="168">
        <f>SUM(O94:O109)</f>
        <v>0.02</v>
      </c>
      <c r="P93" s="168"/>
      <c r="Q93" s="168">
        <f>SUM(Q94:Q109)</f>
        <v>0</v>
      </c>
      <c r="R93" s="168"/>
      <c r="S93" s="168"/>
      <c r="T93" s="169"/>
      <c r="U93" s="163"/>
      <c r="V93" s="163">
        <f>SUM(V94:V109)</f>
        <v>1.1200000000000001</v>
      </c>
      <c r="W93" s="163"/>
      <c r="X93" s="163"/>
      <c r="AG93" t="s">
        <v>213</v>
      </c>
    </row>
    <row r="94" spans="1:60" ht="22.5" outlineLevel="1" x14ac:dyDescent="0.2">
      <c r="A94" s="170">
        <v>17</v>
      </c>
      <c r="B94" s="171" t="s">
        <v>1496</v>
      </c>
      <c r="C94" s="180" t="s">
        <v>1497</v>
      </c>
      <c r="D94" s="172" t="s">
        <v>239</v>
      </c>
      <c r="E94" s="173">
        <v>0.85</v>
      </c>
      <c r="F94" s="174">
        <v>712.16</v>
      </c>
      <c r="G94" s="175">
        <f>ROUND(E94*F94,2)</f>
        <v>605.34</v>
      </c>
      <c r="H94" s="174"/>
      <c r="I94" s="175">
        <f>ROUND(E94*H94,2)</f>
        <v>0</v>
      </c>
      <c r="J94" s="174"/>
      <c r="K94" s="175">
        <f>ROUND(E94*J94,2)</f>
        <v>0</v>
      </c>
      <c r="L94" s="175">
        <v>21</v>
      </c>
      <c r="M94" s="175">
        <f>G94*(1+L94/100)</f>
        <v>732.46140000000003</v>
      </c>
      <c r="N94" s="175">
        <v>5.5100000000000001E-3</v>
      </c>
      <c r="O94" s="175">
        <f>ROUND(E94*N94,2)</f>
        <v>0</v>
      </c>
      <c r="P94" s="175">
        <v>0</v>
      </c>
      <c r="Q94" s="175">
        <f>ROUND(E94*P94,2)</f>
        <v>0</v>
      </c>
      <c r="R94" s="175" t="s">
        <v>304</v>
      </c>
      <c r="S94" s="175" t="s">
        <v>217</v>
      </c>
      <c r="T94" s="176" t="s">
        <v>218</v>
      </c>
      <c r="U94" s="161">
        <v>0.43</v>
      </c>
      <c r="V94" s="161">
        <f>ROUND(E94*U94,2)</f>
        <v>0.37</v>
      </c>
      <c r="W94" s="161"/>
      <c r="X94" s="161" t="s">
        <v>241</v>
      </c>
      <c r="Y94" s="150"/>
      <c r="Z94" s="150"/>
      <c r="AA94" s="150"/>
      <c r="AB94" s="150"/>
      <c r="AC94" s="150"/>
      <c r="AD94" s="150"/>
      <c r="AE94" s="150"/>
      <c r="AF94" s="150"/>
      <c r="AG94" s="150" t="s">
        <v>242</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ht="22.5" outlineLevel="1" x14ac:dyDescent="0.2">
      <c r="A95" s="157"/>
      <c r="B95" s="158"/>
      <c r="C95" s="259" t="s">
        <v>552</v>
      </c>
      <c r="D95" s="260"/>
      <c r="E95" s="260"/>
      <c r="F95" s="260"/>
      <c r="G95" s="260"/>
      <c r="H95" s="161"/>
      <c r="I95" s="161"/>
      <c r="J95" s="161"/>
      <c r="K95" s="161"/>
      <c r="L95" s="161"/>
      <c r="M95" s="161"/>
      <c r="N95" s="161"/>
      <c r="O95" s="161"/>
      <c r="P95" s="161"/>
      <c r="Q95" s="161"/>
      <c r="R95" s="161"/>
      <c r="S95" s="161"/>
      <c r="T95" s="161"/>
      <c r="U95" s="161"/>
      <c r="V95" s="161"/>
      <c r="W95" s="161"/>
      <c r="X95" s="161"/>
      <c r="Y95" s="150"/>
      <c r="Z95" s="150"/>
      <c r="AA95" s="150"/>
      <c r="AB95" s="150"/>
      <c r="AC95" s="150"/>
      <c r="AD95" s="150"/>
      <c r="AE95" s="150"/>
      <c r="AF95" s="150"/>
      <c r="AG95" s="150" t="s">
        <v>244</v>
      </c>
      <c r="AH95" s="150"/>
      <c r="AI95" s="150"/>
      <c r="AJ95" s="150"/>
      <c r="AK95" s="150"/>
      <c r="AL95" s="150"/>
      <c r="AM95" s="150"/>
      <c r="AN95" s="150"/>
      <c r="AO95" s="150"/>
      <c r="AP95" s="150"/>
      <c r="AQ95" s="150"/>
      <c r="AR95" s="150"/>
      <c r="AS95" s="150"/>
      <c r="AT95" s="150"/>
      <c r="AU95" s="150"/>
      <c r="AV95" s="150"/>
      <c r="AW95" s="150"/>
      <c r="AX95" s="150"/>
      <c r="AY95" s="150"/>
      <c r="AZ95" s="150"/>
      <c r="BA95" s="188" t="str">
        <f>C95</f>
        <v>a poloplastických hmot na montážní pěnu, zapravení omítky pod parapetem, těsnění spáry mezi parapetem a rámem okna, dodávka silikonu.</v>
      </c>
      <c r="BB95" s="150"/>
      <c r="BC95" s="150"/>
      <c r="BD95" s="150"/>
      <c r="BE95" s="150"/>
      <c r="BF95" s="150"/>
      <c r="BG95" s="150"/>
      <c r="BH95" s="150"/>
    </row>
    <row r="96" spans="1:60" outlineLevel="1" x14ac:dyDescent="0.2">
      <c r="A96" s="157"/>
      <c r="B96" s="158"/>
      <c r="C96" s="189" t="s">
        <v>553</v>
      </c>
      <c r="D96" s="184"/>
      <c r="E96" s="185"/>
      <c r="F96" s="161"/>
      <c r="G96" s="161"/>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246</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9" t="s">
        <v>1498</v>
      </c>
      <c r="D97" s="184"/>
      <c r="E97" s="185">
        <v>0.85</v>
      </c>
      <c r="F97" s="161"/>
      <c r="G97" s="161"/>
      <c r="H97" s="161"/>
      <c r="I97" s="161"/>
      <c r="J97" s="161"/>
      <c r="K97" s="161"/>
      <c r="L97" s="161"/>
      <c r="M97" s="161"/>
      <c r="N97" s="161"/>
      <c r="O97" s="161"/>
      <c r="P97" s="161"/>
      <c r="Q97" s="161"/>
      <c r="R97" s="161"/>
      <c r="S97" s="161"/>
      <c r="T97" s="161"/>
      <c r="U97" s="161"/>
      <c r="V97" s="161"/>
      <c r="W97" s="161"/>
      <c r="X97" s="161"/>
      <c r="Y97" s="150"/>
      <c r="Z97" s="150"/>
      <c r="AA97" s="150"/>
      <c r="AB97" s="150"/>
      <c r="AC97" s="150"/>
      <c r="AD97" s="150"/>
      <c r="AE97" s="150"/>
      <c r="AF97" s="150"/>
      <c r="AG97" s="150" t="s">
        <v>246</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61"/>
      <c r="D98" s="262"/>
      <c r="E98" s="262"/>
      <c r="F98" s="262"/>
      <c r="G98" s="262"/>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221</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22.5" outlineLevel="1" x14ac:dyDescent="0.2">
      <c r="A99" s="170">
        <v>18</v>
      </c>
      <c r="B99" s="171" t="s">
        <v>550</v>
      </c>
      <c r="C99" s="180" t="s">
        <v>551</v>
      </c>
      <c r="D99" s="172" t="s">
        <v>239</v>
      </c>
      <c r="E99" s="173">
        <v>0.9</v>
      </c>
      <c r="F99" s="174">
        <v>902.11</v>
      </c>
      <c r="G99" s="175">
        <f>ROUND(E99*F99,2)</f>
        <v>811.9</v>
      </c>
      <c r="H99" s="174"/>
      <c r="I99" s="175">
        <f>ROUND(E99*H99,2)</f>
        <v>0</v>
      </c>
      <c r="J99" s="174"/>
      <c r="K99" s="175">
        <f>ROUND(E99*J99,2)</f>
        <v>0</v>
      </c>
      <c r="L99" s="175">
        <v>21</v>
      </c>
      <c r="M99" s="175">
        <f>G99*(1+L99/100)</f>
        <v>982.39899999999989</v>
      </c>
      <c r="N99" s="175">
        <v>6.1599999999999997E-3</v>
      </c>
      <c r="O99" s="175">
        <f>ROUND(E99*N99,2)</f>
        <v>0.01</v>
      </c>
      <c r="P99" s="175">
        <v>0</v>
      </c>
      <c r="Q99" s="175">
        <f>ROUND(E99*P99,2)</f>
        <v>0</v>
      </c>
      <c r="R99" s="175" t="s">
        <v>304</v>
      </c>
      <c r="S99" s="175" t="s">
        <v>217</v>
      </c>
      <c r="T99" s="176" t="s">
        <v>218</v>
      </c>
      <c r="U99" s="161">
        <v>0.42499999999999999</v>
      </c>
      <c r="V99" s="161">
        <f>ROUND(E99*U99,2)</f>
        <v>0.38</v>
      </c>
      <c r="W99" s="161"/>
      <c r="X99" s="161" t="s">
        <v>241</v>
      </c>
      <c r="Y99" s="150"/>
      <c r="Z99" s="150"/>
      <c r="AA99" s="150"/>
      <c r="AB99" s="150"/>
      <c r="AC99" s="150"/>
      <c r="AD99" s="150"/>
      <c r="AE99" s="150"/>
      <c r="AF99" s="150"/>
      <c r="AG99" s="150" t="s">
        <v>242</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ht="22.5" outlineLevel="1" x14ac:dyDescent="0.2">
      <c r="A100" s="157"/>
      <c r="B100" s="158"/>
      <c r="C100" s="259" t="s">
        <v>552</v>
      </c>
      <c r="D100" s="260"/>
      <c r="E100" s="260"/>
      <c r="F100" s="260"/>
      <c r="G100" s="260"/>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244</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88" t="str">
        <f>C100</f>
        <v>a poloplastických hmot na montážní pěnu, zapravení omítky pod parapetem, těsnění spáry mezi parapetem a rámem okna, dodávka silikonu.</v>
      </c>
      <c r="BB100" s="150"/>
      <c r="BC100" s="150"/>
      <c r="BD100" s="150"/>
      <c r="BE100" s="150"/>
      <c r="BF100" s="150"/>
      <c r="BG100" s="150"/>
      <c r="BH100" s="150"/>
    </row>
    <row r="101" spans="1:60" outlineLevel="1" x14ac:dyDescent="0.2">
      <c r="A101" s="157"/>
      <c r="B101" s="158"/>
      <c r="C101" s="189" t="s">
        <v>482</v>
      </c>
      <c r="D101" s="184"/>
      <c r="E101" s="185"/>
      <c r="F101" s="161"/>
      <c r="G101" s="161"/>
      <c r="H101" s="161"/>
      <c r="I101" s="161"/>
      <c r="J101" s="161"/>
      <c r="K101" s="161"/>
      <c r="L101" s="161"/>
      <c r="M101" s="161"/>
      <c r="N101" s="161"/>
      <c r="O101" s="161"/>
      <c r="P101" s="161"/>
      <c r="Q101" s="161"/>
      <c r="R101" s="161"/>
      <c r="S101" s="161"/>
      <c r="T101" s="161"/>
      <c r="U101" s="161"/>
      <c r="V101" s="161"/>
      <c r="W101" s="161"/>
      <c r="X101" s="161"/>
      <c r="Y101" s="150"/>
      <c r="Z101" s="150"/>
      <c r="AA101" s="150"/>
      <c r="AB101" s="150"/>
      <c r="AC101" s="150"/>
      <c r="AD101" s="150"/>
      <c r="AE101" s="150"/>
      <c r="AF101" s="150"/>
      <c r="AG101" s="150" t="s">
        <v>246</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189" t="s">
        <v>553</v>
      </c>
      <c r="D102" s="184"/>
      <c r="E102" s="185"/>
      <c r="F102" s="161"/>
      <c r="G102" s="161"/>
      <c r="H102" s="161"/>
      <c r="I102" s="161"/>
      <c r="J102" s="161"/>
      <c r="K102" s="161"/>
      <c r="L102" s="161"/>
      <c r="M102" s="161"/>
      <c r="N102" s="161"/>
      <c r="O102" s="161"/>
      <c r="P102" s="161"/>
      <c r="Q102" s="161"/>
      <c r="R102" s="161"/>
      <c r="S102" s="161"/>
      <c r="T102" s="161"/>
      <c r="U102" s="161"/>
      <c r="V102" s="161"/>
      <c r="W102" s="161"/>
      <c r="X102" s="161"/>
      <c r="Y102" s="150"/>
      <c r="Z102" s="150"/>
      <c r="AA102" s="150"/>
      <c r="AB102" s="150"/>
      <c r="AC102" s="150"/>
      <c r="AD102" s="150"/>
      <c r="AE102" s="150"/>
      <c r="AF102" s="150"/>
      <c r="AG102" s="150" t="s">
        <v>246</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9" t="s">
        <v>1499</v>
      </c>
      <c r="D103" s="184"/>
      <c r="E103" s="185">
        <v>0.9</v>
      </c>
      <c r="F103" s="161"/>
      <c r="G103" s="161"/>
      <c r="H103" s="161"/>
      <c r="I103" s="161"/>
      <c r="J103" s="161"/>
      <c r="K103" s="161"/>
      <c r="L103" s="161"/>
      <c r="M103" s="161"/>
      <c r="N103" s="161"/>
      <c r="O103" s="161"/>
      <c r="P103" s="161"/>
      <c r="Q103" s="161"/>
      <c r="R103" s="161"/>
      <c r="S103" s="161"/>
      <c r="T103" s="161"/>
      <c r="U103" s="161"/>
      <c r="V103" s="161"/>
      <c r="W103" s="161"/>
      <c r="X103" s="161"/>
      <c r="Y103" s="150"/>
      <c r="Z103" s="150"/>
      <c r="AA103" s="150"/>
      <c r="AB103" s="150"/>
      <c r="AC103" s="150"/>
      <c r="AD103" s="150"/>
      <c r="AE103" s="150"/>
      <c r="AF103" s="150"/>
      <c r="AG103" s="150" t="s">
        <v>246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61"/>
      <c r="D104" s="262"/>
      <c r="E104" s="262"/>
      <c r="F104" s="262"/>
      <c r="G104" s="262"/>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221</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2.5" outlineLevel="1" x14ac:dyDescent="0.2">
      <c r="A105" s="170">
        <v>19</v>
      </c>
      <c r="B105" s="171" t="s">
        <v>1500</v>
      </c>
      <c r="C105" s="180" t="s">
        <v>1501</v>
      </c>
      <c r="D105" s="172" t="s">
        <v>239</v>
      </c>
      <c r="E105" s="173">
        <v>0.85</v>
      </c>
      <c r="F105" s="174">
        <v>997.06</v>
      </c>
      <c r="G105" s="175">
        <f>ROUND(E105*F105,2)</f>
        <v>847.5</v>
      </c>
      <c r="H105" s="174"/>
      <c r="I105" s="175">
        <f>ROUND(E105*H105,2)</f>
        <v>0</v>
      </c>
      <c r="J105" s="174"/>
      <c r="K105" s="175">
        <f>ROUND(E105*J105,2)</f>
        <v>0</v>
      </c>
      <c r="L105" s="175">
        <v>21</v>
      </c>
      <c r="M105" s="175">
        <f>G105*(1+L105/100)</f>
        <v>1025.4749999999999</v>
      </c>
      <c r="N105" s="175">
        <v>8.7600000000000004E-3</v>
      </c>
      <c r="O105" s="175">
        <f>ROUND(E105*N105,2)</f>
        <v>0.01</v>
      </c>
      <c r="P105" s="175">
        <v>0</v>
      </c>
      <c r="Q105" s="175">
        <f>ROUND(E105*P105,2)</f>
        <v>0</v>
      </c>
      <c r="R105" s="175" t="s">
        <v>304</v>
      </c>
      <c r="S105" s="175" t="s">
        <v>217</v>
      </c>
      <c r="T105" s="176" t="s">
        <v>218</v>
      </c>
      <c r="U105" s="161">
        <v>0.43</v>
      </c>
      <c r="V105" s="161">
        <f>ROUND(E105*U105,2)</f>
        <v>0.37</v>
      </c>
      <c r="W105" s="161"/>
      <c r="X105" s="161" t="s">
        <v>241</v>
      </c>
      <c r="Y105" s="150"/>
      <c r="Z105" s="150"/>
      <c r="AA105" s="150"/>
      <c r="AB105" s="150"/>
      <c r="AC105" s="150"/>
      <c r="AD105" s="150"/>
      <c r="AE105" s="150"/>
      <c r="AF105" s="150"/>
      <c r="AG105" s="150" t="s">
        <v>242</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2.5" outlineLevel="1" x14ac:dyDescent="0.2">
      <c r="A106" s="157"/>
      <c r="B106" s="158"/>
      <c r="C106" s="259" t="s">
        <v>552</v>
      </c>
      <c r="D106" s="260"/>
      <c r="E106" s="260"/>
      <c r="F106" s="260"/>
      <c r="G106" s="260"/>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244</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88" t="str">
        <f>C106</f>
        <v>a poloplastických hmot na montážní pěnu, zapravení omítky pod parapetem, těsnění spáry mezi parapetem a rámem okna, dodávka silikonu.</v>
      </c>
      <c r="BB106" s="150"/>
      <c r="BC106" s="150"/>
      <c r="BD106" s="150"/>
      <c r="BE106" s="150"/>
      <c r="BF106" s="150"/>
      <c r="BG106" s="150"/>
      <c r="BH106" s="150"/>
    </row>
    <row r="107" spans="1:60" outlineLevel="1" x14ac:dyDescent="0.2">
      <c r="A107" s="157"/>
      <c r="B107" s="158"/>
      <c r="C107" s="189" t="s">
        <v>553</v>
      </c>
      <c r="D107" s="184"/>
      <c r="E107" s="185"/>
      <c r="F107" s="161"/>
      <c r="G107" s="161"/>
      <c r="H107" s="161"/>
      <c r="I107" s="161"/>
      <c r="J107" s="161"/>
      <c r="K107" s="161"/>
      <c r="L107" s="161"/>
      <c r="M107" s="161"/>
      <c r="N107" s="161"/>
      <c r="O107" s="161"/>
      <c r="P107" s="161"/>
      <c r="Q107" s="161"/>
      <c r="R107" s="161"/>
      <c r="S107" s="161"/>
      <c r="T107" s="161"/>
      <c r="U107" s="161"/>
      <c r="V107" s="161"/>
      <c r="W107" s="161"/>
      <c r="X107" s="161"/>
      <c r="Y107" s="150"/>
      <c r="Z107" s="150"/>
      <c r="AA107" s="150"/>
      <c r="AB107" s="150"/>
      <c r="AC107" s="150"/>
      <c r="AD107" s="150"/>
      <c r="AE107" s="150"/>
      <c r="AF107" s="150"/>
      <c r="AG107" s="150" t="s">
        <v>246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9" t="s">
        <v>1498</v>
      </c>
      <c r="D108" s="184"/>
      <c r="E108" s="185">
        <v>0.85</v>
      </c>
      <c r="F108" s="161"/>
      <c r="G108" s="161"/>
      <c r="H108" s="161"/>
      <c r="I108" s="161"/>
      <c r="J108" s="161"/>
      <c r="K108" s="161"/>
      <c r="L108" s="161"/>
      <c r="M108" s="161"/>
      <c r="N108" s="161"/>
      <c r="O108" s="161"/>
      <c r="P108" s="161"/>
      <c r="Q108" s="161"/>
      <c r="R108" s="161"/>
      <c r="S108" s="161"/>
      <c r="T108" s="161"/>
      <c r="U108" s="161"/>
      <c r="V108" s="161"/>
      <c r="W108" s="161"/>
      <c r="X108" s="161"/>
      <c r="Y108" s="150"/>
      <c r="Z108" s="150"/>
      <c r="AA108" s="150"/>
      <c r="AB108" s="150"/>
      <c r="AC108" s="150"/>
      <c r="AD108" s="150"/>
      <c r="AE108" s="150"/>
      <c r="AF108" s="150"/>
      <c r="AG108" s="150" t="s">
        <v>246</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61"/>
      <c r="D109" s="262"/>
      <c r="E109" s="262"/>
      <c r="F109" s="262"/>
      <c r="G109" s="262"/>
      <c r="H109" s="161"/>
      <c r="I109" s="161"/>
      <c r="J109" s="161"/>
      <c r="K109" s="161"/>
      <c r="L109" s="161"/>
      <c r="M109" s="161"/>
      <c r="N109" s="161"/>
      <c r="O109" s="161"/>
      <c r="P109" s="161"/>
      <c r="Q109" s="161"/>
      <c r="R109" s="161"/>
      <c r="S109" s="161"/>
      <c r="T109" s="161"/>
      <c r="U109" s="161"/>
      <c r="V109" s="161"/>
      <c r="W109" s="161"/>
      <c r="X109" s="161"/>
      <c r="Y109" s="150"/>
      <c r="Z109" s="150"/>
      <c r="AA109" s="150"/>
      <c r="AB109" s="150"/>
      <c r="AC109" s="150"/>
      <c r="AD109" s="150"/>
      <c r="AE109" s="150"/>
      <c r="AF109" s="150"/>
      <c r="AG109" s="150" t="s">
        <v>221</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x14ac:dyDescent="0.2">
      <c r="A110" s="164" t="s">
        <v>212</v>
      </c>
      <c r="B110" s="165" t="s">
        <v>115</v>
      </c>
      <c r="C110" s="179" t="s">
        <v>116</v>
      </c>
      <c r="D110" s="166"/>
      <c r="E110" s="167"/>
      <c r="F110" s="168"/>
      <c r="G110" s="168">
        <f>SUMIF(AG111:AG120,"&lt;&gt;NOR",G111:G120)</f>
        <v>13345.23</v>
      </c>
      <c r="H110" s="168"/>
      <c r="I110" s="168">
        <f>SUM(I111:I120)</f>
        <v>0</v>
      </c>
      <c r="J110" s="168"/>
      <c r="K110" s="168">
        <f>SUM(K111:K120)</f>
        <v>0</v>
      </c>
      <c r="L110" s="168"/>
      <c r="M110" s="168">
        <f>SUM(M111:M120)</f>
        <v>16147.728299999999</v>
      </c>
      <c r="N110" s="168"/>
      <c r="O110" s="168">
        <f>SUM(O111:O120)</f>
        <v>0.02</v>
      </c>
      <c r="P110" s="168"/>
      <c r="Q110" s="168">
        <f>SUM(Q111:Q120)</f>
        <v>0</v>
      </c>
      <c r="R110" s="168"/>
      <c r="S110" s="168"/>
      <c r="T110" s="169"/>
      <c r="U110" s="163"/>
      <c r="V110" s="163">
        <f>SUM(V111:V120)</f>
        <v>5.49</v>
      </c>
      <c r="W110" s="163"/>
      <c r="X110" s="163"/>
      <c r="AG110" t="s">
        <v>213</v>
      </c>
    </row>
    <row r="111" spans="1:60" outlineLevel="1" x14ac:dyDescent="0.2">
      <c r="A111" s="170">
        <v>20</v>
      </c>
      <c r="B111" s="171" t="s">
        <v>1344</v>
      </c>
      <c r="C111" s="180" t="s">
        <v>1345</v>
      </c>
      <c r="D111" s="172" t="s">
        <v>276</v>
      </c>
      <c r="E111" s="173">
        <v>4</v>
      </c>
      <c r="F111" s="174">
        <v>214.26</v>
      </c>
      <c r="G111" s="175">
        <f>ROUND(E111*F111,2)</f>
        <v>857.04</v>
      </c>
      <c r="H111" s="174"/>
      <c r="I111" s="175">
        <f>ROUND(E111*H111,2)</f>
        <v>0</v>
      </c>
      <c r="J111" s="174"/>
      <c r="K111" s="175">
        <f>ROUND(E111*J111,2)</f>
        <v>0</v>
      </c>
      <c r="L111" s="175">
        <v>21</v>
      </c>
      <c r="M111" s="175">
        <f>G111*(1+L111/100)</f>
        <v>1037.0183999999999</v>
      </c>
      <c r="N111" s="175">
        <v>5.9199999999999999E-3</v>
      </c>
      <c r="O111" s="175">
        <f>ROUND(E111*N111,2)</f>
        <v>0.02</v>
      </c>
      <c r="P111" s="175">
        <v>0</v>
      </c>
      <c r="Q111" s="175">
        <f>ROUND(E111*P111,2)</f>
        <v>0</v>
      </c>
      <c r="R111" s="175" t="s">
        <v>563</v>
      </c>
      <c r="S111" s="175" t="s">
        <v>217</v>
      </c>
      <c r="T111" s="176" t="s">
        <v>218</v>
      </c>
      <c r="U111" s="161">
        <v>0.26</v>
      </c>
      <c r="V111" s="161">
        <f>ROUND(E111*U111,2)</f>
        <v>1.04</v>
      </c>
      <c r="W111" s="161"/>
      <c r="X111" s="161" t="s">
        <v>241</v>
      </c>
      <c r="Y111" s="150"/>
      <c r="Z111" s="150"/>
      <c r="AA111" s="150"/>
      <c r="AB111" s="150"/>
      <c r="AC111" s="150"/>
      <c r="AD111" s="150"/>
      <c r="AE111" s="150"/>
      <c r="AF111" s="150"/>
      <c r="AG111" s="150" t="s">
        <v>242</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9" t="s">
        <v>1502</v>
      </c>
      <c r="D112" s="184"/>
      <c r="E112" s="185">
        <v>4</v>
      </c>
      <c r="F112" s="161"/>
      <c r="G112" s="161"/>
      <c r="H112" s="161"/>
      <c r="I112" s="161"/>
      <c r="J112" s="161"/>
      <c r="K112" s="161"/>
      <c r="L112" s="161"/>
      <c r="M112" s="161"/>
      <c r="N112" s="161"/>
      <c r="O112" s="161"/>
      <c r="P112" s="161"/>
      <c r="Q112" s="161"/>
      <c r="R112" s="161"/>
      <c r="S112" s="161"/>
      <c r="T112" s="161"/>
      <c r="U112" s="161"/>
      <c r="V112" s="161"/>
      <c r="W112" s="161"/>
      <c r="X112" s="161"/>
      <c r="Y112" s="150"/>
      <c r="Z112" s="150"/>
      <c r="AA112" s="150"/>
      <c r="AB112" s="150"/>
      <c r="AC112" s="150"/>
      <c r="AD112" s="150"/>
      <c r="AE112" s="150"/>
      <c r="AF112" s="150"/>
      <c r="AG112" s="150" t="s">
        <v>246</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61"/>
      <c r="D113" s="262"/>
      <c r="E113" s="262"/>
      <c r="F113" s="262"/>
      <c r="G113" s="262"/>
      <c r="H113" s="161"/>
      <c r="I113" s="161"/>
      <c r="J113" s="161"/>
      <c r="K113" s="161"/>
      <c r="L113" s="161"/>
      <c r="M113" s="161"/>
      <c r="N113" s="161"/>
      <c r="O113" s="161"/>
      <c r="P113" s="161"/>
      <c r="Q113" s="161"/>
      <c r="R113" s="161"/>
      <c r="S113" s="161"/>
      <c r="T113" s="161"/>
      <c r="U113" s="161"/>
      <c r="V113" s="161"/>
      <c r="W113" s="161"/>
      <c r="X113" s="161"/>
      <c r="Y113" s="150"/>
      <c r="Z113" s="150"/>
      <c r="AA113" s="150"/>
      <c r="AB113" s="150"/>
      <c r="AC113" s="150"/>
      <c r="AD113" s="150"/>
      <c r="AE113" s="150"/>
      <c r="AF113" s="150"/>
      <c r="AG113" s="150" t="s">
        <v>221</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ht="22.5" outlineLevel="1" x14ac:dyDescent="0.2">
      <c r="A114" s="170">
        <v>21</v>
      </c>
      <c r="B114" s="171" t="s">
        <v>1503</v>
      </c>
      <c r="C114" s="180" t="s">
        <v>1504</v>
      </c>
      <c r="D114" s="172" t="s">
        <v>1505</v>
      </c>
      <c r="E114" s="173">
        <v>1</v>
      </c>
      <c r="F114" s="174">
        <v>1135.93</v>
      </c>
      <c r="G114" s="175">
        <f>ROUND(E114*F114,2)</f>
        <v>1135.93</v>
      </c>
      <c r="H114" s="174"/>
      <c r="I114" s="175">
        <f>ROUND(E114*H114,2)</f>
        <v>0</v>
      </c>
      <c r="J114" s="174"/>
      <c r="K114" s="175">
        <f>ROUND(E114*J114,2)</f>
        <v>0</v>
      </c>
      <c r="L114" s="175">
        <v>21</v>
      </c>
      <c r="M114" s="175">
        <f>G114*(1+L114/100)</f>
        <v>1374.4753000000001</v>
      </c>
      <c r="N114" s="175">
        <v>0</v>
      </c>
      <c r="O114" s="175">
        <f>ROUND(E114*N114,2)</f>
        <v>0</v>
      </c>
      <c r="P114" s="175">
        <v>0</v>
      </c>
      <c r="Q114" s="175">
        <f>ROUND(E114*P114,2)</f>
        <v>0</v>
      </c>
      <c r="R114" s="175" t="s">
        <v>563</v>
      </c>
      <c r="S114" s="175" t="s">
        <v>217</v>
      </c>
      <c r="T114" s="176" t="s">
        <v>218</v>
      </c>
      <c r="U114" s="161">
        <v>2.46</v>
      </c>
      <c r="V114" s="161">
        <f>ROUND(E114*U114,2)</f>
        <v>2.46</v>
      </c>
      <c r="W114" s="161"/>
      <c r="X114" s="161" t="s">
        <v>241</v>
      </c>
      <c r="Y114" s="150"/>
      <c r="Z114" s="150"/>
      <c r="AA114" s="150"/>
      <c r="AB114" s="150"/>
      <c r="AC114" s="150"/>
      <c r="AD114" s="150"/>
      <c r="AE114" s="150"/>
      <c r="AF114" s="150"/>
      <c r="AG114" s="150" t="s">
        <v>242</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9" t="s">
        <v>1506</v>
      </c>
      <c r="D115" s="184"/>
      <c r="E115" s="185">
        <v>1</v>
      </c>
      <c r="F115" s="161"/>
      <c r="G115" s="161"/>
      <c r="H115" s="161"/>
      <c r="I115" s="161"/>
      <c r="J115" s="161"/>
      <c r="K115" s="161"/>
      <c r="L115" s="161"/>
      <c r="M115" s="161"/>
      <c r="N115" s="161"/>
      <c r="O115" s="161"/>
      <c r="P115" s="161"/>
      <c r="Q115" s="161"/>
      <c r="R115" s="161"/>
      <c r="S115" s="161"/>
      <c r="T115" s="161"/>
      <c r="U115" s="161"/>
      <c r="V115" s="161"/>
      <c r="W115" s="161"/>
      <c r="X115" s="161"/>
      <c r="Y115" s="150"/>
      <c r="Z115" s="150"/>
      <c r="AA115" s="150"/>
      <c r="AB115" s="150"/>
      <c r="AC115" s="150"/>
      <c r="AD115" s="150"/>
      <c r="AE115" s="150"/>
      <c r="AF115" s="150"/>
      <c r="AG115" s="150" t="s">
        <v>246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61"/>
      <c r="D116" s="262"/>
      <c r="E116" s="262"/>
      <c r="F116" s="262"/>
      <c r="G116" s="262"/>
      <c r="H116" s="161"/>
      <c r="I116" s="161"/>
      <c r="J116" s="161"/>
      <c r="K116" s="161"/>
      <c r="L116" s="161"/>
      <c r="M116" s="161"/>
      <c r="N116" s="161"/>
      <c r="O116" s="161"/>
      <c r="P116" s="161"/>
      <c r="Q116" s="161"/>
      <c r="R116" s="161"/>
      <c r="S116" s="161"/>
      <c r="T116" s="161"/>
      <c r="U116" s="161"/>
      <c r="V116" s="161"/>
      <c r="W116" s="161"/>
      <c r="X116" s="161"/>
      <c r="Y116" s="150"/>
      <c r="Z116" s="150"/>
      <c r="AA116" s="150"/>
      <c r="AB116" s="150"/>
      <c r="AC116" s="150"/>
      <c r="AD116" s="150"/>
      <c r="AE116" s="150"/>
      <c r="AF116" s="150"/>
      <c r="AG116" s="150" t="s">
        <v>221</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33.75" outlineLevel="1" x14ac:dyDescent="0.2">
      <c r="A117" s="170">
        <v>22</v>
      </c>
      <c r="B117" s="171" t="s">
        <v>1507</v>
      </c>
      <c r="C117" s="180" t="s">
        <v>1508</v>
      </c>
      <c r="D117" s="172" t="s">
        <v>1509</v>
      </c>
      <c r="E117" s="173">
        <v>15</v>
      </c>
      <c r="F117" s="174">
        <v>695.57</v>
      </c>
      <c r="G117" s="175">
        <f>ROUND(E117*F117,2)</f>
        <v>10433.549999999999</v>
      </c>
      <c r="H117" s="174"/>
      <c r="I117" s="175">
        <f>ROUND(E117*H117,2)</f>
        <v>0</v>
      </c>
      <c r="J117" s="174"/>
      <c r="K117" s="175">
        <f>ROUND(E117*J117,2)</f>
        <v>0</v>
      </c>
      <c r="L117" s="175">
        <v>21</v>
      </c>
      <c r="M117" s="175">
        <f>G117*(1+L117/100)</f>
        <v>12624.595499999999</v>
      </c>
      <c r="N117" s="175">
        <v>0</v>
      </c>
      <c r="O117" s="175">
        <f>ROUND(E117*N117,2)</f>
        <v>0</v>
      </c>
      <c r="P117" s="175">
        <v>0</v>
      </c>
      <c r="Q117" s="175">
        <f>ROUND(E117*P117,2)</f>
        <v>0</v>
      </c>
      <c r="R117" s="175" t="s">
        <v>563</v>
      </c>
      <c r="S117" s="175" t="s">
        <v>217</v>
      </c>
      <c r="T117" s="176" t="s">
        <v>218</v>
      </c>
      <c r="U117" s="161">
        <v>0</v>
      </c>
      <c r="V117" s="161">
        <f>ROUND(E117*U117,2)</f>
        <v>0</v>
      </c>
      <c r="W117" s="161"/>
      <c r="X117" s="161" t="s">
        <v>241</v>
      </c>
      <c r="Y117" s="150"/>
      <c r="Z117" s="150"/>
      <c r="AA117" s="150"/>
      <c r="AB117" s="150"/>
      <c r="AC117" s="150"/>
      <c r="AD117" s="150"/>
      <c r="AE117" s="150"/>
      <c r="AF117" s="150"/>
      <c r="AG117" s="150" t="s">
        <v>242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50"/>
      <c r="D118" s="251"/>
      <c r="E118" s="251"/>
      <c r="F118" s="251"/>
      <c r="G118" s="251"/>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221</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ht="22.5" outlineLevel="1" x14ac:dyDescent="0.2">
      <c r="A119" s="170">
        <v>23</v>
      </c>
      <c r="B119" s="171" t="s">
        <v>1510</v>
      </c>
      <c r="C119" s="180" t="s">
        <v>1511</v>
      </c>
      <c r="D119" s="172" t="s">
        <v>1505</v>
      </c>
      <c r="E119" s="173">
        <v>1</v>
      </c>
      <c r="F119" s="174">
        <v>918.71</v>
      </c>
      <c r="G119" s="175">
        <f>ROUND(E119*F119,2)</f>
        <v>918.71</v>
      </c>
      <c r="H119" s="174"/>
      <c r="I119" s="175">
        <f>ROUND(E119*H119,2)</f>
        <v>0</v>
      </c>
      <c r="J119" s="174"/>
      <c r="K119" s="175">
        <f>ROUND(E119*J119,2)</f>
        <v>0</v>
      </c>
      <c r="L119" s="175">
        <v>21</v>
      </c>
      <c r="M119" s="175">
        <f>G119*(1+L119/100)</f>
        <v>1111.6391000000001</v>
      </c>
      <c r="N119" s="175">
        <v>0</v>
      </c>
      <c r="O119" s="175">
        <f>ROUND(E119*N119,2)</f>
        <v>0</v>
      </c>
      <c r="P119" s="175">
        <v>0</v>
      </c>
      <c r="Q119" s="175">
        <f>ROUND(E119*P119,2)</f>
        <v>0</v>
      </c>
      <c r="R119" s="175" t="s">
        <v>563</v>
      </c>
      <c r="S119" s="175" t="s">
        <v>217</v>
      </c>
      <c r="T119" s="176" t="s">
        <v>218</v>
      </c>
      <c r="U119" s="161">
        <v>1.99</v>
      </c>
      <c r="V119" s="161">
        <f>ROUND(E119*U119,2)</f>
        <v>1.99</v>
      </c>
      <c r="W119" s="161"/>
      <c r="X119" s="161" t="s">
        <v>241</v>
      </c>
      <c r="Y119" s="150"/>
      <c r="Z119" s="150"/>
      <c r="AA119" s="150"/>
      <c r="AB119" s="150"/>
      <c r="AC119" s="150"/>
      <c r="AD119" s="150"/>
      <c r="AE119" s="150"/>
      <c r="AF119" s="150"/>
      <c r="AG119" s="150" t="s">
        <v>242</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50"/>
      <c r="D120" s="251"/>
      <c r="E120" s="251"/>
      <c r="F120" s="251"/>
      <c r="G120" s="251"/>
      <c r="H120" s="161"/>
      <c r="I120" s="161"/>
      <c r="J120" s="161"/>
      <c r="K120" s="161"/>
      <c r="L120" s="161"/>
      <c r="M120" s="161"/>
      <c r="N120" s="161"/>
      <c r="O120" s="161"/>
      <c r="P120" s="161"/>
      <c r="Q120" s="161"/>
      <c r="R120" s="161"/>
      <c r="S120" s="161"/>
      <c r="T120" s="161"/>
      <c r="U120" s="161"/>
      <c r="V120" s="161"/>
      <c r="W120" s="161"/>
      <c r="X120" s="161"/>
      <c r="Y120" s="150"/>
      <c r="Z120" s="150"/>
      <c r="AA120" s="150"/>
      <c r="AB120" s="150"/>
      <c r="AC120" s="150"/>
      <c r="AD120" s="150"/>
      <c r="AE120" s="150"/>
      <c r="AF120" s="150"/>
      <c r="AG120" s="150" t="s">
        <v>221</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x14ac:dyDescent="0.2">
      <c r="A121" s="164" t="s">
        <v>212</v>
      </c>
      <c r="B121" s="165" t="s">
        <v>117</v>
      </c>
      <c r="C121" s="179" t="s">
        <v>118</v>
      </c>
      <c r="D121" s="166"/>
      <c r="E121" s="167"/>
      <c r="F121" s="168"/>
      <c r="G121" s="168">
        <f>SUMIF(AG122:AG124,"&lt;&gt;NOR",G122:G124)</f>
        <v>1617.48</v>
      </c>
      <c r="H121" s="168"/>
      <c r="I121" s="168">
        <f>SUM(I122:I124)</f>
        <v>0</v>
      </c>
      <c r="J121" s="168"/>
      <c r="K121" s="168">
        <f>SUM(K122:K124)</f>
        <v>0</v>
      </c>
      <c r="L121" s="168"/>
      <c r="M121" s="168">
        <f>SUM(M122:M124)</f>
        <v>1957.1507999999999</v>
      </c>
      <c r="N121" s="168"/>
      <c r="O121" s="168">
        <f>SUM(O122:O124)</f>
        <v>0</v>
      </c>
      <c r="P121" s="168"/>
      <c r="Q121" s="168">
        <f>SUM(Q122:Q124)</f>
        <v>0</v>
      </c>
      <c r="R121" s="168"/>
      <c r="S121" s="168"/>
      <c r="T121" s="169"/>
      <c r="U121" s="163"/>
      <c r="V121" s="163">
        <f>SUM(V122:V124)</f>
        <v>3.57</v>
      </c>
      <c r="W121" s="163"/>
      <c r="X121" s="163"/>
      <c r="AG121" t="s">
        <v>213</v>
      </c>
    </row>
    <row r="122" spans="1:60" ht="56.25" outlineLevel="1" x14ac:dyDescent="0.2">
      <c r="A122" s="170">
        <v>24</v>
      </c>
      <c r="B122" s="171" t="s">
        <v>586</v>
      </c>
      <c r="C122" s="180" t="s">
        <v>587</v>
      </c>
      <c r="D122" s="172" t="s">
        <v>276</v>
      </c>
      <c r="E122" s="173">
        <v>11.5</v>
      </c>
      <c r="F122" s="174">
        <v>140.65</v>
      </c>
      <c r="G122" s="175">
        <f>ROUND(E122*F122,2)</f>
        <v>1617.48</v>
      </c>
      <c r="H122" s="174"/>
      <c r="I122" s="175">
        <f>ROUND(E122*H122,2)</f>
        <v>0</v>
      </c>
      <c r="J122" s="174"/>
      <c r="K122" s="175">
        <f>ROUND(E122*J122,2)</f>
        <v>0</v>
      </c>
      <c r="L122" s="175">
        <v>21</v>
      </c>
      <c r="M122" s="175">
        <f>G122*(1+L122/100)</f>
        <v>1957.1507999999999</v>
      </c>
      <c r="N122" s="175">
        <v>4.0000000000000003E-5</v>
      </c>
      <c r="O122" s="175">
        <f>ROUND(E122*N122,2)</f>
        <v>0</v>
      </c>
      <c r="P122" s="175">
        <v>0</v>
      </c>
      <c r="Q122" s="175">
        <f>ROUND(E122*P122,2)</f>
        <v>0</v>
      </c>
      <c r="R122" s="175" t="s">
        <v>304</v>
      </c>
      <c r="S122" s="175" t="s">
        <v>217</v>
      </c>
      <c r="T122" s="176" t="s">
        <v>218</v>
      </c>
      <c r="U122" s="161">
        <v>0.31</v>
      </c>
      <c r="V122" s="161">
        <f>ROUND(E122*U122,2)</f>
        <v>3.57</v>
      </c>
      <c r="W122" s="161"/>
      <c r="X122" s="161" t="s">
        <v>241</v>
      </c>
      <c r="Y122" s="150"/>
      <c r="Z122" s="150"/>
      <c r="AA122" s="150"/>
      <c r="AB122" s="150"/>
      <c r="AC122" s="150"/>
      <c r="AD122" s="150"/>
      <c r="AE122" s="150"/>
      <c r="AF122" s="150"/>
      <c r="AG122" s="150" t="s">
        <v>242</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9" t="s">
        <v>1512</v>
      </c>
      <c r="D123" s="184"/>
      <c r="E123" s="185">
        <v>11.5</v>
      </c>
      <c r="F123" s="161"/>
      <c r="G123" s="161"/>
      <c r="H123" s="161"/>
      <c r="I123" s="161"/>
      <c r="J123" s="161"/>
      <c r="K123" s="161"/>
      <c r="L123" s="161"/>
      <c r="M123" s="161"/>
      <c r="N123" s="161"/>
      <c r="O123" s="161"/>
      <c r="P123" s="161"/>
      <c r="Q123" s="161"/>
      <c r="R123" s="161"/>
      <c r="S123" s="161"/>
      <c r="T123" s="161"/>
      <c r="U123" s="161"/>
      <c r="V123" s="161"/>
      <c r="W123" s="161"/>
      <c r="X123" s="161"/>
      <c r="Y123" s="150"/>
      <c r="Z123" s="150"/>
      <c r="AA123" s="150"/>
      <c r="AB123" s="150"/>
      <c r="AC123" s="150"/>
      <c r="AD123" s="150"/>
      <c r="AE123" s="150"/>
      <c r="AF123" s="150"/>
      <c r="AG123" s="150" t="s">
        <v>246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61"/>
      <c r="D124" s="262"/>
      <c r="E124" s="262"/>
      <c r="F124" s="262"/>
      <c r="G124" s="262"/>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221</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x14ac:dyDescent="0.2">
      <c r="A125" s="164" t="s">
        <v>212</v>
      </c>
      <c r="B125" s="165" t="s">
        <v>119</v>
      </c>
      <c r="C125" s="179" t="s">
        <v>120</v>
      </c>
      <c r="D125" s="166"/>
      <c r="E125" s="167"/>
      <c r="F125" s="168"/>
      <c r="G125" s="168">
        <f>SUMIF(AG126:AG149,"&lt;&gt;NOR",G126:G149)</f>
        <v>9203.3299999999981</v>
      </c>
      <c r="H125" s="168"/>
      <c r="I125" s="168">
        <f>SUM(I126:I149)</f>
        <v>0</v>
      </c>
      <c r="J125" s="168"/>
      <c r="K125" s="168">
        <f>SUM(K126:K149)</f>
        <v>0</v>
      </c>
      <c r="L125" s="168"/>
      <c r="M125" s="168">
        <f>SUM(M126:M149)</f>
        <v>11136.0293</v>
      </c>
      <c r="N125" s="168"/>
      <c r="O125" s="168">
        <f>SUM(O126:O149)</f>
        <v>0.01</v>
      </c>
      <c r="P125" s="168"/>
      <c r="Q125" s="168">
        <f>SUM(Q126:Q149)</f>
        <v>5.19</v>
      </c>
      <c r="R125" s="168"/>
      <c r="S125" s="168"/>
      <c r="T125" s="169"/>
      <c r="U125" s="163"/>
      <c r="V125" s="163">
        <f>SUM(V126:V149)</f>
        <v>20.240000000000002</v>
      </c>
      <c r="W125" s="163"/>
      <c r="X125" s="163"/>
      <c r="AG125" t="s">
        <v>213</v>
      </c>
    </row>
    <row r="126" spans="1:60" outlineLevel="1" x14ac:dyDescent="0.2">
      <c r="A126" s="170">
        <v>25</v>
      </c>
      <c r="B126" s="171" t="s">
        <v>1146</v>
      </c>
      <c r="C126" s="180" t="s">
        <v>1147</v>
      </c>
      <c r="D126" s="172" t="s">
        <v>332</v>
      </c>
      <c r="E126" s="173">
        <v>36</v>
      </c>
      <c r="F126" s="174">
        <v>12</v>
      </c>
      <c r="G126" s="175">
        <f>ROUND(E126*F126,2)</f>
        <v>432</v>
      </c>
      <c r="H126" s="174"/>
      <c r="I126" s="175">
        <f>ROUND(E126*H126,2)</f>
        <v>0</v>
      </c>
      <c r="J126" s="174"/>
      <c r="K126" s="175">
        <f>ROUND(E126*J126,2)</f>
        <v>0</v>
      </c>
      <c r="L126" s="175">
        <v>21</v>
      </c>
      <c r="M126" s="175">
        <f>G126*(1+L126/100)</f>
        <v>522.72</v>
      </c>
      <c r="N126" s="175">
        <v>0</v>
      </c>
      <c r="O126" s="175">
        <f>ROUND(E126*N126,2)</f>
        <v>0</v>
      </c>
      <c r="P126" s="175">
        <v>0</v>
      </c>
      <c r="Q126" s="175">
        <f>ROUND(E126*P126,2)</f>
        <v>0</v>
      </c>
      <c r="R126" s="175" t="s">
        <v>602</v>
      </c>
      <c r="S126" s="175" t="s">
        <v>217</v>
      </c>
      <c r="T126" s="176" t="s">
        <v>218</v>
      </c>
      <c r="U126" s="161">
        <v>0.03</v>
      </c>
      <c r="V126" s="161">
        <f>ROUND(E126*U126,2)</f>
        <v>1.08</v>
      </c>
      <c r="W126" s="161"/>
      <c r="X126" s="161" t="s">
        <v>241</v>
      </c>
      <c r="Y126" s="150"/>
      <c r="Z126" s="150"/>
      <c r="AA126" s="150"/>
      <c r="AB126" s="150"/>
      <c r="AC126" s="150"/>
      <c r="AD126" s="150"/>
      <c r="AE126" s="150"/>
      <c r="AF126" s="150"/>
      <c r="AG126" s="150" t="s">
        <v>242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59" t="s">
        <v>1148</v>
      </c>
      <c r="D127" s="260"/>
      <c r="E127" s="260"/>
      <c r="F127" s="260"/>
      <c r="G127" s="260"/>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244</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9" t="s">
        <v>1513</v>
      </c>
      <c r="D128" s="184"/>
      <c r="E128" s="185">
        <v>36</v>
      </c>
      <c r="F128" s="161"/>
      <c r="G128" s="161"/>
      <c r="H128" s="161"/>
      <c r="I128" s="161"/>
      <c r="J128" s="161"/>
      <c r="K128" s="161"/>
      <c r="L128" s="161"/>
      <c r="M128" s="161"/>
      <c r="N128" s="161"/>
      <c r="O128" s="161"/>
      <c r="P128" s="161"/>
      <c r="Q128" s="161"/>
      <c r="R128" s="161"/>
      <c r="S128" s="161"/>
      <c r="T128" s="161"/>
      <c r="U128" s="161"/>
      <c r="V128" s="161"/>
      <c r="W128" s="161"/>
      <c r="X128" s="161"/>
      <c r="Y128" s="150"/>
      <c r="Z128" s="150"/>
      <c r="AA128" s="150"/>
      <c r="AB128" s="150"/>
      <c r="AC128" s="150"/>
      <c r="AD128" s="150"/>
      <c r="AE128" s="150"/>
      <c r="AF128" s="150"/>
      <c r="AG128" s="150" t="s">
        <v>246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61"/>
      <c r="D129" s="262"/>
      <c r="E129" s="262"/>
      <c r="F129" s="262"/>
      <c r="G129" s="262"/>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221</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0">
        <v>26</v>
      </c>
      <c r="B130" s="171" t="s">
        <v>1514</v>
      </c>
      <c r="C130" s="180" t="s">
        <v>1515</v>
      </c>
      <c r="D130" s="172" t="s">
        <v>276</v>
      </c>
      <c r="E130" s="173">
        <v>11.8125</v>
      </c>
      <c r="F130" s="174">
        <v>89.14</v>
      </c>
      <c r="G130" s="175">
        <f>ROUND(E130*F130,2)</f>
        <v>1052.97</v>
      </c>
      <c r="H130" s="174"/>
      <c r="I130" s="175">
        <f>ROUND(E130*H130,2)</f>
        <v>0</v>
      </c>
      <c r="J130" s="174"/>
      <c r="K130" s="175">
        <f>ROUND(E130*J130,2)</f>
        <v>0</v>
      </c>
      <c r="L130" s="175">
        <v>21</v>
      </c>
      <c r="M130" s="175">
        <f>G130*(1+L130/100)</f>
        <v>1274.0936999999999</v>
      </c>
      <c r="N130" s="175">
        <v>4.8999999999999998E-4</v>
      </c>
      <c r="O130" s="175">
        <f>ROUND(E130*N130,2)</f>
        <v>0.01</v>
      </c>
      <c r="P130" s="175">
        <v>1.4999999999999999E-2</v>
      </c>
      <c r="Q130" s="175">
        <f>ROUND(E130*P130,2)</f>
        <v>0.18</v>
      </c>
      <c r="R130" s="175" t="s">
        <v>602</v>
      </c>
      <c r="S130" s="175" t="s">
        <v>217</v>
      </c>
      <c r="T130" s="176" t="s">
        <v>218</v>
      </c>
      <c r="U130" s="161">
        <v>0.18</v>
      </c>
      <c r="V130" s="161">
        <f>ROUND(E130*U130,2)</f>
        <v>2.13</v>
      </c>
      <c r="W130" s="161"/>
      <c r="X130" s="161" t="s">
        <v>241</v>
      </c>
      <c r="Y130" s="150"/>
      <c r="Z130" s="150"/>
      <c r="AA130" s="150"/>
      <c r="AB130" s="150"/>
      <c r="AC130" s="150"/>
      <c r="AD130" s="150"/>
      <c r="AE130" s="150"/>
      <c r="AF130" s="150"/>
      <c r="AG130" s="150" t="s">
        <v>242</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259" t="s">
        <v>1154</v>
      </c>
      <c r="D131" s="260"/>
      <c r="E131" s="260"/>
      <c r="F131" s="260"/>
      <c r="G131" s="260"/>
      <c r="H131" s="161"/>
      <c r="I131" s="161"/>
      <c r="J131" s="161"/>
      <c r="K131" s="161"/>
      <c r="L131" s="161"/>
      <c r="M131" s="161"/>
      <c r="N131" s="161"/>
      <c r="O131" s="161"/>
      <c r="P131" s="161"/>
      <c r="Q131" s="161"/>
      <c r="R131" s="161"/>
      <c r="S131" s="161"/>
      <c r="T131" s="161"/>
      <c r="U131" s="161"/>
      <c r="V131" s="161"/>
      <c r="W131" s="161"/>
      <c r="X131" s="161"/>
      <c r="Y131" s="150"/>
      <c r="Z131" s="150"/>
      <c r="AA131" s="150"/>
      <c r="AB131" s="150"/>
      <c r="AC131" s="150"/>
      <c r="AD131" s="150"/>
      <c r="AE131" s="150"/>
      <c r="AF131" s="150"/>
      <c r="AG131" s="150" t="s">
        <v>244</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9" t="s">
        <v>1516</v>
      </c>
      <c r="D132" s="184"/>
      <c r="E132" s="185">
        <v>11.8125</v>
      </c>
      <c r="F132" s="161"/>
      <c r="G132" s="161"/>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246</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261"/>
      <c r="D133" s="262"/>
      <c r="E133" s="262"/>
      <c r="F133" s="262"/>
      <c r="G133" s="262"/>
      <c r="H133" s="161"/>
      <c r="I133" s="161"/>
      <c r="J133" s="161"/>
      <c r="K133" s="161"/>
      <c r="L133" s="161"/>
      <c r="M133" s="161"/>
      <c r="N133" s="161"/>
      <c r="O133" s="161"/>
      <c r="P133" s="161"/>
      <c r="Q133" s="161"/>
      <c r="R133" s="161"/>
      <c r="S133" s="161"/>
      <c r="T133" s="161"/>
      <c r="U133" s="161"/>
      <c r="V133" s="161"/>
      <c r="W133" s="161"/>
      <c r="X133" s="161"/>
      <c r="Y133" s="150"/>
      <c r="Z133" s="150"/>
      <c r="AA133" s="150"/>
      <c r="AB133" s="150"/>
      <c r="AC133" s="150"/>
      <c r="AD133" s="150"/>
      <c r="AE133" s="150"/>
      <c r="AF133" s="150"/>
      <c r="AG133" s="150" t="s">
        <v>221</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ht="33.75" outlineLevel="1" x14ac:dyDescent="0.2">
      <c r="A134" s="170">
        <v>27</v>
      </c>
      <c r="B134" s="171" t="s">
        <v>1366</v>
      </c>
      <c r="C134" s="180" t="s">
        <v>1367</v>
      </c>
      <c r="D134" s="172" t="s">
        <v>276</v>
      </c>
      <c r="E134" s="173">
        <v>6.48</v>
      </c>
      <c r="F134" s="174">
        <v>166.18</v>
      </c>
      <c r="G134" s="175">
        <f>ROUND(E134*F134,2)</f>
        <v>1076.8499999999999</v>
      </c>
      <c r="H134" s="174"/>
      <c r="I134" s="175">
        <f>ROUND(E134*H134,2)</f>
        <v>0</v>
      </c>
      <c r="J134" s="174"/>
      <c r="K134" s="175">
        <f>ROUND(E134*J134,2)</f>
        <v>0</v>
      </c>
      <c r="L134" s="175">
        <v>21</v>
      </c>
      <c r="M134" s="175">
        <f>G134*(1+L134/100)</f>
        <v>1302.9884999999999</v>
      </c>
      <c r="N134" s="175">
        <v>6.8999999999999997E-4</v>
      </c>
      <c r="O134" s="175">
        <f>ROUND(E134*N134,2)</f>
        <v>0</v>
      </c>
      <c r="P134" s="175">
        <v>3.4000000000000002E-2</v>
      </c>
      <c r="Q134" s="175">
        <f>ROUND(E134*P134,2)</f>
        <v>0.22</v>
      </c>
      <c r="R134" s="175" t="s">
        <v>602</v>
      </c>
      <c r="S134" s="175" t="s">
        <v>217</v>
      </c>
      <c r="T134" s="176" t="s">
        <v>218</v>
      </c>
      <c r="U134" s="161">
        <v>0.33</v>
      </c>
      <c r="V134" s="161">
        <f>ROUND(E134*U134,2)</f>
        <v>2.14</v>
      </c>
      <c r="W134" s="161"/>
      <c r="X134" s="161" t="s">
        <v>241</v>
      </c>
      <c r="Y134" s="150"/>
      <c r="Z134" s="150"/>
      <c r="AA134" s="150"/>
      <c r="AB134" s="150"/>
      <c r="AC134" s="150"/>
      <c r="AD134" s="150"/>
      <c r="AE134" s="150"/>
      <c r="AF134" s="150"/>
      <c r="AG134" s="150" t="s">
        <v>242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9" t="s">
        <v>1517</v>
      </c>
      <c r="D135" s="184"/>
      <c r="E135" s="185">
        <v>6.48</v>
      </c>
      <c r="F135" s="161"/>
      <c r="G135" s="161"/>
      <c r="H135" s="161"/>
      <c r="I135" s="161"/>
      <c r="J135" s="161"/>
      <c r="K135" s="161"/>
      <c r="L135" s="161"/>
      <c r="M135" s="161"/>
      <c r="N135" s="161"/>
      <c r="O135" s="161"/>
      <c r="P135" s="161"/>
      <c r="Q135" s="161"/>
      <c r="R135" s="161"/>
      <c r="S135" s="161"/>
      <c r="T135" s="161"/>
      <c r="U135" s="161"/>
      <c r="V135" s="161"/>
      <c r="W135" s="161"/>
      <c r="X135" s="161"/>
      <c r="Y135" s="150"/>
      <c r="Z135" s="150"/>
      <c r="AA135" s="150"/>
      <c r="AB135" s="150"/>
      <c r="AC135" s="150"/>
      <c r="AD135" s="150"/>
      <c r="AE135" s="150"/>
      <c r="AF135" s="150"/>
      <c r="AG135" s="150" t="s">
        <v>246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61"/>
      <c r="D136" s="262"/>
      <c r="E136" s="262"/>
      <c r="F136" s="262"/>
      <c r="G136" s="262"/>
      <c r="H136" s="161"/>
      <c r="I136" s="161"/>
      <c r="J136" s="161"/>
      <c r="K136" s="161"/>
      <c r="L136" s="161"/>
      <c r="M136" s="161"/>
      <c r="N136" s="161"/>
      <c r="O136" s="161"/>
      <c r="P136" s="161"/>
      <c r="Q136" s="161"/>
      <c r="R136" s="161"/>
      <c r="S136" s="161"/>
      <c r="T136" s="161"/>
      <c r="U136" s="161"/>
      <c r="V136" s="161"/>
      <c r="W136" s="161"/>
      <c r="X136" s="161"/>
      <c r="Y136" s="150"/>
      <c r="Z136" s="150"/>
      <c r="AA136" s="150"/>
      <c r="AB136" s="150"/>
      <c r="AC136" s="150"/>
      <c r="AD136" s="150"/>
      <c r="AE136" s="150"/>
      <c r="AF136" s="150"/>
      <c r="AG136" s="150" t="s">
        <v>221</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0">
        <v>28</v>
      </c>
      <c r="B137" s="171" t="s">
        <v>1370</v>
      </c>
      <c r="C137" s="180" t="s">
        <v>1371</v>
      </c>
      <c r="D137" s="172" t="s">
        <v>239</v>
      </c>
      <c r="E137" s="173">
        <v>3.6</v>
      </c>
      <c r="F137" s="174">
        <v>40.6</v>
      </c>
      <c r="G137" s="175">
        <f>ROUND(E137*F137,2)</f>
        <v>146.16</v>
      </c>
      <c r="H137" s="174"/>
      <c r="I137" s="175">
        <f>ROUND(E137*H137,2)</f>
        <v>0</v>
      </c>
      <c r="J137" s="174"/>
      <c r="K137" s="175">
        <f>ROUND(E137*J137,2)</f>
        <v>0</v>
      </c>
      <c r="L137" s="175">
        <v>21</v>
      </c>
      <c r="M137" s="175">
        <f>G137*(1+L137/100)</f>
        <v>176.8536</v>
      </c>
      <c r="N137" s="175">
        <v>0</v>
      </c>
      <c r="O137" s="175">
        <f>ROUND(E137*N137,2)</f>
        <v>0</v>
      </c>
      <c r="P137" s="175">
        <v>1.1129999999999999E-2</v>
      </c>
      <c r="Q137" s="175">
        <f>ROUND(E137*P137,2)</f>
        <v>0.04</v>
      </c>
      <c r="R137" s="175" t="s">
        <v>602</v>
      </c>
      <c r="S137" s="175" t="s">
        <v>217</v>
      </c>
      <c r="T137" s="176" t="s">
        <v>218</v>
      </c>
      <c r="U137" s="161">
        <v>0.08</v>
      </c>
      <c r="V137" s="161">
        <f>ROUND(E137*U137,2)</f>
        <v>0.28999999999999998</v>
      </c>
      <c r="W137" s="161"/>
      <c r="X137" s="161" t="s">
        <v>241</v>
      </c>
      <c r="Y137" s="150"/>
      <c r="Z137" s="150"/>
      <c r="AA137" s="150"/>
      <c r="AB137" s="150"/>
      <c r="AC137" s="150"/>
      <c r="AD137" s="150"/>
      <c r="AE137" s="150"/>
      <c r="AF137" s="150"/>
      <c r="AG137" s="150" t="s">
        <v>242</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9" t="s">
        <v>1441</v>
      </c>
      <c r="D138" s="184"/>
      <c r="E138" s="185">
        <v>3.6</v>
      </c>
      <c r="F138" s="161"/>
      <c r="G138" s="161"/>
      <c r="H138" s="161"/>
      <c r="I138" s="161"/>
      <c r="J138" s="161"/>
      <c r="K138" s="161"/>
      <c r="L138" s="161"/>
      <c r="M138" s="161"/>
      <c r="N138" s="161"/>
      <c r="O138" s="161"/>
      <c r="P138" s="161"/>
      <c r="Q138" s="161"/>
      <c r="R138" s="161"/>
      <c r="S138" s="161"/>
      <c r="T138" s="161"/>
      <c r="U138" s="161"/>
      <c r="V138" s="161"/>
      <c r="W138" s="161"/>
      <c r="X138" s="161"/>
      <c r="Y138" s="150"/>
      <c r="Z138" s="150"/>
      <c r="AA138" s="150"/>
      <c r="AB138" s="150"/>
      <c r="AC138" s="150"/>
      <c r="AD138" s="150"/>
      <c r="AE138" s="150"/>
      <c r="AF138" s="150"/>
      <c r="AG138" s="150" t="s">
        <v>246</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261"/>
      <c r="D139" s="262"/>
      <c r="E139" s="262"/>
      <c r="F139" s="262"/>
      <c r="G139" s="262"/>
      <c r="H139" s="161"/>
      <c r="I139" s="161"/>
      <c r="J139" s="161"/>
      <c r="K139" s="161"/>
      <c r="L139" s="161"/>
      <c r="M139" s="161"/>
      <c r="N139" s="161"/>
      <c r="O139" s="161"/>
      <c r="P139" s="161"/>
      <c r="Q139" s="161"/>
      <c r="R139" s="161"/>
      <c r="S139" s="161"/>
      <c r="T139" s="161"/>
      <c r="U139" s="161"/>
      <c r="V139" s="161"/>
      <c r="W139" s="161"/>
      <c r="X139" s="161"/>
      <c r="Y139" s="150"/>
      <c r="Z139" s="150"/>
      <c r="AA139" s="150"/>
      <c r="AB139" s="150"/>
      <c r="AC139" s="150"/>
      <c r="AD139" s="150"/>
      <c r="AE139" s="150"/>
      <c r="AF139" s="150"/>
      <c r="AG139" s="150" t="s">
        <v>221</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22.5" outlineLevel="1" x14ac:dyDescent="0.2">
      <c r="A140" s="170">
        <v>29</v>
      </c>
      <c r="B140" s="171" t="s">
        <v>1518</v>
      </c>
      <c r="C140" s="180" t="s">
        <v>1519</v>
      </c>
      <c r="D140" s="172" t="s">
        <v>249</v>
      </c>
      <c r="E140" s="173">
        <v>2.2650000000000001</v>
      </c>
      <c r="F140" s="174">
        <v>2540.12</v>
      </c>
      <c r="G140" s="175">
        <f>ROUND(E140*F140,2)</f>
        <v>5753.37</v>
      </c>
      <c r="H140" s="174"/>
      <c r="I140" s="175">
        <f>ROUND(E140*H140,2)</f>
        <v>0</v>
      </c>
      <c r="J140" s="174"/>
      <c r="K140" s="175">
        <f>ROUND(E140*J140,2)</f>
        <v>0</v>
      </c>
      <c r="L140" s="175">
        <v>21</v>
      </c>
      <c r="M140" s="175">
        <f>G140*(1+L140/100)</f>
        <v>6961.5776999999998</v>
      </c>
      <c r="N140" s="175">
        <v>1.82E-3</v>
      </c>
      <c r="O140" s="175">
        <f>ROUND(E140*N140,2)</f>
        <v>0</v>
      </c>
      <c r="P140" s="175">
        <v>1.95</v>
      </c>
      <c r="Q140" s="175">
        <f>ROUND(E140*P140,2)</f>
        <v>4.42</v>
      </c>
      <c r="R140" s="175" t="s">
        <v>602</v>
      </c>
      <c r="S140" s="175" t="s">
        <v>217</v>
      </c>
      <c r="T140" s="176" t="s">
        <v>218</v>
      </c>
      <c r="U140" s="161">
        <v>5.63</v>
      </c>
      <c r="V140" s="161">
        <f>ROUND(E140*U140,2)</f>
        <v>12.75</v>
      </c>
      <c r="W140" s="161"/>
      <c r="X140" s="161" t="s">
        <v>241</v>
      </c>
      <c r="Y140" s="150"/>
      <c r="Z140" s="150"/>
      <c r="AA140" s="150"/>
      <c r="AB140" s="150"/>
      <c r="AC140" s="150"/>
      <c r="AD140" s="150"/>
      <c r="AE140" s="150"/>
      <c r="AF140" s="150"/>
      <c r="AG140" s="150" t="s">
        <v>242</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259" t="s">
        <v>1161</v>
      </c>
      <c r="D141" s="260"/>
      <c r="E141" s="260"/>
      <c r="F141" s="260"/>
      <c r="G141" s="260"/>
      <c r="H141" s="161"/>
      <c r="I141" s="161"/>
      <c r="J141" s="161"/>
      <c r="K141" s="161"/>
      <c r="L141" s="161"/>
      <c r="M141" s="161"/>
      <c r="N141" s="161"/>
      <c r="O141" s="161"/>
      <c r="P141" s="161"/>
      <c r="Q141" s="161"/>
      <c r="R141" s="161"/>
      <c r="S141" s="161"/>
      <c r="T141" s="161"/>
      <c r="U141" s="161"/>
      <c r="V141" s="161"/>
      <c r="W141" s="161"/>
      <c r="X141" s="161"/>
      <c r="Y141" s="150"/>
      <c r="Z141" s="150"/>
      <c r="AA141" s="150"/>
      <c r="AB141" s="150"/>
      <c r="AC141" s="150"/>
      <c r="AD141" s="150"/>
      <c r="AE141" s="150"/>
      <c r="AF141" s="150"/>
      <c r="AG141" s="150" t="s">
        <v>244</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9" t="s">
        <v>1520</v>
      </c>
      <c r="D142" s="184"/>
      <c r="E142" s="185">
        <v>1.365</v>
      </c>
      <c r="F142" s="161"/>
      <c r="G142" s="161"/>
      <c r="H142" s="161"/>
      <c r="I142" s="161"/>
      <c r="J142" s="161"/>
      <c r="K142" s="161"/>
      <c r="L142" s="161"/>
      <c r="M142" s="161"/>
      <c r="N142" s="161"/>
      <c r="O142" s="161"/>
      <c r="P142" s="161"/>
      <c r="Q142" s="161"/>
      <c r="R142" s="161"/>
      <c r="S142" s="161"/>
      <c r="T142" s="161"/>
      <c r="U142" s="161"/>
      <c r="V142" s="161"/>
      <c r="W142" s="161"/>
      <c r="X142" s="161"/>
      <c r="Y142" s="150"/>
      <c r="Z142" s="150"/>
      <c r="AA142" s="150"/>
      <c r="AB142" s="150"/>
      <c r="AC142" s="150"/>
      <c r="AD142" s="150"/>
      <c r="AE142" s="150"/>
      <c r="AF142" s="150"/>
      <c r="AG142" s="150" t="s">
        <v>246</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9" t="s">
        <v>1521</v>
      </c>
      <c r="D143" s="184"/>
      <c r="E143" s="185">
        <v>0.9</v>
      </c>
      <c r="F143" s="161"/>
      <c r="G143" s="161"/>
      <c r="H143" s="161"/>
      <c r="I143" s="161"/>
      <c r="J143" s="161"/>
      <c r="K143" s="161"/>
      <c r="L143" s="161"/>
      <c r="M143" s="161"/>
      <c r="N143" s="161"/>
      <c r="O143" s="161"/>
      <c r="P143" s="161"/>
      <c r="Q143" s="161"/>
      <c r="R143" s="161"/>
      <c r="S143" s="161"/>
      <c r="T143" s="161"/>
      <c r="U143" s="161"/>
      <c r="V143" s="161"/>
      <c r="W143" s="161"/>
      <c r="X143" s="161"/>
      <c r="Y143" s="150"/>
      <c r="Z143" s="150"/>
      <c r="AA143" s="150"/>
      <c r="AB143" s="150"/>
      <c r="AC143" s="150"/>
      <c r="AD143" s="150"/>
      <c r="AE143" s="150"/>
      <c r="AF143" s="150"/>
      <c r="AG143" s="150" t="s">
        <v>246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61"/>
      <c r="D144" s="262"/>
      <c r="E144" s="262"/>
      <c r="F144" s="262"/>
      <c r="G144" s="262"/>
      <c r="H144" s="161"/>
      <c r="I144" s="161"/>
      <c r="J144" s="161"/>
      <c r="K144" s="161"/>
      <c r="L144" s="161"/>
      <c r="M144" s="161"/>
      <c r="N144" s="161"/>
      <c r="O144" s="161"/>
      <c r="P144" s="161"/>
      <c r="Q144" s="161"/>
      <c r="R144" s="161"/>
      <c r="S144" s="161"/>
      <c r="T144" s="161"/>
      <c r="U144" s="161"/>
      <c r="V144" s="161"/>
      <c r="W144" s="161"/>
      <c r="X144" s="161"/>
      <c r="Y144" s="150"/>
      <c r="Z144" s="150"/>
      <c r="AA144" s="150"/>
      <c r="AB144" s="150"/>
      <c r="AC144" s="150"/>
      <c r="AD144" s="150"/>
      <c r="AE144" s="150"/>
      <c r="AF144" s="150"/>
      <c r="AG144" s="150" t="s">
        <v>221</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ht="22.5" outlineLevel="1" x14ac:dyDescent="0.2">
      <c r="A145" s="170">
        <v>30</v>
      </c>
      <c r="B145" s="171" t="s">
        <v>1390</v>
      </c>
      <c r="C145" s="180" t="s">
        <v>1391</v>
      </c>
      <c r="D145" s="172" t="s">
        <v>276</v>
      </c>
      <c r="E145" s="173">
        <v>7.12</v>
      </c>
      <c r="F145" s="174">
        <v>104.21</v>
      </c>
      <c r="G145" s="175">
        <f>ROUND(E145*F145,2)</f>
        <v>741.98</v>
      </c>
      <c r="H145" s="174"/>
      <c r="I145" s="175">
        <f>ROUND(E145*H145,2)</f>
        <v>0</v>
      </c>
      <c r="J145" s="174"/>
      <c r="K145" s="175">
        <f>ROUND(E145*J145,2)</f>
        <v>0</v>
      </c>
      <c r="L145" s="175">
        <v>21</v>
      </c>
      <c r="M145" s="175">
        <f>G145*(1+L145/100)</f>
        <v>897.79579999999999</v>
      </c>
      <c r="N145" s="175">
        <v>0</v>
      </c>
      <c r="O145" s="175">
        <f>ROUND(E145*N145,2)</f>
        <v>0</v>
      </c>
      <c r="P145" s="175">
        <v>4.5999999999999999E-2</v>
      </c>
      <c r="Q145" s="175">
        <f>ROUND(E145*P145,2)</f>
        <v>0.33</v>
      </c>
      <c r="R145" s="175" t="s">
        <v>602</v>
      </c>
      <c r="S145" s="175" t="s">
        <v>217</v>
      </c>
      <c r="T145" s="176" t="s">
        <v>218</v>
      </c>
      <c r="U145" s="161">
        <v>0.26</v>
      </c>
      <c r="V145" s="161">
        <f>ROUND(E145*U145,2)</f>
        <v>1.85</v>
      </c>
      <c r="W145" s="161"/>
      <c r="X145" s="161" t="s">
        <v>241</v>
      </c>
      <c r="Y145" s="150"/>
      <c r="Z145" s="150"/>
      <c r="AA145" s="150"/>
      <c r="AB145" s="150"/>
      <c r="AC145" s="150"/>
      <c r="AD145" s="150"/>
      <c r="AE145" s="150"/>
      <c r="AF145" s="150"/>
      <c r="AG145" s="150" t="s">
        <v>242</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9" t="s">
        <v>1522</v>
      </c>
      <c r="D146" s="184"/>
      <c r="E146" s="185">
        <v>3.88</v>
      </c>
      <c r="F146" s="161"/>
      <c r="G146" s="161"/>
      <c r="H146" s="161"/>
      <c r="I146" s="161"/>
      <c r="J146" s="161"/>
      <c r="K146" s="161"/>
      <c r="L146" s="161"/>
      <c r="M146" s="161"/>
      <c r="N146" s="161"/>
      <c r="O146" s="161"/>
      <c r="P146" s="161"/>
      <c r="Q146" s="161"/>
      <c r="R146" s="161"/>
      <c r="S146" s="161"/>
      <c r="T146" s="161"/>
      <c r="U146" s="161"/>
      <c r="V146" s="161"/>
      <c r="W146" s="161"/>
      <c r="X146" s="161"/>
      <c r="Y146" s="150"/>
      <c r="Z146" s="150"/>
      <c r="AA146" s="150"/>
      <c r="AB146" s="150"/>
      <c r="AC146" s="150"/>
      <c r="AD146" s="150"/>
      <c r="AE146" s="150"/>
      <c r="AF146" s="150"/>
      <c r="AG146" s="150" t="s">
        <v>246</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9" t="s">
        <v>1523</v>
      </c>
      <c r="D147" s="184"/>
      <c r="E147" s="185">
        <v>1.44</v>
      </c>
      <c r="F147" s="161"/>
      <c r="G147" s="161"/>
      <c r="H147" s="161"/>
      <c r="I147" s="161"/>
      <c r="J147" s="161"/>
      <c r="K147" s="161"/>
      <c r="L147" s="161"/>
      <c r="M147" s="161"/>
      <c r="N147" s="161"/>
      <c r="O147" s="161"/>
      <c r="P147" s="161"/>
      <c r="Q147" s="161"/>
      <c r="R147" s="161"/>
      <c r="S147" s="161"/>
      <c r="T147" s="161"/>
      <c r="U147" s="161"/>
      <c r="V147" s="161"/>
      <c r="W147" s="161"/>
      <c r="X147" s="161"/>
      <c r="Y147" s="150"/>
      <c r="Z147" s="150"/>
      <c r="AA147" s="150"/>
      <c r="AB147" s="150"/>
      <c r="AC147" s="150"/>
      <c r="AD147" s="150"/>
      <c r="AE147" s="150"/>
      <c r="AF147" s="150"/>
      <c r="AG147" s="150" t="s">
        <v>246</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9" t="s">
        <v>1524</v>
      </c>
      <c r="D148" s="184"/>
      <c r="E148" s="185">
        <v>1.8</v>
      </c>
      <c r="F148" s="161"/>
      <c r="G148" s="161"/>
      <c r="H148" s="161"/>
      <c r="I148" s="161"/>
      <c r="J148" s="161"/>
      <c r="K148" s="161"/>
      <c r="L148" s="161"/>
      <c r="M148" s="161"/>
      <c r="N148" s="161"/>
      <c r="O148" s="161"/>
      <c r="P148" s="161"/>
      <c r="Q148" s="161"/>
      <c r="R148" s="161"/>
      <c r="S148" s="161"/>
      <c r="T148" s="161"/>
      <c r="U148" s="161"/>
      <c r="V148" s="161"/>
      <c r="W148" s="161"/>
      <c r="X148" s="161"/>
      <c r="Y148" s="150"/>
      <c r="Z148" s="150"/>
      <c r="AA148" s="150"/>
      <c r="AB148" s="150"/>
      <c r="AC148" s="150"/>
      <c r="AD148" s="150"/>
      <c r="AE148" s="150"/>
      <c r="AF148" s="150"/>
      <c r="AG148" s="150" t="s">
        <v>246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61"/>
      <c r="D149" s="262"/>
      <c r="E149" s="262"/>
      <c r="F149" s="262"/>
      <c r="G149" s="262"/>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221</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x14ac:dyDescent="0.2">
      <c r="A150" s="164" t="s">
        <v>212</v>
      </c>
      <c r="B150" s="165" t="s">
        <v>123</v>
      </c>
      <c r="C150" s="179" t="s">
        <v>124</v>
      </c>
      <c r="D150" s="166"/>
      <c r="E150" s="167"/>
      <c r="F150" s="168"/>
      <c r="G150" s="168">
        <f>SUMIF(AG151:AG153,"&lt;&gt;NOR",G151:G153)</f>
        <v>816.92</v>
      </c>
      <c r="H150" s="168"/>
      <c r="I150" s="168">
        <f>SUM(I151:I153)</f>
        <v>0</v>
      </c>
      <c r="J150" s="168"/>
      <c r="K150" s="168">
        <f>SUM(K151:K153)</f>
        <v>0</v>
      </c>
      <c r="L150" s="168"/>
      <c r="M150" s="168">
        <f>SUM(M151:M153)</f>
        <v>988.47319999999991</v>
      </c>
      <c r="N150" s="168"/>
      <c r="O150" s="168">
        <f>SUM(O151:O153)</f>
        <v>0</v>
      </c>
      <c r="P150" s="168"/>
      <c r="Q150" s="168">
        <f>SUM(Q151:Q153)</f>
        <v>0</v>
      </c>
      <c r="R150" s="168"/>
      <c r="S150" s="168"/>
      <c r="T150" s="169"/>
      <c r="U150" s="163"/>
      <c r="V150" s="163">
        <f>SUM(V151:V153)</f>
        <v>1.72</v>
      </c>
      <c r="W150" s="163"/>
      <c r="X150" s="163"/>
      <c r="AG150" t="s">
        <v>213</v>
      </c>
    </row>
    <row r="151" spans="1:60" ht="33.75" outlineLevel="1" x14ac:dyDescent="0.2">
      <c r="A151" s="170">
        <v>31</v>
      </c>
      <c r="B151" s="171" t="s">
        <v>1398</v>
      </c>
      <c r="C151" s="180" t="s">
        <v>1399</v>
      </c>
      <c r="D151" s="172" t="s">
        <v>300</v>
      </c>
      <c r="E151" s="173">
        <v>1.8353200000000001</v>
      </c>
      <c r="F151" s="174">
        <v>445.11</v>
      </c>
      <c r="G151" s="175">
        <f>ROUND(E151*F151,2)</f>
        <v>816.92</v>
      </c>
      <c r="H151" s="174"/>
      <c r="I151" s="175">
        <f>ROUND(E151*H151,2)</f>
        <v>0</v>
      </c>
      <c r="J151" s="174"/>
      <c r="K151" s="175">
        <f>ROUND(E151*J151,2)</f>
        <v>0</v>
      </c>
      <c r="L151" s="175">
        <v>21</v>
      </c>
      <c r="M151" s="175">
        <f>G151*(1+L151/100)</f>
        <v>988.47319999999991</v>
      </c>
      <c r="N151" s="175">
        <v>0</v>
      </c>
      <c r="O151" s="175">
        <f>ROUND(E151*N151,2)</f>
        <v>0</v>
      </c>
      <c r="P151" s="175">
        <v>0</v>
      </c>
      <c r="Q151" s="175">
        <f>ROUND(E151*P151,2)</f>
        <v>0</v>
      </c>
      <c r="R151" s="175" t="s">
        <v>348</v>
      </c>
      <c r="S151" s="175" t="s">
        <v>217</v>
      </c>
      <c r="T151" s="176" t="s">
        <v>218</v>
      </c>
      <c r="U151" s="161">
        <v>0.9385</v>
      </c>
      <c r="V151" s="161">
        <f>ROUND(E151*U151,2)</f>
        <v>1.72</v>
      </c>
      <c r="W151" s="161"/>
      <c r="X151" s="161" t="s">
        <v>622</v>
      </c>
      <c r="Y151" s="150"/>
      <c r="Z151" s="150"/>
      <c r="AA151" s="150"/>
      <c r="AB151" s="150"/>
      <c r="AC151" s="150"/>
      <c r="AD151" s="150"/>
      <c r="AE151" s="150"/>
      <c r="AF151" s="150"/>
      <c r="AG151" s="150" t="s">
        <v>623</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59" t="s">
        <v>1400</v>
      </c>
      <c r="D152" s="260"/>
      <c r="E152" s="260"/>
      <c r="F152" s="260"/>
      <c r="G152" s="260"/>
      <c r="H152" s="161"/>
      <c r="I152" s="161"/>
      <c r="J152" s="161"/>
      <c r="K152" s="161"/>
      <c r="L152" s="161"/>
      <c r="M152" s="161"/>
      <c r="N152" s="161"/>
      <c r="O152" s="161"/>
      <c r="P152" s="161"/>
      <c r="Q152" s="161"/>
      <c r="R152" s="161"/>
      <c r="S152" s="161"/>
      <c r="T152" s="161"/>
      <c r="U152" s="161"/>
      <c r="V152" s="161"/>
      <c r="W152" s="161"/>
      <c r="X152" s="161"/>
      <c r="Y152" s="150"/>
      <c r="Z152" s="150"/>
      <c r="AA152" s="150"/>
      <c r="AB152" s="150"/>
      <c r="AC152" s="150"/>
      <c r="AD152" s="150"/>
      <c r="AE152" s="150"/>
      <c r="AF152" s="150"/>
      <c r="AG152" s="150" t="s">
        <v>244</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61"/>
      <c r="D153" s="262"/>
      <c r="E153" s="262"/>
      <c r="F153" s="262"/>
      <c r="G153" s="262"/>
      <c r="H153" s="161"/>
      <c r="I153" s="161"/>
      <c r="J153" s="161"/>
      <c r="K153" s="161"/>
      <c r="L153" s="161"/>
      <c r="M153" s="161"/>
      <c r="N153" s="161"/>
      <c r="O153" s="161"/>
      <c r="P153" s="161"/>
      <c r="Q153" s="161"/>
      <c r="R153" s="161"/>
      <c r="S153" s="161"/>
      <c r="T153" s="161"/>
      <c r="U153" s="161"/>
      <c r="V153" s="161"/>
      <c r="W153" s="161"/>
      <c r="X153" s="161"/>
      <c r="Y153" s="150"/>
      <c r="Z153" s="150"/>
      <c r="AA153" s="150"/>
      <c r="AB153" s="150"/>
      <c r="AC153" s="150"/>
      <c r="AD153" s="150"/>
      <c r="AE153" s="150"/>
      <c r="AF153" s="150"/>
      <c r="AG153" s="150" t="s">
        <v>221</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x14ac:dyDescent="0.2">
      <c r="A154" s="164" t="s">
        <v>212</v>
      </c>
      <c r="B154" s="165" t="s">
        <v>153</v>
      </c>
      <c r="C154" s="179" t="s">
        <v>154</v>
      </c>
      <c r="D154" s="166"/>
      <c r="E154" s="167"/>
      <c r="F154" s="168"/>
      <c r="G154" s="168">
        <f>SUMIF(AG155:AG163,"&lt;&gt;NOR",G155:G163)</f>
        <v>551.37</v>
      </c>
      <c r="H154" s="168"/>
      <c r="I154" s="168">
        <f>SUM(I155:I163)</f>
        <v>0</v>
      </c>
      <c r="J154" s="168"/>
      <c r="K154" s="168">
        <f>SUM(K155:K163)</f>
        <v>0</v>
      </c>
      <c r="L154" s="168"/>
      <c r="M154" s="168">
        <f>SUM(M155:M163)</f>
        <v>667.15769999999998</v>
      </c>
      <c r="N154" s="168"/>
      <c r="O154" s="168">
        <f>SUM(O155:O163)</f>
        <v>0</v>
      </c>
      <c r="P154" s="168"/>
      <c r="Q154" s="168">
        <f>SUM(Q155:Q163)</f>
        <v>0</v>
      </c>
      <c r="R154" s="168"/>
      <c r="S154" s="168"/>
      <c r="T154" s="169"/>
      <c r="U154" s="163"/>
      <c r="V154" s="163">
        <f>SUM(V155:V163)</f>
        <v>0.74</v>
      </c>
      <c r="W154" s="163"/>
      <c r="X154" s="163"/>
      <c r="AG154" t="s">
        <v>213</v>
      </c>
    </row>
    <row r="155" spans="1:60" ht="22.5" outlineLevel="1" x14ac:dyDescent="0.2">
      <c r="A155" s="170">
        <v>32</v>
      </c>
      <c r="B155" s="171" t="s">
        <v>909</v>
      </c>
      <c r="C155" s="180" t="s">
        <v>910</v>
      </c>
      <c r="D155" s="172" t="s">
        <v>239</v>
      </c>
      <c r="E155" s="173">
        <v>0.9</v>
      </c>
      <c r="F155" s="174">
        <v>601.79999999999995</v>
      </c>
      <c r="G155" s="175">
        <f>ROUND(E155*F155,2)</f>
        <v>541.62</v>
      </c>
      <c r="H155" s="174"/>
      <c r="I155" s="175">
        <f>ROUND(E155*H155,2)</f>
        <v>0</v>
      </c>
      <c r="J155" s="174"/>
      <c r="K155" s="175">
        <f>ROUND(E155*J155,2)</f>
        <v>0</v>
      </c>
      <c r="L155" s="175">
        <v>21</v>
      </c>
      <c r="M155" s="175">
        <f>G155*(1+L155/100)</f>
        <v>655.36019999999996</v>
      </c>
      <c r="N155" s="175">
        <v>3.4499999999999999E-3</v>
      </c>
      <c r="O155" s="175">
        <f>ROUND(E155*N155,2)</f>
        <v>0</v>
      </c>
      <c r="P155" s="175">
        <v>0</v>
      </c>
      <c r="Q155" s="175">
        <f>ROUND(E155*P155,2)</f>
        <v>0</v>
      </c>
      <c r="R155" s="175" t="s">
        <v>894</v>
      </c>
      <c r="S155" s="175" t="s">
        <v>217</v>
      </c>
      <c r="T155" s="176" t="s">
        <v>218</v>
      </c>
      <c r="U155" s="161">
        <v>0.81915000000000004</v>
      </c>
      <c r="V155" s="161">
        <f>ROUND(E155*U155,2)</f>
        <v>0.74</v>
      </c>
      <c r="W155" s="161"/>
      <c r="X155" s="161" t="s">
        <v>241</v>
      </c>
      <c r="Y155" s="150"/>
      <c r="Z155" s="150"/>
      <c r="AA155" s="150"/>
      <c r="AB155" s="150"/>
      <c r="AC155" s="150"/>
      <c r="AD155" s="150"/>
      <c r="AE155" s="150"/>
      <c r="AF155" s="150"/>
      <c r="AG155" s="150" t="s">
        <v>242</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259" t="s">
        <v>911</v>
      </c>
      <c r="D156" s="260"/>
      <c r="E156" s="260"/>
      <c r="F156" s="260"/>
      <c r="G156" s="260"/>
      <c r="H156" s="161"/>
      <c r="I156" s="161"/>
      <c r="J156" s="161"/>
      <c r="K156" s="161"/>
      <c r="L156" s="161"/>
      <c r="M156" s="161"/>
      <c r="N156" s="161"/>
      <c r="O156" s="161"/>
      <c r="P156" s="161"/>
      <c r="Q156" s="161"/>
      <c r="R156" s="161"/>
      <c r="S156" s="161"/>
      <c r="T156" s="161"/>
      <c r="U156" s="161"/>
      <c r="V156" s="161"/>
      <c r="W156" s="161"/>
      <c r="X156" s="161"/>
      <c r="Y156" s="150"/>
      <c r="Z156" s="150"/>
      <c r="AA156" s="150"/>
      <c r="AB156" s="150"/>
      <c r="AC156" s="150"/>
      <c r="AD156" s="150"/>
      <c r="AE156" s="150"/>
      <c r="AF156" s="150"/>
      <c r="AG156" s="150" t="s">
        <v>244</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9" t="s">
        <v>482</v>
      </c>
      <c r="D157" s="184"/>
      <c r="E157" s="185"/>
      <c r="F157" s="161"/>
      <c r="G157" s="161"/>
      <c r="H157" s="161"/>
      <c r="I157" s="161"/>
      <c r="J157" s="161"/>
      <c r="K157" s="161"/>
      <c r="L157" s="161"/>
      <c r="M157" s="161"/>
      <c r="N157" s="161"/>
      <c r="O157" s="161"/>
      <c r="P157" s="161"/>
      <c r="Q157" s="161"/>
      <c r="R157" s="161"/>
      <c r="S157" s="161"/>
      <c r="T157" s="161"/>
      <c r="U157" s="161"/>
      <c r="V157" s="161"/>
      <c r="W157" s="161"/>
      <c r="X157" s="161"/>
      <c r="Y157" s="150"/>
      <c r="Z157" s="150"/>
      <c r="AA157" s="150"/>
      <c r="AB157" s="150"/>
      <c r="AC157" s="150"/>
      <c r="AD157" s="150"/>
      <c r="AE157" s="150"/>
      <c r="AF157" s="150"/>
      <c r="AG157" s="150" t="s">
        <v>246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9" t="s">
        <v>553</v>
      </c>
      <c r="D158" s="184"/>
      <c r="E158" s="185"/>
      <c r="F158" s="161"/>
      <c r="G158" s="161"/>
      <c r="H158" s="161"/>
      <c r="I158" s="161"/>
      <c r="J158" s="161"/>
      <c r="K158" s="161"/>
      <c r="L158" s="161"/>
      <c r="M158" s="161"/>
      <c r="N158" s="161"/>
      <c r="O158" s="161"/>
      <c r="P158" s="161"/>
      <c r="Q158" s="161"/>
      <c r="R158" s="161"/>
      <c r="S158" s="161"/>
      <c r="T158" s="161"/>
      <c r="U158" s="161"/>
      <c r="V158" s="161"/>
      <c r="W158" s="161"/>
      <c r="X158" s="161"/>
      <c r="Y158" s="150"/>
      <c r="Z158" s="150"/>
      <c r="AA158" s="150"/>
      <c r="AB158" s="150"/>
      <c r="AC158" s="150"/>
      <c r="AD158" s="150"/>
      <c r="AE158" s="150"/>
      <c r="AF158" s="150"/>
      <c r="AG158" s="150" t="s">
        <v>246</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9" t="s">
        <v>1499</v>
      </c>
      <c r="D159" s="184"/>
      <c r="E159" s="185">
        <v>0.9</v>
      </c>
      <c r="F159" s="161"/>
      <c r="G159" s="161"/>
      <c r="H159" s="161"/>
      <c r="I159" s="161"/>
      <c r="J159" s="161"/>
      <c r="K159" s="161"/>
      <c r="L159" s="161"/>
      <c r="M159" s="161"/>
      <c r="N159" s="161"/>
      <c r="O159" s="161"/>
      <c r="P159" s="161"/>
      <c r="Q159" s="161"/>
      <c r="R159" s="161"/>
      <c r="S159" s="161"/>
      <c r="T159" s="161"/>
      <c r="U159" s="161"/>
      <c r="V159" s="161"/>
      <c r="W159" s="161"/>
      <c r="X159" s="161"/>
      <c r="Y159" s="150"/>
      <c r="Z159" s="150"/>
      <c r="AA159" s="150"/>
      <c r="AB159" s="150"/>
      <c r="AC159" s="150"/>
      <c r="AD159" s="150"/>
      <c r="AE159" s="150"/>
      <c r="AF159" s="150"/>
      <c r="AG159" s="150" t="s">
        <v>246</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61"/>
      <c r="D160" s="262"/>
      <c r="E160" s="262"/>
      <c r="F160" s="262"/>
      <c r="G160" s="262"/>
      <c r="H160" s="161"/>
      <c r="I160" s="161"/>
      <c r="J160" s="161"/>
      <c r="K160" s="161"/>
      <c r="L160" s="161"/>
      <c r="M160" s="161"/>
      <c r="N160" s="161"/>
      <c r="O160" s="161"/>
      <c r="P160" s="161"/>
      <c r="Q160" s="161"/>
      <c r="R160" s="161"/>
      <c r="S160" s="161"/>
      <c r="T160" s="161"/>
      <c r="U160" s="161"/>
      <c r="V160" s="161"/>
      <c r="W160" s="161"/>
      <c r="X160" s="161"/>
      <c r="Y160" s="150"/>
      <c r="Z160" s="150"/>
      <c r="AA160" s="150"/>
      <c r="AB160" s="150"/>
      <c r="AC160" s="150"/>
      <c r="AD160" s="150"/>
      <c r="AE160" s="150"/>
      <c r="AF160" s="150"/>
      <c r="AG160" s="150" t="s">
        <v>221</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v>33</v>
      </c>
      <c r="B161" s="158" t="s">
        <v>1213</v>
      </c>
      <c r="C161" s="190" t="s">
        <v>1214</v>
      </c>
      <c r="D161" s="159" t="s">
        <v>0</v>
      </c>
      <c r="E161" s="177">
        <v>5.4161999999999999</v>
      </c>
      <c r="F161" s="162">
        <v>1.8</v>
      </c>
      <c r="G161" s="161">
        <f>ROUND(E161*F161,2)</f>
        <v>9.75</v>
      </c>
      <c r="H161" s="162"/>
      <c r="I161" s="161">
        <f>ROUND(E161*H161,2)</f>
        <v>0</v>
      </c>
      <c r="J161" s="162"/>
      <c r="K161" s="161">
        <f>ROUND(E161*J161,2)</f>
        <v>0</v>
      </c>
      <c r="L161" s="161">
        <v>21</v>
      </c>
      <c r="M161" s="161">
        <f>G161*(1+L161/100)</f>
        <v>11.797499999999999</v>
      </c>
      <c r="N161" s="161">
        <v>0</v>
      </c>
      <c r="O161" s="161">
        <f>ROUND(E161*N161,2)</f>
        <v>0</v>
      </c>
      <c r="P161" s="161">
        <v>0</v>
      </c>
      <c r="Q161" s="161">
        <f>ROUND(E161*P161,2)</f>
        <v>0</v>
      </c>
      <c r="R161" s="161" t="s">
        <v>894</v>
      </c>
      <c r="S161" s="161" t="s">
        <v>217</v>
      </c>
      <c r="T161" s="161" t="s">
        <v>218</v>
      </c>
      <c r="U161" s="161">
        <v>0</v>
      </c>
      <c r="V161" s="161">
        <f>ROUND(E161*U161,2)</f>
        <v>0</v>
      </c>
      <c r="W161" s="161"/>
      <c r="X161" s="161" t="s">
        <v>622</v>
      </c>
      <c r="Y161" s="150"/>
      <c r="Z161" s="150"/>
      <c r="AA161" s="150"/>
      <c r="AB161" s="150"/>
      <c r="AC161" s="150"/>
      <c r="AD161" s="150"/>
      <c r="AE161" s="150"/>
      <c r="AF161" s="150"/>
      <c r="AG161" s="150" t="s">
        <v>623</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63" t="s">
        <v>675</v>
      </c>
      <c r="D162" s="264"/>
      <c r="E162" s="264"/>
      <c r="F162" s="264"/>
      <c r="G162" s="264"/>
      <c r="H162" s="161"/>
      <c r="I162" s="161"/>
      <c r="J162" s="161"/>
      <c r="K162" s="161"/>
      <c r="L162" s="161"/>
      <c r="M162" s="161"/>
      <c r="N162" s="161"/>
      <c r="O162" s="161"/>
      <c r="P162" s="161"/>
      <c r="Q162" s="161"/>
      <c r="R162" s="161"/>
      <c r="S162" s="161"/>
      <c r="T162" s="161"/>
      <c r="U162" s="161"/>
      <c r="V162" s="161"/>
      <c r="W162" s="161"/>
      <c r="X162" s="161"/>
      <c r="Y162" s="150"/>
      <c r="Z162" s="150"/>
      <c r="AA162" s="150"/>
      <c r="AB162" s="150"/>
      <c r="AC162" s="150"/>
      <c r="AD162" s="150"/>
      <c r="AE162" s="150"/>
      <c r="AF162" s="150"/>
      <c r="AG162" s="150" t="s">
        <v>244</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61"/>
      <c r="D163" s="262"/>
      <c r="E163" s="262"/>
      <c r="F163" s="262"/>
      <c r="G163" s="262"/>
      <c r="H163" s="161"/>
      <c r="I163" s="161"/>
      <c r="J163" s="161"/>
      <c r="K163" s="161"/>
      <c r="L163" s="161"/>
      <c r="M163" s="161"/>
      <c r="N163" s="161"/>
      <c r="O163" s="161"/>
      <c r="P163" s="161"/>
      <c r="Q163" s="161"/>
      <c r="R163" s="161"/>
      <c r="S163" s="161"/>
      <c r="T163" s="161"/>
      <c r="U163" s="161"/>
      <c r="V163" s="161"/>
      <c r="W163" s="161"/>
      <c r="X163" s="161"/>
      <c r="Y163" s="150"/>
      <c r="Z163" s="150"/>
      <c r="AA163" s="150"/>
      <c r="AB163" s="150"/>
      <c r="AC163" s="150"/>
      <c r="AD163" s="150"/>
      <c r="AE163" s="150"/>
      <c r="AF163" s="150"/>
      <c r="AG163" s="150" t="s">
        <v>221</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x14ac:dyDescent="0.2">
      <c r="A164" s="164" t="s">
        <v>212</v>
      </c>
      <c r="B164" s="165" t="s">
        <v>157</v>
      </c>
      <c r="C164" s="179" t="s">
        <v>158</v>
      </c>
      <c r="D164" s="166"/>
      <c r="E164" s="167"/>
      <c r="F164" s="168"/>
      <c r="G164" s="168">
        <f>SUMIF(AG165:AG196,"&lt;&gt;NOR",G165:G196)</f>
        <v>182703.31</v>
      </c>
      <c r="H164" s="168"/>
      <c r="I164" s="168">
        <f>SUM(I165:I196)</f>
        <v>0</v>
      </c>
      <c r="J164" s="168"/>
      <c r="K164" s="168">
        <f>SUM(K165:K196)</f>
        <v>0</v>
      </c>
      <c r="L164" s="168"/>
      <c r="M164" s="168">
        <f>SUM(M165:M196)</f>
        <v>221071.00509999998</v>
      </c>
      <c r="N164" s="168"/>
      <c r="O164" s="168">
        <f>SUM(O165:O196)</f>
        <v>0.04</v>
      </c>
      <c r="P164" s="168"/>
      <c r="Q164" s="168">
        <f>SUM(Q165:Q196)</f>
        <v>0</v>
      </c>
      <c r="R164" s="168"/>
      <c r="S164" s="168"/>
      <c r="T164" s="169"/>
      <c r="U164" s="163"/>
      <c r="V164" s="163">
        <f>SUM(V165:V196)</f>
        <v>13.909999999999998</v>
      </c>
      <c r="W164" s="163"/>
      <c r="X164" s="163"/>
      <c r="AG164" t="s">
        <v>213</v>
      </c>
    </row>
    <row r="165" spans="1:60" outlineLevel="1" x14ac:dyDescent="0.2">
      <c r="A165" s="170">
        <v>34</v>
      </c>
      <c r="B165" s="171" t="s">
        <v>926</v>
      </c>
      <c r="C165" s="180" t="s">
        <v>927</v>
      </c>
      <c r="D165" s="172" t="s">
        <v>239</v>
      </c>
      <c r="E165" s="173">
        <v>10.54</v>
      </c>
      <c r="F165" s="174">
        <v>474.79</v>
      </c>
      <c r="G165" s="175">
        <f>ROUND(E165*F165,2)</f>
        <v>5004.29</v>
      </c>
      <c r="H165" s="174"/>
      <c r="I165" s="175">
        <f>ROUND(E165*H165,2)</f>
        <v>0</v>
      </c>
      <c r="J165" s="174"/>
      <c r="K165" s="175">
        <f>ROUND(E165*J165,2)</f>
        <v>0</v>
      </c>
      <c r="L165" s="175">
        <v>21</v>
      </c>
      <c r="M165" s="175">
        <f>G165*(1+L165/100)</f>
        <v>6055.1908999999996</v>
      </c>
      <c r="N165" s="175">
        <v>2.0000000000000002E-5</v>
      </c>
      <c r="O165" s="175">
        <f>ROUND(E165*N165,2)</f>
        <v>0</v>
      </c>
      <c r="P165" s="175">
        <v>0</v>
      </c>
      <c r="Q165" s="175">
        <f>ROUND(E165*P165,2)</f>
        <v>0</v>
      </c>
      <c r="R165" s="175" t="s">
        <v>928</v>
      </c>
      <c r="S165" s="175" t="s">
        <v>217</v>
      </c>
      <c r="T165" s="176" t="s">
        <v>218</v>
      </c>
      <c r="U165" s="161">
        <v>0.46800000000000003</v>
      </c>
      <c r="V165" s="161">
        <f>ROUND(E165*U165,2)</f>
        <v>4.93</v>
      </c>
      <c r="W165" s="161"/>
      <c r="X165" s="161" t="s">
        <v>241</v>
      </c>
      <c r="Y165" s="150"/>
      <c r="Z165" s="150"/>
      <c r="AA165" s="150"/>
      <c r="AB165" s="150"/>
      <c r="AC165" s="150"/>
      <c r="AD165" s="150"/>
      <c r="AE165" s="150"/>
      <c r="AF165" s="150"/>
      <c r="AG165" s="150" t="s">
        <v>242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189" t="s">
        <v>482</v>
      </c>
      <c r="D166" s="184"/>
      <c r="E166" s="185"/>
      <c r="F166" s="161"/>
      <c r="G166" s="161"/>
      <c r="H166" s="161"/>
      <c r="I166" s="161"/>
      <c r="J166" s="161"/>
      <c r="K166" s="161"/>
      <c r="L166" s="161"/>
      <c r="M166" s="161"/>
      <c r="N166" s="161"/>
      <c r="O166" s="161"/>
      <c r="P166" s="161"/>
      <c r="Q166" s="161"/>
      <c r="R166" s="161"/>
      <c r="S166" s="161"/>
      <c r="T166" s="161"/>
      <c r="U166" s="161"/>
      <c r="V166" s="161"/>
      <c r="W166" s="161"/>
      <c r="X166" s="161"/>
      <c r="Y166" s="150"/>
      <c r="Z166" s="150"/>
      <c r="AA166" s="150"/>
      <c r="AB166" s="150"/>
      <c r="AC166" s="150"/>
      <c r="AD166" s="150"/>
      <c r="AE166" s="150"/>
      <c r="AF166" s="150"/>
      <c r="AG166" s="150" t="s">
        <v>246</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189" t="s">
        <v>1217</v>
      </c>
      <c r="D167" s="184"/>
      <c r="E167" s="185">
        <v>3</v>
      </c>
      <c r="F167" s="161"/>
      <c r="G167" s="161"/>
      <c r="H167" s="161"/>
      <c r="I167" s="161"/>
      <c r="J167" s="161"/>
      <c r="K167" s="161"/>
      <c r="L167" s="161"/>
      <c r="M167" s="161"/>
      <c r="N167" s="161"/>
      <c r="O167" s="161"/>
      <c r="P167" s="161"/>
      <c r="Q167" s="161"/>
      <c r="R167" s="161"/>
      <c r="S167" s="161"/>
      <c r="T167" s="161"/>
      <c r="U167" s="161"/>
      <c r="V167" s="161"/>
      <c r="W167" s="161"/>
      <c r="X167" s="161"/>
      <c r="Y167" s="150"/>
      <c r="Z167" s="150"/>
      <c r="AA167" s="150"/>
      <c r="AB167" s="150"/>
      <c r="AC167" s="150"/>
      <c r="AD167" s="150"/>
      <c r="AE167" s="150"/>
      <c r="AF167" s="150"/>
      <c r="AG167" s="150" t="s">
        <v>246</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189" t="s">
        <v>553</v>
      </c>
      <c r="D168" s="184"/>
      <c r="E168" s="185"/>
      <c r="F168" s="161"/>
      <c r="G168" s="161"/>
      <c r="H168" s="161"/>
      <c r="I168" s="161"/>
      <c r="J168" s="161"/>
      <c r="K168" s="161"/>
      <c r="L168" s="161"/>
      <c r="M168" s="161"/>
      <c r="N168" s="161"/>
      <c r="O168" s="161"/>
      <c r="P168" s="161"/>
      <c r="Q168" s="161"/>
      <c r="R168" s="161"/>
      <c r="S168" s="161"/>
      <c r="T168" s="161"/>
      <c r="U168" s="161"/>
      <c r="V168" s="161"/>
      <c r="W168" s="161"/>
      <c r="X168" s="161"/>
      <c r="Y168" s="150"/>
      <c r="Z168" s="150"/>
      <c r="AA168" s="150"/>
      <c r="AB168" s="150"/>
      <c r="AC168" s="150"/>
      <c r="AD168" s="150"/>
      <c r="AE168" s="150"/>
      <c r="AF168" s="150"/>
      <c r="AG168" s="150" t="s">
        <v>246</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9" t="s">
        <v>1525</v>
      </c>
      <c r="D169" s="184"/>
      <c r="E169" s="185">
        <v>7.54</v>
      </c>
      <c r="F169" s="161"/>
      <c r="G169" s="161"/>
      <c r="H169" s="161"/>
      <c r="I169" s="161"/>
      <c r="J169" s="161"/>
      <c r="K169" s="161"/>
      <c r="L169" s="161"/>
      <c r="M169" s="161"/>
      <c r="N169" s="161"/>
      <c r="O169" s="161"/>
      <c r="P169" s="161"/>
      <c r="Q169" s="161"/>
      <c r="R169" s="161"/>
      <c r="S169" s="161"/>
      <c r="T169" s="161"/>
      <c r="U169" s="161"/>
      <c r="V169" s="161"/>
      <c r="W169" s="161"/>
      <c r="X169" s="161"/>
      <c r="Y169" s="150"/>
      <c r="Z169" s="150"/>
      <c r="AA169" s="150"/>
      <c r="AB169" s="150"/>
      <c r="AC169" s="150"/>
      <c r="AD169" s="150"/>
      <c r="AE169" s="150"/>
      <c r="AF169" s="150"/>
      <c r="AG169" s="150" t="s">
        <v>246</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61"/>
      <c r="D170" s="262"/>
      <c r="E170" s="262"/>
      <c r="F170" s="262"/>
      <c r="G170" s="262"/>
      <c r="H170" s="161"/>
      <c r="I170" s="161"/>
      <c r="J170" s="161"/>
      <c r="K170" s="161"/>
      <c r="L170" s="161"/>
      <c r="M170" s="161"/>
      <c r="N170" s="161"/>
      <c r="O170" s="161"/>
      <c r="P170" s="161"/>
      <c r="Q170" s="161"/>
      <c r="R170" s="161"/>
      <c r="S170" s="161"/>
      <c r="T170" s="161"/>
      <c r="U170" s="161"/>
      <c r="V170" s="161"/>
      <c r="W170" s="161"/>
      <c r="X170" s="161"/>
      <c r="Y170" s="150"/>
      <c r="Z170" s="150"/>
      <c r="AA170" s="150"/>
      <c r="AB170" s="150"/>
      <c r="AC170" s="150"/>
      <c r="AD170" s="150"/>
      <c r="AE170" s="150"/>
      <c r="AF170" s="150"/>
      <c r="AG170" s="150" t="s">
        <v>221</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0">
        <v>35</v>
      </c>
      <c r="B171" s="171" t="s">
        <v>1526</v>
      </c>
      <c r="C171" s="180" t="s">
        <v>1527</v>
      </c>
      <c r="D171" s="172" t="s">
        <v>239</v>
      </c>
      <c r="E171" s="173">
        <v>12.6</v>
      </c>
      <c r="F171" s="174">
        <v>712.18</v>
      </c>
      <c r="G171" s="175">
        <f>ROUND(E171*F171,2)</f>
        <v>8973.4699999999993</v>
      </c>
      <c r="H171" s="174"/>
      <c r="I171" s="175">
        <f>ROUND(E171*H171,2)</f>
        <v>0</v>
      </c>
      <c r="J171" s="174"/>
      <c r="K171" s="175">
        <f>ROUND(E171*J171,2)</f>
        <v>0</v>
      </c>
      <c r="L171" s="175">
        <v>21</v>
      </c>
      <c r="M171" s="175">
        <f>G171*(1+L171/100)</f>
        <v>10857.8987</v>
      </c>
      <c r="N171" s="175">
        <v>2.9999999999999997E-4</v>
      </c>
      <c r="O171" s="175">
        <f>ROUND(E171*N171,2)</f>
        <v>0</v>
      </c>
      <c r="P171" s="175">
        <v>0</v>
      </c>
      <c r="Q171" s="175">
        <f>ROUND(E171*P171,2)</f>
        <v>0</v>
      </c>
      <c r="R171" s="175" t="s">
        <v>928</v>
      </c>
      <c r="S171" s="175" t="s">
        <v>217</v>
      </c>
      <c r="T171" s="176" t="s">
        <v>218</v>
      </c>
      <c r="U171" s="161">
        <v>0.53200000000000003</v>
      </c>
      <c r="V171" s="161">
        <f>ROUND(E171*U171,2)</f>
        <v>6.7</v>
      </c>
      <c r="W171" s="161"/>
      <c r="X171" s="161" t="s">
        <v>241</v>
      </c>
      <c r="Y171" s="150"/>
      <c r="Z171" s="150"/>
      <c r="AA171" s="150"/>
      <c r="AB171" s="150"/>
      <c r="AC171" s="150"/>
      <c r="AD171" s="150"/>
      <c r="AE171" s="150"/>
      <c r="AF171" s="150"/>
      <c r="AG171" s="150" t="s">
        <v>242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9" t="s">
        <v>482</v>
      </c>
      <c r="D172" s="184"/>
      <c r="E172" s="185"/>
      <c r="F172" s="161"/>
      <c r="G172" s="161"/>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246</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9" t="s">
        <v>1528</v>
      </c>
      <c r="D173" s="184"/>
      <c r="E173" s="185">
        <v>12.6</v>
      </c>
      <c r="F173" s="161"/>
      <c r="G173" s="161"/>
      <c r="H173" s="161"/>
      <c r="I173" s="161"/>
      <c r="J173" s="161"/>
      <c r="K173" s="161"/>
      <c r="L173" s="161"/>
      <c r="M173" s="161"/>
      <c r="N173" s="161"/>
      <c r="O173" s="161"/>
      <c r="P173" s="161"/>
      <c r="Q173" s="161"/>
      <c r="R173" s="161"/>
      <c r="S173" s="161"/>
      <c r="T173" s="161"/>
      <c r="U173" s="161"/>
      <c r="V173" s="161"/>
      <c r="W173" s="161"/>
      <c r="X173" s="161"/>
      <c r="Y173" s="150"/>
      <c r="Z173" s="150"/>
      <c r="AA173" s="150"/>
      <c r="AB173" s="150"/>
      <c r="AC173" s="150"/>
      <c r="AD173" s="150"/>
      <c r="AE173" s="150"/>
      <c r="AF173" s="150"/>
      <c r="AG173" s="150" t="s">
        <v>246</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61"/>
      <c r="D174" s="262"/>
      <c r="E174" s="262"/>
      <c r="F174" s="262"/>
      <c r="G174" s="262"/>
      <c r="H174" s="161"/>
      <c r="I174" s="161"/>
      <c r="J174" s="161"/>
      <c r="K174" s="161"/>
      <c r="L174" s="161"/>
      <c r="M174" s="161"/>
      <c r="N174" s="161"/>
      <c r="O174" s="161"/>
      <c r="P174" s="161"/>
      <c r="Q174" s="161"/>
      <c r="R174" s="161"/>
      <c r="S174" s="161"/>
      <c r="T174" s="161"/>
      <c r="U174" s="161"/>
      <c r="V174" s="161"/>
      <c r="W174" s="161"/>
      <c r="X174" s="161"/>
      <c r="Y174" s="150"/>
      <c r="Z174" s="150"/>
      <c r="AA174" s="150"/>
      <c r="AB174" s="150"/>
      <c r="AC174" s="150"/>
      <c r="AD174" s="150"/>
      <c r="AE174" s="150"/>
      <c r="AF174" s="150"/>
      <c r="AG174" s="150" t="s">
        <v>221</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ht="22.5" outlineLevel="1" x14ac:dyDescent="0.2">
      <c r="A175" s="170">
        <v>36</v>
      </c>
      <c r="B175" s="171" t="s">
        <v>936</v>
      </c>
      <c r="C175" s="180" t="s">
        <v>937</v>
      </c>
      <c r="D175" s="172" t="s">
        <v>332</v>
      </c>
      <c r="E175" s="173">
        <v>1</v>
      </c>
      <c r="F175" s="174">
        <v>712.18</v>
      </c>
      <c r="G175" s="175">
        <f>ROUND(E175*F175,2)</f>
        <v>712.18</v>
      </c>
      <c r="H175" s="174"/>
      <c r="I175" s="175">
        <f>ROUND(E175*H175,2)</f>
        <v>0</v>
      </c>
      <c r="J175" s="174"/>
      <c r="K175" s="175">
        <f>ROUND(E175*J175,2)</f>
        <v>0</v>
      </c>
      <c r="L175" s="175">
        <v>21</v>
      </c>
      <c r="M175" s="175">
        <f>G175*(1+L175/100)</f>
        <v>861.73779999999988</v>
      </c>
      <c r="N175" s="175">
        <v>0</v>
      </c>
      <c r="O175" s="175">
        <f>ROUND(E175*N175,2)</f>
        <v>0</v>
      </c>
      <c r="P175" s="175">
        <v>0</v>
      </c>
      <c r="Q175" s="175">
        <f>ROUND(E175*P175,2)</f>
        <v>0</v>
      </c>
      <c r="R175" s="175" t="s">
        <v>928</v>
      </c>
      <c r="S175" s="175" t="s">
        <v>217</v>
      </c>
      <c r="T175" s="176" t="s">
        <v>218</v>
      </c>
      <c r="U175" s="161">
        <v>1.5</v>
      </c>
      <c r="V175" s="161">
        <f>ROUND(E175*U175,2)</f>
        <v>1.5</v>
      </c>
      <c r="W175" s="161"/>
      <c r="X175" s="161" t="s">
        <v>241</v>
      </c>
      <c r="Y175" s="150"/>
      <c r="Z175" s="150"/>
      <c r="AA175" s="150"/>
      <c r="AB175" s="150"/>
      <c r="AC175" s="150"/>
      <c r="AD175" s="150"/>
      <c r="AE175" s="150"/>
      <c r="AF175" s="150"/>
      <c r="AG175" s="150" t="s">
        <v>242</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189" t="s">
        <v>336</v>
      </c>
      <c r="D176" s="184"/>
      <c r="E176" s="185">
        <v>1</v>
      </c>
      <c r="F176" s="161"/>
      <c r="G176" s="161"/>
      <c r="H176" s="161"/>
      <c r="I176" s="161"/>
      <c r="J176" s="161"/>
      <c r="K176" s="161"/>
      <c r="L176" s="161"/>
      <c r="M176" s="161"/>
      <c r="N176" s="161"/>
      <c r="O176" s="161"/>
      <c r="P176" s="161"/>
      <c r="Q176" s="161"/>
      <c r="R176" s="161"/>
      <c r="S176" s="161"/>
      <c r="T176" s="161"/>
      <c r="U176" s="161"/>
      <c r="V176" s="161"/>
      <c r="W176" s="161"/>
      <c r="X176" s="161"/>
      <c r="Y176" s="150"/>
      <c r="Z176" s="150"/>
      <c r="AA176" s="150"/>
      <c r="AB176" s="150"/>
      <c r="AC176" s="150"/>
      <c r="AD176" s="150"/>
      <c r="AE176" s="150"/>
      <c r="AF176" s="150"/>
      <c r="AG176" s="150" t="s">
        <v>246</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261"/>
      <c r="D177" s="262"/>
      <c r="E177" s="262"/>
      <c r="F177" s="262"/>
      <c r="G177" s="262"/>
      <c r="H177" s="161"/>
      <c r="I177" s="161"/>
      <c r="J177" s="161"/>
      <c r="K177" s="161"/>
      <c r="L177" s="161"/>
      <c r="M177" s="161"/>
      <c r="N177" s="161"/>
      <c r="O177" s="161"/>
      <c r="P177" s="161"/>
      <c r="Q177" s="161"/>
      <c r="R177" s="161"/>
      <c r="S177" s="161"/>
      <c r="T177" s="161"/>
      <c r="U177" s="161"/>
      <c r="V177" s="161"/>
      <c r="W177" s="161"/>
      <c r="X177" s="161"/>
      <c r="Y177" s="150"/>
      <c r="Z177" s="150"/>
      <c r="AA177" s="150"/>
      <c r="AB177" s="150"/>
      <c r="AC177" s="150"/>
      <c r="AD177" s="150"/>
      <c r="AE177" s="150"/>
      <c r="AF177" s="150"/>
      <c r="AG177" s="150" t="s">
        <v>221</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70">
        <v>37</v>
      </c>
      <c r="B178" s="171" t="s">
        <v>938</v>
      </c>
      <c r="C178" s="180" t="s">
        <v>939</v>
      </c>
      <c r="D178" s="172" t="s">
        <v>332</v>
      </c>
      <c r="E178" s="173">
        <v>1</v>
      </c>
      <c r="F178" s="174">
        <v>356.1</v>
      </c>
      <c r="G178" s="175">
        <f>ROUND(E178*F178,2)</f>
        <v>356.1</v>
      </c>
      <c r="H178" s="174"/>
      <c r="I178" s="175">
        <f>ROUND(E178*H178,2)</f>
        <v>0</v>
      </c>
      <c r="J178" s="174"/>
      <c r="K178" s="175">
        <f>ROUND(E178*J178,2)</f>
        <v>0</v>
      </c>
      <c r="L178" s="175">
        <v>21</v>
      </c>
      <c r="M178" s="175">
        <f>G178*(1+L178/100)</f>
        <v>430.88100000000003</v>
      </c>
      <c r="N178" s="175">
        <v>0</v>
      </c>
      <c r="O178" s="175">
        <f>ROUND(E178*N178,2)</f>
        <v>0</v>
      </c>
      <c r="P178" s="175">
        <v>0</v>
      </c>
      <c r="Q178" s="175">
        <f>ROUND(E178*P178,2)</f>
        <v>0</v>
      </c>
      <c r="R178" s="175" t="s">
        <v>928</v>
      </c>
      <c r="S178" s="175" t="s">
        <v>217</v>
      </c>
      <c r="T178" s="176" t="s">
        <v>218</v>
      </c>
      <c r="U178" s="161">
        <v>0.78</v>
      </c>
      <c r="V178" s="161">
        <f>ROUND(E178*U178,2)</f>
        <v>0.78</v>
      </c>
      <c r="W178" s="161"/>
      <c r="X178" s="161" t="s">
        <v>241</v>
      </c>
      <c r="Y178" s="150"/>
      <c r="Z178" s="150"/>
      <c r="AA178" s="150"/>
      <c r="AB178" s="150"/>
      <c r="AC178" s="150"/>
      <c r="AD178" s="150"/>
      <c r="AE178" s="150"/>
      <c r="AF178" s="150"/>
      <c r="AG178" s="150" t="s">
        <v>242</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189" t="s">
        <v>336</v>
      </c>
      <c r="D179" s="184"/>
      <c r="E179" s="185">
        <v>1</v>
      </c>
      <c r="F179" s="161"/>
      <c r="G179" s="161"/>
      <c r="H179" s="161"/>
      <c r="I179" s="161"/>
      <c r="J179" s="161"/>
      <c r="K179" s="161"/>
      <c r="L179" s="161"/>
      <c r="M179" s="161"/>
      <c r="N179" s="161"/>
      <c r="O179" s="161"/>
      <c r="P179" s="161"/>
      <c r="Q179" s="161"/>
      <c r="R179" s="161"/>
      <c r="S179" s="161"/>
      <c r="T179" s="161"/>
      <c r="U179" s="161"/>
      <c r="V179" s="161"/>
      <c r="W179" s="161"/>
      <c r="X179" s="161"/>
      <c r="Y179" s="150"/>
      <c r="Z179" s="150"/>
      <c r="AA179" s="150"/>
      <c r="AB179" s="150"/>
      <c r="AC179" s="150"/>
      <c r="AD179" s="150"/>
      <c r="AE179" s="150"/>
      <c r="AF179" s="150"/>
      <c r="AG179" s="150" t="s">
        <v>246</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61"/>
      <c r="D180" s="262"/>
      <c r="E180" s="262"/>
      <c r="F180" s="262"/>
      <c r="G180" s="262"/>
      <c r="H180" s="161"/>
      <c r="I180" s="161"/>
      <c r="J180" s="161"/>
      <c r="K180" s="161"/>
      <c r="L180" s="161"/>
      <c r="M180" s="161"/>
      <c r="N180" s="161"/>
      <c r="O180" s="161"/>
      <c r="P180" s="161"/>
      <c r="Q180" s="161"/>
      <c r="R180" s="161"/>
      <c r="S180" s="161"/>
      <c r="T180" s="161"/>
      <c r="U180" s="161"/>
      <c r="V180" s="161"/>
      <c r="W180" s="161"/>
      <c r="X180" s="161"/>
      <c r="Y180" s="150"/>
      <c r="Z180" s="150"/>
      <c r="AA180" s="150"/>
      <c r="AB180" s="150"/>
      <c r="AC180" s="150"/>
      <c r="AD180" s="150"/>
      <c r="AE180" s="150"/>
      <c r="AF180" s="150"/>
      <c r="AG180" s="150" t="s">
        <v>221</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ht="22.5" outlineLevel="1" x14ac:dyDescent="0.2">
      <c r="A181" s="170">
        <v>38</v>
      </c>
      <c r="B181" s="171" t="s">
        <v>1219</v>
      </c>
      <c r="C181" s="180" t="s">
        <v>942</v>
      </c>
      <c r="D181" s="172" t="s">
        <v>759</v>
      </c>
      <c r="E181" s="173">
        <v>1</v>
      </c>
      <c r="F181" s="174">
        <v>159616.75</v>
      </c>
      <c r="G181" s="175">
        <f>ROUND(E181*F181,2)</f>
        <v>159616.75</v>
      </c>
      <c r="H181" s="174"/>
      <c r="I181" s="175">
        <f>ROUND(E181*H181,2)</f>
        <v>0</v>
      </c>
      <c r="J181" s="174"/>
      <c r="K181" s="175">
        <f>ROUND(E181*J181,2)</f>
        <v>0</v>
      </c>
      <c r="L181" s="175">
        <v>21</v>
      </c>
      <c r="M181" s="175">
        <f>G181*(1+L181/100)</f>
        <v>193136.26749999999</v>
      </c>
      <c r="N181" s="175">
        <v>0</v>
      </c>
      <c r="O181" s="175">
        <f>ROUND(E181*N181,2)</f>
        <v>0</v>
      </c>
      <c r="P181" s="175">
        <v>0</v>
      </c>
      <c r="Q181" s="175">
        <f>ROUND(E181*P181,2)</f>
        <v>0</v>
      </c>
      <c r="R181" s="175"/>
      <c r="S181" s="175" t="s">
        <v>288</v>
      </c>
      <c r="T181" s="176" t="s">
        <v>218</v>
      </c>
      <c r="U181" s="161">
        <v>0</v>
      </c>
      <c r="V181" s="161">
        <f>ROUND(E181*U181,2)</f>
        <v>0</v>
      </c>
      <c r="W181" s="161"/>
      <c r="X181" s="161" t="s">
        <v>241</v>
      </c>
      <c r="Y181" s="150"/>
      <c r="Z181" s="150"/>
      <c r="AA181" s="150"/>
      <c r="AB181" s="150"/>
      <c r="AC181" s="150"/>
      <c r="AD181" s="150"/>
      <c r="AE181" s="150"/>
      <c r="AF181" s="150"/>
      <c r="AG181" s="150" t="s">
        <v>242</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189" t="s">
        <v>336</v>
      </c>
      <c r="D182" s="184"/>
      <c r="E182" s="185">
        <v>1</v>
      </c>
      <c r="F182" s="161"/>
      <c r="G182" s="161"/>
      <c r="H182" s="161"/>
      <c r="I182" s="161"/>
      <c r="J182" s="161"/>
      <c r="K182" s="161"/>
      <c r="L182" s="161"/>
      <c r="M182" s="161"/>
      <c r="N182" s="161"/>
      <c r="O182" s="161"/>
      <c r="P182" s="161"/>
      <c r="Q182" s="161"/>
      <c r="R182" s="161"/>
      <c r="S182" s="161"/>
      <c r="T182" s="161"/>
      <c r="U182" s="161"/>
      <c r="V182" s="161"/>
      <c r="W182" s="161"/>
      <c r="X182" s="161"/>
      <c r="Y182" s="150"/>
      <c r="Z182" s="150"/>
      <c r="AA182" s="150"/>
      <c r="AB182" s="150"/>
      <c r="AC182" s="150"/>
      <c r="AD182" s="150"/>
      <c r="AE182" s="150"/>
      <c r="AF182" s="150"/>
      <c r="AG182" s="150" t="s">
        <v>246</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57"/>
      <c r="B183" s="158"/>
      <c r="C183" s="191" t="s">
        <v>943</v>
      </c>
      <c r="D183" s="186"/>
      <c r="E183" s="187"/>
      <c r="F183" s="161"/>
      <c r="G183" s="161"/>
      <c r="H183" s="161"/>
      <c r="I183" s="161"/>
      <c r="J183" s="161"/>
      <c r="K183" s="161"/>
      <c r="L183" s="161"/>
      <c r="M183" s="161"/>
      <c r="N183" s="161"/>
      <c r="O183" s="161"/>
      <c r="P183" s="161"/>
      <c r="Q183" s="161"/>
      <c r="R183" s="161"/>
      <c r="S183" s="161"/>
      <c r="T183" s="161"/>
      <c r="U183" s="161"/>
      <c r="V183" s="161"/>
      <c r="W183" s="161"/>
      <c r="X183" s="161"/>
      <c r="Y183" s="150"/>
      <c r="Z183" s="150"/>
      <c r="AA183" s="150"/>
      <c r="AB183" s="150"/>
      <c r="AC183" s="150"/>
      <c r="AD183" s="150"/>
      <c r="AE183" s="150"/>
      <c r="AF183" s="150"/>
      <c r="AG183" s="150" t="s">
        <v>246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92" t="s">
        <v>1225</v>
      </c>
      <c r="D184" s="186"/>
      <c r="E184" s="187">
        <v>11756</v>
      </c>
      <c r="F184" s="161"/>
      <c r="G184" s="161"/>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246</v>
      </c>
      <c r="AH184" s="150">
        <v>2</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192" t="s">
        <v>1529</v>
      </c>
      <c r="D185" s="186"/>
      <c r="E185" s="187">
        <v>316026</v>
      </c>
      <c r="F185" s="161"/>
      <c r="G185" s="161"/>
      <c r="H185" s="161"/>
      <c r="I185" s="161"/>
      <c r="J185" s="161"/>
      <c r="K185" s="161"/>
      <c r="L185" s="161"/>
      <c r="M185" s="161"/>
      <c r="N185" s="161"/>
      <c r="O185" s="161"/>
      <c r="P185" s="161"/>
      <c r="Q185" s="161"/>
      <c r="R185" s="161"/>
      <c r="S185" s="161"/>
      <c r="T185" s="161"/>
      <c r="U185" s="161"/>
      <c r="V185" s="161"/>
      <c r="W185" s="161"/>
      <c r="X185" s="161"/>
      <c r="Y185" s="150"/>
      <c r="Z185" s="150"/>
      <c r="AA185" s="150"/>
      <c r="AB185" s="150"/>
      <c r="AC185" s="150"/>
      <c r="AD185" s="150"/>
      <c r="AE185" s="150"/>
      <c r="AF185" s="150"/>
      <c r="AG185" s="150" t="s">
        <v>246</v>
      </c>
      <c r="AH185" s="150">
        <v>2</v>
      </c>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191" t="s">
        <v>947</v>
      </c>
      <c r="D186" s="186"/>
      <c r="E186" s="187"/>
      <c r="F186" s="161"/>
      <c r="G186" s="161"/>
      <c r="H186" s="161"/>
      <c r="I186" s="161"/>
      <c r="J186" s="161"/>
      <c r="K186" s="161"/>
      <c r="L186" s="161"/>
      <c r="M186" s="161"/>
      <c r="N186" s="161"/>
      <c r="O186" s="161"/>
      <c r="P186" s="161"/>
      <c r="Q186" s="161"/>
      <c r="R186" s="161"/>
      <c r="S186" s="161"/>
      <c r="T186" s="161"/>
      <c r="U186" s="161"/>
      <c r="V186" s="161"/>
      <c r="W186" s="161"/>
      <c r="X186" s="161"/>
      <c r="Y186" s="150"/>
      <c r="Z186" s="150"/>
      <c r="AA186" s="150"/>
      <c r="AB186" s="150"/>
      <c r="AC186" s="150"/>
      <c r="AD186" s="150"/>
      <c r="AE186" s="150"/>
      <c r="AF186" s="150"/>
      <c r="AG186" s="150" t="s">
        <v>246</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261"/>
      <c r="D187" s="262"/>
      <c r="E187" s="262"/>
      <c r="F187" s="262"/>
      <c r="G187" s="262"/>
      <c r="H187" s="161"/>
      <c r="I187" s="161"/>
      <c r="J187" s="161"/>
      <c r="K187" s="161"/>
      <c r="L187" s="161"/>
      <c r="M187" s="161"/>
      <c r="N187" s="161"/>
      <c r="O187" s="161"/>
      <c r="P187" s="161"/>
      <c r="Q187" s="161"/>
      <c r="R187" s="161"/>
      <c r="S187" s="161"/>
      <c r="T187" s="161"/>
      <c r="U187" s="161"/>
      <c r="V187" s="161"/>
      <c r="W187" s="161"/>
      <c r="X187" s="161"/>
      <c r="Y187" s="150"/>
      <c r="Z187" s="150"/>
      <c r="AA187" s="150"/>
      <c r="AB187" s="150"/>
      <c r="AC187" s="150"/>
      <c r="AD187" s="150"/>
      <c r="AE187" s="150"/>
      <c r="AF187" s="150"/>
      <c r="AG187" s="150" t="s">
        <v>221</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0">
        <v>39</v>
      </c>
      <c r="B188" s="171" t="s">
        <v>948</v>
      </c>
      <c r="C188" s="180" t="s">
        <v>949</v>
      </c>
      <c r="D188" s="172" t="s">
        <v>332</v>
      </c>
      <c r="E188" s="173">
        <v>1</v>
      </c>
      <c r="F188" s="174">
        <v>474.8</v>
      </c>
      <c r="G188" s="175">
        <f>ROUND(E188*F188,2)</f>
        <v>474.8</v>
      </c>
      <c r="H188" s="174"/>
      <c r="I188" s="175">
        <f>ROUND(E188*H188,2)</f>
        <v>0</v>
      </c>
      <c r="J188" s="174"/>
      <c r="K188" s="175">
        <f>ROUND(E188*J188,2)</f>
        <v>0</v>
      </c>
      <c r="L188" s="175">
        <v>21</v>
      </c>
      <c r="M188" s="175">
        <f>G188*(1+L188/100)</f>
        <v>574.50800000000004</v>
      </c>
      <c r="N188" s="175">
        <v>7.5000000000000002E-4</v>
      </c>
      <c r="O188" s="175">
        <f>ROUND(E188*N188,2)</f>
        <v>0</v>
      </c>
      <c r="P188" s="175">
        <v>0</v>
      </c>
      <c r="Q188" s="175">
        <f>ROUND(E188*P188,2)</f>
        <v>0</v>
      </c>
      <c r="R188" s="175" t="s">
        <v>295</v>
      </c>
      <c r="S188" s="175" t="s">
        <v>217</v>
      </c>
      <c r="T188" s="176" t="s">
        <v>218</v>
      </c>
      <c r="U188" s="161">
        <v>0</v>
      </c>
      <c r="V188" s="161">
        <f>ROUND(E188*U188,2)</f>
        <v>0</v>
      </c>
      <c r="W188" s="161"/>
      <c r="X188" s="161" t="s">
        <v>296</v>
      </c>
      <c r="Y188" s="150"/>
      <c r="Z188" s="150"/>
      <c r="AA188" s="150"/>
      <c r="AB188" s="150"/>
      <c r="AC188" s="150"/>
      <c r="AD188" s="150"/>
      <c r="AE188" s="150"/>
      <c r="AF188" s="150"/>
      <c r="AG188" s="150" t="s">
        <v>297</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9" t="s">
        <v>336</v>
      </c>
      <c r="D189" s="184"/>
      <c r="E189" s="185">
        <v>1</v>
      </c>
      <c r="F189" s="161"/>
      <c r="G189" s="161"/>
      <c r="H189" s="161"/>
      <c r="I189" s="161"/>
      <c r="J189" s="161"/>
      <c r="K189" s="161"/>
      <c r="L189" s="161"/>
      <c r="M189" s="161"/>
      <c r="N189" s="161"/>
      <c r="O189" s="161"/>
      <c r="P189" s="161"/>
      <c r="Q189" s="161"/>
      <c r="R189" s="161"/>
      <c r="S189" s="161"/>
      <c r="T189" s="161"/>
      <c r="U189" s="161"/>
      <c r="V189" s="161"/>
      <c r="W189" s="161"/>
      <c r="X189" s="161"/>
      <c r="Y189" s="150"/>
      <c r="Z189" s="150"/>
      <c r="AA189" s="150"/>
      <c r="AB189" s="150"/>
      <c r="AC189" s="150"/>
      <c r="AD189" s="150"/>
      <c r="AE189" s="150"/>
      <c r="AF189" s="150"/>
      <c r="AG189" s="150" t="s">
        <v>246</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61"/>
      <c r="D190" s="262"/>
      <c r="E190" s="262"/>
      <c r="F190" s="262"/>
      <c r="G190" s="262"/>
      <c r="H190" s="161"/>
      <c r="I190" s="161"/>
      <c r="J190" s="161"/>
      <c r="K190" s="161"/>
      <c r="L190" s="161"/>
      <c r="M190" s="161"/>
      <c r="N190" s="161"/>
      <c r="O190" s="161"/>
      <c r="P190" s="161"/>
      <c r="Q190" s="161"/>
      <c r="R190" s="161"/>
      <c r="S190" s="161"/>
      <c r="T190" s="161"/>
      <c r="U190" s="161"/>
      <c r="V190" s="161"/>
      <c r="W190" s="161"/>
      <c r="X190" s="161"/>
      <c r="Y190" s="150"/>
      <c r="Z190" s="150"/>
      <c r="AA190" s="150"/>
      <c r="AB190" s="150"/>
      <c r="AC190" s="150"/>
      <c r="AD190" s="150"/>
      <c r="AE190" s="150"/>
      <c r="AF190" s="150"/>
      <c r="AG190" s="150" t="s">
        <v>221</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22.5" outlineLevel="1" x14ac:dyDescent="0.2">
      <c r="A191" s="170">
        <v>40</v>
      </c>
      <c r="B191" s="171" t="s">
        <v>1530</v>
      </c>
      <c r="C191" s="180" t="s">
        <v>1531</v>
      </c>
      <c r="D191" s="172" t="s">
        <v>332</v>
      </c>
      <c r="E191" s="173">
        <v>1</v>
      </c>
      <c r="F191" s="174">
        <v>5756.78</v>
      </c>
      <c r="G191" s="175">
        <f>ROUND(E191*F191,2)</f>
        <v>5756.78</v>
      </c>
      <c r="H191" s="174"/>
      <c r="I191" s="175">
        <f>ROUND(E191*H191,2)</f>
        <v>0</v>
      </c>
      <c r="J191" s="174"/>
      <c r="K191" s="175">
        <f>ROUND(E191*J191,2)</f>
        <v>0</v>
      </c>
      <c r="L191" s="175">
        <v>21</v>
      </c>
      <c r="M191" s="175">
        <f>G191*(1+L191/100)</f>
        <v>6965.7037999999993</v>
      </c>
      <c r="N191" s="175">
        <v>3.5000000000000003E-2</v>
      </c>
      <c r="O191" s="175">
        <f>ROUND(E191*N191,2)</f>
        <v>0.04</v>
      </c>
      <c r="P191" s="175">
        <v>0</v>
      </c>
      <c r="Q191" s="175">
        <f>ROUND(E191*P191,2)</f>
        <v>0</v>
      </c>
      <c r="R191" s="175" t="s">
        <v>295</v>
      </c>
      <c r="S191" s="175" t="s">
        <v>217</v>
      </c>
      <c r="T191" s="176" t="s">
        <v>218</v>
      </c>
      <c r="U191" s="161">
        <v>0</v>
      </c>
      <c r="V191" s="161">
        <f>ROUND(E191*U191,2)</f>
        <v>0</v>
      </c>
      <c r="W191" s="161"/>
      <c r="X191" s="161" t="s">
        <v>296</v>
      </c>
      <c r="Y191" s="150"/>
      <c r="Z191" s="150"/>
      <c r="AA191" s="150"/>
      <c r="AB191" s="150"/>
      <c r="AC191" s="150"/>
      <c r="AD191" s="150"/>
      <c r="AE191" s="150"/>
      <c r="AF191" s="150"/>
      <c r="AG191" s="150" t="s">
        <v>297</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189" t="s">
        <v>336</v>
      </c>
      <c r="D192" s="184"/>
      <c r="E192" s="185">
        <v>1</v>
      </c>
      <c r="F192" s="161"/>
      <c r="G192" s="161"/>
      <c r="H192" s="161"/>
      <c r="I192" s="161"/>
      <c r="J192" s="161"/>
      <c r="K192" s="161"/>
      <c r="L192" s="161"/>
      <c r="M192" s="161"/>
      <c r="N192" s="161"/>
      <c r="O192" s="161"/>
      <c r="P192" s="161"/>
      <c r="Q192" s="161"/>
      <c r="R192" s="161"/>
      <c r="S192" s="161"/>
      <c r="T192" s="161"/>
      <c r="U192" s="161"/>
      <c r="V192" s="161"/>
      <c r="W192" s="161"/>
      <c r="X192" s="161"/>
      <c r="Y192" s="150"/>
      <c r="Z192" s="150"/>
      <c r="AA192" s="150"/>
      <c r="AB192" s="150"/>
      <c r="AC192" s="150"/>
      <c r="AD192" s="150"/>
      <c r="AE192" s="150"/>
      <c r="AF192" s="150"/>
      <c r="AG192" s="150" t="s">
        <v>246</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61"/>
      <c r="D193" s="262"/>
      <c r="E193" s="262"/>
      <c r="F193" s="262"/>
      <c r="G193" s="262"/>
      <c r="H193" s="161"/>
      <c r="I193" s="161"/>
      <c r="J193" s="161"/>
      <c r="K193" s="161"/>
      <c r="L193" s="161"/>
      <c r="M193" s="161"/>
      <c r="N193" s="161"/>
      <c r="O193" s="161"/>
      <c r="P193" s="161"/>
      <c r="Q193" s="161"/>
      <c r="R193" s="161"/>
      <c r="S193" s="161"/>
      <c r="T193" s="161"/>
      <c r="U193" s="161"/>
      <c r="V193" s="161"/>
      <c r="W193" s="161"/>
      <c r="X193" s="161"/>
      <c r="Y193" s="150"/>
      <c r="Z193" s="150"/>
      <c r="AA193" s="150"/>
      <c r="AB193" s="150"/>
      <c r="AC193" s="150"/>
      <c r="AD193" s="150"/>
      <c r="AE193" s="150"/>
      <c r="AF193" s="150"/>
      <c r="AG193" s="150" t="s">
        <v>221</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v>41</v>
      </c>
      <c r="B194" s="158" t="s">
        <v>1227</v>
      </c>
      <c r="C194" s="190" t="s">
        <v>1228</v>
      </c>
      <c r="D194" s="159" t="s">
        <v>0</v>
      </c>
      <c r="E194" s="177">
        <v>1808.9437</v>
      </c>
      <c r="F194" s="162">
        <v>1</v>
      </c>
      <c r="G194" s="161">
        <f>ROUND(E194*F194,2)</f>
        <v>1808.94</v>
      </c>
      <c r="H194" s="162"/>
      <c r="I194" s="161">
        <f>ROUND(E194*H194,2)</f>
        <v>0</v>
      </c>
      <c r="J194" s="162"/>
      <c r="K194" s="161">
        <f>ROUND(E194*J194,2)</f>
        <v>0</v>
      </c>
      <c r="L194" s="161">
        <v>21</v>
      </c>
      <c r="M194" s="161">
        <f>G194*(1+L194/100)</f>
        <v>2188.8173999999999</v>
      </c>
      <c r="N194" s="161">
        <v>0</v>
      </c>
      <c r="O194" s="161">
        <f>ROUND(E194*N194,2)</f>
        <v>0</v>
      </c>
      <c r="P194" s="161">
        <v>0</v>
      </c>
      <c r="Q194" s="161">
        <f>ROUND(E194*P194,2)</f>
        <v>0</v>
      </c>
      <c r="R194" s="161" t="s">
        <v>928</v>
      </c>
      <c r="S194" s="161" t="s">
        <v>217</v>
      </c>
      <c r="T194" s="161" t="s">
        <v>218</v>
      </c>
      <c r="U194" s="161">
        <v>0</v>
      </c>
      <c r="V194" s="161">
        <f>ROUND(E194*U194,2)</f>
        <v>0</v>
      </c>
      <c r="W194" s="161"/>
      <c r="X194" s="161" t="s">
        <v>622</v>
      </c>
      <c r="Y194" s="150"/>
      <c r="Z194" s="150"/>
      <c r="AA194" s="150"/>
      <c r="AB194" s="150"/>
      <c r="AC194" s="150"/>
      <c r="AD194" s="150"/>
      <c r="AE194" s="150"/>
      <c r="AF194" s="150"/>
      <c r="AG194" s="150" t="s">
        <v>623</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63" t="s">
        <v>675</v>
      </c>
      <c r="D195" s="264"/>
      <c r="E195" s="264"/>
      <c r="F195" s="264"/>
      <c r="G195" s="264"/>
      <c r="H195" s="161"/>
      <c r="I195" s="161"/>
      <c r="J195" s="161"/>
      <c r="K195" s="161"/>
      <c r="L195" s="161"/>
      <c r="M195" s="161"/>
      <c r="N195" s="161"/>
      <c r="O195" s="161"/>
      <c r="P195" s="161"/>
      <c r="Q195" s="161"/>
      <c r="R195" s="161"/>
      <c r="S195" s="161"/>
      <c r="T195" s="161"/>
      <c r="U195" s="161"/>
      <c r="V195" s="161"/>
      <c r="W195" s="161"/>
      <c r="X195" s="161"/>
      <c r="Y195" s="150"/>
      <c r="Z195" s="150"/>
      <c r="AA195" s="150"/>
      <c r="AB195" s="150"/>
      <c r="AC195" s="150"/>
      <c r="AD195" s="150"/>
      <c r="AE195" s="150"/>
      <c r="AF195" s="150"/>
      <c r="AG195" s="150" t="s">
        <v>244</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61"/>
      <c r="D196" s="262"/>
      <c r="E196" s="262"/>
      <c r="F196" s="262"/>
      <c r="G196" s="262"/>
      <c r="H196" s="161"/>
      <c r="I196" s="161"/>
      <c r="J196" s="161"/>
      <c r="K196" s="161"/>
      <c r="L196" s="161"/>
      <c r="M196" s="161"/>
      <c r="N196" s="161"/>
      <c r="O196" s="161"/>
      <c r="P196" s="161"/>
      <c r="Q196" s="161"/>
      <c r="R196" s="161"/>
      <c r="S196" s="161"/>
      <c r="T196" s="161"/>
      <c r="U196" s="161"/>
      <c r="V196" s="161"/>
      <c r="W196" s="161"/>
      <c r="X196" s="161"/>
      <c r="Y196" s="150"/>
      <c r="Z196" s="150"/>
      <c r="AA196" s="150"/>
      <c r="AB196" s="150"/>
      <c r="AC196" s="150"/>
      <c r="AD196" s="150"/>
      <c r="AE196" s="150"/>
      <c r="AF196" s="150"/>
      <c r="AG196" s="150" t="s">
        <v>221</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x14ac:dyDescent="0.2">
      <c r="A197" s="164" t="s">
        <v>212</v>
      </c>
      <c r="B197" s="165" t="s">
        <v>159</v>
      </c>
      <c r="C197" s="179" t="s">
        <v>160</v>
      </c>
      <c r="D197" s="166"/>
      <c r="E197" s="167"/>
      <c r="F197" s="168"/>
      <c r="G197" s="168">
        <f>SUMIF(AG198:AG215,"&lt;&gt;NOR",G198:G215)</f>
        <v>11748.57</v>
      </c>
      <c r="H197" s="168"/>
      <c r="I197" s="168">
        <f>SUM(I198:I215)</f>
        <v>0</v>
      </c>
      <c r="J197" s="168"/>
      <c r="K197" s="168">
        <f>SUM(K198:K215)</f>
        <v>0</v>
      </c>
      <c r="L197" s="168"/>
      <c r="M197" s="168">
        <f>SUM(M198:M215)</f>
        <v>14215.769700000001</v>
      </c>
      <c r="N197" s="168"/>
      <c r="O197" s="168">
        <f>SUM(O198:O215)</f>
        <v>0.04</v>
      </c>
      <c r="P197" s="168"/>
      <c r="Q197" s="168">
        <f>SUM(Q198:Q215)</f>
        <v>0</v>
      </c>
      <c r="R197" s="168"/>
      <c r="S197" s="168"/>
      <c r="T197" s="169"/>
      <c r="U197" s="163"/>
      <c r="V197" s="163">
        <f>SUM(V198:V215)</f>
        <v>5.25</v>
      </c>
      <c r="W197" s="163"/>
      <c r="X197" s="163"/>
      <c r="AG197" t="s">
        <v>213</v>
      </c>
    </row>
    <row r="198" spans="1:60" outlineLevel="1" x14ac:dyDescent="0.2">
      <c r="A198" s="170">
        <v>42</v>
      </c>
      <c r="B198" s="171" t="s">
        <v>1532</v>
      </c>
      <c r="C198" s="180" t="s">
        <v>1533</v>
      </c>
      <c r="D198" s="172" t="s">
        <v>332</v>
      </c>
      <c r="E198" s="173">
        <v>1</v>
      </c>
      <c r="F198" s="174">
        <v>534.13</v>
      </c>
      <c r="G198" s="175">
        <f>ROUND(E198*F198,2)</f>
        <v>534.13</v>
      </c>
      <c r="H198" s="174"/>
      <c r="I198" s="175">
        <f>ROUND(E198*H198,2)</f>
        <v>0</v>
      </c>
      <c r="J198" s="174"/>
      <c r="K198" s="175">
        <f>ROUND(E198*J198,2)</f>
        <v>0</v>
      </c>
      <c r="L198" s="175">
        <v>21</v>
      </c>
      <c r="M198" s="175">
        <f>G198*(1+L198/100)</f>
        <v>646.29729999999995</v>
      </c>
      <c r="N198" s="175">
        <v>1.0000000000000001E-5</v>
      </c>
      <c r="O198" s="175">
        <f>ROUND(E198*N198,2)</f>
        <v>0</v>
      </c>
      <c r="P198" s="175">
        <v>0</v>
      </c>
      <c r="Q198" s="175">
        <f>ROUND(E198*P198,2)</f>
        <v>0</v>
      </c>
      <c r="R198" s="175" t="s">
        <v>961</v>
      </c>
      <c r="S198" s="175" t="s">
        <v>217</v>
      </c>
      <c r="T198" s="176" t="s">
        <v>218</v>
      </c>
      <c r="U198" s="161">
        <v>0.45</v>
      </c>
      <c r="V198" s="161">
        <f>ROUND(E198*U198,2)</f>
        <v>0.45</v>
      </c>
      <c r="W198" s="161"/>
      <c r="X198" s="161" t="s">
        <v>241</v>
      </c>
      <c r="Y198" s="150"/>
      <c r="Z198" s="150"/>
      <c r="AA198" s="150"/>
      <c r="AB198" s="150"/>
      <c r="AC198" s="150"/>
      <c r="AD198" s="150"/>
      <c r="AE198" s="150"/>
      <c r="AF198" s="150"/>
      <c r="AG198" s="150" t="s">
        <v>242</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50"/>
      <c r="D199" s="251"/>
      <c r="E199" s="251"/>
      <c r="F199" s="251"/>
      <c r="G199" s="251"/>
      <c r="H199" s="161"/>
      <c r="I199" s="161"/>
      <c r="J199" s="161"/>
      <c r="K199" s="161"/>
      <c r="L199" s="161"/>
      <c r="M199" s="161"/>
      <c r="N199" s="161"/>
      <c r="O199" s="161"/>
      <c r="P199" s="161"/>
      <c r="Q199" s="161"/>
      <c r="R199" s="161"/>
      <c r="S199" s="161"/>
      <c r="T199" s="161"/>
      <c r="U199" s="161"/>
      <c r="V199" s="161"/>
      <c r="W199" s="161"/>
      <c r="X199" s="161"/>
      <c r="Y199" s="150"/>
      <c r="Z199" s="150"/>
      <c r="AA199" s="150"/>
      <c r="AB199" s="150"/>
      <c r="AC199" s="150"/>
      <c r="AD199" s="150"/>
      <c r="AE199" s="150"/>
      <c r="AF199" s="150"/>
      <c r="AG199" s="150" t="s">
        <v>221</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0">
        <v>43</v>
      </c>
      <c r="B200" s="171" t="s">
        <v>1534</v>
      </c>
      <c r="C200" s="180" t="s">
        <v>1535</v>
      </c>
      <c r="D200" s="172" t="s">
        <v>276</v>
      </c>
      <c r="E200" s="173">
        <v>10.44</v>
      </c>
      <c r="F200" s="174">
        <v>0</v>
      </c>
      <c r="G200" s="175">
        <f>ROUND(E200*F200,2)</f>
        <v>0</v>
      </c>
      <c r="H200" s="174"/>
      <c r="I200" s="175">
        <f>ROUND(E200*H200,2)</f>
        <v>0</v>
      </c>
      <c r="J200" s="174"/>
      <c r="K200" s="175">
        <f>ROUND(E200*J200,2)</f>
        <v>0</v>
      </c>
      <c r="L200" s="175">
        <v>21</v>
      </c>
      <c r="M200" s="175">
        <f>G200*(1+L200/100)</f>
        <v>0</v>
      </c>
      <c r="N200" s="175">
        <v>5.0000000000000001E-4</v>
      </c>
      <c r="O200" s="175">
        <f>ROUND(E200*N200,2)</f>
        <v>0.01</v>
      </c>
      <c r="P200" s="175">
        <v>0</v>
      </c>
      <c r="Q200" s="175">
        <f>ROUND(E200*P200,2)</f>
        <v>0</v>
      </c>
      <c r="R200" s="175" t="s">
        <v>961</v>
      </c>
      <c r="S200" s="175" t="s">
        <v>217</v>
      </c>
      <c r="T200" s="176" t="s">
        <v>218</v>
      </c>
      <c r="U200" s="161">
        <v>0.46</v>
      </c>
      <c r="V200" s="161">
        <f>ROUND(E200*U200,2)</f>
        <v>4.8</v>
      </c>
      <c r="W200" s="161"/>
      <c r="X200" s="161" t="s">
        <v>241</v>
      </c>
      <c r="Y200" s="150"/>
      <c r="Z200" s="150"/>
      <c r="AA200" s="150"/>
      <c r="AB200" s="150"/>
      <c r="AC200" s="150"/>
      <c r="AD200" s="150"/>
      <c r="AE200" s="150"/>
      <c r="AF200" s="150"/>
      <c r="AG200" s="150" t="s">
        <v>242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57"/>
      <c r="B201" s="158"/>
      <c r="C201" s="189" t="s">
        <v>1536</v>
      </c>
      <c r="D201" s="184"/>
      <c r="E201" s="185">
        <v>10.44</v>
      </c>
      <c r="F201" s="161"/>
      <c r="G201" s="161"/>
      <c r="H201" s="161"/>
      <c r="I201" s="161"/>
      <c r="J201" s="161"/>
      <c r="K201" s="161"/>
      <c r="L201" s="161"/>
      <c r="M201" s="161"/>
      <c r="N201" s="161"/>
      <c r="O201" s="161"/>
      <c r="P201" s="161"/>
      <c r="Q201" s="161"/>
      <c r="R201" s="161"/>
      <c r="S201" s="161"/>
      <c r="T201" s="161"/>
      <c r="U201" s="161"/>
      <c r="V201" s="161"/>
      <c r="W201" s="161"/>
      <c r="X201" s="161"/>
      <c r="Y201" s="150"/>
      <c r="Z201" s="150"/>
      <c r="AA201" s="150"/>
      <c r="AB201" s="150"/>
      <c r="AC201" s="150"/>
      <c r="AD201" s="150"/>
      <c r="AE201" s="150"/>
      <c r="AF201" s="150"/>
      <c r="AG201" s="150" t="s">
        <v>246</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61"/>
      <c r="D202" s="262"/>
      <c r="E202" s="262"/>
      <c r="F202" s="262"/>
      <c r="G202" s="262"/>
      <c r="H202" s="161"/>
      <c r="I202" s="161"/>
      <c r="J202" s="161"/>
      <c r="K202" s="161"/>
      <c r="L202" s="161"/>
      <c r="M202" s="161"/>
      <c r="N202" s="161"/>
      <c r="O202" s="161"/>
      <c r="P202" s="161"/>
      <c r="Q202" s="161"/>
      <c r="R202" s="161"/>
      <c r="S202" s="161"/>
      <c r="T202" s="161"/>
      <c r="U202" s="161"/>
      <c r="V202" s="161"/>
      <c r="W202" s="161"/>
      <c r="X202" s="161"/>
      <c r="Y202" s="150"/>
      <c r="Z202" s="150"/>
      <c r="AA202" s="150"/>
      <c r="AB202" s="150"/>
      <c r="AC202" s="150"/>
      <c r="AD202" s="150"/>
      <c r="AE202" s="150"/>
      <c r="AF202" s="150"/>
      <c r="AG202" s="150" t="s">
        <v>221</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70">
        <v>44</v>
      </c>
      <c r="B203" s="171" t="s">
        <v>1537</v>
      </c>
      <c r="C203" s="180" t="s">
        <v>1538</v>
      </c>
      <c r="D203" s="172" t="s">
        <v>276</v>
      </c>
      <c r="E203" s="173">
        <v>10.44</v>
      </c>
      <c r="F203" s="174">
        <v>0</v>
      </c>
      <c r="G203" s="175">
        <f>ROUND(E203*F203,2)</f>
        <v>0</v>
      </c>
      <c r="H203" s="174"/>
      <c r="I203" s="175">
        <f>ROUND(E203*H203,2)</f>
        <v>0</v>
      </c>
      <c r="J203" s="174"/>
      <c r="K203" s="175">
        <f>ROUND(E203*J203,2)</f>
        <v>0</v>
      </c>
      <c r="L203" s="175">
        <v>21</v>
      </c>
      <c r="M203" s="175">
        <f>G203*(1+L203/100)</f>
        <v>0</v>
      </c>
      <c r="N203" s="175">
        <v>1.5E-3</v>
      </c>
      <c r="O203" s="175">
        <f>ROUND(E203*N203,2)</f>
        <v>0.02</v>
      </c>
      <c r="P203" s="175">
        <v>0</v>
      </c>
      <c r="Q203" s="175">
        <f>ROUND(E203*P203,2)</f>
        <v>0</v>
      </c>
      <c r="R203" s="175"/>
      <c r="S203" s="175" t="s">
        <v>288</v>
      </c>
      <c r="T203" s="176" t="s">
        <v>218</v>
      </c>
      <c r="U203" s="161">
        <v>0</v>
      </c>
      <c r="V203" s="161">
        <f>ROUND(E203*U203,2)</f>
        <v>0</v>
      </c>
      <c r="W203" s="161"/>
      <c r="X203" s="161" t="s">
        <v>241</v>
      </c>
      <c r="Y203" s="150"/>
      <c r="Z203" s="150"/>
      <c r="AA203" s="150"/>
      <c r="AB203" s="150"/>
      <c r="AC203" s="150"/>
      <c r="AD203" s="150"/>
      <c r="AE203" s="150"/>
      <c r="AF203" s="150"/>
      <c r="AG203" s="150" t="s">
        <v>242</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9" t="s">
        <v>1536</v>
      </c>
      <c r="D204" s="184"/>
      <c r="E204" s="185">
        <v>10.44</v>
      </c>
      <c r="F204" s="161"/>
      <c r="G204" s="161"/>
      <c r="H204" s="161"/>
      <c r="I204" s="161"/>
      <c r="J204" s="161"/>
      <c r="K204" s="161"/>
      <c r="L204" s="161"/>
      <c r="M204" s="161"/>
      <c r="N204" s="161"/>
      <c r="O204" s="161"/>
      <c r="P204" s="161"/>
      <c r="Q204" s="161"/>
      <c r="R204" s="161"/>
      <c r="S204" s="161"/>
      <c r="T204" s="161"/>
      <c r="U204" s="161"/>
      <c r="V204" s="161"/>
      <c r="W204" s="161"/>
      <c r="X204" s="161"/>
      <c r="Y204" s="150"/>
      <c r="Z204" s="150"/>
      <c r="AA204" s="150"/>
      <c r="AB204" s="150"/>
      <c r="AC204" s="150"/>
      <c r="AD204" s="150"/>
      <c r="AE204" s="150"/>
      <c r="AF204" s="150"/>
      <c r="AG204" s="150" t="s">
        <v>246</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61"/>
      <c r="D205" s="262"/>
      <c r="E205" s="262"/>
      <c r="F205" s="262"/>
      <c r="G205" s="262"/>
      <c r="H205" s="161"/>
      <c r="I205" s="161"/>
      <c r="J205" s="161"/>
      <c r="K205" s="161"/>
      <c r="L205" s="161"/>
      <c r="M205" s="161"/>
      <c r="N205" s="161"/>
      <c r="O205" s="161"/>
      <c r="P205" s="161"/>
      <c r="Q205" s="161"/>
      <c r="R205" s="161"/>
      <c r="S205" s="161"/>
      <c r="T205" s="161"/>
      <c r="U205" s="161"/>
      <c r="V205" s="161"/>
      <c r="W205" s="161"/>
      <c r="X205" s="161"/>
      <c r="Y205" s="150"/>
      <c r="Z205" s="150"/>
      <c r="AA205" s="150"/>
      <c r="AB205" s="150"/>
      <c r="AC205" s="150"/>
      <c r="AD205" s="150"/>
      <c r="AE205" s="150"/>
      <c r="AF205" s="150"/>
      <c r="AG205" s="150" t="s">
        <v>221</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0">
        <v>45</v>
      </c>
      <c r="B206" s="171" t="s">
        <v>1539</v>
      </c>
      <c r="C206" s="180" t="s">
        <v>1540</v>
      </c>
      <c r="D206" s="172" t="s">
        <v>276</v>
      </c>
      <c r="E206" s="173">
        <v>0.54</v>
      </c>
      <c r="F206" s="174">
        <v>14599.65</v>
      </c>
      <c r="G206" s="175">
        <f>ROUND(E206*F206,2)</f>
        <v>7883.81</v>
      </c>
      <c r="H206" s="174"/>
      <c r="I206" s="175">
        <f>ROUND(E206*H206,2)</f>
        <v>0</v>
      </c>
      <c r="J206" s="174"/>
      <c r="K206" s="175">
        <f>ROUND(E206*J206,2)</f>
        <v>0</v>
      </c>
      <c r="L206" s="175">
        <v>21</v>
      </c>
      <c r="M206" s="175">
        <f>G206*(1+L206/100)</f>
        <v>9539.410100000001</v>
      </c>
      <c r="N206" s="175">
        <v>1.2030000000000001E-2</v>
      </c>
      <c r="O206" s="175">
        <f>ROUND(E206*N206,2)</f>
        <v>0.01</v>
      </c>
      <c r="P206" s="175">
        <v>0</v>
      </c>
      <c r="Q206" s="175">
        <f>ROUND(E206*P206,2)</f>
        <v>0</v>
      </c>
      <c r="R206" s="175" t="s">
        <v>1001</v>
      </c>
      <c r="S206" s="175" t="s">
        <v>217</v>
      </c>
      <c r="T206" s="176" t="s">
        <v>218</v>
      </c>
      <c r="U206" s="161">
        <v>0</v>
      </c>
      <c r="V206" s="161">
        <f>ROUND(E206*U206,2)</f>
        <v>0</v>
      </c>
      <c r="W206" s="161"/>
      <c r="X206" s="161" t="s">
        <v>289</v>
      </c>
      <c r="Y206" s="150"/>
      <c r="Z206" s="150"/>
      <c r="AA206" s="150"/>
      <c r="AB206" s="150"/>
      <c r="AC206" s="150"/>
      <c r="AD206" s="150"/>
      <c r="AE206" s="150"/>
      <c r="AF206" s="150"/>
      <c r="AG206" s="150" t="s">
        <v>290</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9" t="s">
        <v>553</v>
      </c>
      <c r="D207" s="184"/>
      <c r="E207" s="185"/>
      <c r="F207" s="161"/>
      <c r="G207" s="161"/>
      <c r="H207" s="161"/>
      <c r="I207" s="161"/>
      <c r="J207" s="161"/>
      <c r="K207" s="161"/>
      <c r="L207" s="161"/>
      <c r="M207" s="161"/>
      <c r="N207" s="161"/>
      <c r="O207" s="161"/>
      <c r="P207" s="161"/>
      <c r="Q207" s="161"/>
      <c r="R207" s="161"/>
      <c r="S207" s="161"/>
      <c r="T207" s="161"/>
      <c r="U207" s="161"/>
      <c r="V207" s="161"/>
      <c r="W207" s="161"/>
      <c r="X207" s="161"/>
      <c r="Y207" s="150"/>
      <c r="Z207" s="150"/>
      <c r="AA207" s="150"/>
      <c r="AB207" s="150"/>
      <c r="AC207" s="150"/>
      <c r="AD207" s="150"/>
      <c r="AE207" s="150"/>
      <c r="AF207" s="150"/>
      <c r="AG207" s="150" t="s">
        <v>246</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9" t="s">
        <v>1541</v>
      </c>
      <c r="D208" s="184"/>
      <c r="E208" s="185">
        <v>0.54</v>
      </c>
      <c r="F208" s="161"/>
      <c r="G208" s="161"/>
      <c r="H208" s="161"/>
      <c r="I208" s="161"/>
      <c r="J208" s="161"/>
      <c r="K208" s="161"/>
      <c r="L208" s="161"/>
      <c r="M208" s="161"/>
      <c r="N208" s="161"/>
      <c r="O208" s="161"/>
      <c r="P208" s="161"/>
      <c r="Q208" s="161"/>
      <c r="R208" s="161"/>
      <c r="S208" s="161"/>
      <c r="T208" s="161"/>
      <c r="U208" s="161"/>
      <c r="V208" s="161"/>
      <c r="W208" s="161"/>
      <c r="X208" s="161"/>
      <c r="Y208" s="150"/>
      <c r="Z208" s="150"/>
      <c r="AA208" s="150"/>
      <c r="AB208" s="150"/>
      <c r="AC208" s="150"/>
      <c r="AD208" s="150"/>
      <c r="AE208" s="150"/>
      <c r="AF208" s="150"/>
      <c r="AG208" s="150" t="s">
        <v>246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61"/>
      <c r="D209" s="262"/>
      <c r="E209" s="262"/>
      <c r="F209" s="262"/>
      <c r="G209" s="262"/>
      <c r="H209" s="161"/>
      <c r="I209" s="161"/>
      <c r="J209" s="161"/>
      <c r="K209" s="161"/>
      <c r="L209" s="161"/>
      <c r="M209" s="161"/>
      <c r="N209" s="161"/>
      <c r="O209" s="161"/>
      <c r="P209" s="161"/>
      <c r="Q209" s="161"/>
      <c r="R209" s="161"/>
      <c r="S209" s="161"/>
      <c r="T209" s="161"/>
      <c r="U209" s="161"/>
      <c r="V209" s="161"/>
      <c r="W209" s="161"/>
      <c r="X209" s="161"/>
      <c r="Y209" s="150"/>
      <c r="Z209" s="150"/>
      <c r="AA209" s="150"/>
      <c r="AB209" s="150"/>
      <c r="AC209" s="150"/>
      <c r="AD209" s="150"/>
      <c r="AE209" s="150"/>
      <c r="AF209" s="150"/>
      <c r="AG209" s="150" t="s">
        <v>221</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70">
        <v>46</v>
      </c>
      <c r="B210" s="171" t="s">
        <v>1542</v>
      </c>
      <c r="C210" s="180" t="s">
        <v>1543</v>
      </c>
      <c r="D210" s="172" t="s">
        <v>332</v>
      </c>
      <c r="E210" s="173">
        <v>1</v>
      </c>
      <c r="F210" s="174">
        <v>3264.16</v>
      </c>
      <c r="G210" s="175">
        <f>ROUND(E210*F210,2)</f>
        <v>3264.16</v>
      </c>
      <c r="H210" s="174"/>
      <c r="I210" s="175">
        <f>ROUND(E210*H210,2)</f>
        <v>0</v>
      </c>
      <c r="J210" s="174"/>
      <c r="K210" s="175">
        <f>ROUND(E210*J210,2)</f>
        <v>0</v>
      </c>
      <c r="L210" s="175">
        <v>21</v>
      </c>
      <c r="M210" s="175">
        <f>G210*(1+L210/100)</f>
        <v>3949.6335999999997</v>
      </c>
      <c r="N210" s="175">
        <v>2.7000000000000001E-3</v>
      </c>
      <c r="O210" s="175">
        <f>ROUND(E210*N210,2)</f>
        <v>0</v>
      </c>
      <c r="P210" s="175">
        <v>0</v>
      </c>
      <c r="Q210" s="175">
        <f>ROUND(E210*P210,2)</f>
        <v>0</v>
      </c>
      <c r="R210" s="175" t="s">
        <v>295</v>
      </c>
      <c r="S210" s="175" t="s">
        <v>217</v>
      </c>
      <c r="T210" s="176" t="s">
        <v>218</v>
      </c>
      <c r="U210" s="161">
        <v>0</v>
      </c>
      <c r="V210" s="161">
        <f>ROUND(E210*U210,2)</f>
        <v>0</v>
      </c>
      <c r="W210" s="161"/>
      <c r="X210" s="161" t="s">
        <v>296</v>
      </c>
      <c r="Y210" s="150"/>
      <c r="Z210" s="150"/>
      <c r="AA210" s="150"/>
      <c r="AB210" s="150"/>
      <c r="AC210" s="150"/>
      <c r="AD210" s="150"/>
      <c r="AE210" s="150"/>
      <c r="AF210" s="150"/>
      <c r="AG210" s="150" t="s">
        <v>297</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189" t="s">
        <v>336</v>
      </c>
      <c r="D211" s="184"/>
      <c r="E211" s="185">
        <v>1</v>
      </c>
      <c r="F211" s="161"/>
      <c r="G211" s="161"/>
      <c r="H211" s="161"/>
      <c r="I211" s="161"/>
      <c r="J211" s="161"/>
      <c r="K211" s="161"/>
      <c r="L211" s="161"/>
      <c r="M211" s="161"/>
      <c r="N211" s="161"/>
      <c r="O211" s="161"/>
      <c r="P211" s="161"/>
      <c r="Q211" s="161"/>
      <c r="R211" s="161"/>
      <c r="S211" s="161"/>
      <c r="T211" s="161"/>
      <c r="U211" s="161"/>
      <c r="V211" s="161"/>
      <c r="W211" s="161"/>
      <c r="X211" s="161"/>
      <c r="Y211" s="150"/>
      <c r="Z211" s="150"/>
      <c r="AA211" s="150"/>
      <c r="AB211" s="150"/>
      <c r="AC211" s="150"/>
      <c r="AD211" s="150"/>
      <c r="AE211" s="150"/>
      <c r="AF211" s="150"/>
      <c r="AG211" s="150" t="s">
        <v>246</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61"/>
      <c r="D212" s="262"/>
      <c r="E212" s="262"/>
      <c r="F212" s="262"/>
      <c r="G212" s="262"/>
      <c r="H212" s="161"/>
      <c r="I212" s="161"/>
      <c r="J212" s="161"/>
      <c r="K212" s="161"/>
      <c r="L212" s="161"/>
      <c r="M212" s="161"/>
      <c r="N212" s="161"/>
      <c r="O212" s="161"/>
      <c r="P212" s="161"/>
      <c r="Q212" s="161"/>
      <c r="R212" s="161"/>
      <c r="S212" s="161"/>
      <c r="T212" s="161"/>
      <c r="U212" s="161"/>
      <c r="V212" s="161"/>
      <c r="W212" s="161"/>
      <c r="X212" s="161"/>
      <c r="Y212" s="150"/>
      <c r="Z212" s="150"/>
      <c r="AA212" s="150"/>
      <c r="AB212" s="150"/>
      <c r="AC212" s="150"/>
      <c r="AD212" s="150"/>
      <c r="AE212" s="150"/>
      <c r="AF212" s="150"/>
      <c r="AG212" s="150" t="s">
        <v>221</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v>47</v>
      </c>
      <c r="B213" s="158" t="s">
        <v>1232</v>
      </c>
      <c r="C213" s="190" t="s">
        <v>1233</v>
      </c>
      <c r="D213" s="159" t="s">
        <v>0</v>
      </c>
      <c r="E213" s="177">
        <v>37.982900000000001</v>
      </c>
      <c r="F213" s="162">
        <v>1.75</v>
      </c>
      <c r="G213" s="161">
        <f>ROUND(E213*F213,2)</f>
        <v>66.47</v>
      </c>
      <c r="H213" s="162"/>
      <c r="I213" s="161">
        <f>ROUND(E213*H213,2)</f>
        <v>0</v>
      </c>
      <c r="J213" s="162"/>
      <c r="K213" s="161">
        <f>ROUND(E213*J213,2)</f>
        <v>0</v>
      </c>
      <c r="L213" s="161">
        <v>21</v>
      </c>
      <c r="M213" s="161">
        <f>G213*(1+L213/100)</f>
        <v>80.428699999999992</v>
      </c>
      <c r="N213" s="161">
        <v>0</v>
      </c>
      <c r="O213" s="161">
        <f>ROUND(E213*N213,2)</f>
        <v>0</v>
      </c>
      <c r="P213" s="161">
        <v>0</v>
      </c>
      <c r="Q213" s="161">
        <f>ROUND(E213*P213,2)</f>
        <v>0</v>
      </c>
      <c r="R213" s="161" t="s">
        <v>961</v>
      </c>
      <c r="S213" s="161" t="s">
        <v>217</v>
      </c>
      <c r="T213" s="161" t="s">
        <v>218</v>
      </c>
      <c r="U213" s="161">
        <v>0</v>
      </c>
      <c r="V213" s="161">
        <f>ROUND(E213*U213,2)</f>
        <v>0</v>
      </c>
      <c r="W213" s="161"/>
      <c r="X213" s="161" t="s">
        <v>622</v>
      </c>
      <c r="Y213" s="150"/>
      <c r="Z213" s="150"/>
      <c r="AA213" s="150"/>
      <c r="AB213" s="150"/>
      <c r="AC213" s="150"/>
      <c r="AD213" s="150"/>
      <c r="AE213" s="150"/>
      <c r="AF213" s="150"/>
      <c r="AG213" s="150" t="s">
        <v>623</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63" t="s">
        <v>675</v>
      </c>
      <c r="D214" s="264"/>
      <c r="E214" s="264"/>
      <c r="F214" s="264"/>
      <c r="G214" s="264"/>
      <c r="H214" s="161"/>
      <c r="I214" s="161"/>
      <c r="J214" s="161"/>
      <c r="K214" s="161"/>
      <c r="L214" s="161"/>
      <c r="M214" s="161"/>
      <c r="N214" s="161"/>
      <c r="O214" s="161"/>
      <c r="P214" s="161"/>
      <c r="Q214" s="161"/>
      <c r="R214" s="161"/>
      <c r="S214" s="161"/>
      <c r="T214" s="161"/>
      <c r="U214" s="161"/>
      <c r="V214" s="161"/>
      <c r="W214" s="161"/>
      <c r="X214" s="161"/>
      <c r="Y214" s="150"/>
      <c r="Z214" s="150"/>
      <c r="AA214" s="150"/>
      <c r="AB214" s="150"/>
      <c r="AC214" s="150"/>
      <c r="AD214" s="150"/>
      <c r="AE214" s="150"/>
      <c r="AF214" s="150"/>
      <c r="AG214" s="150" t="s">
        <v>244</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57"/>
      <c r="B215" s="158"/>
      <c r="C215" s="261"/>
      <c r="D215" s="262"/>
      <c r="E215" s="262"/>
      <c r="F215" s="262"/>
      <c r="G215" s="262"/>
      <c r="H215" s="161"/>
      <c r="I215" s="161"/>
      <c r="J215" s="161"/>
      <c r="K215" s="161"/>
      <c r="L215" s="161"/>
      <c r="M215" s="161"/>
      <c r="N215" s="161"/>
      <c r="O215" s="161"/>
      <c r="P215" s="161"/>
      <c r="Q215" s="161"/>
      <c r="R215" s="161"/>
      <c r="S215" s="161"/>
      <c r="T215" s="161"/>
      <c r="U215" s="161"/>
      <c r="V215" s="161"/>
      <c r="W215" s="161"/>
      <c r="X215" s="161"/>
      <c r="Y215" s="150"/>
      <c r="Z215" s="150"/>
      <c r="AA215" s="150"/>
      <c r="AB215" s="150"/>
      <c r="AC215" s="150"/>
      <c r="AD215" s="150"/>
      <c r="AE215" s="150"/>
      <c r="AF215" s="150"/>
      <c r="AG215" s="150" t="s">
        <v>221</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x14ac:dyDescent="0.2">
      <c r="A216" s="164" t="s">
        <v>212</v>
      </c>
      <c r="B216" s="165" t="s">
        <v>167</v>
      </c>
      <c r="C216" s="179" t="s">
        <v>168</v>
      </c>
      <c r="D216" s="166"/>
      <c r="E216" s="167"/>
      <c r="F216" s="168"/>
      <c r="G216" s="168">
        <f>SUMIF(AG217:AG219,"&lt;&gt;NOR",G217:G219)</f>
        <v>5700.45</v>
      </c>
      <c r="H216" s="168"/>
      <c r="I216" s="168">
        <f>SUM(I217:I219)</f>
        <v>0</v>
      </c>
      <c r="J216" s="168"/>
      <c r="K216" s="168">
        <f>SUM(K217:K219)</f>
        <v>0</v>
      </c>
      <c r="L216" s="168"/>
      <c r="M216" s="168">
        <f>SUM(M217:M219)</f>
        <v>6897.5445</v>
      </c>
      <c r="N216" s="168"/>
      <c r="O216" s="168">
        <f>SUM(O217:O219)</f>
        <v>0.01</v>
      </c>
      <c r="P216" s="168"/>
      <c r="Q216" s="168">
        <f>SUM(Q217:Q219)</f>
        <v>0</v>
      </c>
      <c r="R216" s="168"/>
      <c r="S216" s="168"/>
      <c r="T216" s="169"/>
      <c r="U216" s="163"/>
      <c r="V216" s="163">
        <f>SUM(V217:V219)</f>
        <v>8.35</v>
      </c>
      <c r="W216" s="163"/>
      <c r="X216" s="163"/>
      <c r="AG216" t="s">
        <v>213</v>
      </c>
    </row>
    <row r="217" spans="1:60" outlineLevel="1" x14ac:dyDescent="0.2">
      <c r="A217" s="170">
        <v>48</v>
      </c>
      <c r="B217" s="171" t="s">
        <v>1021</v>
      </c>
      <c r="C217" s="180" t="s">
        <v>1022</v>
      </c>
      <c r="D217" s="172" t="s">
        <v>276</v>
      </c>
      <c r="E217" s="173">
        <v>20.88</v>
      </c>
      <c r="F217" s="174">
        <v>273.01</v>
      </c>
      <c r="G217" s="175">
        <f>ROUND(E217*F217,2)</f>
        <v>5700.45</v>
      </c>
      <c r="H217" s="174"/>
      <c r="I217" s="175">
        <f>ROUND(E217*H217,2)</f>
        <v>0</v>
      </c>
      <c r="J217" s="174"/>
      <c r="K217" s="175">
        <f>ROUND(E217*J217,2)</f>
        <v>0</v>
      </c>
      <c r="L217" s="175">
        <v>21</v>
      </c>
      <c r="M217" s="175">
        <f>G217*(1+L217/100)</f>
        <v>6897.5445</v>
      </c>
      <c r="N217" s="175">
        <v>3.1E-4</v>
      </c>
      <c r="O217" s="175">
        <f>ROUND(E217*N217,2)</f>
        <v>0.01</v>
      </c>
      <c r="P217" s="175">
        <v>0</v>
      </c>
      <c r="Q217" s="175">
        <f>ROUND(E217*P217,2)</f>
        <v>0</v>
      </c>
      <c r="R217" s="175" t="s">
        <v>1023</v>
      </c>
      <c r="S217" s="175" t="s">
        <v>217</v>
      </c>
      <c r="T217" s="176" t="s">
        <v>218</v>
      </c>
      <c r="U217" s="161">
        <v>0.4</v>
      </c>
      <c r="V217" s="161">
        <f>ROUND(E217*U217,2)</f>
        <v>8.35</v>
      </c>
      <c r="W217" s="161"/>
      <c r="X217" s="161" t="s">
        <v>241</v>
      </c>
      <c r="Y217" s="150"/>
      <c r="Z217" s="150"/>
      <c r="AA217" s="150"/>
      <c r="AB217" s="150"/>
      <c r="AC217" s="150"/>
      <c r="AD217" s="150"/>
      <c r="AE217" s="150"/>
      <c r="AF217" s="150"/>
      <c r="AG217" s="150" t="s">
        <v>242</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189" t="s">
        <v>1544</v>
      </c>
      <c r="D218" s="184"/>
      <c r="E218" s="185">
        <v>20.88</v>
      </c>
      <c r="F218" s="161"/>
      <c r="G218" s="161"/>
      <c r="H218" s="161"/>
      <c r="I218" s="161"/>
      <c r="J218" s="161"/>
      <c r="K218" s="161"/>
      <c r="L218" s="161"/>
      <c r="M218" s="161"/>
      <c r="N218" s="161"/>
      <c r="O218" s="161"/>
      <c r="P218" s="161"/>
      <c r="Q218" s="161"/>
      <c r="R218" s="161"/>
      <c r="S218" s="161"/>
      <c r="T218" s="161"/>
      <c r="U218" s="161"/>
      <c r="V218" s="161"/>
      <c r="W218" s="161"/>
      <c r="X218" s="161"/>
      <c r="Y218" s="150"/>
      <c r="Z218" s="150"/>
      <c r="AA218" s="150"/>
      <c r="AB218" s="150"/>
      <c r="AC218" s="150"/>
      <c r="AD218" s="150"/>
      <c r="AE218" s="150"/>
      <c r="AF218" s="150"/>
      <c r="AG218" s="150" t="s">
        <v>246</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c r="B219" s="158"/>
      <c r="C219" s="261"/>
      <c r="D219" s="262"/>
      <c r="E219" s="262"/>
      <c r="F219" s="262"/>
      <c r="G219" s="262"/>
      <c r="H219" s="161"/>
      <c r="I219" s="161"/>
      <c r="J219" s="161"/>
      <c r="K219" s="161"/>
      <c r="L219" s="161"/>
      <c r="M219" s="161"/>
      <c r="N219" s="161"/>
      <c r="O219" s="161"/>
      <c r="P219" s="161"/>
      <c r="Q219" s="161"/>
      <c r="R219" s="161"/>
      <c r="S219" s="161"/>
      <c r="T219" s="161"/>
      <c r="U219" s="161"/>
      <c r="V219" s="161"/>
      <c r="W219" s="161"/>
      <c r="X219" s="161"/>
      <c r="Y219" s="150"/>
      <c r="Z219" s="150"/>
      <c r="AA219" s="150"/>
      <c r="AB219" s="150"/>
      <c r="AC219" s="150"/>
      <c r="AD219" s="150"/>
      <c r="AE219" s="150"/>
      <c r="AF219" s="150"/>
      <c r="AG219" s="150" t="s">
        <v>221</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x14ac:dyDescent="0.2">
      <c r="A220" s="164" t="s">
        <v>212</v>
      </c>
      <c r="B220" s="165" t="s">
        <v>169</v>
      </c>
      <c r="C220" s="179" t="s">
        <v>170</v>
      </c>
      <c r="D220" s="166"/>
      <c r="E220" s="167"/>
      <c r="F220" s="168"/>
      <c r="G220" s="168">
        <f>SUMIF(AG221:AG227,"&lt;&gt;NOR",G221:G227)</f>
        <v>13080.68</v>
      </c>
      <c r="H220" s="168"/>
      <c r="I220" s="168">
        <f>SUM(I221:I227)</f>
        <v>0</v>
      </c>
      <c r="J220" s="168"/>
      <c r="K220" s="168">
        <f>SUM(K221:K227)</f>
        <v>0</v>
      </c>
      <c r="L220" s="168"/>
      <c r="M220" s="168">
        <f>SUM(M221:M227)</f>
        <v>15827.622799999999</v>
      </c>
      <c r="N220" s="168"/>
      <c r="O220" s="168">
        <f>SUM(O221:O227)</f>
        <v>0.04</v>
      </c>
      <c r="P220" s="168"/>
      <c r="Q220" s="168">
        <f>SUM(Q221:Q227)</f>
        <v>0</v>
      </c>
      <c r="R220" s="168"/>
      <c r="S220" s="168"/>
      <c r="T220" s="169"/>
      <c r="U220" s="163"/>
      <c r="V220" s="163">
        <f>SUM(V221:V227)</f>
        <v>20.12</v>
      </c>
      <c r="W220" s="163"/>
      <c r="X220" s="163"/>
      <c r="AG220" t="s">
        <v>213</v>
      </c>
    </row>
    <row r="221" spans="1:60" ht="33.75" outlineLevel="1" x14ac:dyDescent="0.2">
      <c r="A221" s="170">
        <v>49</v>
      </c>
      <c r="B221" s="171" t="s">
        <v>1545</v>
      </c>
      <c r="C221" s="180" t="s">
        <v>1546</v>
      </c>
      <c r="D221" s="172" t="s">
        <v>276</v>
      </c>
      <c r="E221" s="173">
        <v>188.7</v>
      </c>
      <c r="F221" s="174">
        <v>69.319999999999993</v>
      </c>
      <c r="G221" s="175">
        <f>ROUND(E221*F221,2)</f>
        <v>13080.68</v>
      </c>
      <c r="H221" s="174"/>
      <c r="I221" s="175">
        <f>ROUND(E221*H221,2)</f>
        <v>0</v>
      </c>
      <c r="J221" s="174"/>
      <c r="K221" s="175">
        <f>ROUND(E221*J221,2)</f>
        <v>0</v>
      </c>
      <c r="L221" s="175">
        <v>21</v>
      </c>
      <c r="M221" s="175">
        <f>G221*(1+L221/100)</f>
        <v>15827.622799999999</v>
      </c>
      <c r="N221" s="175">
        <v>2.0000000000000001E-4</v>
      </c>
      <c r="O221" s="175">
        <f>ROUND(E221*N221,2)</f>
        <v>0.04</v>
      </c>
      <c r="P221" s="175">
        <v>0</v>
      </c>
      <c r="Q221" s="175">
        <f>ROUND(E221*P221,2)</f>
        <v>0</v>
      </c>
      <c r="R221" s="175" t="s">
        <v>1037</v>
      </c>
      <c r="S221" s="175" t="s">
        <v>217</v>
      </c>
      <c r="T221" s="176" t="s">
        <v>218</v>
      </c>
      <c r="U221" s="161">
        <v>0.10664999999999999</v>
      </c>
      <c r="V221" s="161">
        <f>ROUND(E221*U221,2)</f>
        <v>20.12</v>
      </c>
      <c r="W221" s="161"/>
      <c r="X221" s="161" t="s">
        <v>241</v>
      </c>
      <c r="Y221" s="150"/>
      <c r="Z221" s="150"/>
      <c r="AA221" s="150"/>
      <c r="AB221" s="150"/>
      <c r="AC221" s="150"/>
      <c r="AD221" s="150"/>
      <c r="AE221" s="150"/>
      <c r="AF221" s="150"/>
      <c r="AG221" s="150" t="s">
        <v>242</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57"/>
      <c r="B222" s="158"/>
      <c r="C222" s="189" t="s">
        <v>1547</v>
      </c>
      <c r="D222" s="184"/>
      <c r="E222" s="185">
        <v>67.25</v>
      </c>
      <c r="F222" s="161"/>
      <c r="G222" s="161"/>
      <c r="H222" s="161"/>
      <c r="I222" s="161"/>
      <c r="J222" s="161"/>
      <c r="K222" s="161"/>
      <c r="L222" s="161"/>
      <c r="M222" s="161"/>
      <c r="N222" s="161"/>
      <c r="O222" s="161"/>
      <c r="P222" s="161"/>
      <c r="Q222" s="161"/>
      <c r="R222" s="161"/>
      <c r="S222" s="161"/>
      <c r="T222" s="161"/>
      <c r="U222" s="161"/>
      <c r="V222" s="161"/>
      <c r="W222" s="161"/>
      <c r="X222" s="161"/>
      <c r="Y222" s="150"/>
      <c r="Z222" s="150"/>
      <c r="AA222" s="150"/>
      <c r="AB222" s="150"/>
      <c r="AC222" s="150"/>
      <c r="AD222" s="150"/>
      <c r="AE222" s="150"/>
      <c r="AF222" s="150"/>
      <c r="AG222" s="150" t="s">
        <v>246</v>
      </c>
      <c r="AH222" s="150">
        <v>0</v>
      </c>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189" t="s">
        <v>553</v>
      </c>
      <c r="D223" s="184"/>
      <c r="E223" s="185"/>
      <c r="F223" s="161"/>
      <c r="G223" s="161"/>
      <c r="H223" s="161"/>
      <c r="I223" s="161"/>
      <c r="J223" s="161"/>
      <c r="K223" s="161"/>
      <c r="L223" s="161"/>
      <c r="M223" s="161"/>
      <c r="N223" s="161"/>
      <c r="O223" s="161"/>
      <c r="P223" s="161"/>
      <c r="Q223" s="161"/>
      <c r="R223" s="161"/>
      <c r="S223" s="161"/>
      <c r="T223" s="161"/>
      <c r="U223" s="161"/>
      <c r="V223" s="161"/>
      <c r="W223" s="161"/>
      <c r="X223" s="161"/>
      <c r="Y223" s="150"/>
      <c r="Z223" s="150"/>
      <c r="AA223" s="150"/>
      <c r="AB223" s="150"/>
      <c r="AC223" s="150"/>
      <c r="AD223" s="150"/>
      <c r="AE223" s="150"/>
      <c r="AF223" s="150"/>
      <c r="AG223" s="150" t="s">
        <v>246</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9" t="s">
        <v>1548</v>
      </c>
      <c r="D224" s="184"/>
      <c r="E224" s="185">
        <v>49</v>
      </c>
      <c r="F224" s="161"/>
      <c r="G224" s="161"/>
      <c r="H224" s="161"/>
      <c r="I224" s="161"/>
      <c r="J224" s="161"/>
      <c r="K224" s="161"/>
      <c r="L224" s="161"/>
      <c r="M224" s="161"/>
      <c r="N224" s="161"/>
      <c r="O224" s="161"/>
      <c r="P224" s="161"/>
      <c r="Q224" s="161"/>
      <c r="R224" s="161"/>
      <c r="S224" s="161"/>
      <c r="T224" s="161"/>
      <c r="U224" s="161"/>
      <c r="V224" s="161"/>
      <c r="W224" s="161"/>
      <c r="X224" s="161"/>
      <c r="Y224" s="150"/>
      <c r="Z224" s="150"/>
      <c r="AA224" s="150"/>
      <c r="AB224" s="150"/>
      <c r="AC224" s="150"/>
      <c r="AD224" s="150"/>
      <c r="AE224" s="150"/>
      <c r="AF224" s="150"/>
      <c r="AG224" s="150" t="s">
        <v>246</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9" t="s">
        <v>1549</v>
      </c>
      <c r="D225" s="184"/>
      <c r="E225" s="185">
        <v>34.5</v>
      </c>
      <c r="F225" s="161"/>
      <c r="G225" s="161"/>
      <c r="H225" s="161"/>
      <c r="I225" s="161"/>
      <c r="J225" s="161"/>
      <c r="K225" s="161"/>
      <c r="L225" s="161"/>
      <c r="M225" s="161"/>
      <c r="N225" s="161"/>
      <c r="O225" s="161"/>
      <c r="P225" s="161"/>
      <c r="Q225" s="161"/>
      <c r="R225" s="161"/>
      <c r="S225" s="161"/>
      <c r="T225" s="161"/>
      <c r="U225" s="161"/>
      <c r="V225" s="161"/>
      <c r="W225" s="161"/>
      <c r="X225" s="161"/>
      <c r="Y225" s="150"/>
      <c r="Z225" s="150"/>
      <c r="AA225" s="150"/>
      <c r="AB225" s="150"/>
      <c r="AC225" s="150"/>
      <c r="AD225" s="150"/>
      <c r="AE225" s="150"/>
      <c r="AF225" s="150"/>
      <c r="AG225" s="150" t="s">
        <v>246</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9" t="s">
        <v>1550</v>
      </c>
      <c r="D226" s="184"/>
      <c r="E226" s="185">
        <v>37.950000000000003</v>
      </c>
      <c r="F226" s="161"/>
      <c r="G226" s="161"/>
      <c r="H226" s="161"/>
      <c r="I226" s="161"/>
      <c r="J226" s="161"/>
      <c r="K226" s="161"/>
      <c r="L226" s="161"/>
      <c r="M226" s="161"/>
      <c r="N226" s="161"/>
      <c r="O226" s="161"/>
      <c r="P226" s="161"/>
      <c r="Q226" s="161"/>
      <c r="R226" s="161"/>
      <c r="S226" s="161"/>
      <c r="T226" s="161"/>
      <c r="U226" s="161"/>
      <c r="V226" s="161"/>
      <c r="W226" s="161"/>
      <c r="X226" s="161"/>
      <c r="Y226" s="150"/>
      <c r="Z226" s="150"/>
      <c r="AA226" s="150"/>
      <c r="AB226" s="150"/>
      <c r="AC226" s="150"/>
      <c r="AD226" s="150"/>
      <c r="AE226" s="150"/>
      <c r="AF226" s="150"/>
      <c r="AG226" s="150" t="s">
        <v>246</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61"/>
      <c r="D227" s="262"/>
      <c r="E227" s="262"/>
      <c r="F227" s="262"/>
      <c r="G227" s="262"/>
      <c r="H227" s="161"/>
      <c r="I227" s="161"/>
      <c r="J227" s="161"/>
      <c r="K227" s="161"/>
      <c r="L227" s="161"/>
      <c r="M227" s="161"/>
      <c r="N227" s="161"/>
      <c r="O227" s="161"/>
      <c r="P227" s="161"/>
      <c r="Q227" s="161"/>
      <c r="R227" s="161"/>
      <c r="S227" s="161"/>
      <c r="T227" s="161"/>
      <c r="U227" s="161"/>
      <c r="V227" s="161"/>
      <c r="W227" s="161"/>
      <c r="X227" s="161"/>
      <c r="Y227" s="150"/>
      <c r="Z227" s="150"/>
      <c r="AA227" s="150"/>
      <c r="AB227" s="150"/>
      <c r="AC227" s="150"/>
      <c r="AD227" s="150"/>
      <c r="AE227" s="150"/>
      <c r="AF227" s="150"/>
      <c r="AG227" s="150" t="s">
        <v>221</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x14ac:dyDescent="0.2">
      <c r="A228" s="164" t="s">
        <v>212</v>
      </c>
      <c r="B228" s="165" t="s">
        <v>179</v>
      </c>
      <c r="C228" s="179" t="s">
        <v>180</v>
      </c>
      <c r="D228" s="166"/>
      <c r="E228" s="167"/>
      <c r="F228" s="168"/>
      <c r="G228" s="168">
        <f>SUMIF(AG229:AG242,"&lt;&gt;NOR",G229:G242)</f>
        <v>12895.7</v>
      </c>
      <c r="H228" s="168"/>
      <c r="I228" s="168">
        <f>SUM(I229:I242)</f>
        <v>0</v>
      </c>
      <c r="J228" s="168"/>
      <c r="K228" s="168">
        <f>SUM(K229:K242)</f>
        <v>0</v>
      </c>
      <c r="L228" s="168"/>
      <c r="M228" s="168">
        <f>SUM(M229:M242)</f>
        <v>15603.796999999999</v>
      </c>
      <c r="N228" s="168"/>
      <c r="O228" s="168">
        <f>SUM(O229:O242)</f>
        <v>0</v>
      </c>
      <c r="P228" s="168"/>
      <c r="Q228" s="168">
        <f>SUM(Q229:Q242)</f>
        <v>0</v>
      </c>
      <c r="R228" s="168"/>
      <c r="S228" s="168"/>
      <c r="T228" s="169"/>
      <c r="U228" s="163"/>
      <c r="V228" s="163">
        <f>SUM(V229:V242)</f>
        <v>16.23</v>
      </c>
      <c r="W228" s="163"/>
      <c r="X228" s="163"/>
      <c r="AG228" t="s">
        <v>213</v>
      </c>
    </row>
    <row r="229" spans="1:60" outlineLevel="1" x14ac:dyDescent="0.2">
      <c r="A229" s="170">
        <v>50</v>
      </c>
      <c r="B229" s="171" t="s">
        <v>1046</v>
      </c>
      <c r="C229" s="180" t="s">
        <v>1047</v>
      </c>
      <c r="D229" s="172" t="s">
        <v>300</v>
      </c>
      <c r="E229" s="173">
        <v>5.1818499999999998</v>
      </c>
      <c r="F229" s="174">
        <v>880.73</v>
      </c>
      <c r="G229" s="175">
        <f>ROUND(E229*F229,2)</f>
        <v>4563.8100000000004</v>
      </c>
      <c r="H229" s="174"/>
      <c r="I229" s="175">
        <f>ROUND(E229*H229,2)</f>
        <v>0</v>
      </c>
      <c r="J229" s="174"/>
      <c r="K229" s="175">
        <f>ROUND(E229*J229,2)</f>
        <v>0</v>
      </c>
      <c r="L229" s="175">
        <v>21</v>
      </c>
      <c r="M229" s="175">
        <f>G229*(1+L229/100)</f>
        <v>5522.2101000000002</v>
      </c>
      <c r="N229" s="175">
        <v>0</v>
      </c>
      <c r="O229" s="175">
        <f>ROUND(E229*N229,2)</f>
        <v>0</v>
      </c>
      <c r="P229" s="175">
        <v>0</v>
      </c>
      <c r="Q229" s="175">
        <f>ROUND(E229*P229,2)</f>
        <v>0</v>
      </c>
      <c r="R229" s="175"/>
      <c r="S229" s="175" t="s">
        <v>217</v>
      </c>
      <c r="T229" s="176" t="s">
        <v>218</v>
      </c>
      <c r="U229" s="161">
        <v>0.26500000000000001</v>
      </c>
      <c r="V229" s="161">
        <f>ROUND(E229*U229,2)</f>
        <v>1.37</v>
      </c>
      <c r="W229" s="161"/>
      <c r="X229" s="161" t="s">
        <v>1048</v>
      </c>
      <c r="Y229" s="150"/>
      <c r="Z229" s="150"/>
      <c r="AA229" s="150"/>
      <c r="AB229" s="150"/>
      <c r="AC229" s="150"/>
      <c r="AD229" s="150"/>
      <c r="AE229" s="150"/>
      <c r="AF229" s="150"/>
      <c r="AG229" s="150" t="s">
        <v>1049</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250"/>
      <c r="D230" s="251"/>
      <c r="E230" s="251"/>
      <c r="F230" s="251"/>
      <c r="G230" s="251"/>
      <c r="H230" s="161"/>
      <c r="I230" s="161"/>
      <c r="J230" s="161"/>
      <c r="K230" s="161"/>
      <c r="L230" s="161"/>
      <c r="M230" s="161"/>
      <c r="N230" s="161"/>
      <c r="O230" s="161"/>
      <c r="P230" s="161"/>
      <c r="Q230" s="161"/>
      <c r="R230" s="161"/>
      <c r="S230" s="161"/>
      <c r="T230" s="161"/>
      <c r="U230" s="161"/>
      <c r="V230" s="161"/>
      <c r="W230" s="161"/>
      <c r="X230" s="161"/>
      <c r="Y230" s="150"/>
      <c r="Z230" s="150"/>
      <c r="AA230" s="150"/>
      <c r="AB230" s="150"/>
      <c r="AC230" s="150"/>
      <c r="AD230" s="150"/>
      <c r="AE230" s="150"/>
      <c r="AF230" s="150"/>
      <c r="AG230" s="150" t="s">
        <v>221</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ht="22.5" outlineLevel="1" x14ac:dyDescent="0.2">
      <c r="A231" s="170">
        <v>51</v>
      </c>
      <c r="B231" s="171" t="s">
        <v>1467</v>
      </c>
      <c r="C231" s="180" t="s">
        <v>1468</v>
      </c>
      <c r="D231" s="172" t="s">
        <v>300</v>
      </c>
      <c r="E231" s="173">
        <v>5.1818499999999998</v>
      </c>
      <c r="F231" s="174">
        <v>820.19</v>
      </c>
      <c r="G231" s="175">
        <f>ROUND(E231*F231,2)</f>
        <v>4250.1000000000004</v>
      </c>
      <c r="H231" s="174"/>
      <c r="I231" s="175">
        <f>ROUND(E231*H231,2)</f>
        <v>0</v>
      </c>
      <c r="J231" s="174"/>
      <c r="K231" s="175">
        <f>ROUND(E231*J231,2)</f>
        <v>0</v>
      </c>
      <c r="L231" s="175">
        <v>21</v>
      </c>
      <c r="M231" s="175">
        <f>G231*(1+L231/100)</f>
        <v>5142.6210000000001</v>
      </c>
      <c r="N231" s="175">
        <v>0</v>
      </c>
      <c r="O231" s="175">
        <f>ROUND(E231*N231,2)</f>
        <v>0</v>
      </c>
      <c r="P231" s="175">
        <v>0</v>
      </c>
      <c r="Q231" s="175">
        <f>ROUND(E231*P231,2)</f>
        <v>0</v>
      </c>
      <c r="R231" s="175" t="s">
        <v>1469</v>
      </c>
      <c r="S231" s="175" t="s">
        <v>217</v>
      </c>
      <c r="T231" s="176" t="s">
        <v>218</v>
      </c>
      <c r="U231" s="161">
        <v>1.8160000000000001</v>
      </c>
      <c r="V231" s="161">
        <f>ROUND(E231*U231,2)</f>
        <v>9.41</v>
      </c>
      <c r="W231" s="161"/>
      <c r="X231" s="161" t="s">
        <v>1048</v>
      </c>
      <c r="Y231" s="150"/>
      <c r="Z231" s="150"/>
      <c r="AA231" s="150"/>
      <c r="AB231" s="150"/>
      <c r="AC231" s="150"/>
      <c r="AD231" s="150"/>
      <c r="AE231" s="150"/>
      <c r="AF231" s="150"/>
      <c r="AG231" s="150" t="s">
        <v>1049</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259" t="s">
        <v>1470</v>
      </c>
      <c r="D232" s="260"/>
      <c r="E232" s="260"/>
      <c r="F232" s="260"/>
      <c r="G232" s="260"/>
      <c r="H232" s="161"/>
      <c r="I232" s="161"/>
      <c r="J232" s="161"/>
      <c r="K232" s="161"/>
      <c r="L232" s="161"/>
      <c r="M232" s="161"/>
      <c r="N232" s="161"/>
      <c r="O232" s="161"/>
      <c r="P232" s="161"/>
      <c r="Q232" s="161"/>
      <c r="R232" s="161"/>
      <c r="S232" s="161"/>
      <c r="T232" s="161"/>
      <c r="U232" s="161"/>
      <c r="V232" s="161"/>
      <c r="W232" s="161"/>
      <c r="X232" s="161"/>
      <c r="Y232" s="150"/>
      <c r="Z232" s="150"/>
      <c r="AA232" s="150"/>
      <c r="AB232" s="150"/>
      <c r="AC232" s="150"/>
      <c r="AD232" s="150"/>
      <c r="AE232" s="150"/>
      <c r="AF232" s="150"/>
      <c r="AG232" s="150" t="s">
        <v>244</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88" t="str">
        <f>C232</f>
        <v>nebo vybouraných hmot nošením nebo přehazováním k místu nakládky přístupnému normálním dopravním prostředkům,</v>
      </c>
      <c r="BB232" s="150"/>
      <c r="BC232" s="150"/>
      <c r="BD232" s="150"/>
      <c r="BE232" s="150"/>
      <c r="BF232" s="150"/>
      <c r="BG232" s="150"/>
      <c r="BH232" s="150"/>
    </row>
    <row r="233" spans="1:60" outlineLevel="1" x14ac:dyDescent="0.2">
      <c r="A233" s="157"/>
      <c r="B233" s="158"/>
      <c r="C233" s="261"/>
      <c r="D233" s="262"/>
      <c r="E233" s="262"/>
      <c r="F233" s="262"/>
      <c r="G233" s="262"/>
      <c r="H233" s="161"/>
      <c r="I233" s="161"/>
      <c r="J233" s="161"/>
      <c r="K233" s="161"/>
      <c r="L233" s="161"/>
      <c r="M233" s="161"/>
      <c r="N233" s="161"/>
      <c r="O233" s="161"/>
      <c r="P233" s="161"/>
      <c r="Q233" s="161"/>
      <c r="R233" s="161"/>
      <c r="S233" s="161"/>
      <c r="T233" s="161"/>
      <c r="U233" s="161"/>
      <c r="V233" s="161"/>
      <c r="W233" s="161"/>
      <c r="X233" s="161"/>
      <c r="Y233" s="150"/>
      <c r="Z233" s="150"/>
      <c r="AA233" s="150"/>
      <c r="AB233" s="150"/>
      <c r="AC233" s="150"/>
      <c r="AD233" s="150"/>
      <c r="AE233" s="150"/>
      <c r="AF233" s="150"/>
      <c r="AG233" s="150" t="s">
        <v>221</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0">
        <v>52</v>
      </c>
      <c r="B234" s="171" t="s">
        <v>1050</v>
      </c>
      <c r="C234" s="180" t="s">
        <v>1051</v>
      </c>
      <c r="D234" s="172" t="s">
        <v>300</v>
      </c>
      <c r="E234" s="173">
        <v>5.1818499999999998</v>
      </c>
      <c r="F234" s="174">
        <v>377.46</v>
      </c>
      <c r="G234" s="175">
        <f>ROUND(E234*F234,2)</f>
        <v>1955.94</v>
      </c>
      <c r="H234" s="174"/>
      <c r="I234" s="175">
        <f>ROUND(E234*H234,2)</f>
        <v>0</v>
      </c>
      <c r="J234" s="174"/>
      <c r="K234" s="175">
        <f>ROUND(E234*J234,2)</f>
        <v>0</v>
      </c>
      <c r="L234" s="175">
        <v>21</v>
      </c>
      <c r="M234" s="175">
        <f>G234*(1+L234/100)</f>
        <v>2366.6873999999998</v>
      </c>
      <c r="N234" s="175">
        <v>0</v>
      </c>
      <c r="O234" s="175">
        <f>ROUND(E234*N234,2)</f>
        <v>0</v>
      </c>
      <c r="P234" s="175">
        <v>0</v>
      </c>
      <c r="Q234" s="175">
        <f>ROUND(E234*P234,2)</f>
        <v>0</v>
      </c>
      <c r="R234" s="175" t="s">
        <v>602</v>
      </c>
      <c r="S234" s="175" t="s">
        <v>217</v>
      </c>
      <c r="T234" s="176" t="s">
        <v>218</v>
      </c>
      <c r="U234" s="161">
        <v>0.94199999999999995</v>
      </c>
      <c r="V234" s="161">
        <f>ROUND(E234*U234,2)</f>
        <v>4.88</v>
      </c>
      <c r="W234" s="161"/>
      <c r="X234" s="161" t="s">
        <v>1048</v>
      </c>
      <c r="Y234" s="150"/>
      <c r="Z234" s="150"/>
      <c r="AA234" s="150"/>
      <c r="AB234" s="150"/>
      <c r="AC234" s="150"/>
      <c r="AD234" s="150"/>
      <c r="AE234" s="150"/>
      <c r="AF234" s="150"/>
      <c r="AG234" s="150" t="s">
        <v>1049</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250"/>
      <c r="D235" s="251"/>
      <c r="E235" s="251"/>
      <c r="F235" s="251"/>
      <c r="G235" s="251"/>
      <c r="H235" s="161"/>
      <c r="I235" s="161"/>
      <c r="J235" s="161"/>
      <c r="K235" s="161"/>
      <c r="L235" s="161"/>
      <c r="M235" s="161"/>
      <c r="N235" s="161"/>
      <c r="O235" s="161"/>
      <c r="P235" s="161"/>
      <c r="Q235" s="161"/>
      <c r="R235" s="161"/>
      <c r="S235" s="161"/>
      <c r="T235" s="161"/>
      <c r="U235" s="161"/>
      <c r="V235" s="161"/>
      <c r="W235" s="161"/>
      <c r="X235" s="161"/>
      <c r="Y235" s="150"/>
      <c r="Z235" s="150"/>
      <c r="AA235" s="150"/>
      <c r="AB235" s="150"/>
      <c r="AC235" s="150"/>
      <c r="AD235" s="150"/>
      <c r="AE235" s="150"/>
      <c r="AF235" s="150"/>
      <c r="AG235" s="150" t="s">
        <v>221</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ht="22.5" outlineLevel="1" x14ac:dyDescent="0.2">
      <c r="A236" s="170">
        <v>53</v>
      </c>
      <c r="B236" s="171" t="s">
        <v>1052</v>
      </c>
      <c r="C236" s="180" t="s">
        <v>1053</v>
      </c>
      <c r="D236" s="172" t="s">
        <v>300</v>
      </c>
      <c r="E236" s="173">
        <v>5.1818499999999998</v>
      </c>
      <c r="F236" s="174">
        <v>42.03</v>
      </c>
      <c r="G236" s="175">
        <f>ROUND(E236*F236,2)</f>
        <v>217.79</v>
      </c>
      <c r="H236" s="174"/>
      <c r="I236" s="175">
        <f>ROUND(E236*H236,2)</f>
        <v>0</v>
      </c>
      <c r="J236" s="174"/>
      <c r="K236" s="175">
        <f>ROUND(E236*J236,2)</f>
        <v>0</v>
      </c>
      <c r="L236" s="175">
        <v>21</v>
      </c>
      <c r="M236" s="175">
        <f>G236*(1+L236/100)</f>
        <v>263.52589999999998</v>
      </c>
      <c r="N236" s="175">
        <v>0</v>
      </c>
      <c r="O236" s="175">
        <f>ROUND(E236*N236,2)</f>
        <v>0</v>
      </c>
      <c r="P236" s="175">
        <v>0</v>
      </c>
      <c r="Q236" s="175">
        <f>ROUND(E236*P236,2)</f>
        <v>0</v>
      </c>
      <c r="R236" s="175" t="s">
        <v>602</v>
      </c>
      <c r="S236" s="175" t="s">
        <v>217</v>
      </c>
      <c r="T236" s="176" t="s">
        <v>218</v>
      </c>
      <c r="U236" s="161">
        <v>0.105</v>
      </c>
      <c r="V236" s="161">
        <f>ROUND(E236*U236,2)</f>
        <v>0.54</v>
      </c>
      <c r="W236" s="161"/>
      <c r="X236" s="161" t="s">
        <v>1048</v>
      </c>
      <c r="Y236" s="150"/>
      <c r="Z236" s="150"/>
      <c r="AA236" s="150"/>
      <c r="AB236" s="150"/>
      <c r="AC236" s="150"/>
      <c r="AD236" s="150"/>
      <c r="AE236" s="150"/>
      <c r="AF236" s="150"/>
      <c r="AG236" s="150" t="s">
        <v>1049</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250"/>
      <c r="D237" s="251"/>
      <c r="E237" s="251"/>
      <c r="F237" s="251"/>
      <c r="G237" s="251"/>
      <c r="H237" s="161"/>
      <c r="I237" s="161"/>
      <c r="J237" s="161"/>
      <c r="K237" s="161"/>
      <c r="L237" s="161"/>
      <c r="M237" s="161"/>
      <c r="N237" s="161"/>
      <c r="O237" s="161"/>
      <c r="P237" s="161"/>
      <c r="Q237" s="161"/>
      <c r="R237" s="161"/>
      <c r="S237" s="161"/>
      <c r="T237" s="161"/>
      <c r="U237" s="161"/>
      <c r="V237" s="161"/>
      <c r="W237" s="161"/>
      <c r="X237" s="161"/>
      <c r="Y237" s="150"/>
      <c r="Z237" s="150"/>
      <c r="AA237" s="150"/>
      <c r="AB237" s="150"/>
      <c r="AC237" s="150"/>
      <c r="AD237" s="150"/>
      <c r="AE237" s="150"/>
      <c r="AF237" s="150"/>
      <c r="AG237" s="150" t="s">
        <v>221</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70">
        <v>54</v>
      </c>
      <c r="B238" s="171" t="s">
        <v>1054</v>
      </c>
      <c r="C238" s="180" t="s">
        <v>1055</v>
      </c>
      <c r="D238" s="172" t="s">
        <v>300</v>
      </c>
      <c r="E238" s="173">
        <v>5.1818499999999998</v>
      </c>
      <c r="F238" s="174">
        <v>356.1</v>
      </c>
      <c r="G238" s="175">
        <f>ROUND(E238*F238,2)</f>
        <v>1845.26</v>
      </c>
      <c r="H238" s="174"/>
      <c r="I238" s="175">
        <f>ROUND(E238*H238,2)</f>
        <v>0</v>
      </c>
      <c r="J238" s="174"/>
      <c r="K238" s="175">
        <f>ROUND(E238*J238,2)</f>
        <v>0</v>
      </c>
      <c r="L238" s="175">
        <v>21</v>
      </c>
      <c r="M238" s="175">
        <f>G238*(1+L238/100)</f>
        <v>2232.7646</v>
      </c>
      <c r="N238" s="175">
        <v>0</v>
      </c>
      <c r="O238" s="175">
        <f>ROUND(E238*N238,2)</f>
        <v>0</v>
      </c>
      <c r="P238" s="175">
        <v>0</v>
      </c>
      <c r="Q238" s="175">
        <f>ROUND(E238*P238,2)</f>
        <v>0</v>
      </c>
      <c r="R238" s="175" t="s">
        <v>602</v>
      </c>
      <c r="S238" s="175" t="s">
        <v>1056</v>
      </c>
      <c r="T238" s="176" t="s">
        <v>218</v>
      </c>
      <c r="U238" s="161">
        <v>0</v>
      </c>
      <c r="V238" s="161">
        <f>ROUND(E238*U238,2)</f>
        <v>0</v>
      </c>
      <c r="W238" s="161"/>
      <c r="X238" s="161" t="s">
        <v>1048</v>
      </c>
      <c r="Y238" s="150"/>
      <c r="Z238" s="150"/>
      <c r="AA238" s="150"/>
      <c r="AB238" s="150"/>
      <c r="AC238" s="150"/>
      <c r="AD238" s="150"/>
      <c r="AE238" s="150"/>
      <c r="AF238" s="150"/>
      <c r="AG238" s="150" t="s">
        <v>1049</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50"/>
      <c r="D239" s="251"/>
      <c r="E239" s="251"/>
      <c r="F239" s="251"/>
      <c r="G239" s="251"/>
      <c r="H239" s="161"/>
      <c r="I239" s="161"/>
      <c r="J239" s="161"/>
      <c r="K239" s="161"/>
      <c r="L239" s="161"/>
      <c r="M239" s="161"/>
      <c r="N239" s="161"/>
      <c r="O239" s="161"/>
      <c r="P239" s="161"/>
      <c r="Q239" s="161"/>
      <c r="R239" s="161"/>
      <c r="S239" s="161"/>
      <c r="T239" s="161"/>
      <c r="U239" s="161"/>
      <c r="V239" s="161"/>
      <c r="W239" s="161"/>
      <c r="X239" s="161"/>
      <c r="Y239" s="150"/>
      <c r="Z239" s="150"/>
      <c r="AA239" s="150"/>
      <c r="AB239" s="150"/>
      <c r="AC239" s="150"/>
      <c r="AD239" s="150"/>
      <c r="AE239" s="150"/>
      <c r="AF239" s="150"/>
      <c r="AG239" s="150" t="s">
        <v>221</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70">
        <v>55</v>
      </c>
      <c r="B240" s="171" t="s">
        <v>1057</v>
      </c>
      <c r="C240" s="180" t="s">
        <v>1058</v>
      </c>
      <c r="D240" s="172" t="s">
        <v>300</v>
      </c>
      <c r="E240" s="173">
        <v>5.1818499999999998</v>
      </c>
      <c r="F240" s="174">
        <v>12.12</v>
      </c>
      <c r="G240" s="175">
        <f>ROUND(E240*F240,2)</f>
        <v>62.8</v>
      </c>
      <c r="H240" s="174"/>
      <c r="I240" s="175">
        <f>ROUND(E240*H240,2)</f>
        <v>0</v>
      </c>
      <c r="J240" s="174"/>
      <c r="K240" s="175">
        <f>ROUND(E240*J240,2)</f>
        <v>0</v>
      </c>
      <c r="L240" s="175">
        <v>21</v>
      </c>
      <c r="M240" s="175">
        <f>G240*(1+L240/100)</f>
        <v>75.988</v>
      </c>
      <c r="N240" s="175">
        <v>0</v>
      </c>
      <c r="O240" s="175">
        <f>ROUND(E240*N240,2)</f>
        <v>0</v>
      </c>
      <c r="P240" s="175">
        <v>0</v>
      </c>
      <c r="Q240" s="175">
        <f>ROUND(E240*P240,2)</f>
        <v>0</v>
      </c>
      <c r="R240" s="175" t="s">
        <v>1059</v>
      </c>
      <c r="S240" s="175" t="s">
        <v>217</v>
      </c>
      <c r="T240" s="176" t="s">
        <v>218</v>
      </c>
      <c r="U240" s="161">
        <v>6.0000000000000001E-3</v>
      </c>
      <c r="V240" s="161">
        <f>ROUND(E240*U240,2)</f>
        <v>0.03</v>
      </c>
      <c r="W240" s="161"/>
      <c r="X240" s="161" t="s">
        <v>1048</v>
      </c>
      <c r="Y240" s="150"/>
      <c r="Z240" s="150"/>
      <c r="AA240" s="150"/>
      <c r="AB240" s="150"/>
      <c r="AC240" s="150"/>
      <c r="AD240" s="150"/>
      <c r="AE240" s="150"/>
      <c r="AF240" s="150"/>
      <c r="AG240" s="150" t="s">
        <v>1049</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59" t="s">
        <v>1060</v>
      </c>
      <c r="D241" s="260"/>
      <c r="E241" s="260"/>
      <c r="F241" s="260"/>
      <c r="G241" s="260"/>
      <c r="H241" s="161"/>
      <c r="I241" s="161"/>
      <c r="J241" s="161"/>
      <c r="K241" s="161"/>
      <c r="L241" s="161"/>
      <c r="M241" s="161"/>
      <c r="N241" s="161"/>
      <c r="O241" s="161"/>
      <c r="P241" s="161"/>
      <c r="Q241" s="161"/>
      <c r="R241" s="161"/>
      <c r="S241" s="161"/>
      <c r="T241" s="161"/>
      <c r="U241" s="161"/>
      <c r="V241" s="161"/>
      <c r="W241" s="161"/>
      <c r="X241" s="161"/>
      <c r="Y241" s="150"/>
      <c r="Z241" s="150"/>
      <c r="AA241" s="150"/>
      <c r="AB241" s="150"/>
      <c r="AC241" s="150"/>
      <c r="AD241" s="150"/>
      <c r="AE241" s="150"/>
      <c r="AF241" s="150"/>
      <c r="AG241" s="150" t="s">
        <v>244</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261"/>
      <c r="D242" s="262"/>
      <c r="E242" s="262"/>
      <c r="F242" s="262"/>
      <c r="G242" s="262"/>
      <c r="H242" s="161"/>
      <c r="I242" s="161"/>
      <c r="J242" s="161"/>
      <c r="K242" s="161"/>
      <c r="L242" s="161"/>
      <c r="M242" s="161"/>
      <c r="N242" s="161"/>
      <c r="O242" s="161"/>
      <c r="P242" s="161"/>
      <c r="Q242" s="161"/>
      <c r="R242" s="161"/>
      <c r="S242" s="161"/>
      <c r="T242" s="161"/>
      <c r="U242" s="161"/>
      <c r="V242" s="161"/>
      <c r="W242" s="161"/>
      <c r="X242" s="161"/>
      <c r="Y242" s="150"/>
      <c r="Z242" s="150"/>
      <c r="AA242" s="150"/>
      <c r="AB242" s="150"/>
      <c r="AC242" s="150"/>
      <c r="AD242" s="150"/>
      <c r="AE242" s="150"/>
      <c r="AF242" s="150"/>
      <c r="AG242" s="150" t="s">
        <v>221</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x14ac:dyDescent="0.2">
      <c r="A243" s="3"/>
      <c r="B243" s="4"/>
      <c r="C243" s="181"/>
      <c r="D243" s="6"/>
      <c r="E243" s="3"/>
      <c r="F243" s="3"/>
      <c r="G243" s="3"/>
      <c r="H243" s="3"/>
      <c r="I243" s="3"/>
      <c r="J243" s="3"/>
      <c r="K243" s="3"/>
      <c r="L243" s="3"/>
      <c r="M243" s="3"/>
      <c r="N243" s="3"/>
      <c r="O243" s="3"/>
      <c r="P243" s="3"/>
      <c r="Q243" s="3"/>
      <c r="R243" s="3"/>
      <c r="S243" s="3"/>
      <c r="T243" s="3"/>
      <c r="U243" s="3"/>
      <c r="V243" s="3"/>
      <c r="W243" s="3"/>
      <c r="X243" s="3"/>
      <c r="AE243">
        <v>15</v>
      </c>
      <c r="AF243">
        <v>21</v>
      </c>
      <c r="AG243" t="s">
        <v>199</v>
      </c>
    </row>
    <row r="244" spans="1:60" x14ac:dyDescent="0.2">
      <c r="A244" s="153"/>
      <c r="B244" s="154" t="s">
        <v>29</v>
      </c>
      <c r="C244" s="182"/>
      <c r="D244" s="155"/>
      <c r="E244" s="156"/>
      <c r="F244" s="156"/>
      <c r="G244" s="178">
        <f>G8+G31+G39+G44+G60+G67+G87+G93+G110+G121+G125+G150+G154+G164+G197+G216+G220+G228</f>
        <v>301669</v>
      </c>
      <c r="H244" s="3"/>
      <c r="I244" s="3"/>
      <c r="J244" s="3"/>
      <c r="K244" s="3"/>
      <c r="L244" s="3"/>
      <c r="M244" s="3"/>
      <c r="N244" s="3"/>
      <c r="O244" s="3"/>
      <c r="P244" s="3"/>
      <c r="Q244" s="3"/>
      <c r="R244" s="3"/>
      <c r="S244" s="3"/>
      <c r="T244" s="3"/>
      <c r="U244" s="3"/>
      <c r="V244" s="3"/>
      <c r="W244" s="3"/>
      <c r="X244" s="3"/>
      <c r="AE244">
        <f>SUMIF(L7:L242,AE243,G7:G242)</f>
        <v>0</v>
      </c>
      <c r="AF244">
        <f>SUMIF(L7:L242,AF243,G7:G242)</f>
        <v>301668.99999999988</v>
      </c>
      <c r="AG244" t="s">
        <v>230</v>
      </c>
    </row>
    <row r="245" spans="1:60" x14ac:dyDescent="0.2">
      <c r="C245" s="183"/>
      <c r="D245" s="10"/>
      <c r="AG245" t="s">
        <v>231</v>
      </c>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wL6jSfTjYrPmBhNUjotropIiQ26GaYZWtE9m9LUQhebUq8psBOwx7iP0VZNBhIL3wsgjPOUuo09KbkSwSz6ww==" saltValue="ctC+NiocTOL5q3iyCMBebA==" spinCount="100000" sheet="1"/>
  <mergeCells count="86">
    <mergeCell ref="C12:G12"/>
    <mergeCell ref="A1:G1"/>
    <mergeCell ref="C2:G2"/>
    <mergeCell ref="C3:G3"/>
    <mergeCell ref="C4:G4"/>
    <mergeCell ref="C10:G10"/>
    <mergeCell ref="C38:G38"/>
    <mergeCell ref="C14:G14"/>
    <mergeCell ref="C16:G16"/>
    <mergeCell ref="C18:G18"/>
    <mergeCell ref="C20:G20"/>
    <mergeCell ref="C22:G22"/>
    <mergeCell ref="C24:G24"/>
    <mergeCell ref="C27:G27"/>
    <mergeCell ref="C30:G30"/>
    <mergeCell ref="C33:G33"/>
    <mergeCell ref="C35:G35"/>
    <mergeCell ref="C37:G37"/>
    <mergeCell ref="C78:G78"/>
    <mergeCell ref="C41:G41"/>
    <mergeCell ref="C43:G43"/>
    <mergeCell ref="C46:G46"/>
    <mergeCell ref="C49:G49"/>
    <mergeCell ref="C51:G51"/>
    <mergeCell ref="C54:G54"/>
    <mergeCell ref="C56:G56"/>
    <mergeCell ref="C59:G59"/>
    <mergeCell ref="C62:G62"/>
    <mergeCell ref="C66:G66"/>
    <mergeCell ref="C69:G69"/>
    <mergeCell ref="C116:G116"/>
    <mergeCell ref="C80:G80"/>
    <mergeCell ref="C86:G86"/>
    <mergeCell ref="C89:G89"/>
    <mergeCell ref="C92:G92"/>
    <mergeCell ref="C95:G95"/>
    <mergeCell ref="C98:G98"/>
    <mergeCell ref="C100:G100"/>
    <mergeCell ref="C104:G104"/>
    <mergeCell ref="C106:G106"/>
    <mergeCell ref="C109:G109"/>
    <mergeCell ref="C113:G113"/>
    <mergeCell ref="C149:G149"/>
    <mergeCell ref="C118:G118"/>
    <mergeCell ref="C120:G120"/>
    <mergeCell ref="C124:G124"/>
    <mergeCell ref="C127:G127"/>
    <mergeCell ref="C129:G129"/>
    <mergeCell ref="C131:G131"/>
    <mergeCell ref="C133:G133"/>
    <mergeCell ref="C136:G136"/>
    <mergeCell ref="C139:G139"/>
    <mergeCell ref="C141:G141"/>
    <mergeCell ref="C144:G144"/>
    <mergeCell ref="C190:G190"/>
    <mergeCell ref="C152:G152"/>
    <mergeCell ref="C153:G153"/>
    <mergeCell ref="C156:G156"/>
    <mergeCell ref="C160:G160"/>
    <mergeCell ref="C162:G162"/>
    <mergeCell ref="C163:G163"/>
    <mergeCell ref="C170:G170"/>
    <mergeCell ref="C174:G174"/>
    <mergeCell ref="C177:G177"/>
    <mergeCell ref="C180:G180"/>
    <mergeCell ref="C187:G187"/>
    <mergeCell ref="C227:G227"/>
    <mergeCell ref="C193:G193"/>
    <mergeCell ref="C195:G195"/>
    <mergeCell ref="C196:G196"/>
    <mergeCell ref="C199:G199"/>
    <mergeCell ref="C202:G202"/>
    <mergeCell ref="C205:G205"/>
    <mergeCell ref="C209:G209"/>
    <mergeCell ref="C212:G212"/>
    <mergeCell ref="C214:G214"/>
    <mergeCell ref="C215:G215"/>
    <mergeCell ref="C219:G219"/>
    <mergeCell ref="C241:G241"/>
    <mergeCell ref="C242:G242"/>
    <mergeCell ref="C230:G230"/>
    <mergeCell ref="C232:G232"/>
    <mergeCell ref="C233:G233"/>
    <mergeCell ref="C235:G235"/>
    <mergeCell ref="C237:G237"/>
    <mergeCell ref="C239:G23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8C922-D4D3-40E0-9F56-A574377736B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65</v>
      </c>
      <c r="C3" s="253" t="s">
        <v>66</v>
      </c>
      <c r="D3" s="254"/>
      <c r="E3" s="254"/>
      <c r="F3" s="254"/>
      <c r="G3" s="255"/>
      <c r="AC3" s="124" t="s">
        <v>186</v>
      </c>
      <c r="AG3" t="s">
        <v>189</v>
      </c>
    </row>
    <row r="4" spans="1:60" ht="24.95" customHeight="1" x14ac:dyDescent="0.2">
      <c r="A4" s="143" t="s">
        <v>9</v>
      </c>
      <c r="B4" s="144" t="s">
        <v>43</v>
      </c>
      <c r="C4" s="256" t="s">
        <v>67</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89</v>
      </c>
      <c r="C8" s="179" t="s">
        <v>90</v>
      </c>
      <c r="D8" s="166"/>
      <c r="E8" s="167"/>
      <c r="F8" s="168"/>
      <c r="G8" s="168">
        <f>SUMIF(AG9:AG12,"&lt;&gt;NOR",G9:G12)</f>
        <v>3402.43</v>
      </c>
      <c r="H8" s="168"/>
      <c r="I8" s="168">
        <f>SUM(I9:I12)</f>
        <v>0</v>
      </c>
      <c r="J8" s="168"/>
      <c r="K8" s="168">
        <f>SUM(K9:K12)</f>
        <v>0</v>
      </c>
      <c r="L8" s="168"/>
      <c r="M8" s="168">
        <f>SUM(M9:M12)</f>
        <v>4116.9402999999993</v>
      </c>
      <c r="N8" s="168"/>
      <c r="O8" s="168">
        <f>SUM(O9:O12)</f>
        <v>0</v>
      </c>
      <c r="P8" s="168"/>
      <c r="Q8" s="168">
        <f>SUM(Q9:Q12)</f>
        <v>0</v>
      </c>
      <c r="R8" s="168"/>
      <c r="S8" s="168"/>
      <c r="T8" s="169"/>
      <c r="U8" s="163"/>
      <c r="V8" s="163">
        <f>SUM(V9:V12)</f>
        <v>7.95</v>
      </c>
      <c r="W8" s="163"/>
      <c r="X8" s="163"/>
      <c r="AG8" t="s">
        <v>213</v>
      </c>
    </row>
    <row r="9" spans="1:60" outlineLevel="1" x14ac:dyDescent="0.2">
      <c r="A9" s="170">
        <v>1</v>
      </c>
      <c r="B9" s="171" t="s">
        <v>247</v>
      </c>
      <c r="C9" s="180" t="s">
        <v>248</v>
      </c>
      <c r="D9" s="172" t="s">
        <v>249</v>
      </c>
      <c r="E9" s="173">
        <v>2.25</v>
      </c>
      <c r="F9" s="174">
        <v>1512.19</v>
      </c>
      <c r="G9" s="175">
        <f>ROUND(E9*F9,2)</f>
        <v>3402.43</v>
      </c>
      <c r="H9" s="174"/>
      <c r="I9" s="175">
        <f>ROUND(E9*H9,2)</f>
        <v>0</v>
      </c>
      <c r="J9" s="174"/>
      <c r="K9" s="175">
        <f>ROUND(E9*J9,2)</f>
        <v>0</v>
      </c>
      <c r="L9" s="175">
        <v>21</v>
      </c>
      <c r="M9" s="175">
        <f>G9*(1+L9/100)</f>
        <v>4116.9402999999993</v>
      </c>
      <c r="N9" s="175">
        <v>0</v>
      </c>
      <c r="O9" s="175">
        <f>ROUND(E9*N9,2)</f>
        <v>0</v>
      </c>
      <c r="P9" s="175">
        <v>0</v>
      </c>
      <c r="Q9" s="175">
        <f>ROUND(E9*P9,2)</f>
        <v>0</v>
      </c>
      <c r="R9" s="175" t="s">
        <v>250</v>
      </c>
      <c r="S9" s="175" t="s">
        <v>217</v>
      </c>
      <c r="T9" s="176" t="s">
        <v>218</v>
      </c>
      <c r="U9" s="161">
        <v>3.5329999999999999</v>
      </c>
      <c r="V9" s="161">
        <f>ROUND(E9*U9,2)</f>
        <v>7.95</v>
      </c>
      <c r="W9" s="161"/>
      <c r="X9" s="161" t="s">
        <v>241</v>
      </c>
      <c r="Y9" s="150"/>
      <c r="Z9" s="150"/>
      <c r="AA9" s="150"/>
      <c r="AB9" s="150"/>
      <c r="AC9" s="150"/>
      <c r="AD9" s="150"/>
      <c r="AE9" s="150"/>
      <c r="AF9" s="150"/>
      <c r="AG9" s="150" t="s">
        <v>242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9" t="s">
        <v>251</v>
      </c>
      <c r="D10" s="260"/>
      <c r="E10" s="260"/>
      <c r="F10" s="260"/>
      <c r="G10" s="260"/>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244</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9" t="s">
        <v>1551</v>
      </c>
      <c r="D11" s="184"/>
      <c r="E11" s="185">
        <v>2.25</v>
      </c>
      <c r="F11" s="161"/>
      <c r="G11" s="161"/>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246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61"/>
      <c r="D12" s="262"/>
      <c r="E12" s="262"/>
      <c r="F12" s="262"/>
      <c r="G12" s="262"/>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
      <c r="A13" s="164" t="s">
        <v>212</v>
      </c>
      <c r="B13" s="165" t="s">
        <v>91</v>
      </c>
      <c r="C13" s="179" t="s">
        <v>92</v>
      </c>
      <c r="D13" s="166"/>
      <c r="E13" s="167"/>
      <c r="F13" s="168"/>
      <c r="G13" s="168">
        <f>SUMIF(AG14:AG16,"&lt;&gt;NOR",G14:G16)</f>
        <v>7290.9</v>
      </c>
      <c r="H13" s="168"/>
      <c r="I13" s="168">
        <f>SUM(I14:I16)</f>
        <v>0</v>
      </c>
      <c r="J13" s="168"/>
      <c r="K13" s="168">
        <f>SUM(K14:K16)</f>
        <v>0</v>
      </c>
      <c r="L13" s="168"/>
      <c r="M13" s="168">
        <f>SUM(M14:M16)</f>
        <v>8821.9889999999996</v>
      </c>
      <c r="N13" s="168"/>
      <c r="O13" s="168">
        <f>SUM(O14:O16)</f>
        <v>5.68</v>
      </c>
      <c r="P13" s="168"/>
      <c r="Q13" s="168">
        <f>SUM(Q14:Q16)</f>
        <v>0</v>
      </c>
      <c r="R13" s="168"/>
      <c r="S13" s="168"/>
      <c r="T13" s="169"/>
      <c r="U13" s="163"/>
      <c r="V13" s="163">
        <f>SUM(V14:V16)</f>
        <v>1.07</v>
      </c>
      <c r="W13" s="163"/>
      <c r="X13" s="163"/>
      <c r="AG13" t="s">
        <v>213</v>
      </c>
    </row>
    <row r="14" spans="1:60" outlineLevel="1" x14ac:dyDescent="0.2">
      <c r="A14" s="170">
        <v>2</v>
      </c>
      <c r="B14" s="171" t="s">
        <v>305</v>
      </c>
      <c r="C14" s="180" t="s">
        <v>306</v>
      </c>
      <c r="D14" s="172" t="s">
        <v>249</v>
      </c>
      <c r="E14" s="173">
        <v>2.25</v>
      </c>
      <c r="F14" s="174">
        <v>3240.4</v>
      </c>
      <c r="G14" s="175">
        <f>ROUND(E14*F14,2)</f>
        <v>7290.9</v>
      </c>
      <c r="H14" s="174"/>
      <c r="I14" s="175">
        <f>ROUND(E14*H14,2)</f>
        <v>0</v>
      </c>
      <c r="J14" s="174"/>
      <c r="K14" s="175">
        <f>ROUND(E14*J14,2)</f>
        <v>0</v>
      </c>
      <c r="L14" s="175">
        <v>21</v>
      </c>
      <c r="M14" s="175">
        <f>G14*(1+L14/100)</f>
        <v>8821.9889999999996</v>
      </c>
      <c r="N14" s="175">
        <v>2.5249999999999999</v>
      </c>
      <c r="O14" s="175">
        <f>ROUND(E14*N14,2)</f>
        <v>5.68</v>
      </c>
      <c r="P14" s="175">
        <v>0</v>
      </c>
      <c r="Q14" s="175">
        <f>ROUND(E14*P14,2)</f>
        <v>0</v>
      </c>
      <c r="R14" s="175" t="s">
        <v>304</v>
      </c>
      <c r="S14" s="175" t="s">
        <v>217</v>
      </c>
      <c r="T14" s="176" t="s">
        <v>218</v>
      </c>
      <c r="U14" s="161">
        <v>0.47699999999999998</v>
      </c>
      <c r="V14" s="161">
        <f>ROUND(E14*U14,2)</f>
        <v>1.07</v>
      </c>
      <c r="W14" s="161"/>
      <c r="X14" s="161" t="s">
        <v>241</v>
      </c>
      <c r="Y14" s="150"/>
      <c r="Z14" s="150"/>
      <c r="AA14" s="150"/>
      <c r="AB14" s="150"/>
      <c r="AC14" s="150"/>
      <c r="AD14" s="150"/>
      <c r="AE14" s="150"/>
      <c r="AF14" s="150"/>
      <c r="AG14" s="150" t="s">
        <v>242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9" t="s">
        <v>1551</v>
      </c>
      <c r="D15" s="184"/>
      <c r="E15" s="185">
        <v>2.25</v>
      </c>
      <c r="F15" s="161"/>
      <c r="G15" s="16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246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61"/>
      <c r="D16" s="262"/>
      <c r="E16" s="262"/>
      <c r="F16" s="262"/>
      <c r="G16" s="262"/>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221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x14ac:dyDescent="0.2">
      <c r="A17" s="164" t="s">
        <v>212</v>
      </c>
      <c r="B17" s="165" t="s">
        <v>93</v>
      </c>
      <c r="C17" s="179" t="s">
        <v>94</v>
      </c>
      <c r="D17" s="166"/>
      <c r="E17" s="167"/>
      <c r="F17" s="168"/>
      <c r="G17" s="168">
        <f>SUMIF(AG18:AG21,"&lt;&gt;NOR",G18:G21)</f>
        <v>84749.35</v>
      </c>
      <c r="H17" s="168"/>
      <c r="I17" s="168">
        <f>SUM(I18:I21)</f>
        <v>0</v>
      </c>
      <c r="J17" s="168"/>
      <c r="K17" s="168">
        <f>SUM(K18:K21)</f>
        <v>0</v>
      </c>
      <c r="L17" s="168"/>
      <c r="M17" s="168">
        <f>SUM(M18:M21)</f>
        <v>102546.7135</v>
      </c>
      <c r="N17" s="168"/>
      <c r="O17" s="168">
        <f>SUM(O18:O21)</f>
        <v>3.23</v>
      </c>
      <c r="P17" s="168"/>
      <c r="Q17" s="168">
        <f>SUM(Q18:Q21)</f>
        <v>0</v>
      </c>
      <c r="R17" s="168"/>
      <c r="S17" s="168"/>
      <c r="T17" s="169"/>
      <c r="U17" s="163"/>
      <c r="V17" s="163">
        <f>SUM(V18:V21)</f>
        <v>18.05</v>
      </c>
      <c r="W17" s="163"/>
      <c r="X17" s="163"/>
      <c r="AG17" t="s">
        <v>213</v>
      </c>
    </row>
    <row r="18" spans="1:60" outlineLevel="1" x14ac:dyDescent="0.2">
      <c r="A18" s="170">
        <v>3</v>
      </c>
      <c r="B18" s="171" t="s">
        <v>1552</v>
      </c>
      <c r="C18" s="180" t="s">
        <v>1553</v>
      </c>
      <c r="D18" s="172" t="s">
        <v>239</v>
      </c>
      <c r="E18" s="173">
        <v>20.399999999999999</v>
      </c>
      <c r="F18" s="174">
        <v>4154.38</v>
      </c>
      <c r="G18" s="175">
        <f>ROUND(E18*F18,2)</f>
        <v>84749.35</v>
      </c>
      <c r="H18" s="174"/>
      <c r="I18" s="175">
        <f>ROUND(E18*H18,2)</f>
        <v>0</v>
      </c>
      <c r="J18" s="174"/>
      <c r="K18" s="175">
        <f>ROUND(E18*J18,2)</f>
        <v>0</v>
      </c>
      <c r="L18" s="175">
        <v>21</v>
      </c>
      <c r="M18" s="175">
        <f>G18*(1+L18/100)</f>
        <v>102546.7135</v>
      </c>
      <c r="N18" s="175">
        <v>0.15842999999999999</v>
      </c>
      <c r="O18" s="175">
        <f>ROUND(E18*N18,2)</f>
        <v>3.23</v>
      </c>
      <c r="P18" s="175">
        <v>0</v>
      </c>
      <c r="Q18" s="175">
        <f>ROUND(E18*P18,2)</f>
        <v>0</v>
      </c>
      <c r="R18" s="175" t="s">
        <v>1554</v>
      </c>
      <c r="S18" s="175" t="s">
        <v>217</v>
      </c>
      <c r="T18" s="176" t="s">
        <v>218</v>
      </c>
      <c r="U18" s="161">
        <v>0.88500000000000001</v>
      </c>
      <c r="V18" s="161">
        <f>ROUND(E18*U18,2)</f>
        <v>18.05</v>
      </c>
      <c r="W18" s="161"/>
      <c r="X18" s="161" t="s">
        <v>241</v>
      </c>
      <c r="Y18" s="150"/>
      <c r="Z18" s="150"/>
      <c r="AA18" s="150"/>
      <c r="AB18" s="150"/>
      <c r="AC18" s="150"/>
      <c r="AD18" s="150"/>
      <c r="AE18" s="150"/>
      <c r="AF18" s="150"/>
      <c r="AG18" s="150" t="s">
        <v>242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259" t="s">
        <v>1555</v>
      </c>
      <c r="D19" s="260"/>
      <c r="E19" s="260"/>
      <c r="F19" s="260"/>
      <c r="G19" s="260"/>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244</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9" t="s">
        <v>1556</v>
      </c>
      <c r="D20" s="184"/>
      <c r="E20" s="185">
        <v>20.399999999999999</v>
      </c>
      <c r="F20" s="161"/>
      <c r="G20" s="161"/>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246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261"/>
      <c r="D21" s="262"/>
      <c r="E21" s="262"/>
      <c r="F21" s="262"/>
      <c r="G21" s="262"/>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221</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x14ac:dyDescent="0.2">
      <c r="A22" s="164" t="s">
        <v>212</v>
      </c>
      <c r="B22" s="165" t="s">
        <v>95</v>
      </c>
      <c r="C22" s="179" t="s">
        <v>96</v>
      </c>
      <c r="D22" s="166"/>
      <c r="E22" s="167"/>
      <c r="F22" s="168"/>
      <c r="G22" s="168">
        <f>SUMIF(AG23:AG24,"&lt;&gt;NOR",G23:G24)</f>
        <v>301.48</v>
      </c>
      <c r="H22" s="168"/>
      <c r="I22" s="168">
        <f>SUM(I23:I24)</f>
        <v>0</v>
      </c>
      <c r="J22" s="168"/>
      <c r="K22" s="168">
        <f>SUM(K23:K24)</f>
        <v>0</v>
      </c>
      <c r="L22" s="168"/>
      <c r="M22" s="168">
        <f>SUM(M23:M24)</f>
        <v>364.79079999999999</v>
      </c>
      <c r="N22" s="168"/>
      <c r="O22" s="168">
        <f>SUM(O23:O24)</f>
        <v>7.0000000000000007E-2</v>
      </c>
      <c r="P22" s="168"/>
      <c r="Q22" s="168">
        <f>SUM(Q23:Q24)</f>
        <v>0</v>
      </c>
      <c r="R22" s="168"/>
      <c r="S22" s="168"/>
      <c r="T22" s="169"/>
      <c r="U22" s="163"/>
      <c r="V22" s="163">
        <f>SUM(V23:V24)</f>
        <v>0.34</v>
      </c>
      <c r="W22" s="163"/>
      <c r="X22" s="163"/>
      <c r="AG22" t="s">
        <v>213</v>
      </c>
    </row>
    <row r="23" spans="1:60" ht="22.5" outlineLevel="1" x14ac:dyDescent="0.2">
      <c r="A23" s="170">
        <v>4</v>
      </c>
      <c r="B23" s="171" t="s">
        <v>1557</v>
      </c>
      <c r="C23" s="180" t="s">
        <v>1558</v>
      </c>
      <c r="D23" s="172" t="s">
        <v>332</v>
      </c>
      <c r="E23" s="173">
        <v>1</v>
      </c>
      <c r="F23" s="174">
        <v>301.48</v>
      </c>
      <c r="G23" s="175">
        <f>ROUND(E23*F23,2)</f>
        <v>301.48</v>
      </c>
      <c r="H23" s="174"/>
      <c r="I23" s="175">
        <f>ROUND(E23*H23,2)</f>
        <v>0</v>
      </c>
      <c r="J23" s="174"/>
      <c r="K23" s="175">
        <f>ROUND(E23*J23,2)</f>
        <v>0</v>
      </c>
      <c r="L23" s="175">
        <v>21</v>
      </c>
      <c r="M23" s="175">
        <f>G23*(1+L23/100)</f>
        <v>364.79079999999999</v>
      </c>
      <c r="N23" s="175">
        <v>7.0669999999999997E-2</v>
      </c>
      <c r="O23" s="175">
        <f>ROUND(E23*N23,2)</f>
        <v>7.0000000000000007E-2</v>
      </c>
      <c r="P23" s="175">
        <v>0</v>
      </c>
      <c r="Q23" s="175">
        <f>ROUND(E23*P23,2)</f>
        <v>0</v>
      </c>
      <c r="R23" s="175" t="s">
        <v>348</v>
      </c>
      <c r="S23" s="175" t="s">
        <v>217</v>
      </c>
      <c r="T23" s="176" t="s">
        <v>218</v>
      </c>
      <c r="U23" s="161">
        <v>0.34</v>
      </c>
      <c r="V23" s="161">
        <f>ROUND(E23*U23,2)</f>
        <v>0.34</v>
      </c>
      <c r="W23" s="161"/>
      <c r="X23" s="161" t="s">
        <v>241</v>
      </c>
      <c r="Y23" s="150"/>
      <c r="Z23" s="150"/>
      <c r="AA23" s="150"/>
      <c r="AB23" s="150"/>
      <c r="AC23" s="150"/>
      <c r="AD23" s="150"/>
      <c r="AE23" s="150"/>
      <c r="AF23" s="150"/>
      <c r="AG23" s="150" t="s">
        <v>242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50"/>
      <c r="D24" s="251"/>
      <c r="E24" s="251"/>
      <c r="F24" s="251"/>
      <c r="G24" s="251"/>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221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
      <c r="A25" s="164" t="s">
        <v>212</v>
      </c>
      <c r="B25" s="165" t="s">
        <v>105</v>
      </c>
      <c r="C25" s="179" t="s">
        <v>106</v>
      </c>
      <c r="D25" s="166"/>
      <c r="E25" s="167"/>
      <c r="F25" s="168"/>
      <c r="G25" s="168">
        <f>SUMIF(AG26:AG29,"&lt;&gt;NOR",G26:G29)</f>
        <v>2256.7199999999998</v>
      </c>
      <c r="H25" s="168"/>
      <c r="I25" s="168">
        <f>SUM(I26:I29)</f>
        <v>0</v>
      </c>
      <c r="J25" s="168"/>
      <c r="K25" s="168">
        <f>SUM(K26:K29)</f>
        <v>0</v>
      </c>
      <c r="L25" s="168"/>
      <c r="M25" s="168">
        <f>SUM(M26:M29)</f>
        <v>2730.6311999999998</v>
      </c>
      <c r="N25" s="168"/>
      <c r="O25" s="168">
        <f>SUM(O26:O29)</f>
        <v>1.1299999999999999</v>
      </c>
      <c r="P25" s="168"/>
      <c r="Q25" s="168">
        <f>SUM(Q26:Q29)</f>
        <v>0</v>
      </c>
      <c r="R25" s="168"/>
      <c r="S25" s="168"/>
      <c r="T25" s="169"/>
      <c r="U25" s="163"/>
      <c r="V25" s="163">
        <f>SUM(V26:V29)</f>
        <v>2.4</v>
      </c>
      <c r="W25" s="163"/>
      <c r="X25" s="163"/>
      <c r="AG25" t="s">
        <v>213</v>
      </c>
    </row>
    <row r="26" spans="1:60" outlineLevel="1" x14ac:dyDescent="0.2">
      <c r="A26" s="170">
        <v>5</v>
      </c>
      <c r="B26" s="171" t="s">
        <v>525</v>
      </c>
      <c r="C26" s="180" t="s">
        <v>526</v>
      </c>
      <c r="D26" s="172" t="s">
        <v>249</v>
      </c>
      <c r="E26" s="173">
        <v>0.45</v>
      </c>
      <c r="F26" s="174">
        <v>5014.93</v>
      </c>
      <c r="G26" s="175">
        <f>ROUND(E26*F26,2)</f>
        <v>2256.7199999999998</v>
      </c>
      <c r="H26" s="174"/>
      <c r="I26" s="175">
        <f>ROUND(E26*H26,2)</f>
        <v>0</v>
      </c>
      <c r="J26" s="174"/>
      <c r="K26" s="175">
        <f>ROUND(E26*J26,2)</f>
        <v>0</v>
      </c>
      <c r="L26" s="175">
        <v>21</v>
      </c>
      <c r="M26" s="175">
        <f>G26*(1+L26/100)</f>
        <v>2730.6311999999998</v>
      </c>
      <c r="N26" s="175">
        <v>2.5</v>
      </c>
      <c r="O26" s="175">
        <f>ROUND(E26*N26,2)</f>
        <v>1.1299999999999999</v>
      </c>
      <c r="P26" s="175">
        <v>0</v>
      </c>
      <c r="Q26" s="175">
        <f>ROUND(E26*P26,2)</f>
        <v>0</v>
      </c>
      <c r="R26" s="175" t="s">
        <v>348</v>
      </c>
      <c r="S26" s="175" t="s">
        <v>217</v>
      </c>
      <c r="T26" s="176" t="s">
        <v>218</v>
      </c>
      <c r="U26" s="161">
        <v>5.33</v>
      </c>
      <c r="V26" s="161">
        <f>ROUND(E26*U26,2)</f>
        <v>2.4</v>
      </c>
      <c r="W26" s="161"/>
      <c r="X26" s="161" t="s">
        <v>241</v>
      </c>
      <c r="Y26" s="150"/>
      <c r="Z26" s="150"/>
      <c r="AA26" s="150"/>
      <c r="AB26" s="150"/>
      <c r="AC26" s="150"/>
      <c r="AD26" s="150"/>
      <c r="AE26" s="150"/>
      <c r="AF26" s="150"/>
      <c r="AG26" s="150" t="s">
        <v>242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527</v>
      </c>
      <c r="D27" s="260"/>
      <c r="E27" s="260"/>
      <c r="F27" s="260"/>
      <c r="G27" s="260"/>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244</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9" t="s">
        <v>1559</v>
      </c>
      <c r="D28" s="184"/>
      <c r="E28" s="185">
        <v>0.45</v>
      </c>
      <c r="F28" s="161"/>
      <c r="G28" s="161"/>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246</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61"/>
      <c r="D29" s="262"/>
      <c r="E29" s="262"/>
      <c r="F29" s="262"/>
      <c r="G29" s="262"/>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221</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x14ac:dyDescent="0.2">
      <c r="A30" s="164" t="s">
        <v>212</v>
      </c>
      <c r="B30" s="165" t="s">
        <v>111</v>
      </c>
      <c r="C30" s="179" t="s">
        <v>112</v>
      </c>
      <c r="D30" s="166"/>
      <c r="E30" s="167"/>
      <c r="F30" s="168"/>
      <c r="G30" s="168">
        <f>SUMIF(AG31:AG34,"&lt;&gt;NOR",G31:G34)</f>
        <v>5797.2</v>
      </c>
      <c r="H30" s="168"/>
      <c r="I30" s="168">
        <f>SUM(I31:I34)</f>
        <v>0</v>
      </c>
      <c r="J30" s="168"/>
      <c r="K30" s="168">
        <f>SUM(K31:K34)</f>
        <v>0</v>
      </c>
      <c r="L30" s="168"/>
      <c r="M30" s="168">
        <f>SUM(M31:M34)</f>
        <v>7014.6119999999992</v>
      </c>
      <c r="N30" s="168"/>
      <c r="O30" s="168">
        <f>SUM(O31:O34)</f>
        <v>0</v>
      </c>
      <c r="P30" s="168"/>
      <c r="Q30" s="168">
        <f>SUM(Q31:Q34)</f>
        <v>0</v>
      </c>
      <c r="R30" s="168"/>
      <c r="S30" s="168"/>
      <c r="T30" s="169"/>
      <c r="U30" s="163"/>
      <c r="V30" s="163">
        <f>SUM(V31:V34)</f>
        <v>2.64</v>
      </c>
      <c r="W30" s="163"/>
      <c r="X30" s="163"/>
      <c r="AG30" t="s">
        <v>213</v>
      </c>
    </row>
    <row r="31" spans="1:60" outlineLevel="1" x14ac:dyDescent="0.2">
      <c r="A31" s="170">
        <v>6</v>
      </c>
      <c r="B31" s="171" t="s">
        <v>556</v>
      </c>
      <c r="C31" s="180" t="s">
        <v>557</v>
      </c>
      <c r="D31" s="172" t="s">
        <v>239</v>
      </c>
      <c r="E31" s="173">
        <v>24</v>
      </c>
      <c r="F31" s="174">
        <v>241.55</v>
      </c>
      <c r="G31" s="175">
        <f>ROUND(E31*F31,2)</f>
        <v>5797.2</v>
      </c>
      <c r="H31" s="174"/>
      <c r="I31" s="175">
        <f>ROUND(E31*H31,2)</f>
        <v>0</v>
      </c>
      <c r="J31" s="174"/>
      <c r="K31" s="175">
        <f>ROUND(E31*J31,2)</f>
        <v>0</v>
      </c>
      <c r="L31" s="175">
        <v>21</v>
      </c>
      <c r="M31" s="175">
        <f>G31*(1+L31/100)</f>
        <v>7014.6119999999992</v>
      </c>
      <c r="N31" s="175">
        <v>0</v>
      </c>
      <c r="O31" s="175">
        <f>ROUND(E31*N31,2)</f>
        <v>0</v>
      </c>
      <c r="P31" s="175">
        <v>0</v>
      </c>
      <c r="Q31" s="175">
        <f>ROUND(E31*P31,2)</f>
        <v>0</v>
      </c>
      <c r="R31" s="175" t="s">
        <v>240</v>
      </c>
      <c r="S31" s="175" t="s">
        <v>217</v>
      </c>
      <c r="T31" s="176" t="s">
        <v>218</v>
      </c>
      <c r="U31" s="161">
        <v>0.11</v>
      </c>
      <c r="V31" s="161">
        <f>ROUND(E31*U31,2)</f>
        <v>2.64</v>
      </c>
      <c r="W31" s="161"/>
      <c r="X31" s="161" t="s">
        <v>241</v>
      </c>
      <c r="Y31" s="150"/>
      <c r="Z31" s="150"/>
      <c r="AA31" s="150"/>
      <c r="AB31" s="150"/>
      <c r="AC31" s="150"/>
      <c r="AD31" s="150"/>
      <c r="AE31" s="150"/>
      <c r="AF31" s="150"/>
      <c r="AG31" s="150" t="s">
        <v>242</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59" t="s">
        <v>558</v>
      </c>
      <c r="D32" s="260"/>
      <c r="E32" s="260"/>
      <c r="F32" s="260"/>
      <c r="G32" s="260"/>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244</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189" t="s">
        <v>1560</v>
      </c>
      <c r="D33" s="184"/>
      <c r="E33" s="185">
        <v>24</v>
      </c>
      <c r="F33" s="161"/>
      <c r="G33" s="161"/>
      <c r="H33" s="161"/>
      <c r="I33" s="161"/>
      <c r="J33" s="161"/>
      <c r="K33" s="161"/>
      <c r="L33" s="161"/>
      <c r="M33" s="161"/>
      <c r="N33" s="161"/>
      <c r="O33" s="161"/>
      <c r="P33" s="161"/>
      <c r="Q33" s="161"/>
      <c r="R33" s="161"/>
      <c r="S33" s="161"/>
      <c r="T33" s="161"/>
      <c r="U33" s="161"/>
      <c r="V33" s="161"/>
      <c r="W33" s="161"/>
      <c r="X33" s="161"/>
      <c r="Y33" s="150"/>
      <c r="Z33" s="150"/>
      <c r="AA33" s="150"/>
      <c r="AB33" s="150"/>
      <c r="AC33" s="150"/>
      <c r="AD33" s="150"/>
      <c r="AE33" s="150"/>
      <c r="AF33" s="150"/>
      <c r="AG33" s="150" t="s">
        <v>246</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61"/>
      <c r="D34" s="262"/>
      <c r="E34" s="262"/>
      <c r="F34" s="262"/>
      <c r="G34" s="262"/>
      <c r="H34" s="161"/>
      <c r="I34" s="161"/>
      <c r="J34" s="161"/>
      <c r="K34" s="161"/>
      <c r="L34" s="161"/>
      <c r="M34" s="161"/>
      <c r="N34" s="161"/>
      <c r="O34" s="161"/>
      <c r="P34" s="161"/>
      <c r="Q34" s="161"/>
      <c r="R34" s="161"/>
      <c r="S34" s="161"/>
      <c r="T34" s="161"/>
      <c r="U34" s="161"/>
      <c r="V34" s="161"/>
      <c r="W34" s="161"/>
      <c r="X34" s="161"/>
      <c r="Y34" s="150"/>
      <c r="Z34" s="150"/>
      <c r="AA34" s="150"/>
      <c r="AB34" s="150"/>
      <c r="AC34" s="150"/>
      <c r="AD34" s="150"/>
      <c r="AE34" s="150"/>
      <c r="AF34" s="150"/>
      <c r="AG34" s="150" t="s">
        <v>221</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x14ac:dyDescent="0.2">
      <c r="A35" s="164" t="s">
        <v>212</v>
      </c>
      <c r="B35" s="165" t="s">
        <v>115</v>
      </c>
      <c r="C35" s="179" t="s">
        <v>116</v>
      </c>
      <c r="D35" s="166"/>
      <c r="E35" s="167"/>
      <c r="F35" s="168"/>
      <c r="G35" s="168">
        <f>SUMIF(AG36:AG47,"&lt;&gt;NOR",G36:G47)</f>
        <v>28977.47</v>
      </c>
      <c r="H35" s="168"/>
      <c r="I35" s="168">
        <f>SUM(I36:I47)</f>
        <v>0</v>
      </c>
      <c r="J35" s="168"/>
      <c r="K35" s="168">
        <f>SUM(K36:K47)</f>
        <v>0</v>
      </c>
      <c r="L35" s="168"/>
      <c r="M35" s="168">
        <f>SUM(M36:M47)</f>
        <v>35062.738700000002</v>
      </c>
      <c r="N35" s="168"/>
      <c r="O35" s="168">
        <f>SUM(O36:O47)</f>
        <v>1.66</v>
      </c>
      <c r="P35" s="168"/>
      <c r="Q35" s="168">
        <f>SUM(Q36:Q47)</f>
        <v>0</v>
      </c>
      <c r="R35" s="168"/>
      <c r="S35" s="168"/>
      <c r="T35" s="169"/>
      <c r="U35" s="163"/>
      <c r="V35" s="163">
        <f>SUM(V36:V47)</f>
        <v>37.840000000000003</v>
      </c>
      <c r="W35" s="163"/>
      <c r="X35" s="163"/>
      <c r="AG35" t="s">
        <v>213</v>
      </c>
    </row>
    <row r="36" spans="1:60" ht="22.5" outlineLevel="1" x14ac:dyDescent="0.2">
      <c r="A36" s="170">
        <v>7</v>
      </c>
      <c r="B36" s="171" t="s">
        <v>561</v>
      </c>
      <c r="C36" s="180" t="s">
        <v>562</v>
      </c>
      <c r="D36" s="172" t="s">
        <v>276</v>
      </c>
      <c r="E36" s="173">
        <v>61.75</v>
      </c>
      <c r="F36" s="174">
        <v>81.790000000000006</v>
      </c>
      <c r="G36" s="175">
        <f>ROUND(E36*F36,2)</f>
        <v>5050.53</v>
      </c>
      <c r="H36" s="174"/>
      <c r="I36" s="175">
        <f>ROUND(E36*H36,2)</f>
        <v>0</v>
      </c>
      <c r="J36" s="174"/>
      <c r="K36" s="175">
        <f>ROUND(E36*J36,2)</f>
        <v>0</v>
      </c>
      <c r="L36" s="175">
        <v>21</v>
      </c>
      <c r="M36" s="175">
        <f>G36*(1+L36/100)</f>
        <v>6111.1412999999993</v>
      </c>
      <c r="N36" s="175">
        <v>1.8380000000000001E-2</v>
      </c>
      <c r="O36" s="175">
        <f>ROUND(E36*N36,2)</f>
        <v>1.1299999999999999</v>
      </c>
      <c r="P36" s="175">
        <v>0</v>
      </c>
      <c r="Q36" s="175">
        <f>ROUND(E36*P36,2)</f>
        <v>0</v>
      </c>
      <c r="R36" s="175" t="s">
        <v>563</v>
      </c>
      <c r="S36" s="175" t="s">
        <v>217</v>
      </c>
      <c r="T36" s="176" t="s">
        <v>218</v>
      </c>
      <c r="U36" s="161">
        <v>0.14399999999999999</v>
      </c>
      <c r="V36" s="161">
        <f>ROUND(E36*U36,2)</f>
        <v>8.89</v>
      </c>
      <c r="W36" s="161"/>
      <c r="X36" s="161" t="s">
        <v>241</v>
      </c>
      <c r="Y36" s="150"/>
      <c r="Z36" s="150"/>
      <c r="AA36" s="150"/>
      <c r="AB36" s="150"/>
      <c r="AC36" s="150"/>
      <c r="AD36" s="150"/>
      <c r="AE36" s="150"/>
      <c r="AF36" s="150"/>
      <c r="AG36" s="150" t="s">
        <v>242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59" t="s">
        <v>564</v>
      </c>
      <c r="D37" s="260"/>
      <c r="E37" s="260"/>
      <c r="F37" s="260"/>
      <c r="G37" s="260"/>
      <c r="H37" s="161"/>
      <c r="I37" s="161"/>
      <c r="J37" s="161"/>
      <c r="K37" s="161"/>
      <c r="L37" s="161"/>
      <c r="M37" s="161"/>
      <c r="N37" s="161"/>
      <c r="O37" s="161"/>
      <c r="P37" s="161"/>
      <c r="Q37" s="161"/>
      <c r="R37" s="161"/>
      <c r="S37" s="161"/>
      <c r="T37" s="161"/>
      <c r="U37" s="161"/>
      <c r="V37" s="161"/>
      <c r="W37" s="161"/>
      <c r="X37" s="161"/>
      <c r="Y37" s="150"/>
      <c r="Z37" s="150"/>
      <c r="AA37" s="150"/>
      <c r="AB37" s="150"/>
      <c r="AC37" s="150"/>
      <c r="AD37" s="150"/>
      <c r="AE37" s="150"/>
      <c r="AF37" s="150"/>
      <c r="AG37" s="150" t="s">
        <v>244</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9" t="s">
        <v>1561</v>
      </c>
      <c r="D38" s="184"/>
      <c r="E38" s="185">
        <v>61.75</v>
      </c>
      <c r="F38" s="161"/>
      <c r="G38" s="161"/>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246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61"/>
      <c r="D39" s="262"/>
      <c r="E39" s="262"/>
      <c r="F39" s="262"/>
      <c r="G39" s="262"/>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221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3.75" outlineLevel="1" x14ac:dyDescent="0.2">
      <c r="A40" s="170">
        <v>8</v>
      </c>
      <c r="B40" s="171" t="s">
        <v>568</v>
      </c>
      <c r="C40" s="180" t="s">
        <v>569</v>
      </c>
      <c r="D40" s="172" t="s">
        <v>276</v>
      </c>
      <c r="E40" s="173">
        <v>61.75</v>
      </c>
      <c r="F40" s="174">
        <v>37.03</v>
      </c>
      <c r="G40" s="175">
        <f>ROUND(E40*F40,2)</f>
        <v>2286.6</v>
      </c>
      <c r="H40" s="174"/>
      <c r="I40" s="175">
        <f>ROUND(E40*H40,2)</f>
        <v>0</v>
      </c>
      <c r="J40" s="174"/>
      <c r="K40" s="175">
        <f>ROUND(E40*J40,2)</f>
        <v>0</v>
      </c>
      <c r="L40" s="175">
        <v>21</v>
      </c>
      <c r="M40" s="175">
        <f>G40*(1+L40/100)</f>
        <v>2766.7859999999996</v>
      </c>
      <c r="N40" s="175">
        <v>9.7000000000000005E-4</v>
      </c>
      <c r="O40" s="175">
        <f>ROUND(E40*N40,2)</f>
        <v>0.06</v>
      </c>
      <c r="P40" s="175">
        <v>0</v>
      </c>
      <c r="Q40" s="175">
        <f>ROUND(E40*P40,2)</f>
        <v>0</v>
      </c>
      <c r="R40" s="175" t="s">
        <v>563</v>
      </c>
      <c r="S40" s="175" t="s">
        <v>217</v>
      </c>
      <c r="T40" s="176" t="s">
        <v>218</v>
      </c>
      <c r="U40" s="161">
        <v>6.0000000000000001E-3</v>
      </c>
      <c r="V40" s="161">
        <f>ROUND(E40*U40,2)</f>
        <v>0.37</v>
      </c>
      <c r="W40" s="161"/>
      <c r="X40" s="161" t="s">
        <v>241</v>
      </c>
      <c r="Y40" s="150"/>
      <c r="Z40" s="150"/>
      <c r="AA40" s="150"/>
      <c r="AB40" s="150"/>
      <c r="AC40" s="150"/>
      <c r="AD40" s="150"/>
      <c r="AE40" s="150"/>
      <c r="AF40" s="150"/>
      <c r="AG40" s="150" t="s">
        <v>242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59" t="s">
        <v>564</v>
      </c>
      <c r="D41" s="260"/>
      <c r="E41" s="260"/>
      <c r="F41" s="260"/>
      <c r="G41" s="260"/>
      <c r="H41" s="161"/>
      <c r="I41" s="161"/>
      <c r="J41" s="161"/>
      <c r="K41" s="161"/>
      <c r="L41" s="161"/>
      <c r="M41" s="161"/>
      <c r="N41" s="161"/>
      <c r="O41" s="161"/>
      <c r="P41" s="161"/>
      <c r="Q41" s="161"/>
      <c r="R41" s="161"/>
      <c r="S41" s="161"/>
      <c r="T41" s="161"/>
      <c r="U41" s="161"/>
      <c r="V41" s="161"/>
      <c r="W41" s="161"/>
      <c r="X41" s="161"/>
      <c r="Y41" s="150"/>
      <c r="Z41" s="150"/>
      <c r="AA41" s="150"/>
      <c r="AB41" s="150"/>
      <c r="AC41" s="150"/>
      <c r="AD41" s="150"/>
      <c r="AE41" s="150"/>
      <c r="AF41" s="150"/>
      <c r="AG41" s="150" t="s">
        <v>244</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61"/>
      <c r="D42" s="262"/>
      <c r="E42" s="262"/>
      <c r="F42" s="262"/>
      <c r="G42" s="262"/>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221</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0">
        <v>9</v>
      </c>
      <c r="B43" s="171" t="s">
        <v>571</v>
      </c>
      <c r="C43" s="180" t="s">
        <v>572</v>
      </c>
      <c r="D43" s="172" t="s">
        <v>276</v>
      </c>
      <c r="E43" s="173">
        <v>61.75</v>
      </c>
      <c r="F43" s="174">
        <v>72.88</v>
      </c>
      <c r="G43" s="175">
        <f>ROUND(E43*F43,2)</f>
        <v>4500.34</v>
      </c>
      <c r="H43" s="174"/>
      <c r="I43" s="175">
        <f>ROUND(E43*H43,2)</f>
        <v>0</v>
      </c>
      <c r="J43" s="174"/>
      <c r="K43" s="175">
        <f>ROUND(E43*J43,2)</f>
        <v>0</v>
      </c>
      <c r="L43" s="175">
        <v>21</v>
      </c>
      <c r="M43" s="175">
        <f>G43*(1+L43/100)</f>
        <v>5445.4114</v>
      </c>
      <c r="N43" s="175">
        <v>0</v>
      </c>
      <c r="O43" s="175">
        <f>ROUND(E43*N43,2)</f>
        <v>0</v>
      </c>
      <c r="P43" s="175">
        <v>0</v>
      </c>
      <c r="Q43" s="175">
        <f>ROUND(E43*P43,2)</f>
        <v>0</v>
      </c>
      <c r="R43" s="175" t="s">
        <v>563</v>
      </c>
      <c r="S43" s="175" t="s">
        <v>217</v>
      </c>
      <c r="T43" s="176" t="s">
        <v>218</v>
      </c>
      <c r="U43" s="161">
        <v>0.126</v>
      </c>
      <c r="V43" s="161">
        <f>ROUND(E43*U43,2)</f>
        <v>7.78</v>
      </c>
      <c r="W43" s="161"/>
      <c r="X43" s="161" t="s">
        <v>241</v>
      </c>
      <c r="Y43" s="150"/>
      <c r="Z43" s="150"/>
      <c r="AA43" s="150"/>
      <c r="AB43" s="150"/>
      <c r="AC43" s="150"/>
      <c r="AD43" s="150"/>
      <c r="AE43" s="150"/>
      <c r="AF43" s="150"/>
      <c r="AG43" s="150" t="s">
        <v>242</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50"/>
      <c r="D44" s="251"/>
      <c r="E44" s="251"/>
      <c r="F44" s="251"/>
      <c r="G44" s="251"/>
      <c r="H44" s="161"/>
      <c r="I44" s="161"/>
      <c r="J44" s="161"/>
      <c r="K44" s="161"/>
      <c r="L44" s="161"/>
      <c r="M44" s="161"/>
      <c r="N44" s="161"/>
      <c r="O44" s="161"/>
      <c r="P44" s="161"/>
      <c r="Q44" s="161"/>
      <c r="R44" s="161"/>
      <c r="S44" s="161"/>
      <c r="T44" s="161"/>
      <c r="U44" s="161"/>
      <c r="V44" s="161"/>
      <c r="W44" s="161"/>
      <c r="X44" s="161"/>
      <c r="Y44" s="150"/>
      <c r="Z44" s="150"/>
      <c r="AA44" s="150"/>
      <c r="AB44" s="150"/>
      <c r="AC44" s="150"/>
      <c r="AD44" s="150"/>
      <c r="AE44" s="150"/>
      <c r="AF44" s="150"/>
      <c r="AG44" s="150" t="s">
        <v>221</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0">
        <v>10</v>
      </c>
      <c r="B45" s="171" t="s">
        <v>1344</v>
      </c>
      <c r="C45" s="180" t="s">
        <v>1345</v>
      </c>
      <c r="D45" s="172" t="s">
        <v>276</v>
      </c>
      <c r="E45" s="173">
        <v>80</v>
      </c>
      <c r="F45" s="174">
        <v>214.25</v>
      </c>
      <c r="G45" s="175">
        <f>ROUND(E45*F45,2)</f>
        <v>17140</v>
      </c>
      <c r="H45" s="174"/>
      <c r="I45" s="175">
        <f>ROUND(E45*H45,2)</f>
        <v>0</v>
      </c>
      <c r="J45" s="174"/>
      <c r="K45" s="175">
        <f>ROUND(E45*J45,2)</f>
        <v>0</v>
      </c>
      <c r="L45" s="175">
        <v>21</v>
      </c>
      <c r="M45" s="175">
        <f>G45*(1+L45/100)</f>
        <v>20739.399999999998</v>
      </c>
      <c r="N45" s="175">
        <v>5.9199999999999999E-3</v>
      </c>
      <c r="O45" s="175">
        <f>ROUND(E45*N45,2)</f>
        <v>0.47</v>
      </c>
      <c r="P45" s="175">
        <v>0</v>
      </c>
      <c r="Q45" s="175">
        <f>ROUND(E45*P45,2)</f>
        <v>0</v>
      </c>
      <c r="R45" s="175" t="s">
        <v>563</v>
      </c>
      <c r="S45" s="175" t="s">
        <v>217</v>
      </c>
      <c r="T45" s="176" t="s">
        <v>218</v>
      </c>
      <c r="U45" s="161">
        <v>0.26</v>
      </c>
      <c r="V45" s="161">
        <f>ROUND(E45*U45,2)</f>
        <v>20.8</v>
      </c>
      <c r="W45" s="161"/>
      <c r="X45" s="161" t="s">
        <v>241</v>
      </c>
      <c r="Y45" s="150"/>
      <c r="Z45" s="150"/>
      <c r="AA45" s="150"/>
      <c r="AB45" s="150"/>
      <c r="AC45" s="150"/>
      <c r="AD45" s="150"/>
      <c r="AE45" s="150"/>
      <c r="AF45" s="150"/>
      <c r="AG45" s="150" t="s">
        <v>242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9" t="s">
        <v>1562</v>
      </c>
      <c r="D46" s="184"/>
      <c r="E46" s="185">
        <v>80</v>
      </c>
      <c r="F46" s="161"/>
      <c r="G46" s="161"/>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246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61"/>
      <c r="D47" s="262"/>
      <c r="E47" s="262"/>
      <c r="F47" s="262"/>
      <c r="G47" s="262"/>
      <c r="H47" s="161"/>
      <c r="I47" s="161"/>
      <c r="J47" s="161"/>
      <c r="K47" s="161"/>
      <c r="L47" s="161"/>
      <c r="M47" s="161"/>
      <c r="N47" s="161"/>
      <c r="O47" s="161"/>
      <c r="P47" s="161"/>
      <c r="Q47" s="161"/>
      <c r="R47" s="161"/>
      <c r="S47" s="161"/>
      <c r="T47" s="161"/>
      <c r="U47" s="161"/>
      <c r="V47" s="161"/>
      <c r="W47" s="161"/>
      <c r="X47" s="161"/>
      <c r="Y47" s="150"/>
      <c r="Z47" s="150"/>
      <c r="AA47" s="150"/>
      <c r="AB47" s="150"/>
      <c r="AC47" s="150"/>
      <c r="AD47" s="150"/>
      <c r="AE47" s="150"/>
      <c r="AF47" s="150"/>
      <c r="AG47" s="150" t="s">
        <v>221</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x14ac:dyDescent="0.2">
      <c r="A48" s="164" t="s">
        <v>212</v>
      </c>
      <c r="B48" s="165" t="s">
        <v>117</v>
      </c>
      <c r="C48" s="179" t="s">
        <v>118</v>
      </c>
      <c r="D48" s="166"/>
      <c r="E48" s="167"/>
      <c r="F48" s="168"/>
      <c r="G48" s="168">
        <f>SUMIF(AG49:AG51,"&lt;&gt;NOR",G49:G51)</f>
        <v>2125.89</v>
      </c>
      <c r="H48" s="168"/>
      <c r="I48" s="168">
        <f>SUM(I49:I51)</f>
        <v>0</v>
      </c>
      <c r="J48" s="168"/>
      <c r="K48" s="168">
        <f>SUM(K49:K51)</f>
        <v>0</v>
      </c>
      <c r="L48" s="168"/>
      <c r="M48" s="168">
        <f>SUM(M49:M51)</f>
        <v>2572.3268999999996</v>
      </c>
      <c r="N48" s="168"/>
      <c r="O48" s="168">
        <f>SUM(O49:O51)</f>
        <v>0</v>
      </c>
      <c r="P48" s="168"/>
      <c r="Q48" s="168">
        <f>SUM(Q49:Q51)</f>
        <v>0</v>
      </c>
      <c r="R48" s="168"/>
      <c r="S48" s="168"/>
      <c r="T48" s="169"/>
      <c r="U48" s="163"/>
      <c r="V48" s="163">
        <f>SUM(V49:V51)</f>
        <v>1.75</v>
      </c>
      <c r="W48" s="163"/>
      <c r="X48" s="163"/>
      <c r="AG48" t="s">
        <v>213</v>
      </c>
    </row>
    <row r="49" spans="1:60" ht="22.5" outlineLevel="1" x14ac:dyDescent="0.2">
      <c r="A49" s="170">
        <v>11</v>
      </c>
      <c r="B49" s="171" t="s">
        <v>1563</v>
      </c>
      <c r="C49" s="180" t="s">
        <v>1564</v>
      </c>
      <c r="D49" s="172" t="s">
        <v>332</v>
      </c>
      <c r="E49" s="173">
        <v>9</v>
      </c>
      <c r="F49" s="174">
        <v>236.21</v>
      </c>
      <c r="G49" s="175">
        <f>ROUND(E49*F49,2)</f>
        <v>2125.89</v>
      </c>
      <c r="H49" s="174"/>
      <c r="I49" s="175">
        <f>ROUND(E49*H49,2)</f>
        <v>0</v>
      </c>
      <c r="J49" s="174"/>
      <c r="K49" s="175">
        <f>ROUND(E49*J49,2)</f>
        <v>0</v>
      </c>
      <c r="L49" s="175">
        <v>21</v>
      </c>
      <c r="M49" s="175">
        <f>G49*(1+L49/100)</f>
        <v>2572.3268999999996</v>
      </c>
      <c r="N49" s="175">
        <v>0</v>
      </c>
      <c r="O49" s="175">
        <f>ROUND(E49*N49,2)</f>
        <v>0</v>
      </c>
      <c r="P49" s="175">
        <v>0</v>
      </c>
      <c r="Q49" s="175">
        <f>ROUND(E49*P49,2)</f>
        <v>0</v>
      </c>
      <c r="R49" s="175" t="s">
        <v>348</v>
      </c>
      <c r="S49" s="175" t="s">
        <v>217</v>
      </c>
      <c r="T49" s="176" t="s">
        <v>218</v>
      </c>
      <c r="U49" s="161">
        <v>0.19400000000000001</v>
      </c>
      <c r="V49" s="161">
        <f>ROUND(E49*U49,2)</f>
        <v>1.75</v>
      </c>
      <c r="W49" s="161"/>
      <c r="X49" s="161" t="s">
        <v>241</v>
      </c>
      <c r="Y49" s="150"/>
      <c r="Z49" s="150"/>
      <c r="AA49" s="150"/>
      <c r="AB49" s="150"/>
      <c r="AC49" s="150"/>
      <c r="AD49" s="150"/>
      <c r="AE49" s="150"/>
      <c r="AF49" s="150"/>
      <c r="AG49" s="150" t="s">
        <v>242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189" t="s">
        <v>1565</v>
      </c>
      <c r="D50" s="184"/>
      <c r="E50" s="185">
        <v>9</v>
      </c>
      <c r="F50" s="161"/>
      <c r="G50" s="161"/>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246</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61"/>
      <c r="D51" s="262"/>
      <c r="E51" s="262"/>
      <c r="F51" s="262"/>
      <c r="G51" s="262"/>
      <c r="H51" s="161"/>
      <c r="I51" s="161"/>
      <c r="J51" s="161"/>
      <c r="K51" s="161"/>
      <c r="L51" s="161"/>
      <c r="M51" s="161"/>
      <c r="N51" s="161"/>
      <c r="O51" s="161"/>
      <c r="P51" s="161"/>
      <c r="Q51" s="161"/>
      <c r="R51" s="161"/>
      <c r="S51" s="161"/>
      <c r="T51" s="161"/>
      <c r="U51" s="161"/>
      <c r="V51" s="161"/>
      <c r="W51" s="161"/>
      <c r="X51" s="161"/>
      <c r="Y51" s="150"/>
      <c r="Z51" s="150"/>
      <c r="AA51" s="150"/>
      <c r="AB51" s="150"/>
      <c r="AC51" s="150"/>
      <c r="AD51" s="150"/>
      <c r="AE51" s="150"/>
      <c r="AF51" s="150"/>
      <c r="AG51" s="150" t="s">
        <v>221</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x14ac:dyDescent="0.2">
      <c r="A52" s="164" t="s">
        <v>212</v>
      </c>
      <c r="B52" s="165" t="s">
        <v>119</v>
      </c>
      <c r="C52" s="179" t="s">
        <v>120</v>
      </c>
      <c r="D52" s="166"/>
      <c r="E52" s="167"/>
      <c r="F52" s="168"/>
      <c r="G52" s="168">
        <f>SUMIF(AG53:AG61,"&lt;&gt;NOR",G53:G61)</f>
        <v>5878.45</v>
      </c>
      <c r="H52" s="168"/>
      <c r="I52" s="168">
        <f>SUM(I53:I61)</f>
        <v>0</v>
      </c>
      <c r="J52" s="168"/>
      <c r="K52" s="168">
        <f>SUM(K53:K61)</f>
        <v>0</v>
      </c>
      <c r="L52" s="168"/>
      <c r="M52" s="168">
        <f>SUM(M53:M61)</f>
        <v>7112.924500000001</v>
      </c>
      <c r="N52" s="168"/>
      <c r="O52" s="168">
        <f>SUM(O53:O61)</f>
        <v>0</v>
      </c>
      <c r="P52" s="168"/>
      <c r="Q52" s="168">
        <f>SUM(Q53:Q61)</f>
        <v>1.01</v>
      </c>
      <c r="R52" s="168"/>
      <c r="S52" s="168"/>
      <c r="T52" s="169"/>
      <c r="U52" s="163"/>
      <c r="V52" s="163">
        <f>SUM(V53:V61)</f>
        <v>7.66</v>
      </c>
      <c r="W52" s="163"/>
      <c r="X52" s="163"/>
      <c r="AG52" t="s">
        <v>213</v>
      </c>
    </row>
    <row r="53" spans="1:60" ht="22.5" outlineLevel="1" x14ac:dyDescent="0.2">
      <c r="A53" s="170">
        <v>12</v>
      </c>
      <c r="B53" s="171" t="s">
        <v>600</v>
      </c>
      <c r="C53" s="180" t="s">
        <v>601</v>
      </c>
      <c r="D53" s="172" t="s">
        <v>249</v>
      </c>
      <c r="E53" s="173">
        <v>0.45</v>
      </c>
      <c r="F53" s="174">
        <v>3632.11</v>
      </c>
      <c r="G53" s="175">
        <f>ROUND(E53*F53,2)</f>
        <v>1634.45</v>
      </c>
      <c r="H53" s="174"/>
      <c r="I53" s="175">
        <f>ROUND(E53*H53,2)</f>
        <v>0</v>
      </c>
      <c r="J53" s="174"/>
      <c r="K53" s="175">
        <f>ROUND(E53*J53,2)</f>
        <v>0</v>
      </c>
      <c r="L53" s="175">
        <v>21</v>
      </c>
      <c r="M53" s="175">
        <f>G53*(1+L53/100)</f>
        <v>1977.6845000000001</v>
      </c>
      <c r="N53" s="175">
        <v>0</v>
      </c>
      <c r="O53" s="175">
        <f>ROUND(E53*N53,2)</f>
        <v>0</v>
      </c>
      <c r="P53" s="175">
        <v>2.2000000000000002</v>
      </c>
      <c r="Q53" s="175">
        <f>ROUND(E53*P53,2)</f>
        <v>0.99</v>
      </c>
      <c r="R53" s="175" t="s">
        <v>602</v>
      </c>
      <c r="S53" s="175" t="s">
        <v>217</v>
      </c>
      <c r="T53" s="176" t="s">
        <v>218</v>
      </c>
      <c r="U53" s="161">
        <v>9.07</v>
      </c>
      <c r="V53" s="161">
        <f>ROUND(E53*U53,2)</f>
        <v>4.08</v>
      </c>
      <c r="W53" s="161"/>
      <c r="X53" s="161" t="s">
        <v>241</v>
      </c>
      <c r="Y53" s="150"/>
      <c r="Z53" s="150"/>
      <c r="AA53" s="150"/>
      <c r="AB53" s="150"/>
      <c r="AC53" s="150"/>
      <c r="AD53" s="150"/>
      <c r="AE53" s="150"/>
      <c r="AF53" s="150"/>
      <c r="AG53" s="150" t="s">
        <v>242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189" t="s">
        <v>1566</v>
      </c>
      <c r="D54" s="184"/>
      <c r="E54" s="185">
        <v>0.45</v>
      </c>
      <c r="F54" s="161"/>
      <c r="G54" s="161"/>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246</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61"/>
      <c r="D55" s="262"/>
      <c r="E55" s="262"/>
      <c r="F55" s="262"/>
      <c r="G55" s="262"/>
      <c r="H55" s="161"/>
      <c r="I55" s="161"/>
      <c r="J55" s="161"/>
      <c r="K55" s="161"/>
      <c r="L55" s="161"/>
      <c r="M55" s="161"/>
      <c r="N55" s="161"/>
      <c r="O55" s="161"/>
      <c r="P55" s="161"/>
      <c r="Q55" s="161"/>
      <c r="R55" s="161"/>
      <c r="S55" s="161"/>
      <c r="T55" s="161"/>
      <c r="U55" s="161"/>
      <c r="V55" s="161"/>
      <c r="W55" s="161"/>
      <c r="X55" s="161"/>
      <c r="Y55" s="150"/>
      <c r="Z55" s="150"/>
      <c r="AA55" s="150"/>
      <c r="AB55" s="150"/>
      <c r="AC55" s="150"/>
      <c r="AD55" s="150"/>
      <c r="AE55" s="150"/>
      <c r="AF55" s="150"/>
      <c r="AG55" s="150" t="s">
        <v>221</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0">
        <v>13</v>
      </c>
      <c r="B56" s="171" t="s">
        <v>1567</v>
      </c>
      <c r="C56" s="180" t="s">
        <v>1568</v>
      </c>
      <c r="D56" s="172" t="s">
        <v>239</v>
      </c>
      <c r="E56" s="173">
        <v>1.35</v>
      </c>
      <c r="F56" s="174">
        <v>2967.41</v>
      </c>
      <c r="G56" s="175">
        <f>ROUND(E56*F56,2)</f>
        <v>4006</v>
      </c>
      <c r="H56" s="174"/>
      <c r="I56" s="175">
        <f>ROUND(E56*H56,2)</f>
        <v>0</v>
      </c>
      <c r="J56" s="174"/>
      <c r="K56" s="175">
        <f>ROUND(E56*J56,2)</f>
        <v>0</v>
      </c>
      <c r="L56" s="175">
        <v>21</v>
      </c>
      <c r="M56" s="175">
        <f>G56*(1+L56/100)</f>
        <v>4847.26</v>
      </c>
      <c r="N56" s="175">
        <v>0</v>
      </c>
      <c r="O56" s="175">
        <f>ROUND(E56*N56,2)</f>
        <v>0</v>
      </c>
      <c r="P56" s="175">
        <v>4.6000000000000001E-4</v>
      </c>
      <c r="Q56" s="175">
        <f>ROUND(E56*P56,2)</f>
        <v>0</v>
      </c>
      <c r="R56" s="175" t="s">
        <v>602</v>
      </c>
      <c r="S56" s="175" t="s">
        <v>217</v>
      </c>
      <c r="T56" s="176" t="s">
        <v>218</v>
      </c>
      <c r="U56" s="161">
        <v>2.25</v>
      </c>
      <c r="V56" s="161">
        <f>ROUND(E56*U56,2)</f>
        <v>3.04</v>
      </c>
      <c r="W56" s="161"/>
      <c r="X56" s="161" t="s">
        <v>241</v>
      </c>
      <c r="Y56" s="150"/>
      <c r="Z56" s="150"/>
      <c r="AA56" s="150"/>
      <c r="AB56" s="150"/>
      <c r="AC56" s="150"/>
      <c r="AD56" s="150"/>
      <c r="AE56" s="150"/>
      <c r="AF56" s="150"/>
      <c r="AG56" s="150" t="s">
        <v>242</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9" t="s">
        <v>1569</v>
      </c>
      <c r="D57" s="184"/>
      <c r="E57" s="185">
        <v>1.35</v>
      </c>
      <c r="F57" s="161"/>
      <c r="G57" s="161"/>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246</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61"/>
      <c r="D58" s="262"/>
      <c r="E58" s="262"/>
      <c r="F58" s="262"/>
      <c r="G58" s="262"/>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221</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0">
        <v>14</v>
      </c>
      <c r="B59" s="171" t="s">
        <v>1383</v>
      </c>
      <c r="C59" s="180" t="s">
        <v>1384</v>
      </c>
      <c r="D59" s="172" t="s">
        <v>332</v>
      </c>
      <c r="E59" s="173">
        <v>1</v>
      </c>
      <c r="F59" s="174">
        <v>238</v>
      </c>
      <c r="G59" s="175">
        <f>ROUND(E59*F59,2)</f>
        <v>238</v>
      </c>
      <c r="H59" s="174"/>
      <c r="I59" s="175">
        <f>ROUND(E59*H59,2)</f>
        <v>0</v>
      </c>
      <c r="J59" s="174"/>
      <c r="K59" s="175">
        <f>ROUND(E59*J59,2)</f>
        <v>0</v>
      </c>
      <c r="L59" s="175">
        <v>21</v>
      </c>
      <c r="M59" s="175">
        <f>G59*(1+L59/100)</f>
        <v>287.98</v>
      </c>
      <c r="N59" s="175">
        <v>4.8999999999999998E-4</v>
      </c>
      <c r="O59" s="175">
        <f>ROUND(E59*N59,2)</f>
        <v>0</v>
      </c>
      <c r="P59" s="175">
        <v>1.4999999999999999E-2</v>
      </c>
      <c r="Q59" s="175">
        <f>ROUND(E59*P59,2)</f>
        <v>0.02</v>
      </c>
      <c r="R59" s="175" t="s">
        <v>602</v>
      </c>
      <c r="S59" s="175" t="s">
        <v>217</v>
      </c>
      <c r="T59" s="176" t="s">
        <v>218</v>
      </c>
      <c r="U59" s="161">
        <v>0.54200000000000004</v>
      </c>
      <c r="V59" s="161">
        <f>ROUND(E59*U59,2)</f>
        <v>0.54</v>
      </c>
      <c r="W59" s="161"/>
      <c r="X59" s="161" t="s">
        <v>241</v>
      </c>
      <c r="Y59" s="150"/>
      <c r="Z59" s="150"/>
      <c r="AA59" s="150"/>
      <c r="AB59" s="150"/>
      <c r="AC59" s="150"/>
      <c r="AD59" s="150"/>
      <c r="AE59" s="150"/>
      <c r="AF59" s="150"/>
      <c r="AG59" s="150" t="s">
        <v>242</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9" t="s">
        <v>1570</v>
      </c>
      <c r="D60" s="184"/>
      <c r="E60" s="185">
        <v>1</v>
      </c>
      <c r="F60" s="161"/>
      <c r="G60" s="16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246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61"/>
      <c r="D61" s="262"/>
      <c r="E61" s="262"/>
      <c r="F61" s="262"/>
      <c r="G61" s="262"/>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221</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x14ac:dyDescent="0.2">
      <c r="A62" s="164" t="s">
        <v>212</v>
      </c>
      <c r="B62" s="165" t="s">
        <v>123</v>
      </c>
      <c r="C62" s="179" t="s">
        <v>124</v>
      </c>
      <c r="D62" s="166"/>
      <c r="E62" s="167"/>
      <c r="F62" s="168"/>
      <c r="G62" s="168">
        <f>SUMIF(AG63:AG65,"&lt;&gt;NOR",G63:G65)</f>
        <v>4837.16</v>
      </c>
      <c r="H62" s="168"/>
      <c r="I62" s="168">
        <f>SUM(I63:I65)</f>
        <v>0</v>
      </c>
      <c r="J62" s="168"/>
      <c r="K62" s="168">
        <f>SUM(K63:K65)</f>
        <v>0</v>
      </c>
      <c r="L62" s="168"/>
      <c r="M62" s="168">
        <f>SUM(M63:M65)</f>
        <v>5852.9636</v>
      </c>
      <c r="N62" s="168"/>
      <c r="O62" s="168">
        <f>SUM(O63:O65)</f>
        <v>0</v>
      </c>
      <c r="P62" s="168"/>
      <c r="Q62" s="168">
        <f>SUM(Q63:Q65)</f>
        <v>0</v>
      </c>
      <c r="R62" s="168"/>
      <c r="S62" s="168"/>
      <c r="T62" s="169"/>
      <c r="U62" s="163"/>
      <c r="V62" s="163">
        <f>SUM(V63:V65)</f>
        <v>10.029999999999999</v>
      </c>
      <c r="W62" s="163"/>
      <c r="X62" s="163"/>
      <c r="AG62" t="s">
        <v>213</v>
      </c>
    </row>
    <row r="63" spans="1:60" outlineLevel="1" x14ac:dyDescent="0.2">
      <c r="A63" s="170">
        <v>15</v>
      </c>
      <c r="B63" s="171" t="s">
        <v>1168</v>
      </c>
      <c r="C63" s="180" t="s">
        <v>1169</v>
      </c>
      <c r="D63" s="172" t="s">
        <v>300</v>
      </c>
      <c r="E63" s="173">
        <v>11.777839999999999</v>
      </c>
      <c r="F63" s="174">
        <v>410.7</v>
      </c>
      <c r="G63" s="175">
        <f>ROUND(E63*F63,2)</f>
        <v>4837.16</v>
      </c>
      <c r="H63" s="174"/>
      <c r="I63" s="175">
        <f>ROUND(E63*H63,2)</f>
        <v>0</v>
      </c>
      <c r="J63" s="174"/>
      <c r="K63" s="175">
        <f>ROUND(E63*J63,2)</f>
        <v>0</v>
      </c>
      <c r="L63" s="175">
        <v>21</v>
      </c>
      <c r="M63" s="175">
        <f>G63*(1+L63/100)</f>
        <v>5852.9636</v>
      </c>
      <c r="N63" s="175">
        <v>0</v>
      </c>
      <c r="O63" s="175">
        <f>ROUND(E63*N63,2)</f>
        <v>0</v>
      </c>
      <c r="P63" s="175">
        <v>0</v>
      </c>
      <c r="Q63" s="175">
        <f>ROUND(E63*P63,2)</f>
        <v>0</v>
      </c>
      <c r="R63" s="175" t="s">
        <v>304</v>
      </c>
      <c r="S63" s="175" t="s">
        <v>217</v>
      </c>
      <c r="T63" s="176" t="s">
        <v>218</v>
      </c>
      <c r="U63" s="161">
        <v>0.85199999999999998</v>
      </c>
      <c r="V63" s="161">
        <f>ROUND(E63*U63,2)</f>
        <v>10.029999999999999</v>
      </c>
      <c r="W63" s="161"/>
      <c r="X63" s="161" t="s">
        <v>622</v>
      </c>
      <c r="Y63" s="150"/>
      <c r="Z63" s="150"/>
      <c r="AA63" s="150"/>
      <c r="AB63" s="150"/>
      <c r="AC63" s="150"/>
      <c r="AD63" s="150"/>
      <c r="AE63" s="150"/>
      <c r="AF63" s="150"/>
      <c r="AG63" s="150" t="s">
        <v>623</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22.5" outlineLevel="1" x14ac:dyDescent="0.2">
      <c r="A64" s="157"/>
      <c r="B64" s="158"/>
      <c r="C64" s="259" t="s">
        <v>624</v>
      </c>
      <c r="D64" s="260"/>
      <c r="E64" s="260"/>
      <c r="F64" s="260"/>
      <c r="G64" s="260"/>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244</v>
      </c>
      <c r="AH64" s="150"/>
      <c r="AI64" s="150"/>
      <c r="AJ64" s="150"/>
      <c r="AK64" s="150"/>
      <c r="AL64" s="150"/>
      <c r="AM64" s="150"/>
      <c r="AN64" s="150"/>
      <c r="AO64" s="150"/>
      <c r="AP64" s="150"/>
      <c r="AQ64" s="150"/>
      <c r="AR64" s="150"/>
      <c r="AS64" s="150"/>
      <c r="AT64" s="150"/>
      <c r="AU64" s="150"/>
      <c r="AV64" s="150"/>
      <c r="AW64" s="150"/>
      <c r="AX64" s="150"/>
      <c r="AY64" s="150"/>
      <c r="AZ64" s="150"/>
      <c r="BA64" s="188" t="str">
        <f>C64</f>
        <v>přesun hmot pro budovy občanské výstavby (JKSO 801), budovy pro bydlení (JKSO 803) budovy pro výrobu a služby (JKSO 812) s nosnou svislou konstrukcí zděnou z cihel nebo tvárnic nebo kovovou</v>
      </c>
      <c r="BB64" s="150"/>
      <c r="BC64" s="150"/>
      <c r="BD64" s="150"/>
      <c r="BE64" s="150"/>
      <c r="BF64" s="150"/>
      <c r="BG64" s="150"/>
      <c r="BH64" s="150"/>
    </row>
    <row r="65" spans="1:60" outlineLevel="1" x14ac:dyDescent="0.2">
      <c r="A65" s="157"/>
      <c r="B65" s="158"/>
      <c r="C65" s="261"/>
      <c r="D65" s="262"/>
      <c r="E65" s="262"/>
      <c r="F65" s="262"/>
      <c r="G65" s="262"/>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221</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x14ac:dyDescent="0.2">
      <c r="A66" s="164" t="s">
        <v>212</v>
      </c>
      <c r="B66" s="165" t="s">
        <v>151</v>
      </c>
      <c r="C66" s="179" t="s">
        <v>152</v>
      </c>
      <c r="D66" s="166"/>
      <c r="E66" s="167"/>
      <c r="F66" s="168"/>
      <c r="G66" s="168">
        <f>SUMIF(AG67:AG166,"&lt;&gt;NOR",G67:G166)</f>
        <v>389781.08</v>
      </c>
      <c r="H66" s="168"/>
      <c r="I66" s="168">
        <f>SUM(I67:I166)</f>
        <v>0</v>
      </c>
      <c r="J66" s="168"/>
      <c r="K66" s="168">
        <f>SUM(K67:K166)</f>
        <v>0</v>
      </c>
      <c r="L66" s="168"/>
      <c r="M66" s="168">
        <f>SUM(M67:M166)</f>
        <v>471635.10680000001</v>
      </c>
      <c r="N66" s="168"/>
      <c r="O66" s="168">
        <f>SUM(O67:O166)</f>
        <v>4.8099999999999996</v>
      </c>
      <c r="P66" s="168"/>
      <c r="Q66" s="168">
        <f>SUM(Q67:Q166)</f>
        <v>0</v>
      </c>
      <c r="R66" s="168"/>
      <c r="S66" s="168"/>
      <c r="T66" s="169"/>
      <c r="U66" s="163"/>
      <c r="V66" s="163">
        <f>SUM(V67:V166)</f>
        <v>245.62</v>
      </c>
      <c r="W66" s="163"/>
      <c r="X66" s="163"/>
      <c r="AG66" t="s">
        <v>213</v>
      </c>
    </row>
    <row r="67" spans="1:60" outlineLevel="1" x14ac:dyDescent="0.2">
      <c r="A67" s="170">
        <v>16</v>
      </c>
      <c r="B67" s="171" t="s">
        <v>1571</v>
      </c>
      <c r="C67" s="180" t="s">
        <v>1572</v>
      </c>
      <c r="D67" s="172" t="s">
        <v>249</v>
      </c>
      <c r="E67" s="173">
        <v>0.45385999999999999</v>
      </c>
      <c r="F67" s="174">
        <v>2777.51</v>
      </c>
      <c r="G67" s="175">
        <f>ROUND(E67*F67,2)</f>
        <v>1260.5999999999999</v>
      </c>
      <c r="H67" s="174"/>
      <c r="I67" s="175">
        <f>ROUND(E67*H67,2)</f>
        <v>0</v>
      </c>
      <c r="J67" s="174"/>
      <c r="K67" s="175">
        <f>ROUND(E67*J67,2)</f>
        <v>0</v>
      </c>
      <c r="L67" s="175">
        <v>21</v>
      </c>
      <c r="M67" s="175">
        <f>G67*(1+L67/100)</f>
        <v>1525.3259999999998</v>
      </c>
      <c r="N67" s="175">
        <v>0</v>
      </c>
      <c r="O67" s="175">
        <f>ROUND(E67*N67,2)</f>
        <v>0</v>
      </c>
      <c r="P67" s="175">
        <v>0</v>
      </c>
      <c r="Q67" s="175">
        <f>ROUND(E67*P67,2)</f>
        <v>0</v>
      </c>
      <c r="R67" s="175" t="s">
        <v>897</v>
      </c>
      <c r="S67" s="175" t="s">
        <v>217</v>
      </c>
      <c r="T67" s="176" t="s">
        <v>218</v>
      </c>
      <c r="U67" s="161">
        <v>0</v>
      </c>
      <c r="V67" s="161">
        <f>ROUND(E67*U67,2)</f>
        <v>0</v>
      </c>
      <c r="W67" s="161"/>
      <c r="X67" s="161" t="s">
        <v>241</v>
      </c>
      <c r="Y67" s="150"/>
      <c r="Z67" s="150"/>
      <c r="AA67" s="150"/>
      <c r="AB67" s="150"/>
      <c r="AC67" s="150"/>
      <c r="AD67" s="150"/>
      <c r="AE67" s="150"/>
      <c r="AF67" s="150"/>
      <c r="AG67" s="150" t="s">
        <v>242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189" t="s">
        <v>1573</v>
      </c>
      <c r="D68" s="184"/>
      <c r="E68" s="185">
        <v>0.30359999999999998</v>
      </c>
      <c r="F68" s="161"/>
      <c r="G68" s="161"/>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246</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189" t="s">
        <v>1574</v>
      </c>
      <c r="D69" s="184"/>
      <c r="E69" s="185">
        <v>0.15026</v>
      </c>
      <c r="F69" s="161"/>
      <c r="G69" s="161"/>
      <c r="H69" s="161"/>
      <c r="I69" s="161"/>
      <c r="J69" s="161"/>
      <c r="K69" s="161"/>
      <c r="L69" s="161"/>
      <c r="M69" s="161"/>
      <c r="N69" s="161"/>
      <c r="O69" s="161"/>
      <c r="P69" s="161"/>
      <c r="Q69" s="161"/>
      <c r="R69" s="161"/>
      <c r="S69" s="161"/>
      <c r="T69" s="161"/>
      <c r="U69" s="161"/>
      <c r="V69" s="161"/>
      <c r="W69" s="161"/>
      <c r="X69" s="161"/>
      <c r="Y69" s="150"/>
      <c r="Z69" s="150"/>
      <c r="AA69" s="150"/>
      <c r="AB69" s="150"/>
      <c r="AC69" s="150"/>
      <c r="AD69" s="150"/>
      <c r="AE69" s="150"/>
      <c r="AF69" s="150"/>
      <c r="AG69" s="150" t="s">
        <v>246</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61"/>
      <c r="D70" s="262"/>
      <c r="E70" s="262"/>
      <c r="F70" s="262"/>
      <c r="G70" s="262"/>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221</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0">
        <v>17</v>
      </c>
      <c r="B71" s="171" t="s">
        <v>1575</v>
      </c>
      <c r="C71" s="180" t="s">
        <v>1576</v>
      </c>
      <c r="D71" s="172" t="s">
        <v>239</v>
      </c>
      <c r="E71" s="173">
        <v>31.2</v>
      </c>
      <c r="F71" s="174">
        <v>474.2</v>
      </c>
      <c r="G71" s="175">
        <f>ROUND(E71*F71,2)</f>
        <v>14795.04</v>
      </c>
      <c r="H71" s="174"/>
      <c r="I71" s="175">
        <f>ROUND(E71*H71,2)</f>
        <v>0</v>
      </c>
      <c r="J71" s="174"/>
      <c r="K71" s="175">
        <f>ROUND(E71*J71,2)</f>
        <v>0</v>
      </c>
      <c r="L71" s="175">
        <v>21</v>
      </c>
      <c r="M71" s="175">
        <f>G71*(1+L71/100)</f>
        <v>17901.9984</v>
      </c>
      <c r="N71" s="175">
        <v>5.2599999999999999E-3</v>
      </c>
      <c r="O71" s="175">
        <f>ROUND(E71*N71,2)</f>
        <v>0.16</v>
      </c>
      <c r="P71" s="175">
        <v>0</v>
      </c>
      <c r="Q71" s="175">
        <f>ROUND(E71*P71,2)</f>
        <v>0</v>
      </c>
      <c r="R71" s="175" t="s">
        <v>897</v>
      </c>
      <c r="S71" s="175" t="s">
        <v>217</v>
      </c>
      <c r="T71" s="176" t="s">
        <v>218</v>
      </c>
      <c r="U71" s="161">
        <v>0.80600000000000005</v>
      </c>
      <c r="V71" s="161">
        <f>ROUND(E71*U71,2)</f>
        <v>25.15</v>
      </c>
      <c r="W71" s="161"/>
      <c r="X71" s="161" t="s">
        <v>241</v>
      </c>
      <c r="Y71" s="150"/>
      <c r="Z71" s="150"/>
      <c r="AA71" s="150"/>
      <c r="AB71" s="150"/>
      <c r="AC71" s="150"/>
      <c r="AD71" s="150"/>
      <c r="AE71" s="150"/>
      <c r="AF71" s="150"/>
      <c r="AG71" s="150" t="s">
        <v>242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9" t="s">
        <v>1577</v>
      </c>
      <c r="D72" s="184"/>
      <c r="E72" s="185">
        <v>31.2</v>
      </c>
      <c r="F72" s="161"/>
      <c r="G72" s="161"/>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246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261"/>
      <c r="D73" s="262"/>
      <c r="E73" s="262"/>
      <c r="F73" s="262"/>
      <c r="G73" s="262"/>
      <c r="H73" s="161"/>
      <c r="I73" s="161"/>
      <c r="J73" s="161"/>
      <c r="K73" s="161"/>
      <c r="L73" s="161"/>
      <c r="M73" s="161"/>
      <c r="N73" s="161"/>
      <c r="O73" s="161"/>
      <c r="P73" s="161"/>
      <c r="Q73" s="161"/>
      <c r="R73" s="161"/>
      <c r="S73" s="161"/>
      <c r="T73" s="161"/>
      <c r="U73" s="161"/>
      <c r="V73" s="161"/>
      <c r="W73" s="161"/>
      <c r="X73" s="161"/>
      <c r="Y73" s="150"/>
      <c r="Z73" s="150"/>
      <c r="AA73" s="150"/>
      <c r="AB73" s="150"/>
      <c r="AC73" s="150"/>
      <c r="AD73" s="150"/>
      <c r="AE73" s="150"/>
      <c r="AF73" s="150"/>
      <c r="AG73" s="150" t="s">
        <v>221</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70">
        <v>18</v>
      </c>
      <c r="B74" s="171" t="s">
        <v>1578</v>
      </c>
      <c r="C74" s="180" t="s">
        <v>1579</v>
      </c>
      <c r="D74" s="172" t="s">
        <v>332</v>
      </c>
      <c r="E74" s="173">
        <v>25</v>
      </c>
      <c r="F74" s="174">
        <v>219</v>
      </c>
      <c r="G74" s="175">
        <f>ROUND(E74*F74,2)</f>
        <v>5475</v>
      </c>
      <c r="H74" s="174"/>
      <c r="I74" s="175">
        <f>ROUND(E74*H74,2)</f>
        <v>0</v>
      </c>
      <c r="J74" s="174"/>
      <c r="K74" s="175">
        <f>ROUND(E74*J74,2)</f>
        <v>0</v>
      </c>
      <c r="L74" s="175">
        <v>21</v>
      </c>
      <c r="M74" s="175">
        <f>G74*(1+L74/100)</f>
        <v>6624.75</v>
      </c>
      <c r="N74" s="175">
        <v>3.32E-3</v>
      </c>
      <c r="O74" s="175">
        <f>ROUND(E74*N74,2)</f>
        <v>0.08</v>
      </c>
      <c r="P74" s="175">
        <v>0</v>
      </c>
      <c r="Q74" s="175">
        <f>ROUND(E74*P74,2)</f>
        <v>0</v>
      </c>
      <c r="R74" s="175" t="s">
        <v>897</v>
      </c>
      <c r="S74" s="175" t="s">
        <v>217</v>
      </c>
      <c r="T74" s="176" t="s">
        <v>218</v>
      </c>
      <c r="U74" s="161">
        <v>0.377</v>
      </c>
      <c r="V74" s="161">
        <f>ROUND(E74*U74,2)</f>
        <v>9.43</v>
      </c>
      <c r="W74" s="161"/>
      <c r="X74" s="161" t="s">
        <v>241</v>
      </c>
      <c r="Y74" s="150"/>
      <c r="Z74" s="150"/>
      <c r="AA74" s="150"/>
      <c r="AB74" s="150"/>
      <c r="AC74" s="150"/>
      <c r="AD74" s="150"/>
      <c r="AE74" s="150"/>
      <c r="AF74" s="150"/>
      <c r="AG74" s="150" t="s">
        <v>242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57"/>
      <c r="B75" s="158"/>
      <c r="C75" s="189" t="s">
        <v>1565</v>
      </c>
      <c r="D75" s="184"/>
      <c r="E75" s="185">
        <v>9</v>
      </c>
      <c r="F75" s="161"/>
      <c r="G75" s="161"/>
      <c r="H75" s="161"/>
      <c r="I75" s="161"/>
      <c r="J75" s="161"/>
      <c r="K75" s="161"/>
      <c r="L75" s="161"/>
      <c r="M75" s="161"/>
      <c r="N75" s="161"/>
      <c r="O75" s="161"/>
      <c r="P75" s="161"/>
      <c r="Q75" s="161"/>
      <c r="R75" s="161"/>
      <c r="S75" s="161"/>
      <c r="T75" s="161"/>
      <c r="U75" s="161"/>
      <c r="V75" s="161"/>
      <c r="W75" s="161"/>
      <c r="X75" s="161"/>
      <c r="Y75" s="150"/>
      <c r="Z75" s="150"/>
      <c r="AA75" s="150"/>
      <c r="AB75" s="150"/>
      <c r="AC75" s="150"/>
      <c r="AD75" s="150"/>
      <c r="AE75" s="150"/>
      <c r="AF75" s="150"/>
      <c r="AG75" s="150" t="s">
        <v>246</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9" t="s">
        <v>1580</v>
      </c>
      <c r="D76" s="184"/>
      <c r="E76" s="185">
        <v>16</v>
      </c>
      <c r="F76" s="161"/>
      <c r="G76" s="161"/>
      <c r="H76" s="161"/>
      <c r="I76" s="161"/>
      <c r="J76" s="161"/>
      <c r="K76" s="161"/>
      <c r="L76" s="161"/>
      <c r="M76" s="161"/>
      <c r="N76" s="161"/>
      <c r="O76" s="161"/>
      <c r="P76" s="161"/>
      <c r="Q76" s="161"/>
      <c r="R76" s="161"/>
      <c r="S76" s="161"/>
      <c r="T76" s="161"/>
      <c r="U76" s="161"/>
      <c r="V76" s="161"/>
      <c r="W76" s="161"/>
      <c r="X76" s="161"/>
      <c r="Y76" s="150"/>
      <c r="Z76" s="150"/>
      <c r="AA76" s="150"/>
      <c r="AB76" s="150"/>
      <c r="AC76" s="150"/>
      <c r="AD76" s="150"/>
      <c r="AE76" s="150"/>
      <c r="AF76" s="150"/>
      <c r="AG76" s="150" t="s">
        <v>246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261"/>
      <c r="D77" s="262"/>
      <c r="E77" s="262"/>
      <c r="F77" s="262"/>
      <c r="G77" s="262"/>
      <c r="H77" s="161"/>
      <c r="I77" s="161"/>
      <c r="J77" s="161"/>
      <c r="K77" s="161"/>
      <c r="L77" s="161"/>
      <c r="M77" s="161"/>
      <c r="N77" s="161"/>
      <c r="O77" s="161"/>
      <c r="P77" s="161"/>
      <c r="Q77" s="161"/>
      <c r="R77" s="161"/>
      <c r="S77" s="161"/>
      <c r="T77" s="161"/>
      <c r="U77" s="161"/>
      <c r="V77" s="161"/>
      <c r="W77" s="161"/>
      <c r="X77" s="161"/>
      <c r="Y77" s="150"/>
      <c r="Z77" s="150"/>
      <c r="AA77" s="150"/>
      <c r="AB77" s="150"/>
      <c r="AC77" s="150"/>
      <c r="AD77" s="150"/>
      <c r="AE77" s="150"/>
      <c r="AF77" s="150"/>
      <c r="AG77" s="150" t="s">
        <v>221</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45" outlineLevel="1" x14ac:dyDescent="0.2">
      <c r="A78" s="170">
        <v>19</v>
      </c>
      <c r="B78" s="171" t="s">
        <v>1581</v>
      </c>
      <c r="C78" s="180" t="s">
        <v>1582</v>
      </c>
      <c r="D78" s="172" t="s">
        <v>276</v>
      </c>
      <c r="E78" s="173">
        <v>85</v>
      </c>
      <c r="F78" s="174">
        <v>153.12</v>
      </c>
      <c r="G78" s="175">
        <f>ROUND(E78*F78,2)</f>
        <v>13015.2</v>
      </c>
      <c r="H78" s="174"/>
      <c r="I78" s="175">
        <f>ROUND(E78*H78,2)</f>
        <v>0</v>
      </c>
      <c r="J78" s="174"/>
      <c r="K78" s="175">
        <f>ROUND(E78*J78,2)</f>
        <v>0</v>
      </c>
      <c r="L78" s="175">
        <v>21</v>
      </c>
      <c r="M78" s="175">
        <f>G78*(1+L78/100)</f>
        <v>15748.392</v>
      </c>
      <c r="N78" s="175">
        <v>0</v>
      </c>
      <c r="O78" s="175">
        <f>ROUND(E78*N78,2)</f>
        <v>0</v>
      </c>
      <c r="P78" s="175">
        <v>0</v>
      </c>
      <c r="Q78" s="175">
        <f>ROUND(E78*P78,2)</f>
        <v>0</v>
      </c>
      <c r="R78" s="175" t="s">
        <v>897</v>
      </c>
      <c r="S78" s="175" t="s">
        <v>217</v>
      </c>
      <c r="T78" s="176" t="s">
        <v>218</v>
      </c>
      <c r="U78" s="161">
        <v>0.27</v>
      </c>
      <c r="V78" s="161">
        <f>ROUND(E78*U78,2)</f>
        <v>22.95</v>
      </c>
      <c r="W78" s="161"/>
      <c r="X78" s="161" t="s">
        <v>241</v>
      </c>
      <c r="Y78" s="150"/>
      <c r="Z78" s="150"/>
      <c r="AA78" s="150"/>
      <c r="AB78" s="150"/>
      <c r="AC78" s="150"/>
      <c r="AD78" s="150"/>
      <c r="AE78" s="150"/>
      <c r="AF78" s="150"/>
      <c r="AG78" s="150" t="s">
        <v>242</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9" t="s">
        <v>1583</v>
      </c>
      <c r="D79" s="184"/>
      <c r="E79" s="185">
        <v>85</v>
      </c>
      <c r="F79" s="161"/>
      <c r="G79" s="161"/>
      <c r="H79" s="161"/>
      <c r="I79" s="161"/>
      <c r="J79" s="161"/>
      <c r="K79" s="161"/>
      <c r="L79" s="161"/>
      <c r="M79" s="161"/>
      <c r="N79" s="161"/>
      <c r="O79" s="161"/>
      <c r="P79" s="161"/>
      <c r="Q79" s="161"/>
      <c r="R79" s="161"/>
      <c r="S79" s="161"/>
      <c r="T79" s="161"/>
      <c r="U79" s="161"/>
      <c r="V79" s="161"/>
      <c r="W79" s="161"/>
      <c r="X79" s="161"/>
      <c r="Y79" s="150"/>
      <c r="Z79" s="150"/>
      <c r="AA79" s="150"/>
      <c r="AB79" s="150"/>
      <c r="AC79" s="150"/>
      <c r="AD79" s="150"/>
      <c r="AE79" s="150"/>
      <c r="AF79" s="150"/>
      <c r="AG79" s="150" t="s">
        <v>246</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61"/>
      <c r="D80" s="262"/>
      <c r="E80" s="262"/>
      <c r="F80" s="262"/>
      <c r="G80" s="262"/>
      <c r="H80" s="161"/>
      <c r="I80" s="161"/>
      <c r="J80" s="161"/>
      <c r="K80" s="161"/>
      <c r="L80" s="161"/>
      <c r="M80" s="161"/>
      <c r="N80" s="161"/>
      <c r="O80" s="161"/>
      <c r="P80" s="161"/>
      <c r="Q80" s="161"/>
      <c r="R80" s="161"/>
      <c r="S80" s="161"/>
      <c r="T80" s="161"/>
      <c r="U80" s="161"/>
      <c r="V80" s="161"/>
      <c r="W80" s="161"/>
      <c r="X80" s="161"/>
      <c r="Y80" s="150"/>
      <c r="Z80" s="150"/>
      <c r="AA80" s="150"/>
      <c r="AB80" s="150"/>
      <c r="AC80" s="150"/>
      <c r="AD80" s="150"/>
      <c r="AE80" s="150"/>
      <c r="AF80" s="150"/>
      <c r="AG80" s="150" t="s">
        <v>221</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2.5" outlineLevel="1" x14ac:dyDescent="0.2">
      <c r="A81" s="170">
        <v>20</v>
      </c>
      <c r="B81" s="171" t="s">
        <v>1584</v>
      </c>
      <c r="C81" s="180" t="s">
        <v>1585</v>
      </c>
      <c r="D81" s="172" t="s">
        <v>239</v>
      </c>
      <c r="E81" s="173">
        <v>229.5</v>
      </c>
      <c r="F81" s="174">
        <v>413.66</v>
      </c>
      <c r="G81" s="175">
        <f>ROUND(E81*F81,2)</f>
        <v>94934.97</v>
      </c>
      <c r="H81" s="174"/>
      <c r="I81" s="175">
        <f>ROUND(E81*H81,2)</f>
        <v>0</v>
      </c>
      <c r="J81" s="174"/>
      <c r="K81" s="175">
        <f>ROUND(E81*J81,2)</f>
        <v>0</v>
      </c>
      <c r="L81" s="175">
        <v>21</v>
      </c>
      <c r="M81" s="175">
        <f>G81*(1+L81/100)</f>
        <v>114871.3137</v>
      </c>
      <c r="N81" s="175">
        <v>2.5500000000000002E-3</v>
      </c>
      <c r="O81" s="175">
        <f>ROUND(E81*N81,2)</f>
        <v>0.59</v>
      </c>
      <c r="P81" s="175">
        <v>0</v>
      </c>
      <c r="Q81" s="175">
        <f>ROUND(E81*P81,2)</f>
        <v>0</v>
      </c>
      <c r="R81" s="175" t="s">
        <v>897</v>
      </c>
      <c r="S81" s="175" t="s">
        <v>217</v>
      </c>
      <c r="T81" s="176" t="s">
        <v>218</v>
      </c>
      <c r="U81" s="161">
        <v>0.59799999999999998</v>
      </c>
      <c r="V81" s="161">
        <f>ROUND(E81*U81,2)</f>
        <v>137.24</v>
      </c>
      <c r="W81" s="161"/>
      <c r="X81" s="161" t="s">
        <v>241</v>
      </c>
      <c r="Y81" s="150"/>
      <c r="Z81" s="150"/>
      <c r="AA81" s="150"/>
      <c r="AB81" s="150"/>
      <c r="AC81" s="150"/>
      <c r="AD81" s="150"/>
      <c r="AE81" s="150"/>
      <c r="AF81" s="150"/>
      <c r="AG81" s="150" t="s">
        <v>242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59" t="s">
        <v>1586</v>
      </c>
      <c r="D82" s="260"/>
      <c r="E82" s="260"/>
      <c r="F82" s="260"/>
      <c r="G82" s="260"/>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244</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9" t="s">
        <v>1587</v>
      </c>
      <c r="D83" s="184"/>
      <c r="E83" s="185"/>
      <c r="F83" s="161"/>
      <c r="G83" s="161"/>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246</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189" t="s">
        <v>1588</v>
      </c>
      <c r="D84" s="184"/>
      <c r="E84" s="185">
        <v>7.5</v>
      </c>
      <c r="F84" s="161"/>
      <c r="G84" s="161"/>
      <c r="H84" s="161"/>
      <c r="I84" s="161"/>
      <c r="J84" s="161"/>
      <c r="K84" s="161"/>
      <c r="L84" s="161"/>
      <c r="M84" s="161"/>
      <c r="N84" s="161"/>
      <c r="O84" s="161"/>
      <c r="P84" s="161"/>
      <c r="Q84" s="161"/>
      <c r="R84" s="161"/>
      <c r="S84" s="161"/>
      <c r="T84" s="161"/>
      <c r="U84" s="161"/>
      <c r="V84" s="161"/>
      <c r="W84" s="161"/>
      <c r="X84" s="161"/>
      <c r="Y84" s="150"/>
      <c r="Z84" s="150"/>
      <c r="AA84" s="150"/>
      <c r="AB84" s="150"/>
      <c r="AC84" s="150"/>
      <c r="AD84" s="150"/>
      <c r="AE84" s="150"/>
      <c r="AF84" s="150"/>
      <c r="AG84" s="150" t="s">
        <v>246</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189" t="s">
        <v>1589</v>
      </c>
      <c r="D85" s="184"/>
      <c r="E85" s="185">
        <v>12</v>
      </c>
      <c r="F85" s="161"/>
      <c r="G85" s="161"/>
      <c r="H85" s="161"/>
      <c r="I85" s="161"/>
      <c r="J85" s="161"/>
      <c r="K85" s="161"/>
      <c r="L85" s="161"/>
      <c r="M85" s="161"/>
      <c r="N85" s="161"/>
      <c r="O85" s="161"/>
      <c r="P85" s="161"/>
      <c r="Q85" s="161"/>
      <c r="R85" s="161"/>
      <c r="S85" s="161"/>
      <c r="T85" s="161"/>
      <c r="U85" s="161"/>
      <c r="V85" s="161"/>
      <c r="W85" s="161"/>
      <c r="X85" s="161"/>
      <c r="Y85" s="150"/>
      <c r="Z85" s="150"/>
      <c r="AA85" s="150"/>
      <c r="AB85" s="150"/>
      <c r="AC85" s="150"/>
      <c r="AD85" s="150"/>
      <c r="AE85" s="150"/>
      <c r="AF85" s="150"/>
      <c r="AG85" s="150" t="s">
        <v>246</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9" t="s">
        <v>1590</v>
      </c>
      <c r="D86" s="184"/>
      <c r="E86" s="185">
        <v>21.5</v>
      </c>
      <c r="F86" s="161"/>
      <c r="G86" s="161"/>
      <c r="H86" s="161"/>
      <c r="I86" s="161"/>
      <c r="J86" s="161"/>
      <c r="K86" s="161"/>
      <c r="L86" s="161"/>
      <c r="M86" s="161"/>
      <c r="N86" s="161"/>
      <c r="O86" s="161"/>
      <c r="P86" s="161"/>
      <c r="Q86" s="161"/>
      <c r="R86" s="161"/>
      <c r="S86" s="161"/>
      <c r="T86" s="161"/>
      <c r="U86" s="161"/>
      <c r="V86" s="161"/>
      <c r="W86" s="161"/>
      <c r="X86" s="161"/>
      <c r="Y86" s="150"/>
      <c r="Z86" s="150"/>
      <c r="AA86" s="150"/>
      <c r="AB86" s="150"/>
      <c r="AC86" s="150"/>
      <c r="AD86" s="150"/>
      <c r="AE86" s="150"/>
      <c r="AF86" s="150"/>
      <c r="AG86" s="150" t="s">
        <v>246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9" t="s">
        <v>1591</v>
      </c>
      <c r="D87" s="184"/>
      <c r="E87" s="185">
        <v>77</v>
      </c>
      <c r="F87" s="161"/>
      <c r="G87" s="161"/>
      <c r="H87" s="161"/>
      <c r="I87" s="161"/>
      <c r="J87" s="161"/>
      <c r="K87" s="161"/>
      <c r="L87" s="161"/>
      <c r="M87" s="161"/>
      <c r="N87" s="161"/>
      <c r="O87" s="161"/>
      <c r="P87" s="161"/>
      <c r="Q87" s="161"/>
      <c r="R87" s="161"/>
      <c r="S87" s="161"/>
      <c r="T87" s="161"/>
      <c r="U87" s="161"/>
      <c r="V87" s="161"/>
      <c r="W87" s="161"/>
      <c r="X87" s="161"/>
      <c r="Y87" s="150"/>
      <c r="Z87" s="150"/>
      <c r="AA87" s="150"/>
      <c r="AB87" s="150"/>
      <c r="AC87" s="150"/>
      <c r="AD87" s="150"/>
      <c r="AE87" s="150"/>
      <c r="AF87" s="150"/>
      <c r="AG87" s="150" t="s">
        <v>246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9" t="s">
        <v>1592</v>
      </c>
      <c r="D88" s="184"/>
      <c r="E88" s="185"/>
      <c r="F88" s="161"/>
      <c r="G88" s="161"/>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246</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9" t="s">
        <v>1593</v>
      </c>
      <c r="D89" s="184"/>
      <c r="E89" s="185">
        <v>5</v>
      </c>
      <c r="F89" s="161"/>
      <c r="G89" s="161"/>
      <c r="H89" s="161"/>
      <c r="I89" s="161"/>
      <c r="J89" s="161"/>
      <c r="K89" s="161"/>
      <c r="L89" s="161"/>
      <c r="M89" s="161"/>
      <c r="N89" s="161"/>
      <c r="O89" s="161"/>
      <c r="P89" s="161"/>
      <c r="Q89" s="161"/>
      <c r="R89" s="161"/>
      <c r="S89" s="161"/>
      <c r="T89" s="161"/>
      <c r="U89" s="161"/>
      <c r="V89" s="161"/>
      <c r="W89" s="161"/>
      <c r="X89" s="161"/>
      <c r="Y89" s="150"/>
      <c r="Z89" s="150"/>
      <c r="AA89" s="150"/>
      <c r="AB89" s="150"/>
      <c r="AC89" s="150"/>
      <c r="AD89" s="150"/>
      <c r="AE89" s="150"/>
      <c r="AF89" s="150"/>
      <c r="AG89" s="150" t="s">
        <v>246</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9" t="s">
        <v>1594</v>
      </c>
      <c r="D90" s="184"/>
      <c r="E90" s="185">
        <v>7.5</v>
      </c>
      <c r="F90" s="161"/>
      <c r="G90" s="161"/>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246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9" t="s">
        <v>1595</v>
      </c>
      <c r="D91" s="184"/>
      <c r="E91" s="185"/>
      <c r="F91" s="161"/>
      <c r="G91" s="161"/>
      <c r="H91" s="161"/>
      <c r="I91" s="161"/>
      <c r="J91" s="161"/>
      <c r="K91" s="161"/>
      <c r="L91" s="161"/>
      <c r="M91" s="161"/>
      <c r="N91" s="161"/>
      <c r="O91" s="161"/>
      <c r="P91" s="161"/>
      <c r="Q91" s="161"/>
      <c r="R91" s="161"/>
      <c r="S91" s="161"/>
      <c r="T91" s="161"/>
      <c r="U91" s="161"/>
      <c r="V91" s="161"/>
      <c r="W91" s="161"/>
      <c r="X91" s="161"/>
      <c r="Y91" s="150"/>
      <c r="Z91" s="150"/>
      <c r="AA91" s="150"/>
      <c r="AB91" s="150"/>
      <c r="AC91" s="150"/>
      <c r="AD91" s="150"/>
      <c r="AE91" s="150"/>
      <c r="AF91" s="150"/>
      <c r="AG91" s="150" t="s">
        <v>246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9" t="s">
        <v>1596</v>
      </c>
      <c r="D92" s="184"/>
      <c r="E92" s="185">
        <v>7</v>
      </c>
      <c r="F92" s="161"/>
      <c r="G92" s="161"/>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246</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9" t="s">
        <v>1597</v>
      </c>
      <c r="D93" s="184"/>
      <c r="E93" s="185">
        <v>44.5</v>
      </c>
      <c r="F93" s="161"/>
      <c r="G93" s="161"/>
      <c r="H93" s="161"/>
      <c r="I93" s="161"/>
      <c r="J93" s="161"/>
      <c r="K93" s="161"/>
      <c r="L93" s="161"/>
      <c r="M93" s="161"/>
      <c r="N93" s="161"/>
      <c r="O93" s="161"/>
      <c r="P93" s="161"/>
      <c r="Q93" s="161"/>
      <c r="R93" s="161"/>
      <c r="S93" s="161"/>
      <c r="T93" s="161"/>
      <c r="U93" s="161"/>
      <c r="V93" s="161"/>
      <c r="W93" s="161"/>
      <c r="X93" s="161"/>
      <c r="Y93" s="150"/>
      <c r="Z93" s="150"/>
      <c r="AA93" s="150"/>
      <c r="AB93" s="150"/>
      <c r="AC93" s="150"/>
      <c r="AD93" s="150"/>
      <c r="AE93" s="150"/>
      <c r="AF93" s="150"/>
      <c r="AG93" s="150" t="s">
        <v>246</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189" t="s">
        <v>1598</v>
      </c>
      <c r="D94" s="184"/>
      <c r="E94" s="185">
        <v>33</v>
      </c>
      <c r="F94" s="161"/>
      <c r="G94" s="161"/>
      <c r="H94" s="161"/>
      <c r="I94" s="161"/>
      <c r="J94" s="161"/>
      <c r="K94" s="161"/>
      <c r="L94" s="161"/>
      <c r="M94" s="161"/>
      <c r="N94" s="161"/>
      <c r="O94" s="161"/>
      <c r="P94" s="161"/>
      <c r="Q94" s="161"/>
      <c r="R94" s="161"/>
      <c r="S94" s="161"/>
      <c r="T94" s="161"/>
      <c r="U94" s="161"/>
      <c r="V94" s="161"/>
      <c r="W94" s="161"/>
      <c r="X94" s="161"/>
      <c r="Y94" s="150"/>
      <c r="Z94" s="150"/>
      <c r="AA94" s="150"/>
      <c r="AB94" s="150"/>
      <c r="AC94" s="150"/>
      <c r="AD94" s="150"/>
      <c r="AE94" s="150"/>
      <c r="AF94" s="150"/>
      <c r="AG94" s="150" t="s">
        <v>246</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189" t="s">
        <v>1599</v>
      </c>
      <c r="D95" s="184"/>
      <c r="E95" s="185">
        <v>14.5</v>
      </c>
      <c r="F95" s="161"/>
      <c r="G95" s="161"/>
      <c r="H95" s="161"/>
      <c r="I95" s="161"/>
      <c r="J95" s="161"/>
      <c r="K95" s="161"/>
      <c r="L95" s="161"/>
      <c r="M95" s="161"/>
      <c r="N95" s="161"/>
      <c r="O95" s="161"/>
      <c r="P95" s="161"/>
      <c r="Q95" s="161"/>
      <c r="R95" s="161"/>
      <c r="S95" s="161"/>
      <c r="T95" s="161"/>
      <c r="U95" s="161"/>
      <c r="V95" s="161"/>
      <c r="W95" s="161"/>
      <c r="X95" s="161"/>
      <c r="Y95" s="150"/>
      <c r="Z95" s="150"/>
      <c r="AA95" s="150"/>
      <c r="AB95" s="150"/>
      <c r="AC95" s="150"/>
      <c r="AD95" s="150"/>
      <c r="AE95" s="150"/>
      <c r="AF95" s="150"/>
      <c r="AG95" s="150" t="s">
        <v>246</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61"/>
      <c r="D96" s="262"/>
      <c r="E96" s="262"/>
      <c r="F96" s="262"/>
      <c r="G96" s="262"/>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221</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ht="22.5" outlineLevel="1" x14ac:dyDescent="0.2">
      <c r="A97" s="170">
        <v>21</v>
      </c>
      <c r="B97" s="171" t="s">
        <v>1600</v>
      </c>
      <c r="C97" s="180" t="s">
        <v>1601</v>
      </c>
      <c r="D97" s="172" t="s">
        <v>239</v>
      </c>
      <c r="E97" s="173">
        <v>14.5</v>
      </c>
      <c r="F97" s="174">
        <v>468.86</v>
      </c>
      <c r="G97" s="175">
        <f>ROUND(E97*F97,2)</f>
        <v>6798.47</v>
      </c>
      <c r="H97" s="174"/>
      <c r="I97" s="175">
        <f>ROUND(E97*H97,2)</f>
        <v>0</v>
      </c>
      <c r="J97" s="174"/>
      <c r="K97" s="175">
        <f>ROUND(E97*J97,2)</f>
        <v>0</v>
      </c>
      <c r="L97" s="175">
        <v>21</v>
      </c>
      <c r="M97" s="175">
        <f>G97*(1+L97/100)</f>
        <v>8226.1486999999997</v>
      </c>
      <c r="N97" s="175">
        <v>2.5500000000000002E-3</v>
      </c>
      <c r="O97" s="175">
        <f>ROUND(E97*N97,2)</f>
        <v>0.04</v>
      </c>
      <c r="P97" s="175">
        <v>0</v>
      </c>
      <c r="Q97" s="175">
        <f>ROUND(E97*P97,2)</f>
        <v>0</v>
      </c>
      <c r="R97" s="175" t="s">
        <v>897</v>
      </c>
      <c r="S97" s="175" t="s">
        <v>217</v>
      </c>
      <c r="T97" s="176" t="s">
        <v>218</v>
      </c>
      <c r="U97" s="161">
        <v>0.67900000000000005</v>
      </c>
      <c r="V97" s="161">
        <f>ROUND(E97*U97,2)</f>
        <v>9.85</v>
      </c>
      <c r="W97" s="161"/>
      <c r="X97" s="161" t="s">
        <v>241</v>
      </c>
      <c r="Y97" s="150"/>
      <c r="Z97" s="150"/>
      <c r="AA97" s="150"/>
      <c r="AB97" s="150"/>
      <c r="AC97" s="150"/>
      <c r="AD97" s="150"/>
      <c r="AE97" s="150"/>
      <c r="AF97" s="150"/>
      <c r="AG97" s="150" t="s">
        <v>242</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59" t="s">
        <v>1586</v>
      </c>
      <c r="D98" s="260"/>
      <c r="E98" s="260"/>
      <c r="F98" s="260"/>
      <c r="G98" s="260"/>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244</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9" t="s">
        <v>1595</v>
      </c>
      <c r="D99" s="184"/>
      <c r="E99" s="185"/>
      <c r="F99" s="161"/>
      <c r="G99" s="161"/>
      <c r="H99" s="161"/>
      <c r="I99" s="161"/>
      <c r="J99" s="161"/>
      <c r="K99" s="161"/>
      <c r="L99" s="161"/>
      <c r="M99" s="161"/>
      <c r="N99" s="161"/>
      <c r="O99" s="161"/>
      <c r="P99" s="161"/>
      <c r="Q99" s="161"/>
      <c r="R99" s="161"/>
      <c r="S99" s="161"/>
      <c r="T99" s="161"/>
      <c r="U99" s="161"/>
      <c r="V99" s="161"/>
      <c r="W99" s="161"/>
      <c r="X99" s="161"/>
      <c r="Y99" s="150"/>
      <c r="Z99" s="150"/>
      <c r="AA99" s="150"/>
      <c r="AB99" s="150"/>
      <c r="AC99" s="150"/>
      <c r="AD99" s="150"/>
      <c r="AE99" s="150"/>
      <c r="AF99" s="150"/>
      <c r="AG99" s="150" t="s">
        <v>246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9" t="s">
        <v>1602</v>
      </c>
      <c r="D100" s="184"/>
      <c r="E100" s="185">
        <v>2.5</v>
      </c>
      <c r="F100" s="161"/>
      <c r="G100" s="161"/>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246</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189" t="s">
        <v>1603</v>
      </c>
      <c r="D101" s="184"/>
      <c r="E101" s="185">
        <v>12</v>
      </c>
      <c r="F101" s="161"/>
      <c r="G101" s="161"/>
      <c r="H101" s="161"/>
      <c r="I101" s="161"/>
      <c r="J101" s="161"/>
      <c r="K101" s="161"/>
      <c r="L101" s="161"/>
      <c r="M101" s="161"/>
      <c r="N101" s="161"/>
      <c r="O101" s="161"/>
      <c r="P101" s="161"/>
      <c r="Q101" s="161"/>
      <c r="R101" s="161"/>
      <c r="S101" s="161"/>
      <c r="T101" s="161"/>
      <c r="U101" s="161"/>
      <c r="V101" s="161"/>
      <c r="W101" s="161"/>
      <c r="X101" s="161"/>
      <c r="Y101" s="150"/>
      <c r="Z101" s="150"/>
      <c r="AA101" s="150"/>
      <c r="AB101" s="150"/>
      <c r="AC101" s="150"/>
      <c r="AD101" s="150"/>
      <c r="AE101" s="150"/>
      <c r="AF101" s="150"/>
      <c r="AG101" s="150" t="s">
        <v>246</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61"/>
      <c r="D102" s="262"/>
      <c r="E102" s="262"/>
      <c r="F102" s="262"/>
      <c r="G102" s="262"/>
      <c r="H102" s="161"/>
      <c r="I102" s="161"/>
      <c r="J102" s="161"/>
      <c r="K102" s="161"/>
      <c r="L102" s="161"/>
      <c r="M102" s="161"/>
      <c r="N102" s="161"/>
      <c r="O102" s="161"/>
      <c r="P102" s="161"/>
      <c r="Q102" s="161"/>
      <c r="R102" s="161"/>
      <c r="S102" s="161"/>
      <c r="T102" s="161"/>
      <c r="U102" s="161"/>
      <c r="V102" s="161"/>
      <c r="W102" s="161"/>
      <c r="X102" s="161"/>
      <c r="Y102" s="150"/>
      <c r="Z102" s="150"/>
      <c r="AA102" s="150"/>
      <c r="AB102" s="150"/>
      <c r="AC102" s="150"/>
      <c r="AD102" s="150"/>
      <c r="AE102" s="150"/>
      <c r="AF102" s="150"/>
      <c r="AG102" s="150" t="s">
        <v>221</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ht="22.5" outlineLevel="1" x14ac:dyDescent="0.2">
      <c r="A103" s="170">
        <v>22</v>
      </c>
      <c r="B103" s="171" t="s">
        <v>1604</v>
      </c>
      <c r="C103" s="180" t="s">
        <v>1605</v>
      </c>
      <c r="D103" s="172" t="s">
        <v>239</v>
      </c>
      <c r="E103" s="173">
        <v>15.5</v>
      </c>
      <c r="F103" s="174">
        <v>564.41</v>
      </c>
      <c r="G103" s="175">
        <f>ROUND(E103*F103,2)</f>
        <v>8748.36</v>
      </c>
      <c r="H103" s="174"/>
      <c r="I103" s="175">
        <f>ROUND(E103*H103,2)</f>
        <v>0</v>
      </c>
      <c r="J103" s="174"/>
      <c r="K103" s="175">
        <f>ROUND(E103*J103,2)</f>
        <v>0</v>
      </c>
      <c r="L103" s="175">
        <v>21</v>
      </c>
      <c r="M103" s="175">
        <f>G103*(1+L103/100)</f>
        <v>10585.515600000001</v>
      </c>
      <c r="N103" s="175">
        <v>2.5500000000000002E-3</v>
      </c>
      <c r="O103" s="175">
        <f>ROUND(E103*N103,2)</f>
        <v>0.04</v>
      </c>
      <c r="P103" s="175">
        <v>0</v>
      </c>
      <c r="Q103" s="175">
        <f>ROUND(E103*P103,2)</f>
        <v>0</v>
      </c>
      <c r="R103" s="175" t="s">
        <v>897</v>
      </c>
      <c r="S103" s="175" t="s">
        <v>217</v>
      </c>
      <c r="T103" s="176" t="s">
        <v>218</v>
      </c>
      <c r="U103" s="161">
        <v>0.81799999999999995</v>
      </c>
      <c r="V103" s="161">
        <f>ROUND(E103*U103,2)</f>
        <v>12.68</v>
      </c>
      <c r="W103" s="161"/>
      <c r="X103" s="161" t="s">
        <v>241</v>
      </c>
      <c r="Y103" s="150"/>
      <c r="Z103" s="150"/>
      <c r="AA103" s="150"/>
      <c r="AB103" s="150"/>
      <c r="AC103" s="150"/>
      <c r="AD103" s="150"/>
      <c r="AE103" s="150"/>
      <c r="AF103" s="150"/>
      <c r="AG103" s="150" t="s">
        <v>242</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59" t="s">
        <v>1586</v>
      </c>
      <c r="D104" s="260"/>
      <c r="E104" s="260"/>
      <c r="F104" s="260"/>
      <c r="G104" s="260"/>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244</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9" t="s">
        <v>1587</v>
      </c>
      <c r="D105" s="184"/>
      <c r="E105" s="185"/>
      <c r="F105" s="161"/>
      <c r="G105" s="161"/>
      <c r="H105" s="161"/>
      <c r="I105" s="161"/>
      <c r="J105" s="161"/>
      <c r="K105" s="161"/>
      <c r="L105" s="161"/>
      <c r="M105" s="161"/>
      <c r="N105" s="161"/>
      <c r="O105" s="161"/>
      <c r="P105" s="161"/>
      <c r="Q105" s="161"/>
      <c r="R105" s="161"/>
      <c r="S105" s="161"/>
      <c r="T105" s="161"/>
      <c r="U105" s="161"/>
      <c r="V105" s="161"/>
      <c r="W105" s="161"/>
      <c r="X105" s="161"/>
      <c r="Y105" s="150"/>
      <c r="Z105" s="150"/>
      <c r="AA105" s="150"/>
      <c r="AB105" s="150"/>
      <c r="AC105" s="150"/>
      <c r="AD105" s="150"/>
      <c r="AE105" s="150"/>
      <c r="AF105" s="150"/>
      <c r="AG105" s="150" t="s">
        <v>246</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9" t="s">
        <v>1606</v>
      </c>
      <c r="D106" s="184"/>
      <c r="E106" s="185">
        <v>12</v>
      </c>
      <c r="F106" s="161"/>
      <c r="G106" s="161"/>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246</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189" t="s">
        <v>1607</v>
      </c>
      <c r="D107" s="184"/>
      <c r="E107" s="185"/>
      <c r="F107" s="161"/>
      <c r="G107" s="161"/>
      <c r="H107" s="161"/>
      <c r="I107" s="161"/>
      <c r="J107" s="161"/>
      <c r="K107" s="161"/>
      <c r="L107" s="161"/>
      <c r="M107" s="161"/>
      <c r="N107" s="161"/>
      <c r="O107" s="161"/>
      <c r="P107" s="161"/>
      <c r="Q107" s="161"/>
      <c r="R107" s="161"/>
      <c r="S107" s="161"/>
      <c r="T107" s="161"/>
      <c r="U107" s="161"/>
      <c r="V107" s="161"/>
      <c r="W107" s="161"/>
      <c r="X107" s="161"/>
      <c r="Y107" s="150"/>
      <c r="Z107" s="150"/>
      <c r="AA107" s="150"/>
      <c r="AB107" s="150"/>
      <c r="AC107" s="150"/>
      <c r="AD107" s="150"/>
      <c r="AE107" s="150"/>
      <c r="AF107" s="150"/>
      <c r="AG107" s="150" t="s">
        <v>246</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189" t="s">
        <v>1608</v>
      </c>
      <c r="D108" s="184"/>
      <c r="E108" s="185">
        <v>3.5</v>
      </c>
      <c r="F108" s="161"/>
      <c r="G108" s="161"/>
      <c r="H108" s="161"/>
      <c r="I108" s="161"/>
      <c r="J108" s="161"/>
      <c r="K108" s="161"/>
      <c r="L108" s="161"/>
      <c r="M108" s="161"/>
      <c r="N108" s="161"/>
      <c r="O108" s="161"/>
      <c r="P108" s="161"/>
      <c r="Q108" s="161"/>
      <c r="R108" s="161"/>
      <c r="S108" s="161"/>
      <c r="T108" s="161"/>
      <c r="U108" s="161"/>
      <c r="V108" s="161"/>
      <c r="W108" s="161"/>
      <c r="X108" s="161"/>
      <c r="Y108" s="150"/>
      <c r="Z108" s="150"/>
      <c r="AA108" s="150"/>
      <c r="AB108" s="150"/>
      <c r="AC108" s="150"/>
      <c r="AD108" s="150"/>
      <c r="AE108" s="150"/>
      <c r="AF108" s="150"/>
      <c r="AG108" s="150" t="s">
        <v>246</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261"/>
      <c r="D109" s="262"/>
      <c r="E109" s="262"/>
      <c r="F109" s="262"/>
      <c r="G109" s="262"/>
      <c r="H109" s="161"/>
      <c r="I109" s="161"/>
      <c r="J109" s="161"/>
      <c r="K109" s="161"/>
      <c r="L109" s="161"/>
      <c r="M109" s="161"/>
      <c r="N109" s="161"/>
      <c r="O109" s="161"/>
      <c r="P109" s="161"/>
      <c r="Q109" s="161"/>
      <c r="R109" s="161"/>
      <c r="S109" s="161"/>
      <c r="T109" s="161"/>
      <c r="U109" s="161"/>
      <c r="V109" s="161"/>
      <c r="W109" s="161"/>
      <c r="X109" s="161"/>
      <c r="Y109" s="150"/>
      <c r="Z109" s="150"/>
      <c r="AA109" s="150"/>
      <c r="AB109" s="150"/>
      <c r="AC109" s="150"/>
      <c r="AD109" s="150"/>
      <c r="AE109" s="150"/>
      <c r="AF109" s="150"/>
      <c r="AG109" s="150" t="s">
        <v>221</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ht="33.75" outlineLevel="1" x14ac:dyDescent="0.2">
      <c r="A110" s="170">
        <v>23</v>
      </c>
      <c r="B110" s="171" t="s">
        <v>1609</v>
      </c>
      <c r="C110" s="180" t="s">
        <v>1610</v>
      </c>
      <c r="D110" s="172" t="s">
        <v>239</v>
      </c>
      <c r="E110" s="173">
        <v>21</v>
      </c>
      <c r="F110" s="174">
        <v>100.65</v>
      </c>
      <c r="G110" s="175">
        <f>ROUND(E110*F110,2)</f>
        <v>2113.65</v>
      </c>
      <c r="H110" s="174"/>
      <c r="I110" s="175">
        <f>ROUND(E110*H110,2)</f>
        <v>0</v>
      </c>
      <c r="J110" s="174"/>
      <c r="K110" s="175">
        <f>ROUND(E110*J110,2)</f>
        <v>0</v>
      </c>
      <c r="L110" s="175">
        <v>21</v>
      </c>
      <c r="M110" s="175">
        <f>G110*(1+L110/100)</f>
        <v>2557.5165000000002</v>
      </c>
      <c r="N110" s="175">
        <v>1.6000000000000001E-4</v>
      </c>
      <c r="O110" s="175">
        <f>ROUND(E110*N110,2)</f>
        <v>0</v>
      </c>
      <c r="P110" s="175">
        <v>0</v>
      </c>
      <c r="Q110" s="175">
        <f>ROUND(E110*P110,2)</f>
        <v>0</v>
      </c>
      <c r="R110" s="175" t="s">
        <v>897</v>
      </c>
      <c r="S110" s="175" t="s">
        <v>217</v>
      </c>
      <c r="T110" s="176" t="s">
        <v>218</v>
      </c>
      <c r="U110" s="161">
        <v>0.158</v>
      </c>
      <c r="V110" s="161">
        <f>ROUND(E110*U110,2)</f>
        <v>3.32</v>
      </c>
      <c r="W110" s="161"/>
      <c r="X110" s="161" t="s">
        <v>241</v>
      </c>
      <c r="Y110" s="150"/>
      <c r="Z110" s="150"/>
      <c r="AA110" s="150"/>
      <c r="AB110" s="150"/>
      <c r="AC110" s="150"/>
      <c r="AD110" s="150"/>
      <c r="AE110" s="150"/>
      <c r="AF110" s="150"/>
      <c r="AG110" s="150" t="s">
        <v>242</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189" t="s">
        <v>1611</v>
      </c>
      <c r="D111" s="184"/>
      <c r="E111" s="185"/>
      <c r="F111" s="161"/>
      <c r="G111" s="161"/>
      <c r="H111" s="161"/>
      <c r="I111" s="161"/>
      <c r="J111" s="161"/>
      <c r="K111" s="161"/>
      <c r="L111" s="161"/>
      <c r="M111" s="161"/>
      <c r="N111" s="161"/>
      <c r="O111" s="161"/>
      <c r="P111" s="161"/>
      <c r="Q111" s="161"/>
      <c r="R111" s="161"/>
      <c r="S111" s="161"/>
      <c r="T111" s="161"/>
      <c r="U111" s="161"/>
      <c r="V111" s="161"/>
      <c r="W111" s="161"/>
      <c r="X111" s="161"/>
      <c r="Y111" s="150"/>
      <c r="Z111" s="150"/>
      <c r="AA111" s="150"/>
      <c r="AB111" s="150"/>
      <c r="AC111" s="150"/>
      <c r="AD111" s="150"/>
      <c r="AE111" s="150"/>
      <c r="AF111" s="150"/>
      <c r="AG111" s="150" t="s">
        <v>246</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9" t="s">
        <v>1612</v>
      </c>
      <c r="D112" s="184"/>
      <c r="E112" s="185">
        <v>21</v>
      </c>
      <c r="F112" s="161"/>
      <c r="G112" s="161"/>
      <c r="H112" s="161"/>
      <c r="I112" s="161"/>
      <c r="J112" s="161"/>
      <c r="K112" s="161"/>
      <c r="L112" s="161"/>
      <c r="M112" s="161"/>
      <c r="N112" s="161"/>
      <c r="O112" s="161"/>
      <c r="P112" s="161"/>
      <c r="Q112" s="161"/>
      <c r="R112" s="161"/>
      <c r="S112" s="161"/>
      <c r="T112" s="161"/>
      <c r="U112" s="161"/>
      <c r="V112" s="161"/>
      <c r="W112" s="161"/>
      <c r="X112" s="161"/>
      <c r="Y112" s="150"/>
      <c r="Z112" s="150"/>
      <c r="AA112" s="150"/>
      <c r="AB112" s="150"/>
      <c r="AC112" s="150"/>
      <c r="AD112" s="150"/>
      <c r="AE112" s="150"/>
      <c r="AF112" s="150"/>
      <c r="AG112" s="150" t="s">
        <v>246</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61"/>
      <c r="D113" s="262"/>
      <c r="E113" s="262"/>
      <c r="F113" s="262"/>
      <c r="G113" s="262"/>
      <c r="H113" s="161"/>
      <c r="I113" s="161"/>
      <c r="J113" s="161"/>
      <c r="K113" s="161"/>
      <c r="L113" s="161"/>
      <c r="M113" s="161"/>
      <c r="N113" s="161"/>
      <c r="O113" s="161"/>
      <c r="P113" s="161"/>
      <c r="Q113" s="161"/>
      <c r="R113" s="161"/>
      <c r="S113" s="161"/>
      <c r="T113" s="161"/>
      <c r="U113" s="161"/>
      <c r="V113" s="161"/>
      <c r="W113" s="161"/>
      <c r="X113" s="161"/>
      <c r="Y113" s="150"/>
      <c r="Z113" s="150"/>
      <c r="AA113" s="150"/>
      <c r="AB113" s="150"/>
      <c r="AC113" s="150"/>
      <c r="AD113" s="150"/>
      <c r="AE113" s="150"/>
      <c r="AF113" s="150"/>
      <c r="AG113" s="150" t="s">
        <v>221</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0">
        <v>24</v>
      </c>
      <c r="B114" s="171" t="s">
        <v>745</v>
      </c>
      <c r="C114" s="180" t="s">
        <v>746</v>
      </c>
      <c r="D114" s="172" t="s">
        <v>747</v>
      </c>
      <c r="E114" s="173">
        <v>25</v>
      </c>
      <c r="F114" s="174">
        <v>629.1</v>
      </c>
      <c r="G114" s="175">
        <f>ROUND(E114*F114,2)</f>
        <v>15727.5</v>
      </c>
      <c r="H114" s="174"/>
      <c r="I114" s="175">
        <f>ROUND(E114*H114,2)</f>
        <v>0</v>
      </c>
      <c r="J114" s="174"/>
      <c r="K114" s="175">
        <f>ROUND(E114*J114,2)</f>
        <v>0</v>
      </c>
      <c r="L114" s="175">
        <v>21</v>
      </c>
      <c r="M114" s="175">
        <f>G114*(1+L114/100)</f>
        <v>19030.274999999998</v>
      </c>
      <c r="N114" s="175">
        <v>0</v>
      </c>
      <c r="O114" s="175">
        <f>ROUND(E114*N114,2)</f>
        <v>0</v>
      </c>
      <c r="P114" s="175">
        <v>0</v>
      </c>
      <c r="Q114" s="175">
        <f>ROUND(E114*P114,2)</f>
        <v>0</v>
      </c>
      <c r="R114" s="175" t="s">
        <v>748</v>
      </c>
      <c r="S114" s="175" t="s">
        <v>217</v>
      </c>
      <c r="T114" s="176" t="s">
        <v>218</v>
      </c>
      <c r="U114" s="161">
        <v>1</v>
      </c>
      <c r="V114" s="161">
        <f>ROUND(E114*U114,2)</f>
        <v>25</v>
      </c>
      <c r="W114" s="161"/>
      <c r="X114" s="161" t="s">
        <v>749</v>
      </c>
      <c r="Y114" s="150"/>
      <c r="Z114" s="150"/>
      <c r="AA114" s="150"/>
      <c r="AB114" s="150"/>
      <c r="AC114" s="150"/>
      <c r="AD114" s="150"/>
      <c r="AE114" s="150"/>
      <c r="AF114" s="150"/>
      <c r="AG114" s="150" t="s">
        <v>750</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9" t="s">
        <v>1613</v>
      </c>
      <c r="D115" s="184"/>
      <c r="E115" s="185">
        <v>25</v>
      </c>
      <c r="F115" s="161"/>
      <c r="G115" s="161"/>
      <c r="H115" s="161"/>
      <c r="I115" s="161"/>
      <c r="J115" s="161"/>
      <c r="K115" s="161"/>
      <c r="L115" s="161"/>
      <c r="M115" s="161"/>
      <c r="N115" s="161"/>
      <c r="O115" s="161"/>
      <c r="P115" s="161"/>
      <c r="Q115" s="161"/>
      <c r="R115" s="161"/>
      <c r="S115" s="161"/>
      <c r="T115" s="161"/>
      <c r="U115" s="161"/>
      <c r="V115" s="161"/>
      <c r="W115" s="161"/>
      <c r="X115" s="161"/>
      <c r="Y115" s="150"/>
      <c r="Z115" s="150"/>
      <c r="AA115" s="150"/>
      <c r="AB115" s="150"/>
      <c r="AC115" s="150"/>
      <c r="AD115" s="150"/>
      <c r="AE115" s="150"/>
      <c r="AF115" s="150"/>
      <c r="AG115" s="150" t="s">
        <v>246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61"/>
      <c r="D116" s="262"/>
      <c r="E116" s="262"/>
      <c r="F116" s="262"/>
      <c r="G116" s="262"/>
      <c r="H116" s="161"/>
      <c r="I116" s="161"/>
      <c r="J116" s="161"/>
      <c r="K116" s="161"/>
      <c r="L116" s="161"/>
      <c r="M116" s="161"/>
      <c r="N116" s="161"/>
      <c r="O116" s="161"/>
      <c r="P116" s="161"/>
      <c r="Q116" s="161"/>
      <c r="R116" s="161"/>
      <c r="S116" s="161"/>
      <c r="T116" s="161"/>
      <c r="U116" s="161"/>
      <c r="V116" s="161"/>
      <c r="W116" s="161"/>
      <c r="X116" s="161"/>
      <c r="Y116" s="150"/>
      <c r="Z116" s="150"/>
      <c r="AA116" s="150"/>
      <c r="AB116" s="150"/>
      <c r="AC116" s="150"/>
      <c r="AD116" s="150"/>
      <c r="AE116" s="150"/>
      <c r="AF116" s="150"/>
      <c r="AG116" s="150" t="s">
        <v>221</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0">
        <v>25</v>
      </c>
      <c r="B117" s="171" t="s">
        <v>1614</v>
      </c>
      <c r="C117" s="180" t="s">
        <v>1615</v>
      </c>
      <c r="D117" s="172" t="s">
        <v>1616</v>
      </c>
      <c r="E117" s="173">
        <v>8.9999999999999993E-3</v>
      </c>
      <c r="F117" s="174">
        <v>2117.7800000000002</v>
      </c>
      <c r="G117" s="175">
        <f>ROUND(E117*F117,2)</f>
        <v>19.059999999999999</v>
      </c>
      <c r="H117" s="174"/>
      <c r="I117" s="175">
        <f>ROUND(E117*H117,2)</f>
        <v>0</v>
      </c>
      <c r="J117" s="174"/>
      <c r="K117" s="175">
        <f>ROUND(E117*J117,2)</f>
        <v>0</v>
      </c>
      <c r="L117" s="175">
        <v>21</v>
      </c>
      <c r="M117" s="175">
        <f>G117*(1+L117/100)</f>
        <v>23.062599999999996</v>
      </c>
      <c r="N117" s="175">
        <v>2.41E-2</v>
      </c>
      <c r="O117" s="175">
        <f>ROUND(E117*N117,2)</f>
        <v>0</v>
      </c>
      <c r="P117" s="175">
        <v>0</v>
      </c>
      <c r="Q117" s="175">
        <f>ROUND(E117*P117,2)</f>
        <v>0</v>
      </c>
      <c r="R117" s="175" t="s">
        <v>295</v>
      </c>
      <c r="S117" s="175" t="s">
        <v>217</v>
      </c>
      <c r="T117" s="176" t="s">
        <v>218</v>
      </c>
      <c r="U117" s="161">
        <v>0</v>
      </c>
      <c r="V117" s="161">
        <f>ROUND(E117*U117,2)</f>
        <v>0</v>
      </c>
      <c r="W117" s="161"/>
      <c r="X117" s="161" t="s">
        <v>296</v>
      </c>
      <c r="Y117" s="150"/>
      <c r="Z117" s="150"/>
      <c r="AA117" s="150"/>
      <c r="AB117" s="150"/>
      <c r="AC117" s="150"/>
      <c r="AD117" s="150"/>
      <c r="AE117" s="150"/>
      <c r="AF117" s="150"/>
      <c r="AG117" s="150" t="s">
        <v>297</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9" t="s">
        <v>1617</v>
      </c>
      <c r="D118" s="184"/>
      <c r="E118" s="185">
        <v>8.9999999999999993E-3</v>
      </c>
      <c r="F118" s="161"/>
      <c r="G118" s="161"/>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246</v>
      </c>
      <c r="AH118" s="150">
        <v>5</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61"/>
      <c r="D119" s="262"/>
      <c r="E119" s="262"/>
      <c r="F119" s="262"/>
      <c r="G119" s="262"/>
      <c r="H119" s="161"/>
      <c r="I119" s="161"/>
      <c r="J119" s="161"/>
      <c r="K119" s="161"/>
      <c r="L119" s="161"/>
      <c r="M119" s="161"/>
      <c r="N119" s="161"/>
      <c r="O119" s="161"/>
      <c r="P119" s="161"/>
      <c r="Q119" s="161"/>
      <c r="R119" s="161"/>
      <c r="S119" s="161"/>
      <c r="T119" s="161"/>
      <c r="U119" s="161"/>
      <c r="V119" s="161"/>
      <c r="W119" s="161"/>
      <c r="X119" s="161"/>
      <c r="Y119" s="150"/>
      <c r="Z119" s="150"/>
      <c r="AA119" s="150"/>
      <c r="AB119" s="150"/>
      <c r="AC119" s="150"/>
      <c r="AD119" s="150"/>
      <c r="AE119" s="150"/>
      <c r="AF119" s="150"/>
      <c r="AG119" s="150" t="s">
        <v>221</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2.5" outlineLevel="1" x14ac:dyDescent="0.2">
      <c r="A120" s="170">
        <v>26</v>
      </c>
      <c r="B120" s="171" t="s">
        <v>1618</v>
      </c>
      <c r="C120" s="180" t="s">
        <v>1619</v>
      </c>
      <c r="D120" s="172" t="s">
        <v>1616</v>
      </c>
      <c r="E120" s="173">
        <v>8.9999999999999993E-3</v>
      </c>
      <c r="F120" s="174">
        <v>4366.66</v>
      </c>
      <c r="G120" s="175">
        <f>ROUND(E120*F120,2)</f>
        <v>39.299999999999997</v>
      </c>
      <c r="H120" s="174"/>
      <c r="I120" s="175">
        <f>ROUND(E120*H120,2)</f>
        <v>0</v>
      </c>
      <c r="J120" s="174"/>
      <c r="K120" s="175">
        <f>ROUND(E120*J120,2)</f>
        <v>0</v>
      </c>
      <c r="L120" s="175">
        <v>21</v>
      </c>
      <c r="M120" s="175">
        <f>G120*(1+L120/100)</f>
        <v>47.552999999999997</v>
      </c>
      <c r="N120" s="175">
        <v>4.5100000000000001E-2</v>
      </c>
      <c r="O120" s="175">
        <f>ROUND(E120*N120,2)</f>
        <v>0</v>
      </c>
      <c r="P120" s="175">
        <v>0</v>
      </c>
      <c r="Q120" s="175">
        <f>ROUND(E120*P120,2)</f>
        <v>0</v>
      </c>
      <c r="R120" s="175" t="s">
        <v>295</v>
      </c>
      <c r="S120" s="175" t="s">
        <v>217</v>
      </c>
      <c r="T120" s="176" t="s">
        <v>218</v>
      </c>
      <c r="U120" s="161">
        <v>0</v>
      </c>
      <c r="V120" s="161">
        <f>ROUND(E120*U120,2)</f>
        <v>0</v>
      </c>
      <c r="W120" s="161"/>
      <c r="X120" s="161" t="s">
        <v>296</v>
      </c>
      <c r="Y120" s="150"/>
      <c r="Z120" s="150"/>
      <c r="AA120" s="150"/>
      <c r="AB120" s="150"/>
      <c r="AC120" s="150"/>
      <c r="AD120" s="150"/>
      <c r="AE120" s="150"/>
      <c r="AF120" s="150"/>
      <c r="AG120" s="150" t="s">
        <v>297</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9" t="s">
        <v>1620</v>
      </c>
      <c r="D121" s="184"/>
      <c r="E121" s="185">
        <v>8.9999999999999993E-3</v>
      </c>
      <c r="F121" s="161"/>
      <c r="G121" s="161"/>
      <c r="H121" s="161"/>
      <c r="I121" s="161"/>
      <c r="J121" s="161"/>
      <c r="K121" s="161"/>
      <c r="L121" s="161"/>
      <c r="M121" s="161"/>
      <c r="N121" s="161"/>
      <c r="O121" s="161"/>
      <c r="P121" s="161"/>
      <c r="Q121" s="161"/>
      <c r="R121" s="161"/>
      <c r="S121" s="161"/>
      <c r="T121" s="161"/>
      <c r="U121" s="161"/>
      <c r="V121" s="161"/>
      <c r="W121" s="161"/>
      <c r="X121" s="161"/>
      <c r="Y121" s="150"/>
      <c r="Z121" s="150"/>
      <c r="AA121" s="150"/>
      <c r="AB121" s="150"/>
      <c r="AC121" s="150"/>
      <c r="AD121" s="150"/>
      <c r="AE121" s="150"/>
      <c r="AF121" s="150"/>
      <c r="AG121" s="150" t="s">
        <v>246</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61"/>
      <c r="D122" s="262"/>
      <c r="E122" s="262"/>
      <c r="F122" s="262"/>
      <c r="G122" s="262"/>
      <c r="H122" s="161"/>
      <c r="I122" s="161"/>
      <c r="J122" s="161"/>
      <c r="K122" s="161"/>
      <c r="L122" s="161"/>
      <c r="M122" s="161"/>
      <c r="N122" s="161"/>
      <c r="O122" s="161"/>
      <c r="P122" s="161"/>
      <c r="Q122" s="161"/>
      <c r="R122" s="161"/>
      <c r="S122" s="161"/>
      <c r="T122" s="161"/>
      <c r="U122" s="161"/>
      <c r="V122" s="161"/>
      <c r="W122" s="161"/>
      <c r="X122" s="161"/>
      <c r="Y122" s="150"/>
      <c r="Z122" s="150"/>
      <c r="AA122" s="150"/>
      <c r="AB122" s="150"/>
      <c r="AC122" s="150"/>
      <c r="AD122" s="150"/>
      <c r="AE122" s="150"/>
      <c r="AF122" s="150"/>
      <c r="AG122" s="150" t="s">
        <v>221</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70">
        <v>27</v>
      </c>
      <c r="B123" s="171" t="s">
        <v>1621</v>
      </c>
      <c r="C123" s="180" t="s">
        <v>1622</v>
      </c>
      <c r="D123" s="172" t="s">
        <v>332</v>
      </c>
      <c r="E123" s="173">
        <v>5</v>
      </c>
      <c r="F123" s="174">
        <v>419.6</v>
      </c>
      <c r="G123" s="175">
        <f>ROUND(E123*F123,2)</f>
        <v>2098</v>
      </c>
      <c r="H123" s="174"/>
      <c r="I123" s="175">
        <f>ROUND(E123*H123,2)</f>
        <v>0</v>
      </c>
      <c r="J123" s="174"/>
      <c r="K123" s="175">
        <f>ROUND(E123*J123,2)</f>
        <v>0</v>
      </c>
      <c r="L123" s="175">
        <v>21</v>
      </c>
      <c r="M123" s="175">
        <f>G123*(1+L123/100)</f>
        <v>2538.58</v>
      </c>
      <c r="N123" s="175">
        <v>1.99E-3</v>
      </c>
      <c r="O123" s="175">
        <f>ROUND(E123*N123,2)</f>
        <v>0.01</v>
      </c>
      <c r="P123" s="175">
        <v>0</v>
      </c>
      <c r="Q123" s="175">
        <f>ROUND(E123*P123,2)</f>
        <v>0</v>
      </c>
      <c r="R123" s="175" t="s">
        <v>295</v>
      </c>
      <c r="S123" s="175" t="s">
        <v>217</v>
      </c>
      <c r="T123" s="176" t="s">
        <v>218</v>
      </c>
      <c r="U123" s="161">
        <v>0</v>
      </c>
      <c r="V123" s="161">
        <f>ROUND(E123*U123,2)</f>
        <v>0</v>
      </c>
      <c r="W123" s="161"/>
      <c r="X123" s="161" t="s">
        <v>296</v>
      </c>
      <c r="Y123" s="150"/>
      <c r="Z123" s="150"/>
      <c r="AA123" s="150"/>
      <c r="AB123" s="150"/>
      <c r="AC123" s="150"/>
      <c r="AD123" s="150"/>
      <c r="AE123" s="150"/>
      <c r="AF123" s="150"/>
      <c r="AG123" s="150" t="s">
        <v>297</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50"/>
      <c r="D124" s="251"/>
      <c r="E124" s="251"/>
      <c r="F124" s="251"/>
      <c r="G124" s="251"/>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221</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0">
        <v>28</v>
      </c>
      <c r="B125" s="171" t="s">
        <v>1623</v>
      </c>
      <c r="C125" s="180" t="s">
        <v>1624</v>
      </c>
      <c r="D125" s="172" t="s">
        <v>332</v>
      </c>
      <c r="E125" s="173">
        <v>11</v>
      </c>
      <c r="F125" s="174">
        <v>370.34</v>
      </c>
      <c r="G125" s="175">
        <f>ROUND(E125*F125,2)</f>
        <v>4073.74</v>
      </c>
      <c r="H125" s="174"/>
      <c r="I125" s="175">
        <f>ROUND(E125*H125,2)</f>
        <v>0</v>
      </c>
      <c r="J125" s="174"/>
      <c r="K125" s="175">
        <f>ROUND(E125*J125,2)</f>
        <v>0</v>
      </c>
      <c r="L125" s="175">
        <v>21</v>
      </c>
      <c r="M125" s="175">
        <f>G125*(1+L125/100)</f>
        <v>4929.2253999999994</v>
      </c>
      <c r="N125" s="175">
        <v>1.4E-3</v>
      </c>
      <c r="O125" s="175">
        <f>ROUND(E125*N125,2)</f>
        <v>0.02</v>
      </c>
      <c r="P125" s="175">
        <v>0</v>
      </c>
      <c r="Q125" s="175">
        <f>ROUND(E125*P125,2)</f>
        <v>0</v>
      </c>
      <c r="R125" s="175" t="s">
        <v>295</v>
      </c>
      <c r="S125" s="175" t="s">
        <v>217</v>
      </c>
      <c r="T125" s="176" t="s">
        <v>218</v>
      </c>
      <c r="U125" s="161">
        <v>0</v>
      </c>
      <c r="V125" s="161">
        <f>ROUND(E125*U125,2)</f>
        <v>0</v>
      </c>
      <c r="W125" s="161"/>
      <c r="X125" s="161" t="s">
        <v>296</v>
      </c>
      <c r="Y125" s="150"/>
      <c r="Z125" s="150"/>
      <c r="AA125" s="150"/>
      <c r="AB125" s="150"/>
      <c r="AC125" s="150"/>
      <c r="AD125" s="150"/>
      <c r="AE125" s="150"/>
      <c r="AF125" s="150"/>
      <c r="AG125" s="150" t="s">
        <v>297</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189" t="s">
        <v>1625</v>
      </c>
      <c r="D126" s="184"/>
      <c r="E126" s="185">
        <v>11</v>
      </c>
      <c r="F126" s="161"/>
      <c r="G126" s="161"/>
      <c r="H126" s="161"/>
      <c r="I126" s="161"/>
      <c r="J126" s="161"/>
      <c r="K126" s="161"/>
      <c r="L126" s="161"/>
      <c r="M126" s="161"/>
      <c r="N126" s="161"/>
      <c r="O126" s="161"/>
      <c r="P126" s="161"/>
      <c r="Q126" s="161"/>
      <c r="R126" s="161"/>
      <c r="S126" s="161"/>
      <c r="T126" s="161"/>
      <c r="U126" s="161"/>
      <c r="V126" s="161"/>
      <c r="W126" s="161"/>
      <c r="X126" s="161"/>
      <c r="Y126" s="150"/>
      <c r="Z126" s="150"/>
      <c r="AA126" s="150"/>
      <c r="AB126" s="150"/>
      <c r="AC126" s="150"/>
      <c r="AD126" s="150"/>
      <c r="AE126" s="150"/>
      <c r="AF126" s="150"/>
      <c r="AG126" s="150" t="s">
        <v>246</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61"/>
      <c r="D127" s="262"/>
      <c r="E127" s="262"/>
      <c r="F127" s="262"/>
      <c r="G127" s="262"/>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221</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0">
        <v>29</v>
      </c>
      <c r="B128" s="171" t="s">
        <v>1626</v>
      </c>
      <c r="C128" s="180" t="s">
        <v>1627</v>
      </c>
      <c r="D128" s="172" t="s">
        <v>239</v>
      </c>
      <c r="E128" s="173">
        <v>5</v>
      </c>
      <c r="F128" s="174">
        <v>83.68</v>
      </c>
      <c r="G128" s="175">
        <f>ROUND(E128*F128,2)</f>
        <v>418.4</v>
      </c>
      <c r="H128" s="174"/>
      <c r="I128" s="175">
        <f>ROUND(E128*H128,2)</f>
        <v>0</v>
      </c>
      <c r="J128" s="174"/>
      <c r="K128" s="175">
        <f>ROUND(E128*J128,2)</f>
        <v>0</v>
      </c>
      <c r="L128" s="175">
        <v>21</v>
      </c>
      <c r="M128" s="175">
        <f>G128*(1+L128/100)</f>
        <v>506.26399999999995</v>
      </c>
      <c r="N128" s="175">
        <v>9.7000000000000005E-4</v>
      </c>
      <c r="O128" s="175">
        <f>ROUND(E128*N128,2)</f>
        <v>0</v>
      </c>
      <c r="P128" s="175">
        <v>0</v>
      </c>
      <c r="Q128" s="175">
        <f>ROUND(E128*P128,2)</f>
        <v>0</v>
      </c>
      <c r="R128" s="175" t="s">
        <v>295</v>
      </c>
      <c r="S128" s="175" t="s">
        <v>217</v>
      </c>
      <c r="T128" s="176" t="s">
        <v>218</v>
      </c>
      <c r="U128" s="161">
        <v>0</v>
      </c>
      <c r="V128" s="161">
        <f>ROUND(E128*U128,2)</f>
        <v>0</v>
      </c>
      <c r="W128" s="161"/>
      <c r="X128" s="161" t="s">
        <v>296</v>
      </c>
      <c r="Y128" s="150"/>
      <c r="Z128" s="150"/>
      <c r="AA128" s="150"/>
      <c r="AB128" s="150"/>
      <c r="AC128" s="150"/>
      <c r="AD128" s="150"/>
      <c r="AE128" s="150"/>
      <c r="AF128" s="150"/>
      <c r="AG128" s="150" t="s">
        <v>297</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9" t="s">
        <v>1628</v>
      </c>
      <c r="D129" s="184"/>
      <c r="E129" s="185">
        <v>5</v>
      </c>
      <c r="F129" s="161"/>
      <c r="G129" s="161"/>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246</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61"/>
      <c r="D130" s="262"/>
      <c r="E130" s="262"/>
      <c r="F130" s="262"/>
      <c r="G130" s="262"/>
      <c r="H130" s="161"/>
      <c r="I130" s="161"/>
      <c r="J130" s="161"/>
      <c r="K130" s="161"/>
      <c r="L130" s="161"/>
      <c r="M130" s="161"/>
      <c r="N130" s="161"/>
      <c r="O130" s="161"/>
      <c r="P130" s="161"/>
      <c r="Q130" s="161"/>
      <c r="R130" s="161"/>
      <c r="S130" s="161"/>
      <c r="T130" s="161"/>
      <c r="U130" s="161"/>
      <c r="V130" s="161"/>
      <c r="W130" s="161"/>
      <c r="X130" s="161"/>
      <c r="Y130" s="150"/>
      <c r="Z130" s="150"/>
      <c r="AA130" s="150"/>
      <c r="AB130" s="150"/>
      <c r="AC130" s="150"/>
      <c r="AD130" s="150"/>
      <c r="AE130" s="150"/>
      <c r="AF130" s="150"/>
      <c r="AG130" s="150" t="s">
        <v>221</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22.5" outlineLevel="1" x14ac:dyDescent="0.2">
      <c r="A131" s="170">
        <v>30</v>
      </c>
      <c r="B131" s="171" t="s">
        <v>1629</v>
      </c>
      <c r="C131" s="180" t="s">
        <v>1630</v>
      </c>
      <c r="D131" s="172" t="s">
        <v>249</v>
      </c>
      <c r="E131" s="173">
        <v>5.1273200000000001</v>
      </c>
      <c r="F131" s="174">
        <v>24748.2</v>
      </c>
      <c r="G131" s="175">
        <f>ROUND(E131*F131,2)</f>
        <v>126891.94</v>
      </c>
      <c r="H131" s="174"/>
      <c r="I131" s="175">
        <f>ROUND(E131*H131,2)</f>
        <v>0</v>
      </c>
      <c r="J131" s="174"/>
      <c r="K131" s="175">
        <f>ROUND(E131*J131,2)</f>
        <v>0</v>
      </c>
      <c r="L131" s="175">
        <v>21</v>
      </c>
      <c r="M131" s="175">
        <f>G131*(1+L131/100)</f>
        <v>153539.24739999999</v>
      </c>
      <c r="N131" s="175">
        <v>0.5</v>
      </c>
      <c r="O131" s="175">
        <f>ROUND(E131*N131,2)</f>
        <v>2.56</v>
      </c>
      <c r="P131" s="175">
        <v>0</v>
      </c>
      <c r="Q131" s="175">
        <f>ROUND(E131*P131,2)</f>
        <v>0</v>
      </c>
      <c r="R131" s="175" t="s">
        <v>295</v>
      </c>
      <c r="S131" s="175" t="s">
        <v>217</v>
      </c>
      <c r="T131" s="176" t="s">
        <v>218</v>
      </c>
      <c r="U131" s="161">
        <v>0</v>
      </c>
      <c r="V131" s="161">
        <f>ROUND(E131*U131,2)</f>
        <v>0</v>
      </c>
      <c r="W131" s="161"/>
      <c r="X131" s="161" t="s">
        <v>296</v>
      </c>
      <c r="Y131" s="150"/>
      <c r="Z131" s="150"/>
      <c r="AA131" s="150"/>
      <c r="AB131" s="150"/>
      <c r="AC131" s="150"/>
      <c r="AD131" s="150"/>
      <c r="AE131" s="150"/>
      <c r="AF131" s="150"/>
      <c r="AG131" s="150" t="s">
        <v>297</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9" t="s">
        <v>1587</v>
      </c>
      <c r="D132" s="184"/>
      <c r="E132" s="185"/>
      <c r="F132" s="161"/>
      <c r="G132" s="161"/>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246</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9" t="s">
        <v>1631</v>
      </c>
      <c r="D133" s="184"/>
      <c r="E133" s="185">
        <v>0.1386</v>
      </c>
      <c r="F133" s="161"/>
      <c r="G133" s="161"/>
      <c r="H133" s="161"/>
      <c r="I133" s="161"/>
      <c r="J133" s="161"/>
      <c r="K133" s="161"/>
      <c r="L133" s="161"/>
      <c r="M133" s="161"/>
      <c r="N133" s="161"/>
      <c r="O133" s="161"/>
      <c r="P133" s="161"/>
      <c r="Q133" s="161"/>
      <c r="R133" s="161"/>
      <c r="S133" s="161"/>
      <c r="T133" s="161"/>
      <c r="U133" s="161"/>
      <c r="V133" s="161"/>
      <c r="W133" s="161"/>
      <c r="X133" s="161"/>
      <c r="Y133" s="150"/>
      <c r="Z133" s="150"/>
      <c r="AA133" s="150"/>
      <c r="AB133" s="150"/>
      <c r="AC133" s="150"/>
      <c r="AD133" s="150"/>
      <c r="AE133" s="150"/>
      <c r="AF133" s="150"/>
      <c r="AG133" s="150" t="s">
        <v>246</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9" t="s">
        <v>1632</v>
      </c>
      <c r="D134" s="184"/>
      <c r="E134" s="185">
        <v>0.15840000000000001</v>
      </c>
      <c r="F134" s="161"/>
      <c r="G134" s="161"/>
      <c r="H134" s="161"/>
      <c r="I134" s="161"/>
      <c r="J134" s="161"/>
      <c r="K134" s="161"/>
      <c r="L134" s="161"/>
      <c r="M134" s="161"/>
      <c r="N134" s="161"/>
      <c r="O134" s="161"/>
      <c r="P134" s="161"/>
      <c r="Q134" s="161"/>
      <c r="R134" s="161"/>
      <c r="S134" s="161"/>
      <c r="T134" s="161"/>
      <c r="U134" s="161"/>
      <c r="V134" s="161"/>
      <c r="W134" s="161"/>
      <c r="X134" s="161"/>
      <c r="Y134" s="150"/>
      <c r="Z134" s="150"/>
      <c r="AA134" s="150"/>
      <c r="AB134" s="150"/>
      <c r="AC134" s="150"/>
      <c r="AD134" s="150"/>
      <c r="AE134" s="150"/>
      <c r="AF134" s="150"/>
      <c r="AG134" s="150" t="s">
        <v>246</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189" t="s">
        <v>1633</v>
      </c>
      <c r="D135" s="184"/>
      <c r="E135" s="185">
        <v>0.52976000000000001</v>
      </c>
      <c r="F135" s="161"/>
      <c r="G135" s="161"/>
      <c r="H135" s="161"/>
      <c r="I135" s="161"/>
      <c r="J135" s="161"/>
      <c r="K135" s="161"/>
      <c r="L135" s="161"/>
      <c r="M135" s="161"/>
      <c r="N135" s="161"/>
      <c r="O135" s="161"/>
      <c r="P135" s="161"/>
      <c r="Q135" s="161"/>
      <c r="R135" s="161"/>
      <c r="S135" s="161"/>
      <c r="T135" s="161"/>
      <c r="U135" s="161"/>
      <c r="V135" s="161"/>
      <c r="W135" s="161"/>
      <c r="X135" s="161"/>
      <c r="Y135" s="150"/>
      <c r="Z135" s="150"/>
      <c r="AA135" s="150"/>
      <c r="AB135" s="150"/>
      <c r="AC135" s="150"/>
      <c r="AD135" s="150"/>
      <c r="AE135" s="150"/>
      <c r="AF135" s="150"/>
      <c r="AG135" s="150" t="s">
        <v>246</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189" t="s">
        <v>1634</v>
      </c>
      <c r="D136" s="184"/>
      <c r="E136" s="185">
        <v>1.08416</v>
      </c>
      <c r="F136" s="161"/>
      <c r="G136" s="161"/>
      <c r="H136" s="161"/>
      <c r="I136" s="161"/>
      <c r="J136" s="161"/>
      <c r="K136" s="161"/>
      <c r="L136" s="161"/>
      <c r="M136" s="161"/>
      <c r="N136" s="161"/>
      <c r="O136" s="161"/>
      <c r="P136" s="161"/>
      <c r="Q136" s="161"/>
      <c r="R136" s="161"/>
      <c r="S136" s="161"/>
      <c r="T136" s="161"/>
      <c r="U136" s="161"/>
      <c r="V136" s="161"/>
      <c r="W136" s="161"/>
      <c r="X136" s="161"/>
      <c r="Y136" s="150"/>
      <c r="Z136" s="150"/>
      <c r="AA136" s="150"/>
      <c r="AB136" s="150"/>
      <c r="AC136" s="150"/>
      <c r="AD136" s="150"/>
      <c r="AE136" s="150"/>
      <c r="AF136" s="150"/>
      <c r="AG136" s="150" t="s">
        <v>246</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9" t="s">
        <v>1592</v>
      </c>
      <c r="D137" s="184"/>
      <c r="E137" s="185"/>
      <c r="F137" s="161"/>
      <c r="G137" s="161"/>
      <c r="H137" s="161"/>
      <c r="I137" s="161"/>
      <c r="J137" s="161"/>
      <c r="K137" s="161"/>
      <c r="L137" s="161"/>
      <c r="M137" s="161"/>
      <c r="N137" s="161"/>
      <c r="O137" s="161"/>
      <c r="P137" s="161"/>
      <c r="Q137" s="161"/>
      <c r="R137" s="161"/>
      <c r="S137" s="161"/>
      <c r="T137" s="161"/>
      <c r="U137" s="161"/>
      <c r="V137" s="161"/>
      <c r="W137" s="161"/>
      <c r="X137" s="161"/>
      <c r="Y137" s="150"/>
      <c r="Z137" s="150"/>
      <c r="AA137" s="150"/>
      <c r="AB137" s="150"/>
      <c r="AC137" s="150"/>
      <c r="AD137" s="150"/>
      <c r="AE137" s="150"/>
      <c r="AF137" s="150"/>
      <c r="AG137" s="150" t="s">
        <v>246</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189" t="s">
        <v>1635</v>
      </c>
      <c r="D138" s="184"/>
      <c r="E138" s="185">
        <v>0.1232</v>
      </c>
      <c r="F138" s="161"/>
      <c r="G138" s="161"/>
      <c r="H138" s="161"/>
      <c r="I138" s="161"/>
      <c r="J138" s="161"/>
      <c r="K138" s="161"/>
      <c r="L138" s="161"/>
      <c r="M138" s="161"/>
      <c r="N138" s="161"/>
      <c r="O138" s="161"/>
      <c r="P138" s="161"/>
      <c r="Q138" s="161"/>
      <c r="R138" s="161"/>
      <c r="S138" s="161"/>
      <c r="T138" s="161"/>
      <c r="U138" s="161"/>
      <c r="V138" s="161"/>
      <c r="W138" s="161"/>
      <c r="X138" s="161"/>
      <c r="Y138" s="150"/>
      <c r="Z138" s="150"/>
      <c r="AA138" s="150"/>
      <c r="AB138" s="150"/>
      <c r="AC138" s="150"/>
      <c r="AD138" s="150"/>
      <c r="AE138" s="150"/>
      <c r="AF138" s="150"/>
      <c r="AG138" s="150" t="s">
        <v>246</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57"/>
      <c r="B139" s="158"/>
      <c r="C139" s="189" t="s">
        <v>1636</v>
      </c>
      <c r="D139" s="184"/>
      <c r="E139" s="185">
        <v>9.2399999999999996E-2</v>
      </c>
      <c r="F139" s="161"/>
      <c r="G139" s="161"/>
      <c r="H139" s="161"/>
      <c r="I139" s="161"/>
      <c r="J139" s="161"/>
      <c r="K139" s="161"/>
      <c r="L139" s="161"/>
      <c r="M139" s="161"/>
      <c r="N139" s="161"/>
      <c r="O139" s="161"/>
      <c r="P139" s="161"/>
      <c r="Q139" s="161"/>
      <c r="R139" s="161"/>
      <c r="S139" s="161"/>
      <c r="T139" s="161"/>
      <c r="U139" s="161"/>
      <c r="V139" s="161"/>
      <c r="W139" s="161"/>
      <c r="X139" s="161"/>
      <c r="Y139" s="150"/>
      <c r="Z139" s="150"/>
      <c r="AA139" s="150"/>
      <c r="AB139" s="150"/>
      <c r="AC139" s="150"/>
      <c r="AD139" s="150"/>
      <c r="AE139" s="150"/>
      <c r="AF139" s="150"/>
      <c r="AG139" s="150" t="s">
        <v>246</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9" t="s">
        <v>1595</v>
      </c>
      <c r="D140" s="184"/>
      <c r="E140" s="185"/>
      <c r="F140" s="161"/>
      <c r="G140" s="161"/>
      <c r="H140" s="161"/>
      <c r="I140" s="161"/>
      <c r="J140" s="161"/>
      <c r="K140" s="161"/>
      <c r="L140" s="161"/>
      <c r="M140" s="161"/>
      <c r="N140" s="161"/>
      <c r="O140" s="161"/>
      <c r="P140" s="161"/>
      <c r="Q140" s="161"/>
      <c r="R140" s="161"/>
      <c r="S140" s="161"/>
      <c r="T140" s="161"/>
      <c r="U140" s="161"/>
      <c r="V140" s="161"/>
      <c r="W140" s="161"/>
      <c r="X140" s="161"/>
      <c r="Y140" s="150"/>
      <c r="Z140" s="150"/>
      <c r="AA140" s="150"/>
      <c r="AB140" s="150"/>
      <c r="AC140" s="150"/>
      <c r="AD140" s="150"/>
      <c r="AE140" s="150"/>
      <c r="AF140" s="150"/>
      <c r="AG140" s="150" t="s">
        <v>246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9" t="s">
        <v>1637</v>
      </c>
      <c r="D141" s="184"/>
      <c r="E141" s="185">
        <v>0.12936</v>
      </c>
      <c r="F141" s="161"/>
      <c r="G141" s="161"/>
      <c r="H141" s="161"/>
      <c r="I141" s="161"/>
      <c r="J141" s="161"/>
      <c r="K141" s="161"/>
      <c r="L141" s="161"/>
      <c r="M141" s="161"/>
      <c r="N141" s="161"/>
      <c r="O141" s="161"/>
      <c r="P141" s="161"/>
      <c r="Q141" s="161"/>
      <c r="R141" s="161"/>
      <c r="S141" s="161"/>
      <c r="T141" s="161"/>
      <c r="U141" s="161"/>
      <c r="V141" s="161"/>
      <c r="W141" s="161"/>
      <c r="X141" s="161"/>
      <c r="Y141" s="150"/>
      <c r="Z141" s="150"/>
      <c r="AA141" s="150"/>
      <c r="AB141" s="150"/>
      <c r="AC141" s="150"/>
      <c r="AD141" s="150"/>
      <c r="AE141" s="150"/>
      <c r="AF141" s="150"/>
      <c r="AG141" s="150" t="s">
        <v>246</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9" t="s">
        <v>1638</v>
      </c>
      <c r="D142" s="184"/>
      <c r="E142" s="185">
        <v>0.95942000000000005</v>
      </c>
      <c r="F142" s="161"/>
      <c r="G142" s="161"/>
      <c r="H142" s="161"/>
      <c r="I142" s="161"/>
      <c r="J142" s="161"/>
      <c r="K142" s="161"/>
      <c r="L142" s="161"/>
      <c r="M142" s="161"/>
      <c r="N142" s="161"/>
      <c r="O142" s="161"/>
      <c r="P142" s="161"/>
      <c r="Q142" s="161"/>
      <c r="R142" s="161"/>
      <c r="S142" s="161"/>
      <c r="T142" s="161"/>
      <c r="U142" s="161"/>
      <c r="V142" s="161"/>
      <c r="W142" s="161"/>
      <c r="X142" s="161"/>
      <c r="Y142" s="150"/>
      <c r="Z142" s="150"/>
      <c r="AA142" s="150"/>
      <c r="AB142" s="150"/>
      <c r="AC142" s="150"/>
      <c r="AD142" s="150"/>
      <c r="AE142" s="150"/>
      <c r="AF142" s="150"/>
      <c r="AG142" s="150" t="s">
        <v>246</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9" t="s">
        <v>1639</v>
      </c>
      <c r="D143" s="184"/>
      <c r="E143" s="185">
        <v>0.81311999999999995</v>
      </c>
      <c r="F143" s="161"/>
      <c r="G143" s="161"/>
      <c r="H143" s="161"/>
      <c r="I143" s="161"/>
      <c r="J143" s="161"/>
      <c r="K143" s="161"/>
      <c r="L143" s="161"/>
      <c r="M143" s="161"/>
      <c r="N143" s="161"/>
      <c r="O143" s="161"/>
      <c r="P143" s="161"/>
      <c r="Q143" s="161"/>
      <c r="R143" s="161"/>
      <c r="S143" s="161"/>
      <c r="T143" s="161"/>
      <c r="U143" s="161"/>
      <c r="V143" s="161"/>
      <c r="W143" s="161"/>
      <c r="X143" s="161"/>
      <c r="Y143" s="150"/>
      <c r="Z143" s="150"/>
      <c r="AA143" s="150"/>
      <c r="AB143" s="150"/>
      <c r="AC143" s="150"/>
      <c r="AD143" s="150"/>
      <c r="AE143" s="150"/>
      <c r="AF143" s="150"/>
      <c r="AG143" s="150" t="s">
        <v>246</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189" t="s">
        <v>1640</v>
      </c>
      <c r="D144" s="184"/>
      <c r="E144" s="185">
        <v>0.20416000000000001</v>
      </c>
      <c r="F144" s="161"/>
      <c r="G144" s="161"/>
      <c r="H144" s="161"/>
      <c r="I144" s="161"/>
      <c r="J144" s="161"/>
      <c r="K144" s="161"/>
      <c r="L144" s="161"/>
      <c r="M144" s="161"/>
      <c r="N144" s="161"/>
      <c r="O144" s="161"/>
      <c r="P144" s="161"/>
      <c r="Q144" s="161"/>
      <c r="R144" s="161"/>
      <c r="S144" s="161"/>
      <c r="T144" s="161"/>
      <c r="U144" s="161"/>
      <c r="V144" s="161"/>
      <c r="W144" s="161"/>
      <c r="X144" s="161"/>
      <c r="Y144" s="150"/>
      <c r="Z144" s="150"/>
      <c r="AA144" s="150"/>
      <c r="AB144" s="150"/>
      <c r="AC144" s="150"/>
      <c r="AD144" s="150"/>
      <c r="AE144" s="150"/>
      <c r="AF144" s="150"/>
      <c r="AG144" s="150" t="s">
        <v>246</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9" t="s">
        <v>1595</v>
      </c>
      <c r="D145" s="184"/>
      <c r="E145" s="185"/>
      <c r="F145" s="161"/>
      <c r="G145" s="161"/>
      <c r="H145" s="161"/>
      <c r="I145" s="161"/>
      <c r="J145" s="161"/>
      <c r="K145" s="161"/>
      <c r="L145" s="161"/>
      <c r="M145" s="161"/>
      <c r="N145" s="161"/>
      <c r="O145" s="161"/>
      <c r="P145" s="161"/>
      <c r="Q145" s="161"/>
      <c r="R145" s="161"/>
      <c r="S145" s="161"/>
      <c r="T145" s="161"/>
      <c r="U145" s="161"/>
      <c r="V145" s="161"/>
      <c r="W145" s="161"/>
      <c r="X145" s="161"/>
      <c r="Y145" s="150"/>
      <c r="Z145" s="150"/>
      <c r="AA145" s="150"/>
      <c r="AB145" s="150"/>
      <c r="AC145" s="150"/>
      <c r="AD145" s="150"/>
      <c r="AE145" s="150"/>
      <c r="AF145" s="150"/>
      <c r="AG145" s="150" t="s">
        <v>246</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189" t="s">
        <v>1641</v>
      </c>
      <c r="D146" s="184"/>
      <c r="E146" s="185">
        <v>7.6999999999999999E-2</v>
      </c>
      <c r="F146" s="161"/>
      <c r="G146" s="161"/>
      <c r="H146" s="161"/>
      <c r="I146" s="161"/>
      <c r="J146" s="161"/>
      <c r="K146" s="161"/>
      <c r="L146" s="161"/>
      <c r="M146" s="161"/>
      <c r="N146" s="161"/>
      <c r="O146" s="161"/>
      <c r="P146" s="161"/>
      <c r="Q146" s="161"/>
      <c r="R146" s="161"/>
      <c r="S146" s="161"/>
      <c r="T146" s="161"/>
      <c r="U146" s="161"/>
      <c r="V146" s="161"/>
      <c r="W146" s="161"/>
      <c r="X146" s="161"/>
      <c r="Y146" s="150"/>
      <c r="Z146" s="150"/>
      <c r="AA146" s="150"/>
      <c r="AB146" s="150"/>
      <c r="AC146" s="150"/>
      <c r="AD146" s="150"/>
      <c r="AE146" s="150"/>
      <c r="AF146" s="150"/>
      <c r="AG146" s="150" t="s">
        <v>246</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189" t="s">
        <v>1642</v>
      </c>
      <c r="D147" s="184"/>
      <c r="E147" s="185">
        <v>0.33263999999999999</v>
      </c>
      <c r="F147" s="161"/>
      <c r="G147" s="161"/>
      <c r="H147" s="161"/>
      <c r="I147" s="161"/>
      <c r="J147" s="161"/>
      <c r="K147" s="161"/>
      <c r="L147" s="161"/>
      <c r="M147" s="161"/>
      <c r="N147" s="161"/>
      <c r="O147" s="161"/>
      <c r="P147" s="161"/>
      <c r="Q147" s="161"/>
      <c r="R147" s="161"/>
      <c r="S147" s="161"/>
      <c r="T147" s="161"/>
      <c r="U147" s="161"/>
      <c r="V147" s="161"/>
      <c r="W147" s="161"/>
      <c r="X147" s="161"/>
      <c r="Y147" s="150"/>
      <c r="Z147" s="150"/>
      <c r="AA147" s="150"/>
      <c r="AB147" s="150"/>
      <c r="AC147" s="150"/>
      <c r="AD147" s="150"/>
      <c r="AE147" s="150"/>
      <c r="AF147" s="150"/>
      <c r="AG147" s="150" t="s">
        <v>246</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9" t="s">
        <v>1611</v>
      </c>
      <c r="D148" s="184"/>
      <c r="E148" s="185"/>
      <c r="F148" s="161"/>
      <c r="G148" s="161"/>
      <c r="H148" s="161"/>
      <c r="I148" s="161"/>
      <c r="J148" s="161"/>
      <c r="K148" s="161"/>
      <c r="L148" s="161"/>
      <c r="M148" s="161"/>
      <c r="N148" s="161"/>
      <c r="O148" s="161"/>
      <c r="P148" s="161"/>
      <c r="Q148" s="161"/>
      <c r="R148" s="161"/>
      <c r="S148" s="161"/>
      <c r="T148" s="161"/>
      <c r="U148" s="161"/>
      <c r="V148" s="161"/>
      <c r="W148" s="161"/>
      <c r="X148" s="161"/>
      <c r="Y148" s="150"/>
      <c r="Z148" s="150"/>
      <c r="AA148" s="150"/>
      <c r="AB148" s="150"/>
      <c r="AC148" s="150"/>
      <c r="AD148" s="150"/>
      <c r="AE148" s="150"/>
      <c r="AF148" s="150"/>
      <c r="AG148" s="150" t="s">
        <v>246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189" t="s">
        <v>1643</v>
      </c>
      <c r="D149" s="184"/>
      <c r="E149" s="185">
        <v>0.48509999999999998</v>
      </c>
      <c r="F149" s="161"/>
      <c r="G149" s="161"/>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246</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57"/>
      <c r="B150" s="158"/>
      <c r="C150" s="261"/>
      <c r="D150" s="262"/>
      <c r="E150" s="262"/>
      <c r="F150" s="262"/>
      <c r="G150" s="262"/>
      <c r="H150" s="161"/>
      <c r="I150" s="161"/>
      <c r="J150" s="161"/>
      <c r="K150" s="161"/>
      <c r="L150" s="161"/>
      <c r="M150" s="161"/>
      <c r="N150" s="161"/>
      <c r="O150" s="161"/>
      <c r="P150" s="161"/>
      <c r="Q150" s="161"/>
      <c r="R150" s="161"/>
      <c r="S150" s="161"/>
      <c r="T150" s="161"/>
      <c r="U150" s="161"/>
      <c r="V150" s="161"/>
      <c r="W150" s="161"/>
      <c r="X150" s="161"/>
      <c r="Y150" s="150"/>
      <c r="Z150" s="150"/>
      <c r="AA150" s="150"/>
      <c r="AB150" s="150"/>
      <c r="AC150" s="150"/>
      <c r="AD150" s="150"/>
      <c r="AE150" s="150"/>
      <c r="AF150" s="150"/>
      <c r="AG150" s="150" t="s">
        <v>221</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70">
        <v>31</v>
      </c>
      <c r="B151" s="171" t="s">
        <v>1644</v>
      </c>
      <c r="C151" s="180" t="s">
        <v>1645</v>
      </c>
      <c r="D151" s="172" t="s">
        <v>249</v>
      </c>
      <c r="E151" s="173">
        <v>0.45385999999999999</v>
      </c>
      <c r="F151" s="174">
        <v>16498.830000000002</v>
      </c>
      <c r="G151" s="175">
        <f>ROUND(E151*F151,2)</f>
        <v>7488.16</v>
      </c>
      <c r="H151" s="174"/>
      <c r="I151" s="175">
        <f>ROUND(E151*H151,2)</f>
        <v>0</v>
      </c>
      <c r="J151" s="174"/>
      <c r="K151" s="175">
        <f>ROUND(E151*J151,2)</f>
        <v>0</v>
      </c>
      <c r="L151" s="175">
        <v>21</v>
      </c>
      <c r="M151" s="175">
        <f>G151*(1+L151/100)</f>
        <v>9060.6736000000001</v>
      </c>
      <c r="N151" s="175">
        <v>0.56999999999999995</v>
      </c>
      <c r="O151" s="175">
        <f>ROUND(E151*N151,2)</f>
        <v>0.26</v>
      </c>
      <c r="P151" s="175">
        <v>0</v>
      </c>
      <c r="Q151" s="175">
        <f>ROUND(E151*P151,2)</f>
        <v>0</v>
      </c>
      <c r="R151" s="175" t="s">
        <v>295</v>
      </c>
      <c r="S151" s="175" t="s">
        <v>217</v>
      </c>
      <c r="T151" s="176" t="s">
        <v>218</v>
      </c>
      <c r="U151" s="161">
        <v>0</v>
      </c>
      <c r="V151" s="161">
        <f>ROUND(E151*U151,2)</f>
        <v>0</v>
      </c>
      <c r="W151" s="161"/>
      <c r="X151" s="161" t="s">
        <v>296</v>
      </c>
      <c r="Y151" s="150"/>
      <c r="Z151" s="150"/>
      <c r="AA151" s="150"/>
      <c r="AB151" s="150"/>
      <c r="AC151" s="150"/>
      <c r="AD151" s="150"/>
      <c r="AE151" s="150"/>
      <c r="AF151" s="150"/>
      <c r="AG151" s="150" t="s">
        <v>297</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9" t="s">
        <v>1573</v>
      </c>
      <c r="D152" s="184"/>
      <c r="E152" s="185">
        <v>0.30359999999999998</v>
      </c>
      <c r="F152" s="161"/>
      <c r="G152" s="161"/>
      <c r="H152" s="161"/>
      <c r="I152" s="161"/>
      <c r="J152" s="161"/>
      <c r="K152" s="161"/>
      <c r="L152" s="161"/>
      <c r="M152" s="161"/>
      <c r="N152" s="161"/>
      <c r="O152" s="161"/>
      <c r="P152" s="161"/>
      <c r="Q152" s="161"/>
      <c r="R152" s="161"/>
      <c r="S152" s="161"/>
      <c r="T152" s="161"/>
      <c r="U152" s="161"/>
      <c r="V152" s="161"/>
      <c r="W152" s="161"/>
      <c r="X152" s="161"/>
      <c r="Y152" s="150"/>
      <c r="Z152" s="150"/>
      <c r="AA152" s="150"/>
      <c r="AB152" s="150"/>
      <c r="AC152" s="150"/>
      <c r="AD152" s="150"/>
      <c r="AE152" s="150"/>
      <c r="AF152" s="150"/>
      <c r="AG152" s="150" t="s">
        <v>246</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189" t="s">
        <v>1574</v>
      </c>
      <c r="D153" s="184"/>
      <c r="E153" s="185">
        <v>0.15026</v>
      </c>
      <c r="F153" s="161"/>
      <c r="G153" s="161"/>
      <c r="H153" s="161"/>
      <c r="I153" s="161"/>
      <c r="J153" s="161"/>
      <c r="K153" s="161"/>
      <c r="L153" s="161"/>
      <c r="M153" s="161"/>
      <c r="N153" s="161"/>
      <c r="O153" s="161"/>
      <c r="P153" s="161"/>
      <c r="Q153" s="161"/>
      <c r="R153" s="161"/>
      <c r="S153" s="161"/>
      <c r="T153" s="161"/>
      <c r="U153" s="161"/>
      <c r="V153" s="161"/>
      <c r="W153" s="161"/>
      <c r="X153" s="161"/>
      <c r="Y153" s="150"/>
      <c r="Z153" s="150"/>
      <c r="AA153" s="150"/>
      <c r="AB153" s="150"/>
      <c r="AC153" s="150"/>
      <c r="AD153" s="150"/>
      <c r="AE153" s="150"/>
      <c r="AF153" s="150"/>
      <c r="AG153" s="150" t="s">
        <v>246</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261"/>
      <c r="D154" s="262"/>
      <c r="E154" s="262"/>
      <c r="F154" s="262"/>
      <c r="G154" s="262"/>
      <c r="H154" s="161"/>
      <c r="I154" s="161"/>
      <c r="J154" s="161"/>
      <c r="K154" s="161"/>
      <c r="L154" s="161"/>
      <c r="M154" s="161"/>
      <c r="N154" s="161"/>
      <c r="O154" s="161"/>
      <c r="P154" s="161"/>
      <c r="Q154" s="161"/>
      <c r="R154" s="161"/>
      <c r="S154" s="161"/>
      <c r="T154" s="161"/>
      <c r="U154" s="161"/>
      <c r="V154" s="161"/>
      <c r="W154" s="161"/>
      <c r="X154" s="161"/>
      <c r="Y154" s="150"/>
      <c r="Z154" s="150"/>
      <c r="AA154" s="150"/>
      <c r="AB154" s="150"/>
      <c r="AC154" s="150"/>
      <c r="AD154" s="150"/>
      <c r="AE154" s="150"/>
      <c r="AF154" s="150"/>
      <c r="AG154" s="150" t="s">
        <v>221</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70">
        <v>32</v>
      </c>
      <c r="B155" s="171" t="s">
        <v>1646</v>
      </c>
      <c r="C155" s="180" t="s">
        <v>1647</v>
      </c>
      <c r="D155" s="172" t="s">
        <v>249</v>
      </c>
      <c r="E155" s="173">
        <v>0.31164999999999998</v>
      </c>
      <c r="F155" s="174">
        <v>24748.15</v>
      </c>
      <c r="G155" s="175">
        <f>ROUND(E155*F155,2)</f>
        <v>7712.76</v>
      </c>
      <c r="H155" s="174"/>
      <c r="I155" s="175">
        <f>ROUND(E155*H155,2)</f>
        <v>0</v>
      </c>
      <c r="J155" s="174"/>
      <c r="K155" s="175">
        <f>ROUND(E155*J155,2)</f>
        <v>0</v>
      </c>
      <c r="L155" s="175">
        <v>21</v>
      </c>
      <c r="M155" s="175">
        <f>G155*(1+L155/100)</f>
        <v>9332.4395999999997</v>
      </c>
      <c r="N155" s="175">
        <v>0</v>
      </c>
      <c r="O155" s="175">
        <f>ROUND(E155*N155,2)</f>
        <v>0</v>
      </c>
      <c r="P155" s="175">
        <v>0</v>
      </c>
      <c r="Q155" s="175">
        <f>ROUND(E155*P155,2)</f>
        <v>0</v>
      </c>
      <c r="R155" s="175"/>
      <c r="S155" s="175" t="s">
        <v>288</v>
      </c>
      <c r="T155" s="176" t="s">
        <v>218</v>
      </c>
      <c r="U155" s="161">
        <v>0</v>
      </c>
      <c r="V155" s="161">
        <f>ROUND(E155*U155,2)</f>
        <v>0</v>
      </c>
      <c r="W155" s="161"/>
      <c r="X155" s="161" t="s">
        <v>296</v>
      </c>
      <c r="Y155" s="150"/>
      <c r="Z155" s="150"/>
      <c r="AA155" s="150"/>
      <c r="AB155" s="150"/>
      <c r="AC155" s="150"/>
      <c r="AD155" s="150"/>
      <c r="AE155" s="150"/>
      <c r="AF155" s="150"/>
      <c r="AG155" s="150" t="s">
        <v>297</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9" t="s">
        <v>1587</v>
      </c>
      <c r="D156" s="184"/>
      <c r="E156" s="185"/>
      <c r="F156" s="161"/>
      <c r="G156" s="161"/>
      <c r="H156" s="161"/>
      <c r="I156" s="161"/>
      <c r="J156" s="161"/>
      <c r="K156" s="161"/>
      <c r="L156" s="161"/>
      <c r="M156" s="161"/>
      <c r="N156" s="161"/>
      <c r="O156" s="161"/>
      <c r="P156" s="161"/>
      <c r="Q156" s="161"/>
      <c r="R156" s="161"/>
      <c r="S156" s="161"/>
      <c r="T156" s="161"/>
      <c r="U156" s="161"/>
      <c r="V156" s="161"/>
      <c r="W156" s="161"/>
      <c r="X156" s="161"/>
      <c r="Y156" s="150"/>
      <c r="Z156" s="150"/>
      <c r="AA156" s="150"/>
      <c r="AB156" s="150"/>
      <c r="AC156" s="150"/>
      <c r="AD156" s="150"/>
      <c r="AE156" s="150"/>
      <c r="AF156" s="150"/>
      <c r="AG156" s="150" t="s">
        <v>246</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9" t="s">
        <v>1648</v>
      </c>
      <c r="D157" s="184"/>
      <c r="E157" s="185">
        <v>0.24127000000000001</v>
      </c>
      <c r="F157" s="161"/>
      <c r="G157" s="161"/>
      <c r="H157" s="161"/>
      <c r="I157" s="161"/>
      <c r="J157" s="161"/>
      <c r="K157" s="161"/>
      <c r="L157" s="161"/>
      <c r="M157" s="161"/>
      <c r="N157" s="161"/>
      <c r="O157" s="161"/>
      <c r="P157" s="161"/>
      <c r="Q157" s="161"/>
      <c r="R157" s="161"/>
      <c r="S157" s="161"/>
      <c r="T157" s="161"/>
      <c r="U157" s="161"/>
      <c r="V157" s="161"/>
      <c r="W157" s="161"/>
      <c r="X157" s="161"/>
      <c r="Y157" s="150"/>
      <c r="Z157" s="150"/>
      <c r="AA157" s="150"/>
      <c r="AB157" s="150"/>
      <c r="AC157" s="150"/>
      <c r="AD157" s="150"/>
      <c r="AE157" s="150"/>
      <c r="AF157" s="150"/>
      <c r="AG157" s="150" t="s">
        <v>246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189" t="s">
        <v>1607</v>
      </c>
      <c r="D158" s="184"/>
      <c r="E158" s="185"/>
      <c r="F158" s="161"/>
      <c r="G158" s="161"/>
      <c r="H158" s="161"/>
      <c r="I158" s="161"/>
      <c r="J158" s="161"/>
      <c r="K158" s="161"/>
      <c r="L158" s="161"/>
      <c r="M158" s="161"/>
      <c r="N158" s="161"/>
      <c r="O158" s="161"/>
      <c r="P158" s="161"/>
      <c r="Q158" s="161"/>
      <c r="R158" s="161"/>
      <c r="S158" s="161"/>
      <c r="T158" s="161"/>
      <c r="U158" s="161"/>
      <c r="V158" s="161"/>
      <c r="W158" s="161"/>
      <c r="X158" s="161"/>
      <c r="Y158" s="150"/>
      <c r="Z158" s="150"/>
      <c r="AA158" s="150"/>
      <c r="AB158" s="150"/>
      <c r="AC158" s="150"/>
      <c r="AD158" s="150"/>
      <c r="AE158" s="150"/>
      <c r="AF158" s="150"/>
      <c r="AG158" s="150" t="s">
        <v>246</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189" t="s">
        <v>1649</v>
      </c>
      <c r="D159" s="184"/>
      <c r="E159" s="185">
        <v>7.0370000000000002E-2</v>
      </c>
      <c r="F159" s="161"/>
      <c r="G159" s="161"/>
      <c r="H159" s="161"/>
      <c r="I159" s="161"/>
      <c r="J159" s="161"/>
      <c r="K159" s="161"/>
      <c r="L159" s="161"/>
      <c r="M159" s="161"/>
      <c r="N159" s="161"/>
      <c r="O159" s="161"/>
      <c r="P159" s="161"/>
      <c r="Q159" s="161"/>
      <c r="R159" s="161"/>
      <c r="S159" s="161"/>
      <c r="T159" s="161"/>
      <c r="U159" s="161"/>
      <c r="V159" s="161"/>
      <c r="W159" s="161"/>
      <c r="X159" s="161"/>
      <c r="Y159" s="150"/>
      <c r="Z159" s="150"/>
      <c r="AA159" s="150"/>
      <c r="AB159" s="150"/>
      <c r="AC159" s="150"/>
      <c r="AD159" s="150"/>
      <c r="AE159" s="150"/>
      <c r="AF159" s="150"/>
      <c r="AG159" s="150" t="s">
        <v>246</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61"/>
      <c r="D160" s="262"/>
      <c r="E160" s="262"/>
      <c r="F160" s="262"/>
      <c r="G160" s="262"/>
      <c r="H160" s="161"/>
      <c r="I160" s="161"/>
      <c r="J160" s="161"/>
      <c r="K160" s="161"/>
      <c r="L160" s="161"/>
      <c r="M160" s="161"/>
      <c r="N160" s="161"/>
      <c r="O160" s="161"/>
      <c r="P160" s="161"/>
      <c r="Q160" s="161"/>
      <c r="R160" s="161"/>
      <c r="S160" s="161"/>
      <c r="T160" s="161"/>
      <c r="U160" s="161"/>
      <c r="V160" s="161"/>
      <c r="W160" s="161"/>
      <c r="X160" s="161"/>
      <c r="Y160" s="150"/>
      <c r="Z160" s="150"/>
      <c r="AA160" s="150"/>
      <c r="AB160" s="150"/>
      <c r="AC160" s="150"/>
      <c r="AD160" s="150"/>
      <c r="AE160" s="150"/>
      <c r="AF160" s="150"/>
      <c r="AG160" s="150" t="s">
        <v>221</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70">
        <v>33</v>
      </c>
      <c r="B161" s="171" t="s">
        <v>1650</v>
      </c>
      <c r="C161" s="180" t="s">
        <v>1651</v>
      </c>
      <c r="D161" s="172" t="s">
        <v>276</v>
      </c>
      <c r="E161" s="173">
        <v>93.5</v>
      </c>
      <c r="F161" s="174">
        <v>581.62</v>
      </c>
      <c r="G161" s="175">
        <f>ROUND(E161*F161,2)</f>
        <v>54381.47</v>
      </c>
      <c r="H161" s="174"/>
      <c r="I161" s="175">
        <f>ROUND(E161*H161,2)</f>
        <v>0</v>
      </c>
      <c r="J161" s="174"/>
      <c r="K161" s="175">
        <f>ROUND(E161*J161,2)</f>
        <v>0</v>
      </c>
      <c r="L161" s="175">
        <v>21</v>
      </c>
      <c r="M161" s="175">
        <f>G161*(1+L161/100)</f>
        <v>65801.578699999998</v>
      </c>
      <c r="N161" s="175">
        <v>1.12E-2</v>
      </c>
      <c r="O161" s="175">
        <f>ROUND(E161*N161,2)</f>
        <v>1.05</v>
      </c>
      <c r="P161" s="175">
        <v>0</v>
      </c>
      <c r="Q161" s="175">
        <f>ROUND(E161*P161,2)</f>
        <v>0</v>
      </c>
      <c r="R161" s="175" t="s">
        <v>295</v>
      </c>
      <c r="S161" s="175" t="s">
        <v>217</v>
      </c>
      <c r="T161" s="176" t="s">
        <v>218</v>
      </c>
      <c r="U161" s="161">
        <v>0</v>
      </c>
      <c r="V161" s="161">
        <f>ROUND(E161*U161,2)</f>
        <v>0</v>
      </c>
      <c r="W161" s="161"/>
      <c r="X161" s="161" t="s">
        <v>296</v>
      </c>
      <c r="Y161" s="150"/>
      <c r="Z161" s="150"/>
      <c r="AA161" s="150"/>
      <c r="AB161" s="150"/>
      <c r="AC161" s="150"/>
      <c r="AD161" s="150"/>
      <c r="AE161" s="150"/>
      <c r="AF161" s="150"/>
      <c r="AG161" s="150" t="s">
        <v>297</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9" t="s">
        <v>1652</v>
      </c>
      <c r="D162" s="184"/>
      <c r="E162" s="185">
        <v>93.5</v>
      </c>
      <c r="F162" s="161"/>
      <c r="G162" s="161"/>
      <c r="H162" s="161"/>
      <c r="I162" s="161"/>
      <c r="J162" s="161"/>
      <c r="K162" s="161"/>
      <c r="L162" s="161"/>
      <c r="M162" s="161"/>
      <c r="N162" s="161"/>
      <c r="O162" s="161"/>
      <c r="P162" s="161"/>
      <c r="Q162" s="161"/>
      <c r="R162" s="161"/>
      <c r="S162" s="161"/>
      <c r="T162" s="161"/>
      <c r="U162" s="161"/>
      <c r="V162" s="161"/>
      <c r="W162" s="161"/>
      <c r="X162" s="161"/>
      <c r="Y162" s="150"/>
      <c r="Z162" s="150"/>
      <c r="AA162" s="150"/>
      <c r="AB162" s="150"/>
      <c r="AC162" s="150"/>
      <c r="AD162" s="150"/>
      <c r="AE162" s="150"/>
      <c r="AF162" s="150"/>
      <c r="AG162" s="150" t="s">
        <v>246</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261"/>
      <c r="D163" s="262"/>
      <c r="E163" s="262"/>
      <c r="F163" s="262"/>
      <c r="G163" s="262"/>
      <c r="H163" s="161"/>
      <c r="I163" s="161"/>
      <c r="J163" s="161"/>
      <c r="K163" s="161"/>
      <c r="L163" s="161"/>
      <c r="M163" s="161"/>
      <c r="N163" s="161"/>
      <c r="O163" s="161"/>
      <c r="P163" s="161"/>
      <c r="Q163" s="161"/>
      <c r="R163" s="161"/>
      <c r="S163" s="161"/>
      <c r="T163" s="161"/>
      <c r="U163" s="161"/>
      <c r="V163" s="161"/>
      <c r="W163" s="161"/>
      <c r="X163" s="161"/>
      <c r="Y163" s="150"/>
      <c r="Z163" s="150"/>
      <c r="AA163" s="150"/>
      <c r="AB163" s="150"/>
      <c r="AC163" s="150"/>
      <c r="AD163" s="150"/>
      <c r="AE163" s="150"/>
      <c r="AF163" s="150"/>
      <c r="AG163" s="150" t="s">
        <v>221</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v>34</v>
      </c>
      <c r="B164" s="158" t="s">
        <v>1190</v>
      </c>
      <c r="C164" s="190" t="s">
        <v>1191</v>
      </c>
      <c r="D164" s="159" t="s">
        <v>0</v>
      </c>
      <c r="E164" s="177">
        <v>3659.9162000000001</v>
      </c>
      <c r="F164" s="162">
        <v>6.5</v>
      </c>
      <c r="G164" s="161">
        <f>ROUND(E164*F164,2)</f>
        <v>23789.46</v>
      </c>
      <c r="H164" s="162"/>
      <c r="I164" s="161">
        <f>ROUND(E164*H164,2)</f>
        <v>0</v>
      </c>
      <c r="J164" s="162"/>
      <c r="K164" s="161">
        <f>ROUND(E164*J164,2)</f>
        <v>0</v>
      </c>
      <c r="L164" s="161">
        <v>21</v>
      </c>
      <c r="M164" s="161">
        <f>G164*(1+L164/100)</f>
        <v>28785.246599999999</v>
      </c>
      <c r="N164" s="161">
        <v>0</v>
      </c>
      <c r="O164" s="161">
        <f>ROUND(E164*N164,2)</f>
        <v>0</v>
      </c>
      <c r="P164" s="161">
        <v>0</v>
      </c>
      <c r="Q164" s="161">
        <f>ROUND(E164*P164,2)</f>
        <v>0</v>
      </c>
      <c r="R164" s="161" t="s">
        <v>897</v>
      </c>
      <c r="S164" s="161" t="s">
        <v>217</v>
      </c>
      <c r="T164" s="161" t="s">
        <v>218</v>
      </c>
      <c r="U164" s="161">
        <v>0</v>
      </c>
      <c r="V164" s="161">
        <f>ROUND(E164*U164,2)</f>
        <v>0</v>
      </c>
      <c r="W164" s="161"/>
      <c r="X164" s="161" t="s">
        <v>622</v>
      </c>
      <c r="Y164" s="150"/>
      <c r="Z164" s="150"/>
      <c r="AA164" s="150"/>
      <c r="AB164" s="150"/>
      <c r="AC164" s="150"/>
      <c r="AD164" s="150"/>
      <c r="AE164" s="150"/>
      <c r="AF164" s="150"/>
      <c r="AG164" s="150" t="s">
        <v>623</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57"/>
      <c r="B165" s="158"/>
      <c r="C165" s="263" t="s">
        <v>675</v>
      </c>
      <c r="D165" s="264"/>
      <c r="E165" s="264"/>
      <c r="F165" s="264"/>
      <c r="G165" s="264"/>
      <c r="H165" s="161"/>
      <c r="I165" s="161"/>
      <c r="J165" s="161"/>
      <c r="K165" s="161"/>
      <c r="L165" s="161"/>
      <c r="M165" s="161"/>
      <c r="N165" s="161"/>
      <c r="O165" s="161"/>
      <c r="P165" s="161"/>
      <c r="Q165" s="161"/>
      <c r="R165" s="161"/>
      <c r="S165" s="161"/>
      <c r="T165" s="161"/>
      <c r="U165" s="161"/>
      <c r="V165" s="161"/>
      <c r="W165" s="161"/>
      <c r="X165" s="161"/>
      <c r="Y165" s="150"/>
      <c r="Z165" s="150"/>
      <c r="AA165" s="150"/>
      <c r="AB165" s="150"/>
      <c r="AC165" s="150"/>
      <c r="AD165" s="150"/>
      <c r="AE165" s="150"/>
      <c r="AF165" s="150"/>
      <c r="AG165" s="150" t="s">
        <v>244</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61"/>
      <c r="D166" s="262"/>
      <c r="E166" s="262"/>
      <c r="F166" s="262"/>
      <c r="G166" s="262"/>
      <c r="H166" s="161"/>
      <c r="I166" s="161"/>
      <c r="J166" s="161"/>
      <c r="K166" s="161"/>
      <c r="L166" s="161"/>
      <c r="M166" s="161"/>
      <c r="N166" s="161"/>
      <c r="O166" s="161"/>
      <c r="P166" s="161"/>
      <c r="Q166" s="161"/>
      <c r="R166" s="161"/>
      <c r="S166" s="161"/>
      <c r="T166" s="161"/>
      <c r="U166" s="161"/>
      <c r="V166" s="161"/>
      <c r="W166" s="161"/>
      <c r="X166" s="161"/>
      <c r="Y166" s="150"/>
      <c r="Z166" s="150"/>
      <c r="AA166" s="150"/>
      <c r="AB166" s="150"/>
      <c r="AC166" s="150"/>
      <c r="AD166" s="150"/>
      <c r="AE166" s="150"/>
      <c r="AF166" s="150"/>
      <c r="AG166" s="150" t="s">
        <v>221</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x14ac:dyDescent="0.2">
      <c r="A167" s="164" t="s">
        <v>212</v>
      </c>
      <c r="B167" s="165" t="s">
        <v>153</v>
      </c>
      <c r="C167" s="179" t="s">
        <v>154</v>
      </c>
      <c r="D167" s="166"/>
      <c r="E167" s="167"/>
      <c r="F167" s="168"/>
      <c r="G167" s="168">
        <f>SUMIF(AG168:AG199,"&lt;&gt;NOR",G168:G199)</f>
        <v>158998.99</v>
      </c>
      <c r="H167" s="168"/>
      <c r="I167" s="168">
        <f>SUM(I168:I199)</f>
        <v>0</v>
      </c>
      <c r="J167" s="168"/>
      <c r="K167" s="168">
        <f>SUM(K168:K199)</f>
        <v>0</v>
      </c>
      <c r="L167" s="168"/>
      <c r="M167" s="168">
        <f>SUM(M168:M199)</f>
        <v>192388.77790000002</v>
      </c>
      <c r="N167" s="168"/>
      <c r="O167" s="168">
        <f>SUM(O168:O199)</f>
        <v>1.7200000000000002</v>
      </c>
      <c r="P167" s="168"/>
      <c r="Q167" s="168">
        <f>SUM(Q168:Q199)</f>
        <v>0</v>
      </c>
      <c r="R167" s="168"/>
      <c r="S167" s="168"/>
      <c r="T167" s="169"/>
      <c r="U167" s="163"/>
      <c r="V167" s="163">
        <f>SUM(V168:V199)</f>
        <v>184.91000000000003</v>
      </c>
      <c r="W167" s="163"/>
      <c r="X167" s="163"/>
      <c r="AG167" t="s">
        <v>213</v>
      </c>
    </row>
    <row r="168" spans="1:60" ht="33.75" outlineLevel="1" x14ac:dyDescent="0.2">
      <c r="A168" s="170">
        <v>35</v>
      </c>
      <c r="B168" s="171" t="s">
        <v>1653</v>
      </c>
      <c r="C168" s="180" t="s">
        <v>1654</v>
      </c>
      <c r="D168" s="172" t="s">
        <v>276</v>
      </c>
      <c r="E168" s="173">
        <v>85</v>
      </c>
      <c r="F168" s="174">
        <v>1407.74</v>
      </c>
      <c r="G168" s="175">
        <f>ROUND(E168*F168,2)</f>
        <v>119657.9</v>
      </c>
      <c r="H168" s="174"/>
      <c r="I168" s="175">
        <f>ROUND(E168*H168,2)</f>
        <v>0</v>
      </c>
      <c r="J168" s="174"/>
      <c r="K168" s="175">
        <f>ROUND(E168*J168,2)</f>
        <v>0</v>
      </c>
      <c r="L168" s="175">
        <v>21</v>
      </c>
      <c r="M168" s="175">
        <f>G168*(1+L168/100)</f>
        <v>144786.05899999998</v>
      </c>
      <c r="N168" s="175">
        <v>1.8020000000000001E-2</v>
      </c>
      <c r="O168" s="175">
        <f>ROUND(E168*N168,2)</f>
        <v>1.53</v>
      </c>
      <c r="P168" s="175">
        <v>0</v>
      </c>
      <c r="Q168" s="175">
        <f>ROUND(E168*P168,2)</f>
        <v>0</v>
      </c>
      <c r="R168" s="175" t="s">
        <v>894</v>
      </c>
      <c r="S168" s="175" t="s">
        <v>217</v>
      </c>
      <c r="T168" s="176" t="s">
        <v>218</v>
      </c>
      <c r="U168" s="161">
        <v>1.6771499999999999</v>
      </c>
      <c r="V168" s="161">
        <f>ROUND(E168*U168,2)</f>
        <v>142.56</v>
      </c>
      <c r="W168" s="161"/>
      <c r="X168" s="161" t="s">
        <v>241</v>
      </c>
      <c r="Y168" s="150"/>
      <c r="Z168" s="150"/>
      <c r="AA168" s="150"/>
      <c r="AB168" s="150"/>
      <c r="AC168" s="150"/>
      <c r="AD168" s="150"/>
      <c r="AE168" s="150"/>
      <c r="AF168" s="150"/>
      <c r="AG168" s="150" t="s">
        <v>242</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9" t="s">
        <v>1655</v>
      </c>
      <c r="D169" s="184"/>
      <c r="E169" s="185">
        <v>85</v>
      </c>
      <c r="F169" s="161"/>
      <c r="G169" s="161"/>
      <c r="H169" s="161"/>
      <c r="I169" s="161"/>
      <c r="J169" s="161"/>
      <c r="K169" s="161"/>
      <c r="L169" s="161"/>
      <c r="M169" s="161"/>
      <c r="N169" s="161"/>
      <c r="O169" s="161"/>
      <c r="P169" s="161"/>
      <c r="Q169" s="161"/>
      <c r="R169" s="161"/>
      <c r="S169" s="161"/>
      <c r="T169" s="161"/>
      <c r="U169" s="161"/>
      <c r="V169" s="161"/>
      <c r="W169" s="161"/>
      <c r="X169" s="161"/>
      <c r="Y169" s="150"/>
      <c r="Z169" s="150"/>
      <c r="AA169" s="150"/>
      <c r="AB169" s="150"/>
      <c r="AC169" s="150"/>
      <c r="AD169" s="150"/>
      <c r="AE169" s="150"/>
      <c r="AF169" s="150"/>
      <c r="AG169" s="150" t="s">
        <v>246</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61"/>
      <c r="D170" s="262"/>
      <c r="E170" s="262"/>
      <c r="F170" s="262"/>
      <c r="G170" s="262"/>
      <c r="H170" s="161"/>
      <c r="I170" s="161"/>
      <c r="J170" s="161"/>
      <c r="K170" s="161"/>
      <c r="L170" s="161"/>
      <c r="M170" s="161"/>
      <c r="N170" s="161"/>
      <c r="O170" s="161"/>
      <c r="P170" s="161"/>
      <c r="Q170" s="161"/>
      <c r="R170" s="161"/>
      <c r="S170" s="161"/>
      <c r="T170" s="161"/>
      <c r="U170" s="161"/>
      <c r="V170" s="161"/>
      <c r="W170" s="161"/>
      <c r="X170" s="161"/>
      <c r="Y170" s="150"/>
      <c r="Z170" s="150"/>
      <c r="AA170" s="150"/>
      <c r="AB170" s="150"/>
      <c r="AC170" s="150"/>
      <c r="AD170" s="150"/>
      <c r="AE170" s="150"/>
      <c r="AF170" s="150"/>
      <c r="AG170" s="150" t="s">
        <v>221</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ht="22.5" outlineLevel="1" x14ac:dyDescent="0.2">
      <c r="A171" s="170">
        <v>36</v>
      </c>
      <c r="B171" s="171" t="s">
        <v>1656</v>
      </c>
      <c r="C171" s="180" t="s">
        <v>1657</v>
      </c>
      <c r="D171" s="172" t="s">
        <v>239</v>
      </c>
      <c r="E171" s="173">
        <v>10.199999999999999</v>
      </c>
      <c r="F171" s="174">
        <v>230.86</v>
      </c>
      <c r="G171" s="175">
        <f>ROUND(E171*F171,2)</f>
        <v>2354.77</v>
      </c>
      <c r="H171" s="174"/>
      <c r="I171" s="175">
        <f>ROUND(E171*H171,2)</f>
        <v>0</v>
      </c>
      <c r="J171" s="174"/>
      <c r="K171" s="175">
        <f>ROUND(E171*J171,2)</f>
        <v>0</v>
      </c>
      <c r="L171" s="175">
        <v>21</v>
      </c>
      <c r="M171" s="175">
        <f>G171*(1+L171/100)</f>
        <v>2849.2716999999998</v>
      </c>
      <c r="N171" s="175">
        <v>1.4499999999999999E-3</v>
      </c>
      <c r="O171" s="175">
        <f>ROUND(E171*N171,2)</f>
        <v>0.01</v>
      </c>
      <c r="P171" s="175">
        <v>0</v>
      </c>
      <c r="Q171" s="175">
        <f>ROUND(E171*P171,2)</f>
        <v>0</v>
      </c>
      <c r="R171" s="175" t="s">
        <v>894</v>
      </c>
      <c r="S171" s="175" t="s">
        <v>217</v>
      </c>
      <c r="T171" s="176" t="s">
        <v>218</v>
      </c>
      <c r="U171" s="161">
        <v>0.2208</v>
      </c>
      <c r="V171" s="161">
        <f>ROUND(E171*U171,2)</f>
        <v>2.25</v>
      </c>
      <c r="W171" s="161"/>
      <c r="X171" s="161" t="s">
        <v>241</v>
      </c>
      <c r="Y171" s="150"/>
      <c r="Z171" s="150"/>
      <c r="AA171" s="150"/>
      <c r="AB171" s="150"/>
      <c r="AC171" s="150"/>
      <c r="AD171" s="150"/>
      <c r="AE171" s="150"/>
      <c r="AF171" s="150"/>
      <c r="AG171" s="150" t="s">
        <v>242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189" t="s">
        <v>1658</v>
      </c>
      <c r="D172" s="184"/>
      <c r="E172" s="185">
        <v>10.199999999999999</v>
      </c>
      <c r="F172" s="161"/>
      <c r="G172" s="161"/>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246</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261"/>
      <c r="D173" s="262"/>
      <c r="E173" s="262"/>
      <c r="F173" s="262"/>
      <c r="G173" s="262"/>
      <c r="H173" s="161"/>
      <c r="I173" s="161"/>
      <c r="J173" s="161"/>
      <c r="K173" s="161"/>
      <c r="L173" s="161"/>
      <c r="M173" s="161"/>
      <c r="N173" s="161"/>
      <c r="O173" s="161"/>
      <c r="P173" s="161"/>
      <c r="Q173" s="161"/>
      <c r="R173" s="161"/>
      <c r="S173" s="161"/>
      <c r="T173" s="161"/>
      <c r="U173" s="161"/>
      <c r="V173" s="161"/>
      <c r="W173" s="161"/>
      <c r="X173" s="161"/>
      <c r="Y173" s="150"/>
      <c r="Z173" s="150"/>
      <c r="AA173" s="150"/>
      <c r="AB173" s="150"/>
      <c r="AC173" s="150"/>
      <c r="AD173" s="150"/>
      <c r="AE173" s="150"/>
      <c r="AF173" s="150"/>
      <c r="AG173" s="150" t="s">
        <v>221</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ht="33.75" outlineLevel="1" x14ac:dyDescent="0.2">
      <c r="A174" s="170">
        <v>37</v>
      </c>
      <c r="B174" s="171" t="s">
        <v>1659</v>
      </c>
      <c r="C174" s="180" t="s">
        <v>1660</v>
      </c>
      <c r="D174" s="172" t="s">
        <v>239</v>
      </c>
      <c r="E174" s="173">
        <v>2.5499999999999998</v>
      </c>
      <c r="F174" s="174">
        <v>442.74</v>
      </c>
      <c r="G174" s="175">
        <f>ROUND(E174*F174,2)</f>
        <v>1128.99</v>
      </c>
      <c r="H174" s="174"/>
      <c r="I174" s="175">
        <f>ROUND(E174*H174,2)</f>
        <v>0</v>
      </c>
      <c r="J174" s="174"/>
      <c r="K174" s="175">
        <f>ROUND(E174*J174,2)</f>
        <v>0</v>
      </c>
      <c r="L174" s="175">
        <v>21</v>
      </c>
      <c r="M174" s="175">
        <f>G174*(1+L174/100)</f>
        <v>1366.0779</v>
      </c>
      <c r="N174" s="175">
        <v>2.49E-3</v>
      </c>
      <c r="O174" s="175">
        <f>ROUND(E174*N174,2)</f>
        <v>0.01</v>
      </c>
      <c r="P174" s="175">
        <v>0</v>
      </c>
      <c r="Q174" s="175">
        <f>ROUND(E174*P174,2)</f>
        <v>0</v>
      </c>
      <c r="R174" s="175" t="s">
        <v>894</v>
      </c>
      <c r="S174" s="175" t="s">
        <v>217</v>
      </c>
      <c r="T174" s="176" t="s">
        <v>218</v>
      </c>
      <c r="U174" s="161">
        <v>0.53188000000000002</v>
      </c>
      <c r="V174" s="161">
        <f>ROUND(E174*U174,2)</f>
        <v>1.36</v>
      </c>
      <c r="W174" s="161"/>
      <c r="X174" s="161" t="s">
        <v>241</v>
      </c>
      <c r="Y174" s="150"/>
      <c r="Z174" s="150"/>
      <c r="AA174" s="150"/>
      <c r="AB174" s="150"/>
      <c r="AC174" s="150"/>
      <c r="AD174" s="150"/>
      <c r="AE174" s="150"/>
      <c r="AF174" s="150"/>
      <c r="AG174" s="150" t="s">
        <v>242</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189" t="s">
        <v>1661</v>
      </c>
      <c r="D175" s="184"/>
      <c r="E175" s="185">
        <v>2.5499999999999998</v>
      </c>
      <c r="F175" s="161"/>
      <c r="G175" s="161"/>
      <c r="H175" s="161"/>
      <c r="I175" s="161"/>
      <c r="J175" s="161"/>
      <c r="K175" s="161"/>
      <c r="L175" s="161"/>
      <c r="M175" s="161"/>
      <c r="N175" s="161"/>
      <c r="O175" s="161"/>
      <c r="P175" s="161"/>
      <c r="Q175" s="161"/>
      <c r="R175" s="161"/>
      <c r="S175" s="161"/>
      <c r="T175" s="161"/>
      <c r="U175" s="161"/>
      <c r="V175" s="161"/>
      <c r="W175" s="161"/>
      <c r="X175" s="161"/>
      <c r="Y175" s="150"/>
      <c r="Z175" s="150"/>
      <c r="AA175" s="150"/>
      <c r="AB175" s="150"/>
      <c r="AC175" s="150"/>
      <c r="AD175" s="150"/>
      <c r="AE175" s="150"/>
      <c r="AF175" s="150"/>
      <c r="AG175" s="150" t="s">
        <v>246</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61"/>
      <c r="D176" s="262"/>
      <c r="E176" s="262"/>
      <c r="F176" s="262"/>
      <c r="G176" s="262"/>
      <c r="H176" s="161"/>
      <c r="I176" s="161"/>
      <c r="J176" s="161"/>
      <c r="K176" s="161"/>
      <c r="L176" s="161"/>
      <c r="M176" s="161"/>
      <c r="N176" s="161"/>
      <c r="O176" s="161"/>
      <c r="P176" s="161"/>
      <c r="Q176" s="161"/>
      <c r="R176" s="161"/>
      <c r="S176" s="161"/>
      <c r="T176" s="161"/>
      <c r="U176" s="161"/>
      <c r="V176" s="161"/>
      <c r="W176" s="161"/>
      <c r="X176" s="161"/>
      <c r="Y176" s="150"/>
      <c r="Z176" s="150"/>
      <c r="AA176" s="150"/>
      <c r="AB176" s="150"/>
      <c r="AC176" s="150"/>
      <c r="AD176" s="150"/>
      <c r="AE176" s="150"/>
      <c r="AF176" s="150"/>
      <c r="AG176" s="150" t="s">
        <v>221</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ht="33.75" outlineLevel="1" x14ac:dyDescent="0.2">
      <c r="A177" s="170">
        <v>38</v>
      </c>
      <c r="B177" s="171" t="s">
        <v>1662</v>
      </c>
      <c r="C177" s="180" t="s">
        <v>1663</v>
      </c>
      <c r="D177" s="172" t="s">
        <v>239</v>
      </c>
      <c r="E177" s="173">
        <v>11.15</v>
      </c>
      <c r="F177" s="174">
        <v>498.53</v>
      </c>
      <c r="G177" s="175">
        <f>ROUND(E177*F177,2)</f>
        <v>5558.61</v>
      </c>
      <c r="H177" s="174"/>
      <c r="I177" s="175">
        <f>ROUND(E177*H177,2)</f>
        <v>0</v>
      </c>
      <c r="J177" s="174"/>
      <c r="K177" s="175">
        <f>ROUND(E177*J177,2)</f>
        <v>0</v>
      </c>
      <c r="L177" s="175">
        <v>21</v>
      </c>
      <c r="M177" s="175">
        <f>G177*(1+L177/100)</f>
        <v>6725.918099999999</v>
      </c>
      <c r="N177" s="175">
        <v>3.0799999999999998E-3</v>
      </c>
      <c r="O177" s="175">
        <f>ROUND(E177*N177,2)</f>
        <v>0.03</v>
      </c>
      <c r="P177" s="175">
        <v>0</v>
      </c>
      <c r="Q177" s="175">
        <f>ROUND(E177*P177,2)</f>
        <v>0</v>
      </c>
      <c r="R177" s="175" t="s">
        <v>894</v>
      </c>
      <c r="S177" s="175" t="s">
        <v>217</v>
      </c>
      <c r="T177" s="176" t="s">
        <v>218</v>
      </c>
      <c r="U177" s="161">
        <v>0.57499999999999996</v>
      </c>
      <c r="V177" s="161">
        <f>ROUND(E177*U177,2)</f>
        <v>6.41</v>
      </c>
      <c r="W177" s="161"/>
      <c r="X177" s="161" t="s">
        <v>241</v>
      </c>
      <c r="Y177" s="150"/>
      <c r="Z177" s="150"/>
      <c r="AA177" s="150"/>
      <c r="AB177" s="150"/>
      <c r="AC177" s="150"/>
      <c r="AD177" s="150"/>
      <c r="AE177" s="150"/>
      <c r="AF177" s="150"/>
      <c r="AG177" s="150" t="s">
        <v>242</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189" t="s">
        <v>1664</v>
      </c>
      <c r="D178" s="184"/>
      <c r="E178" s="185">
        <v>11.15</v>
      </c>
      <c r="F178" s="161"/>
      <c r="G178" s="161"/>
      <c r="H178" s="161"/>
      <c r="I178" s="161"/>
      <c r="J178" s="161"/>
      <c r="K178" s="161"/>
      <c r="L178" s="161"/>
      <c r="M178" s="161"/>
      <c r="N178" s="161"/>
      <c r="O178" s="161"/>
      <c r="P178" s="161"/>
      <c r="Q178" s="161"/>
      <c r="R178" s="161"/>
      <c r="S178" s="161"/>
      <c r="T178" s="161"/>
      <c r="U178" s="161"/>
      <c r="V178" s="161"/>
      <c r="W178" s="161"/>
      <c r="X178" s="161"/>
      <c r="Y178" s="150"/>
      <c r="Z178" s="150"/>
      <c r="AA178" s="150"/>
      <c r="AB178" s="150"/>
      <c r="AC178" s="150"/>
      <c r="AD178" s="150"/>
      <c r="AE178" s="150"/>
      <c r="AF178" s="150"/>
      <c r="AG178" s="150" t="s">
        <v>246</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c r="B179" s="158"/>
      <c r="C179" s="261"/>
      <c r="D179" s="262"/>
      <c r="E179" s="262"/>
      <c r="F179" s="262"/>
      <c r="G179" s="262"/>
      <c r="H179" s="161"/>
      <c r="I179" s="161"/>
      <c r="J179" s="161"/>
      <c r="K179" s="161"/>
      <c r="L179" s="161"/>
      <c r="M179" s="161"/>
      <c r="N179" s="161"/>
      <c r="O179" s="161"/>
      <c r="P179" s="161"/>
      <c r="Q179" s="161"/>
      <c r="R179" s="161"/>
      <c r="S179" s="161"/>
      <c r="T179" s="161"/>
      <c r="U179" s="161"/>
      <c r="V179" s="161"/>
      <c r="W179" s="161"/>
      <c r="X179" s="161"/>
      <c r="Y179" s="150"/>
      <c r="Z179" s="150"/>
      <c r="AA179" s="150"/>
      <c r="AB179" s="150"/>
      <c r="AC179" s="150"/>
      <c r="AD179" s="150"/>
      <c r="AE179" s="150"/>
      <c r="AF179" s="150"/>
      <c r="AG179" s="150" t="s">
        <v>221</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22.5" outlineLevel="1" x14ac:dyDescent="0.2">
      <c r="A180" s="170">
        <v>39</v>
      </c>
      <c r="B180" s="171" t="s">
        <v>1665</v>
      </c>
      <c r="C180" s="180" t="s">
        <v>1666</v>
      </c>
      <c r="D180" s="172" t="s">
        <v>332</v>
      </c>
      <c r="E180" s="173">
        <v>3</v>
      </c>
      <c r="F180" s="174">
        <v>785.76</v>
      </c>
      <c r="G180" s="175">
        <f>ROUND(E180*F180,2)</f>
        <v>2357.2800000000002</v>
      </c>
      <c r="H180" s="174"/>
      <c r="I180" s="175">
        <f>ROUND(E180*H180,2)</f>
        <v>0</v>
      </c>
      <c r="J180" s="174"/>
      <c r="K180" s="175">
        <f>ROUND(E180*J180,2)</f>
        <v>0</v>
      </c>
      <c r="L180" s="175">
        <v>21</v>
      </c>
      <c r="M180" s="175">
        <f>G180*(1+L180/100)</f>
        <v>2852.3088000000002</v>
      </c>
      <c r="N180" s="175">
        <v>1.65E-3</v>
      </c>
      <c r="O180" s="175">
        <f>ROUND(E180*N180,2)</f>
        <v>0</v>
      </c>
      <c r="P180" s="175">
        <v>0</v>
      </c>
      <c r="Q180" s="175">
        <f>ROUND(E180*P180,2)</f>
        <v>0</v>
      </c>
      <c r="R180" s="175" t="s">
        <v>894</v>
      </c>
      <c r="S180" s="175" t="s">
        <v>217</v>
      </c>
      <c r="T180" s="176" t="s">
        <v>218</v>
      </c>
      <c r="U180" s="161">
        <v>1.0649</v>
      </c>
      <c r="V180" s="161">
        <f>ROUND(E180*U180,2)</f>
        <v>3.19</v>
      </c>
      <c r="W180" s="161"/>
      <c r="X180" s="161" t="s">
        <v>241</v>
      </c>
      <c r="Y180" s="150"/>
      <c r="Z180" s="150"/>
      <c r="AA180" s="150"/>
      <c r="AB180" s="150"/>
      <c r="AC180" s="150"/>
      <c r="AD180" s="150"/>
      <c r="AE180" s="150"/>
      <c r="AF180" s="150"/>
      <c r="AG180" s="150" t="s">
        <v>242</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189" t="s">
        <v>1667</v>
      </c>
      <c r="D181" s="184"/>
      <c r="E181" s="185">
        <v>3</v>
      </c>
      <c r="F181" s="161"/>
      <c r="G181" s="161"/>
      <c r="H181" s="161"/>
      <c r="I181" s="161"/>
      <c r="J181" s="161"/>
      <c r="K181" s="161"/>
      <c r="L181" s="161"/>
      <c r="M181" s="161"/>
      <c r="N181" s="161"/>
      <c r="O181" s="161"/>
      <c r="P181" s="161"/>
      <c r="Q181" s="161"/>
      <c r="R181" s="161"/>
      <c r="S181" s="161"/>
      <c r="T181" s="161"/>
      <c r="U181" s="161"/>
      <c r="V181" s="161"/>
      <c r="W181" s="161"/>
      <c r="X181" s="161"/>
      <c r="Y181" s="150"/>
      <c r="Z181" s="150"/>
      <c r="AA181" s="150"/>
      <c r="AB181" s="150"/>
      <c r="AC181" s="150"/>
      <c r="AD181" s="150"/>
      <c r="AE181" s="150"/>
      <c r="AF181" s="150"/>
      <c r="AG181" s="150" t="s">
        <v>246</v>
      </c>
      <c r="AH181" s="150">
        <v>0</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61"/>
      <c r="D182" s="262"/>
      <c r="E182" s="262"/>
      <c r="F182" s="262"/>
      <c r="G182" s="262"/>
      <c r="H182" s="161"/>
      <c r="I182" s="161"/>
      <c r="J182" s="161"/>
      <c r="K182" s="161"/>
      <c r="L182" s="161"/>
      <c r="M182" s="161"/>
      <c r="N182" s="161"/>
      <c r="O182" s="161"/>
      <c r="P182" s="161"/>
      <c r="Q182" s="161"/>
      <c r="R182" s="161"/>
      <c r="S182" s="161"/>
      <c r="T182" s="161"/>
      <c r="U182" s="161"/>
      <c r="V182" s="161"/>
      <c r="W182" s="161"/>
      <c r="X182" s="161"/>
      <c r="Y182" s="150"/>
      <c r="Z182" s="150"/>
      <c r="AA182" s="150"/>
      <c r="AB182" s="150"/>
      <c r="AC182" s="150"/>
      <c r="AD182" s="150"/>
      <c r="AE182" s="150"/>
      <c r="AF182" s="150"/>
      <c r="AG182" s="150" t="s">
        <v>221</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ht="22.5" outlineLevel="1" x14ac:dyDescent="0.2">
      <c r="A183" s="170">
        <v>40</v>
      </c>
      <c r="B183" s="171" t="s">
        <v>1668</v>
      </c>
      <c r="C183" s="180" t="s">
        <v>1669</v>
      </c>
      <c r="D183" s="172" t="s">
        <v>239</v>
      </c>
      <c r="E183" s="173">
        <v>31.7</v>
      </c>
      <c r="F183" s="174">
        <v>438.59</v>
      </c>
      <c r="G183" s="175">
        <f>ROUND(E183*F183,2)</f>
        <v>13903.3</v>
      </c>
      <c r="H183" s="174"/>
      <c r="I183" s="175">
        <f>ROUND(E183*H183,2)</f>
        <v>0</v>
      </c>
      <c r="J183" s="174"/>
      <c r="K183" s="175">
        <f>ROUND(E183*J183,2)</f>
        <v>0</v>
      </c>
      <c r="L183" s="175">
        <v>21</v>
      </c>
      <c r="M183" s="175">
        <f>G183*(1+L183/100)</f>
        <v>16822.992999999999</v>
      </c>
      <c r="N183" s="175">
        <v>2.9299999999999999E-3</v>
      </c>
      <c r="O183" s="175">
        <f>ROUND(E183*N183,2)</f>
        <v>0.09</v>
      </c>
      <c r="P183" s="175">
        <v>0</v>
      </c>
      <c r="Q183" s="175">
        <f>ROUND(E183*P183,2)</f>
        <v>0</v>
      </c>
      <c r="R183" s="175" t="s">
        <v>894</v>
      </c>
      <c r="S183" s="175" t="s">
        <v>217</v>
      </c>
      <c r="T183" s="176" t="s">
        <v>218</v>
      </c>
      <c r="U183" s="161">
        <v>0.5645</v>
      </c>
      <c r="V183" s="161">
        <f>ROUND(E183*U183,2)</f>
        <v>17.89</v>
      </c>
      <c r="W183" s="161"/>
      <c r="X183" s="161" t="s">
        <v>241</v>
      </c>
      <c r="Y183" s="150"/>
      <c r="Z183" s="150"/>
      <c r="AA183" s="150"/>
      <c r="AB183" s="150"/>
      <c r="AC183" s="150"/>
      <c r="AD183" s="150"/>
      <c r="AE183" s="150"/>
      <c r="AF183" s="150"/>
      <c r="AG183" s="150" t="s">
        <v>242</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9" t="s">
        <v>1670</v>
      </c>
      <c r="D184" s="184"/>
      <c r="E184" s="185">
        <v>31.7</v>
      </c>
      <c r="F184" s="161"/>
      <c r="G184" s="161"/>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246</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61"/>
      <c r="D185" s="262"/>
      <c r="E185" s="262"/>
      <c r="F185" s="262"/>
      <c r="G185" s="262"/>
      <c r="H185" s="161"/>
      <c r="I185" s="161"/>
      <c r="J185" s="161"/>
      <c r="K185" s="161"/>
      <c r="L185" s="161"/>
      <c r="M185" s="161"/>
      <c r="N185" s="161"/>
      <c r="O185" s="161"/>
      <c r="P185" s="161"/>
      <c r="Q185" s="161"/>
      <c r="R185" s="161"/>
      <c r="S185" s="161"/>
      <c r="T185" s="161"/>
      <c r="U185" s="161"/>
      <c r="V185" s="161"/>
      <c r="W185" s="161"/>
      <c r="X185" s="161"/>
      <c r="Y185" s="150"/>
      <c r="Z185" s="150"/>
      <c r="AA185" s="150"/>
      <c r="AB185" s="150"/>
      <c r="AC185" s="150"/>
      <c r="AD185" s="150"/>
      <c r="AE185" s="150"/>
      <c r="AF185" s="150"/>
      <c r="AG185" s="150" t="s">
        <v>221</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ht="45" outlineLevel="1" x14ac:dyDescent="0.2">
      <c r="A186" s="170">
        <v>41</v>
      </c>
      <c r="B186" s="171" t="s">
        <v>1671</v>
      </c>
      <c r="C186" s="180" t="s">
        <v>1672</v>
      </c>
      <c r="D186" s="172" t="s">
        <v>239</v>
      </c>
      <c r="E186" s="173">
        <v>4</v>
      </c>
      <c r="F186" s="174">
        <v>439.77</v>
      </c>
      <c r="G186" s="175">
        <f>ROUND(E186*F186,2)</f>
        <v>1759.08</v>
      </c>
      <c r="H186" s="174"/>
      <c r="I186" s="175">
        <f>ROUND(E186*H186,2)</f>
        <v>0</v>
      </c>
      <c r="J186" s="174"/>
      <c r="K186" s="175">
        <f>ROUND(E186*J186,2)</f>
        <v>0</v>
      </c>
      <c r="L186" s="175">
        <v>21</v>
      </c>
      <c r="M186" s="175">
        <f>G186*(1+L186/100)</f>
        <v>2128.4867999999997</v>
      </c>
      <c r="N186" s="175">
        <v>2.0699999999999998E-3</v>
      </c>
      <c r="O186" s="175">
        <f>ROUND(E186*N186,2)</f>
        <v>0.01</v>
      </c>
      <c r="P186" s="175">
        <v>0</v>
      </c>
      <c r="Q186" s="175">
        <f>ROUND(E186*P186,2)</f>
        <v>0</v>
      </c>
      <c r="R186" s="175" t="s">
        <v>894</v>
      </c>
      <c r="S186" s="175" t="s">
        <v>217</v>
      </c>
      <c r="T186" s="176" t="s">
        <v>218</v>
      </c>
      <c r="U186" s="161">
        <v>0.53844999999999998</v>
      </c>
      <c r="V186" s="161">
        <f>ROUND(E186*U186,2)</f>
        <v>2.15</v>
      </c>
      <c r="W186" s="161"/>
      <c r="X186" s="161" t="s">
        <v>241</v>
      </c>
      <c r="Y186" s="150"/>
      <c r="Z186" s="150"/>
      <c r="AA186" s="150"/>
      <c r="AB186" s="150"/>
      <c r="AC186" s="150"/>
      <c r="AD186" s="150"/>
      <c r="AE186" s="150"/>
      <c r="AF186" s="150"/>
      <c r="AG186" s="150" t="s">
        <v>242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9" t="s">
        <v>95</v>
      </c>
      <c r="D187" s="184"/>
      <c r="E187" s="185">
        <v>4</v>
      </c>
      <c r="F187" s="161"/>
      <c r="G187" s="161"/>
      <c r="H187" s="161"/>
      <c r="I187" s="161"/>
      <c r="J187" s="161"/>
      <c r="K187" s="161"/>
      <c r="L187" s="161"/>
      <c r="M187" s="161"/>
      <c r="N187" s="161"/>
      <c r="O187" s="161"/>
      <c r="P187" s="161"/>
      <c r="Q187" s="161"/>
      <c r="R187" s="161"/>
      <c r="S187" s="161"/>
      <c r="T187" s="161"/>
      <c r="U187" s="161"/>
      <c r="V187" s="161"/>
      <c r="W187" s="161"/>
      <c r="X187" s="161"/>
      <c r="Y187" s="150"/>
      <c r="Z187" s="150"/>
      <c r="AA187" s="150"/>
      <c r="AB187" s="150"/>
      <c r="AC187" s="150"/>
      <c r="AD187" s="150"/>
      <c r="AE187" s="150"/>
      <c r="AF187" s="150"/>
      <c r="AG187" s="150" t="s">
        <v>246</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61"/>
      <c r="D188" s="262"/>
      <c r="E188" s="262"/>
      <c r="F188" s="262"/>
      <c r="G188" s="262"/>
      <c r="H188" s="161"/>
      <c r="I188" s="161"/>
      <c r="J188" s="161"/>
      <c r="K188" s="161"/>
      <c r="L188" s="161"/>
      <c r="M188" s="161"/>
      <c r="N188" s="161"/>
      <c r="O188" s="161"/>
      <c r="P188" s="161"/>
      <c r="Q188" s="161"/>
      <c r="R188" s="161"/>
      <c r="S188" s="161"/>
      <c r="T188" s="161"/>
      <c r="U188" s="161"/>
      <c r="V188" s="161"/>
      <c r="W188" s="161"/>
      <c r="X188" s="161"/>
      <c r="Y188" s="150"/>
      <c r="Z188" s="150"/>
      <c r="AA188" s="150"/>
      <c r="AB188" s="150"/>
      <c r="AC188" s="150"/>
      <c r="AD188" s="150"/>
      <c r="AE188" s="150"/>
      <c r="AF188" s="150"/>
      <c r="AG188" s="150" t="s">
        <v>221</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ht="45" outlineLevel="1" x14ac:dyDescent="0.2">
      <c r="A189" s="170">
        <v>42</v>
      </c>
      <c r="B189" s="171" t="s">
        <v>916</v>
      </c>
      <c r="C189" s="180" t="s">
        <v>917</v>
      </c>
      <c r="D189" s="172" t="s">
        <v>239</v>
      </c>
      <c r="E189" s="173">
        <v>4.3</v>
      </c>
      <c r="F189" s="174">
        <v>469.44</v>
      </c>
      <c r="G189" s="175">
        <f>ROUND(E189*F189,2)</f>
        <v>2018.59</v>
      </c>
      <c r="H189" s="174"/>
      <c r="I189" s="175">
        <f>ROUND(E189*H189,2)</f>
        <v>0</v>
      </c>
      <c r="J189" s="174"/>
      <c r="K189" s="175">
        <f>ROUND(E189*J189,2)</f>
        <v>0</v>
      </c>
      <c r="L189" s="175">
        <v>21</v>
      </c>
      <c r="M189" s="175">
        <f>G189*(1+L189/100)</f>
        <v>2442.4938999999999</v>
      </c>
      <c r="N189" s="175">
        <v>2.63E-3</v>
      </c>
      <c r="O189" s="175">
        <f>ROUND(E189*N189,2)</f>
        <v>0.01</v>
      </c>
      <c r="P189" s="175">
        <v>0</v>
      </c>
      <c r="Q189" s="175">
        <f>ROUND(E189*P189,2)</f>
        <v>0</v>
      </c>
      <c r="R189" s="175" t="s">
        <v>894</v>
      </c>
      <c r="S189" s="175" t="s">
        <v>217</v>
      </c>
      <c r="T189" s="176" t="s">
        <v>218</v>
      </c>
      <c r="U189" s="161">
        <v>0.54305000000000003</v>
      </c>
      <c r="V189" s="161">
        <f>ROUND(E189*U189,2)</f>
        <v>2.34</v>
      </c>
      <c r="W189" s="161"/>
      <c r="X189" s="161" t="s">
        <v>241</v>
      </c>
      <c r="Y189" s="150"/>
      <c r="Z189" s="150"/>
      <c r="AA189" s="150"/>
      <c r="AB189" s="150"/>
      <c r="AC189" s="150"/>
      <c r="AD189" s="150"/>
      <c r="AE189" s="150"/>
      <c r="AF189" s="150"/>
      <c r="AG189" s="150" t="s">
        <v>242</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9" t="s">
        <v>1673</v>
      </c>
      <c r="D190" s="184"/>
      <c r="E190" s="185">
        <v>4.3</v>
      </c>
      <c r="F190" s="161"/>
      <c r="G190" s="161"/>
      <c r="H190" s="161"/>
      <c r="I190" s="161"/>
      <c r="J190" s="161"/>
      <c r="K190" s="161"/>
      <c r="L190" s="161"/>
      <c r="M190" s="161"/>
      <c r="N190" s="161"/>
      <c r="O190" s="161"/>
      <c r="P190" s="161"/>
      <c r="Q190" s="161"/>
      <c r="R190" s="161"/>
      <c r="S190" s="161"/>
      <c r="T190" s="161"/>
      <c r="U190" s="161"/>
      <c r="V190" s="161"/>
      <c r="W190" s="161"/>
      <c r="X190" s="161"/>
      <c r="Y190" s="150"/>
      <c r="Z190" s="150"/>
      <c r="AA190" s="150"/>
      <c r="AB190" s="150"/>
      <c r="AC190" s="150"/>
      <c r="AD190" s="150"/>
      <c r="AE190" s="150"/>
      <c r="AF190" s="150"/>
      <c r="AG190" s="150" t="s">
        <v>246</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61"/>
      <c r="D191" s="262"/>
      <c r="E191" s="262"/>
      <c r="F191" s="262"/>
      <c r="G191" s="262"/>
      <c r="H191" s="161"/>
      <c r="I191" s="161"/>
      <c r="J191" s="161"/>
      <c r="K191" s="161"/>
      <c r="L191" s="161"/>
      <c r="M191" s="161"/>
      <c r="N191" s="161"/>
      <c r="O191" s="161"/>
      <c r="P191" s="161"/>
      <c r="Q191" s="161"/>
      <c r="R191" s="161"/>
      <c r="S191" s="161"/>
      <c r="T191" s="161"/>
      <c r="U191" s="161"/>
      <c r="V191" s="161"/>
      <c r="W191" s="161"/>
      <c r="X191" s="161"/>
      <c r="Y191" s="150"/>
      <c r="Z191" s="150"/>
      <c r="AA191" s="150"/>
      <c r="AB191" s="150"/>
      <c r="AC191" s="150"/>
      <c r="AD191" s="150"/>
      <c r="AE191" s="150"/>
      <c r="AF191" s="150"/>
      <c r="AG191" s="150" t="s">
        <v>221</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ht="22.5" outlineLevel="1" x14ac:dyDescent="0.2">
      <c r="A192" s="170">
        <v>43</v>
      </c>
      <c r="B192" s="171" t="s">
        <v>1674</v>
      </c>
      <c r="C192" s="180" t="s">
        <v>1675</v>
      </c>
      <c r="D192" s="172" t="s">
        <v>239</v>
      </c>
      <c r="E192" s="173">
        <v>21.8</v>
      </c>
      <c r="F192" s="174">
        <v>331.16</v>
      </c>
      <c r="G192" s="175">
        <f>ROUND(E192*F192,2)</f>
        <v>7219.29</v>
      </c>
      <c r="H192" s="174"/>
      <c r="I192" s="175">
        <f>ROUND(E192*H192,2)</f>
        <v>0</v>
      </c>
      <c r="J192" s="174"/>
      <c r="K192" s="175">
        <f>ROUND(E192*J192,2)</f>
        <v>0</v>
      </c>
      <c r="L192" s="175">
        <v>21</v>
      </c>
      <c r="M192" s="175">
        <f>G192*(1+L192/100)</f>
        <v>8735.3408999999992</v>
      </c>
      <c r="N192" s="175">
        <v>1.3799999999999999E-3</v>
      </c>
      <c r="O192" s="175">
        <f>ROUND(E192*N192,2)</f>
        <v>0.03</v>
      </c>
      <c r="P192" s="175">
        <v>0</v>
      </c>
      <c r="Q192" s="175">
        <f>ROUND(E192*P192,2)</f>
        <v>0</v>
      </c>
      <c r="R192" s="175" t="s">
        <v>894</v>
      </c>
      <c r="S192" s="175" t="s">
        <v>217</v>
      </c>
      <c r="T192" s="176" t="s">
        <v>218</v>
      </c>
      <c r="U192" s="161">
        <v>0.31011</v>
      </c>
      <c r="V192" s="161">
        <f>ROUND(E192*U192,2)</f>
        <v>6.76</v>
      </c>
      <c r="W192" s="161"/>
      <c r="X192" s="161" t="s">
        <v>241</v>
      </c>
      <c r="Y192" s="150"/>
      <c r="Z192" s="150"/>
      <c r="AA192" s="150"/>
      <c r="AB192" s="150"/>
      <c r="AC192" s="150"/>
      <c r="AD192" s="150"/>
      <c r="AE192" s="150"/>
      <c r="AF192" s="150"/>
      <c r="AG192" s="150" t="s">
        <v>242</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57"/>
      <c r="B193" s="158"/>
      <c r="C193" s="259" t="s">
        <v>1676</v>
      </c>
      <c r="D193" s="260"/>
      <c r="E193" s="260"/>
      <c r="F193" s="260"/>
      <c r="G193" s="260"/>
      <c r="H193" s="161"/>
      <c r="I193" s="161"/>
      <c r="J193" s="161"/>
      <c r="K193" s="161"/>
      <c r="L193" s="161"/>
      <c r="M193" s="161"/>
      <c r="N193" s="161"/>
      <c r="O193" s="161"/>
      <c r="P193" s="161"/>
      <c r="Q193" s="161"/>
      <c r="R193" s="161"/>
      <c r="S193" s="161"/>
      <c r="T193" s="161"/>
      <c r="U193" s="161"/>
      <c r="V193" s="161"/>
      <c r="W193" s="161"/>
      <c r="X193" s="161"/>
      <c r="Y193" s="150"/>
      <c r="Z193" s="150"/>
      <c r="AA193" s="150"/>
      <c r="AB193" s="150"/>
      <c r="AC193" s="150"/>
      <c r="AD193" s="150"/>
      <c r="AE193" s="150"/>
      <c r="AF193" s="150"/>
      <c r="AG193" s="150" t="s">
        <v>244</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9" t="s">
        <v>1677</v>
      </c>
      <c r="D194" s="184"/>
      <c r="E194" s="185"/>
      <c r="F194" s="161"/>
      <c r="G194" s="161"/>
      <c r="H194" s="161"/>
      <c r="I194" s="161"/>
      <c r="J194" s="161"/>
      <c r="K194" s="161"/>
      <c r="L194" s="161"/>
      <c r="M194" s="161"/>
      <c r="N194" s="161"/>
      <c r="O194" s="161"/>
      <c r="P194" s="161"/>
      <c r="Q194" s="161"/>
      <c r="R194" s="161"/>
      <c r="S194" s="161"/>
      <c r="T194" s="161"/>
      <c r="U194" s="161"/>
      <c r="V194" s="161"/>
      <c r="W194" s="161"/>
      <c r="X194" s="161"/>
      <c r="Y194" s="150"/>
      <c r="Z194" s="150"/>
      <c r="AA194" s="150"/>
      <c r="AB194" s="150"/>
      <c r="AC194" s="150"/>
      <c r="AD194" s="150"/>
      <c r="AE194" s="150"/>
      <c r="AF194" s="150"/>
      <c r="AG194" s="150" t="s">
        <v>246</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189" t="s">
        <v>1678</v>
      </c>
      <c r="D195" s="184"/>
      <c r="E195" s="185">
        <v>21.8</v>
      </c>
      <c r="F195" s="161"/>
      <c r="G195" s="161"/>
      <c r="H195" s="161"/>
      <c r="I195" s="161"/>
      <c r="J195" s="161"/>
      <c r="K195" s="161"/>
      <c r="L195" s="161"/>
      <c r="M195" s="161"/>
      <c r="N195" s="161"/>
      <c r="O195" s="161"/>
      <c r="P195" s="161"/>
      <c r="Q195" s="161"/>
      <c r="R195" s="161"/>
      <c r="S195" s="161"/>
      <c r="T195" s="161"/>
      <c r="U195" s="161"/>
      <c r="V195" s="161"/>
      <c r="W195" s="161"/>
      <c r="X195" s="161"/>
      <c r="Y195" s="150"/>
      <c r="Z195" s="150"/>
      <c r="AA195" s="150"/>
      <c r="AB195" s="150"/>
      <c r="AC195" s="150"/>
      <c r="AD195" s="150"/>
      <c r="AE195" s="150"/>
      <c r="AF195" s="150"/>
      <c r="AG195" s="150" t="s">
        <v>246</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61"/>
      <c r="D196" s="262"/>
      <c r="E196" s="262"/>
      <c r="F196" s="262"/>
      <c r="G196" s="262"/>
      <c r="H196" s="161"/>
      <c r="I196" s="161"/>
      <c r="J196" s="161"/>
      <c r="K196" s="161"/>
      <c r="L196" s="161"/>
      <c r="M196" s="161"/>
      <c r="N196" s="161"/>
      <c r="O196" s="161"/>
      <c r="P196" s="161"/>
      <c r="Q196" s="161"/>
      <c r="R196" s="161"/>
      <c r="S196" s="161"/>
      <c r="T196" s="161"/>
      <c r="U196" s="161"/>
      <c r="V196" s="161"/>
      <c r="W196" s="161"/>
      <c r="X196" s="161"/>
      <c r="Y196" s="150"/>
      <c r="Z196" s="150"/>
      <c r="AA196" s="150"/>
      <c r="AB196" s="150"/>
      <c r="AC196" s="150"/>
      <c r="AD196" s="150"/>
      <c r="AE196" s="150"/>
      <c r="AF196" s="150"/>
      <c r="AG196" s="150" t="s">
        <v>221</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v>44</v>
      </c>
      <c r="B197" s="158" t="s">
        <v>924</v>
      </c>
      <c r="C197" s="190" t="s">
        <v>925</v>
      </c>
      <c r="D197" s="159" t="s">
        <v>0</v>
      </c>
      <c r="E197" s="177">
        <v>1559.5780999999999</v>
      </c>
      <c r="F197" s="162">
        <v>1.95</v>
      </c>
      <c r="G197" s="161">
        <f>ROUND(E197*F197,2)</f>
        <v>3041.18</v>
      </c>
      <c r="H197" s="162"/>
      <c r="I197" s="161">
        <f>ROUND(E197*H197,2)</f>
        <v>0</v>
      </c>
      <c r="J197" s="162"/>
      <c r="K197" s="161">
        <f>ROUND(E197*J197,2)</f>
        <v>0</v>
      </c>
      <c r="L197" s="161">
        <v>21</v>
      </c>
      <c r="M197" s="161">
        <f>G197*(1+L197/100)</f>
        <v>3679.8277999999996</v>
      </c>
      <c r="N197" s="161">
        <v>0</v>
      </c>
      <c r="O197" s="161">
        <f>ROUND(E197*N197,2)</f>
        <v>0</v>
      </c>
      <c r="P197" s="161">
        <v>0</v>
      </c>
      <c r="Q197" s="161">
        <f>ROUND(E197*P197,2)</f>
        <v>0</v>
      </c>
      <c r="R197" s="161" t="s">
        <v>894</v>
      </c>
      <c r="S197" s="161" t="s">
        <v>217</v>
      </c>
      <c r="T197" s="161" t="s">
        <v>218</v>
      </c>
      <c r="U197" s="161">
        <v>0</v>
      </c>
      <c r="V197" s="161">
        <f>ROUND(E197*U197,2)</f>
        <v>0</v>
      </c>
      <c r="W197" s="161"/>
      <c r="X197" s="161" t="s">
        <v>622</v>
      </c>
      <c r="Y197" s="150"/>
      <c r="Z197" s="150"/>
      <c r="AA197" s="150"/>
      <c r="AB197" s="150"/>
      <c r="AC197" s="150"/>
      <c r="AD197" s="150"/>
      <c r="AE197" s="150"/>
      <c r="AF197" s="150"/>
      <c r="AG197" s="150" t="s">
        <v>623</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63" t="s">
        <v>675</v>
      </c>
      <c r="D198" s="264"/>
      <c r="E198" s="264"/>
      <c r="F198" s="264"/>
      <c r="G198" s="264"/>
      <c r="H198" s="161"/>
      <c r="I198" s="161"/>
      <c r="J198" s="161"/>
      <c r="K198" s="161"/>
      <c r="L198" s="161"/>
      <c r="M198" s="161"/>
      <c r="N198" s="161"/>
      <c r="O198" s="161"/>
      <c r="P198" s="161"/>
      <c r="Q198" s="161"/>
      <c r="R198" s="161"/>
      <c r="S198" s="161"/>
      <c r="T198" s="161"/>
      <c r="U198" s="161"/>
      <c r="V198" s="161"/>
      <c r="W198" s="161"/>
      <c r="X198" s="161"/>
      <c r="Y198" s="150"/>
      <c r="Z198" s="150"/>
      <c r="AA198" s="150"/>
      <c r="AB198" s="150"/>
      <c r="AC198" s="150"/>
      <c r="AD198" s="150"/>
      <c r="AE198" s="150"/>
      <c r="AF198" s="150"/>
      <c r="AG198" s="150" t="s">
        <v>244</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57"/>
      <c r="B199" s="158"/>
      <c r="C199" s="261"/>
      <c r="D199" s="262"/>
      <c r="E199" s="262"/>
      <c r="F199" s="262"/>
      <c r="G199" s="262"/>
      <c r="H199" s="161"/>
      <c r="I199" s="161"/>
      <c r="J199" s="161"/>
      <c r="K199" s="161"/>
      <c r="L199" s="161"/>
      <c r="M199" s="161"/>
      <c r="N199" s="161"/>
      <c r="O199" s="161"/>
      <c r="P199" s="161"/>
      <c r="Q199" s="161"/>
      <c r="R199" s="161"/>
      <c r="S199" s="161"/>
      <c r="T199" s="161"/>
      <c r="U199" s="161"/>
      <c r="V199" s="161"/>
      <c r="W199" s="161"/>
      <c r="X199" s="161"/>
      <c r="Y199" s="150"/>
      <c r="Z199" s="150"/>
      <c r="AA199" s="150"/>
      <c r="AB199" s="150"/>
      <c r="AC199" s="150"/>
      <c r="AD199" s="150"/>
      <c r="AE199" s="150"/>
      <c r="AF199" s="150"/>
      <c r="AG199" s="150" t="s">
        <v>221</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x14ac:dyDescent="0.2">
      <c r="A200" s="164" t="s">
        <v>212</v>
      </c>
      <c r="B200" s="165" t="s">
        <v>155</v>
      </c>
      <c r="C200" s="179" t="s">
        <v>156</v>
      </c>
      <c r="D200" s="166"/>
      <c r="E200" s="167"/>
      <c r="F200" s="168"/>
      <c r="G200" s="168">
        <f>SUMIF(AG201:AG203,"&lt;&gt;NOR",G201:G203)</f>
        <v>30741.87</v>
      </c>
      <c r="H200" s="168"/>
      <c r="I200" s="168">
        <f>SUM(I201:I203)</f>
        <v>0</v>
      </c>
      <c r="J200" s="168"/>
      <c r="K200" s="168">
        <f>SUM(K201:K203)</f>
        <v>0</v>
      </c>
      <c r="L200" s="168"/>
      <c r="M200" s="168">
        <f>SUM(M201:M203)</f>
        <v>37197.662700000001</v>
      </c>
      <c r="N200" s="168"/>
      <c r="O200" s="168">
        <f>SUM(O201:O203)</f>
        <v>0.04</v>
      </c>
      <c r="P200" s="168"/>
      <c r="Q200" s="168">
        <f>SUM(Q201:Q203)</f>
        <v>0</v>
      </c>
      <c r="R200" s="168"/>
      <c r="S200" s="168"/>
      <c r="T200" s="169"/>
      <c r="U200" s="163"/>
      <c r="V200" s="163">
        <f>SUM(V201:V203)</f>
        <v>8.42</v>
      </c>
      <c r="W200" s="163"/>
      <c r="X200" s="163"/>
      <c r="AG200" t="s">
        <v>213</v>
      </c>
    </row>
    <row r="201" spans="1:60" outlineLevel="1" x14ac:dyDescent="0.2">
      <c r="A201" s="170">
        <v>45</v>
      </c>
      <c r="B201" s="171" t="s">
        <v>1679</v>
      </c>
      <c r="C201" s="180" t="s">
        <v>1680</v>
      </c>
      <c r="D201" s="172" t="s">
        <v>276</v>
      </c>
      <c r="E201" s="173">
        <v>93.5</v>
      </c>
      <c r="F201" s="174">
        <v>328.79</v>
      </c>
      <c r="G201" s="175">
        <f>ROUND(E201*F201,2)</f>
        <v>30741.87</v>
      </c>
      <c r="H201" s="174"/>
      <c r="I201" s="175">
        <f>ROUND(E201*H201,2)</f>
        <v>0</v>
      </c>
      <c r="J201" s="174"/>
      <c r="K201" s="175">
        <f>ROUND(E201*J201,2)</f>
        <v>0</v>
      </c>
      <c r="L201" s="175">
        <v>21</v>
      </c>
      <c r="M201" s="175">
        <f>G201*(1+L201/100)</f>
        <v>37197.662700000001</v>
      </c>
      <c r="N201" s="175">
        <v>4.6999999999999999E-4</v>
      </c>
      <c r="O201" s="175">
        <f>ROUND(E201*N201,2)</f>
        <v>0.04</v>
      </c>
      <c r="P201" s="175">
        <v>0</v>
      </c>
      <c r="Q201" s="175">
        <f>ROUND(E201*P201,2)</f>
        <v>0</v>
      </c>
      <c r="R201" s="175" t="s">
        <v>1681</v>
      </c>
      <c r="S201" s="175" t="s">
        <v>217</v>
      </c>
      <c r="T201" s="176" t="s">
        <v>218</v>
      </c>
      <c r="U201" s="161">
        <v>0.09</v>
      </c>
      <c r="V201" s="161">
        <f>ROUND(E201*U201,2)</f>
        <v>8.42</v>
      </c>
      <c r="W201" s="161"/>
      <c r="X201" s="161" t="s">
        <v>241</v>
      </c>
      <c r="Y201" s="150"/>
      <c r="Z201" s="150"/>
      <c r="AA201" s="150"/>
      <c r="AB201" s="150"/>
      <c r="AC201" s="150"/>
      <c r="AD201" s="150"/>
      <c r="AE201" s="150"/>
      <c r="AF201" s="150"/>
      <c r="AG201" s="150" t="s">
        <v>242</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189" t="s">
        <v>1682</v>
      </c>
      <c r="D202" s="184"/>
      <c r="E202" s="185">
        <v>93.5</v>
      </c>
      <c r="F202" s="161"/>
      <c r="G202" s="161"/>
      <c r="H202" s="161"/>
      <c r="I202" s="161"/>
      <c r="J202" s="161"/>
      <c r="K202" s="161"/>
      <c r="L202" s="161"/>
      <c r="M202" s="161"/>
      <c r="N202" s="161"/>
      <c r="O202" s="161"/>
      <c r="P202" s="161"/>
      <c r="Q202" s="161"/>
      <c r="R202" s="161"/>
      <c r="S202" s="161"/>
      <c r="T202" s="161"/>
      <c r="U202" s="161"/>
      <c r="V202" s="161"/>
      <c r="W202" s="161"/>
      <c r="X202" s="161"/>
      <c r="Y202" s="150"/>
      <c r="Z202" s="150"/>
      <c r="AA202" s="150"/>
      <c r="AB202" s="150"/>
      <c r="AC202" s="150"/>
      <c r="AD202" s="150"/>
      <c r="AE202" s="150"/>
      <c r="AF202" s="150"/>
      <c r="AG202" s="150" t="s">
        <v>246</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57"/>
      <c r="B203" s="158"/>
      <c r="C203" s="261"/>
      <c r="D203" s="262"/>
      <c r="E203" s="262"/>
      <c r="F203" s="262"/>
      <c r="G203" s="262"/>
      <c r="H203" s="161"/>
      <c r="I203" s="161"/>
      <c r="J203" s="161"/>
      <c r="K203" s="161"/>
      <c r="L203" s="161"/>
      <c r="M203" s="161"/>
      <c r="N203" s="161"/>
      <c r="O203" s="161"/>
      <c r="P203" s="161"/>
      <c r="Q203" s="161"/>
      <c r="R203" s="161"/>
      <c r="S203" s="161"/>
      <c r="T203" s="161"/>
      <c r="U203" s="161"/>
      <c r="V203" s="161"/>
      <c r="W203" s="161"/>
      <c r="X203" s="161"/>
      <c r="Y203" s="150"/>
      <c r="Z203" s="150"/>
      <c r="AA203" s="150"/>
      <c r="AB203" s="150"/>
      <c r="AC203" s="150"/>
      <c r="AD203" s="150"/>
      <c r="AE203" s="150"/>
      <c r="AF203" s="150"/>
      <c r="AG203" s="150" t="s">
        <v>221</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x14ac:dyDescent="0.2">
      <c r="A204" s="164" t="s">
        <v>212</v>
      </c>
      <c r="B204" s="165" t="s">
        <v>157</v>
      </c>
      <c r="C204" s="179" t="s">
        <v>158</v>
      </c>
      <c r="D204" s="166"/>
      <c r="E204" s="167"/>
      <c r="F204" s="168"/>
      <c r="G204" s="168">
        <f>SUMIF(AG205:AG213,"&lt;&gt;NOR",G205:G213)</f>
        <v>8291.34</v>
      </c>
      <c r="H204" s="168"/>
      <c r="I204" s="168">
        <f>SUM(I205:I213)</f>
        <v>0</v>
      </c>
      <c r="J204" s="168"/>
      <c r="K204" s="168">
        <f>SUM(K205:K213)</f>
        <v>0</v>
      </c>
      <c r="L204" s="168"/>
      <c r="M204" s="168">
        <f>SUM(M205:M213)</f>
        <v>10032.5214</v>
      </c>
      <c r="N204" s="168"/>
      <c r="O204" s="168">
        <f>SUM(O205:O213)</f>
        <v>0.12</v>
      </c>
      <c r="P204" s="168"/>
      <c r="Q204" s="168">
        <f>SUM(Q205:Q213)</f>
        <v>0</v>
      </c>
      <c r="R204" s="168"/>
      <c r="S204" s="168"/>
      <c r="T204" s="169"/>
      <c r="U204" s="163"/>
      <c r="V204" s="163">
        <f>SUM(V205:V213)</f>
        <v>5.47</v>
      </c>
      <c r="W204" s="163"/>
      <c r="X204" s="163"/>
      <c r="AG204" t="s">
        <v>213</v>
      </c>
    </row>
    <row r="205" spans="1:60" ht="22.5" outlineLevel="1" x14ac:dyDescent="0.2">
      <c r="A205" s="170">
        <v>46</v>
      </c>
      <c r="B205" s="171" t="s">
        <v>1683</v>
      </c>
      <c r="C205" s="180" t="s">
        <v>1684</v>
      </c>
      <c r="D205" s="172" t="s">
        <v>276</v>
      </c>
      <c r="E205" s="173">
        <v>9.9</v>
      </c>
      <c r="F205" s="174">
        <v>327.01</v>
      </c>
      <c r="G205" s="175">
        <f>ROUND(E205*F205,2)</f>
        <v>3237.4</v>
      </c>
      <c r="H205" s="174"/>
      <c r="I205" s="175">
        <f>ROUND(E205*H205,2)</f>
        <v>0</v>
      </c>
      <c r="J205" s="174"/>
      <c r="K205" s="175">
        <f>ROUND(E205*J205,2)</f>
        <v>0</v>
      </c>
      <c r="L205" s="175">
        <v>21</v>
      </c>
      <c r="M205" s="175">
        <f>G205*(1+L205/100)</f>
        <v>3917.2539999999999</v>
      </c>
      <c r="N205" s="175">
        <v>1.9000000000000001E-4</v>
      </c>
      <c r="O205" s="175">
        <f>ROUND(E205*N205,2)</f>
        <v>0</v>
      </c>
      <c r="P205" s="175">
        <v>0</v>
      </c>
      <c r="Q205" s="175">
        <f>ROUND(E205*P205,2)</f>
        <v>0</v>
      </c>
      <c r="R205" s="175" t="s">
        <v>928</v>
      </c>
      <c r="S205" s="175" t="s">
        <v>217</v>
      </c>
      <c r="T205" s="176" t="s">
        <v>218</v>
      </c>
      <c r="U205" s="161">
        <v>0.55300000000000005</v>
      </c>
      <c r="V205" s="161">
        <f>ROUND(E205*U205,2)</f>
        <v>5.47</v>
      </c>
      <c r="W205" s="161"/>
      <c r="X205" s="161" t="s">
        <v>241</v>
      </c>
      <c r="Y205" s="150"/>
      <c r="Z205" s="150"/>
      <c r="AA205" s="150"/>
      <c r="AB205" s="150"/>
      <c r="AC205" s="150"/>
      <c r="AD205" s="150"/>
      <c r="AE205" s="150"/>
      <c r="AF205" s="150"/>
      <c r="AG205" s="150" t="s">
        <v>242</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189" t="s">
        <v>1685</v>
      </c>
      <c r="D206" s="184"/>
      <c r="E206" s="185">
        <v>9.9</v>
      </c>
      <c r="F206" s="161"/>
      <c r="G206" s="161"/>
      <c r="H206" s="161"/>
      <c r="I206" s="161"/>
      <c r="J206" s="161"/>
      <c r="K206" s="161"/>
      <c r="L206" s="161"/>
      <c r="M206" s="161"/>
      <c r="N206" s="161"/>
      <c r="O206" s="161"/>
      <c r="P206" s="161"/>
      <c r="Q206" s="161"/>
      <c r="R206" s="161"/>
      <c r="S206" s="161"/>
      <c r="T206" s="161"/>
      <c r="U206" s="161"/>
      <c r="V206" s="161"/>
      <c r="W206" s="161"/>
      <c r="X206" s="161"/>
      <c r="Y206" s="150"/>
      <c r="Z206" s="150"/>
      <c r="AA206" s="150"/>
      <c r="AB206" s="150"/>
      <c r="AC206" s="150"/>
      <c r="AD206" s="150"/>
      <c r="AE206" s="150"/>
      <c r="AF206" s="150"/>
      <c r="AG206" s="150" t="s">
        <v>246</v>
      </c>
      <c r="AH206" s="150">
        <v>0</v>
      </c>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261"/>
      <c r="D207" s="262"/>
      <c r="E207" s="262"/>
      <c r="F207" s="262"/>
      <c r="G207" s="262"/>
      <c r="H207" s="161"/>
      <c r="I207" s="161"/>
      <c r="J207" s="161"/>
      <c r="K207" s="161"/>
      <c r="L207" s="161"/>
      <c r="M207" s="161"/>
      <c r="N207" s="161"/>
      <c r="O207" s="161"/>
      <c r="P207" s="161"/>
      <c r="Q207" s="161"/>
      <c r="R207" s="161"/>
      <c r="S207" s="161"/>
      <c r="T207" s="161"/>
      <c r="U207" s="161"/>
      <c r="V207" s="161"/>
      <c r="W207" s="161"/>
      <c r="X207" s="161"/>
      <c r="Y207" s="150"/>
      <c r="Z207" s="150"/>
      <c r="AA207" s="150"/>
      <c r="AB207" s="150"/>
      <c r="AC207" s="150"/>
      <c r="AD207" s="150"/>
      <c r="AE207" s="150"/>
      <c r="AF207" s="150"/>
      <c r="AG207" s="150" t="s">
        <v>221</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70">
        <v>47</v>
      </c>
      <c r="B208" s="171" t="s">
        <v>1686</v>
      </c>
      <c r="C208" s="180" t="s">
        <v>1687</v>
      </c>
      <c r="D208" s="172" t="s">
        <v>276</v>
      </c>
      <c r="E208" s="173">
        <v>11.88</v>
      </c>
      <c r="F208" s="174">
        <v>415.44</v>
      </c>
      <c r="G208" s="175">
        <f>ROUND(E208*F208,2)</f>
        <v>4935.43</v>
      </c>
      <c r="H208" s="174"/>
      <c r="I208" s="175">
        <f>ROUND(E208*H208,2)</f>
        <v>0</v>
      </c>
      <c r="J208" s="174"/>
      <c r="K208" s="175">
        <f>ROUND(E208*J208,2)</f>
        <v>0</v>
      </c>
      <c r="L208" s="175">
        <v>21</v>
      </c>
      <c r="M208" s="175">
        <f>G208*(1+L208/100)</f>
        <v>5971.8703000000005</v>
      </c>
      <c r="N208" s="175">
        <v>9.7999999999999997E-3</v>
      </c>
      <c r="O208" s="175">
        <f>ROUND(E208*N208,2)</f>
        <v>0.12</v>
      </c>
      <c r="P208" s="175">
        <v>0</v>
      </c>
      <c r="Q208" s="175">
        <f>ROUND(E208*P208,2)</f>
        <v>0</v>
      </c>
      <c r="R208" s="175" t="s">
        <v>295</v>
      </c>
      <c r="S208" s="175" t="s">
        <v>217</v>
      </c>
      <c r="T208" s="176" t="s">
        <v>218</v>
      </c>
      <c r="U208" s="161">
        <v>0</v>
      </c>
      <c r="V208" s="161">
        <f>ROUND(E208*U208,2)</f>
        <v>0</v>
      </c>
      <c r="W208" s="161"/>
      <c r="X208" s="161" t="s">
        <v>296</v>
      </c>
      <c r="Y208" s="150"/>
      <c r="Z208" s="150"/>
      <c r="AA208" s="150"/>
      <c r="AB208" s="150"/>
      <c r="AC208" s="150"/>
      <c r="AD208" s="150"/>
      <c r="AE208" s="150"/>
      <c r="AF208" s="150"/>
      <c r="AG208" s="150" t="s">
        <v>297</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189" t="s">
        <v>1688</v>
      </c>
      <c r="D209" s="184"/>
      <c r="E209" s="185">
        <v>11.88</v>
      </c>
      <c r="F209" s="161"/>
      <c r="G209" s="161"/>
      <c r="H209" s="161"/>
      <c r="I209" s="161"/>
      <c r="J209" s="161"/>
      <c r="K209" s="161"/>
      <c r="L209" s="161"/>
      <c r="M209" s="161"/>
      <c r="N209" s="161"/>
      <c r="O209" s="161"/>
      <c r="P209" s="161"/>
      <c r="Q209" s="161"/>
      <c r="R209" s="161"/>
      <c r="S209" s="161"/>
      <c r="T209" s="161"/>
      <c r="U209" s="161"/>
      <c r="V209" s="161"/>
      <c r="W209" s="161"/>
      <c r="X209" s="161"/>
      <c r="Y209" s="150"/>
      <c r="Z209" s="150"/>
      <c r="AA209" s="150"/>
      <c r="AB209" s="150"/>
      <c r="AC209" s="150"/>
      <c r="AD209" s="150"/>
      <c r="AE209" s="150"/>
      <c r="AF209" s="150"/>
      <c r="AG209" s="150" t="s">
        <v>246</v>
      </c>
      <c r="AH209" s="150">
        <v>5</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61"/>
      <c r="D210" s="262"/>
      <c r="E210" s="262"/>
      <c r="F210" s="262"/>
      <c r="G210" s="262"/>
      <c r="H210" s="161"/>
      <c r="I210" s="161"/>
      <c r="J210" s="161"/>
      <c r="K210" s="161"/>
      <c r="L210" s="161"/>
      <c r="M210" s="161"/>
      <c r="N210" s="161"/>
      <c r="O210" s="161"/>
      <c r="P210" s="161"/>
      <c r="Q210" s="161"/>
      <c r="R210" s="161"/>
      <c r="S210" s="161"/>
      <c r="T210" s="161"/>
      <c r="U210" s="161"/>
      <c r="V210" s="161"/>
      <c r="W210" s="161"/>
      <c r="X210" s="161"/>
      <c r="Y210" s="150"/>
      <c r="Z210" s="150"/>
      <c r="AA210" s="150"/>
      <c r="AB210" s="150"/>
      <c r="AC210" s="150"/>
      <c r="AD210" s="150"/>
      <c r="AE210" s="150"/>
      <c r="AF210" s="150"/>
      <c r="AG210" s="150" t="s">
        <v>221</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v>48</v>
      </c>
      <c r="B211" s="158" t="s">
        <v>957</v>
      </c>
      <c r="C211" s="190" t="s">
        <v>958</v>
      </c>
      <c r="D211" s="159" t="s">
        <v>0</v>
      </c>
      <c r="E211" s="177">
        <v>81.728300000000004</v>
      </c>
      <c r="F211" s="162">
        <v>1.45</v>
      </c>
      <c r="G211" s="161">
        <f>ROUND(E211*F211,2)</f>
        <v>118.51</v>
      </c>
      <c r="H211" s="162"/>
      <c r="I211" s="161">
        <f>ROUND(E211*H211,2)</f>
        <v>0</v>
      </c>
      <c r="J211" s="162"/>
      <c r="K211" s="161">
        <f>ROUND(E211*J211,2)</f>
        <v>0</v>
      </c>
      <c r="L211" s="161">
        <v>21</v>
      </c>
      <c r="M211" s="161">
        <f>G211*(1+L211/100)</f>
        <v>143.39709999999999</v>
      </c>
      <c r="N211" s="161">
        <v>0</v>
      </c>
      <c r="O211" s="161">
        <f>ROUND(E211*N211,2)</f>
        <v>0</v>
      </c>
      <c r="P211" s="161">
        <v>0</v>
      </c>
      <c r="Q211" s="161">
        <f>ROUND(E211*P211,2)</f>
        <v>0</v>
      </c>
      <c r="R211" s="161" t="s">
        <v>928</v>
      </c>
      <c r="S211" s="161" t="s">
        <v>217</v>
      </c>
      <c r="T211" s="161" t="s">
        <v>218</v>
      </c>
      <c r="U211" s="161">
        <v>0</v>
      </c>
      <c r="V211" s="161">
        <f>ROUND(E211*U211,2)</f>
        <v>0</v>
      </c>
      <c r="W211" s="161"/>
      <c r="X211" s="161" t="s">
        <v>622</v>
      </c>
      <c r="Y211" s="150"/>
      <c r="Z211" s="150"/>
      <c r="AA211" s="150"/>
      <c r="AB211" s="150"/>
      <c r="AC211" s="150"/>
      <c r="AD211" s="150"/>
      <c r="AE211" s="150"/>
      <c r="AF211" s="150"/>
      <c r="AG211" s="150" t="s">
        <v>623</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63" t="s">
        <v>675</v>
      </c>
      <c r="D212" s="264"/>
      <c r="E212" s="264"/>
      <c r="F212" s="264"/>
      <c r="G212" s="264"/>
      <c r="H212" s="161"/>
      <c r="I212" s="161"/>
      <c r="J212" s="161"/>
      <c r="K212" s="161"/>
      <c r="L212" s="161"/>
      <c r="M212" s="161"/>
      <c r="N212" s="161"/>
      <c r="O212" s="161"/>
      <c r="P212" s="161"/>
      <c r="Q212" s="161"/>
      <c r="R212" s="161"/>
      <c r="S212" s="161"/>
      <c r="T212" s="161"/>
      <c r="U212" s="161"/>
      <c r="V212" s="161"/>
      <c r="W212" s="161"/>
      <c r="X212" s="161"/>
      <c r="Y212" s="150"/>
      <c r="Z212" s="150"/>
      <c r="AA212" s="150"/>
      <c r="AB212" s="150"/>
      <c r="AC212" s="150"/>
      <c r="AD212" s="150"/>
      <c r="AE212" s="150"/>
      <c r="AF212" s="150"/>
      <c r="AG212" s="150" t="s">
        <v>244</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261"/>
      <c r="D213" s="262"/>
      <c r="E213" s="262"/>
      <c r="F213" s="262"/>
      <c r="G213" s="262"/>
      <c r="H213" s="161"/>
      <c r="I213" s="161"/>
      <c r="J213" s="161"/>
      <c r="K213" s="161"/>
      <c r="L213" s="161"/>
      <c r="M213" s="161"/>
      <c r="N213" s="161"/>
      <c r="O213" s="161"/>
      <c r="P213" s="161"/>
      <c r="Q213" s="161"/>
      <c r="R213" s="161"/>
      <c r="S213" s="161"/>
      <c r="T213" s="161"/>
      <c r="U213" s="161"/>
      <c r="V213" s="161"/>
      <c r="W213" s="161"/>
      <c r="X213" s="161"/>
      <c r="Y213" s="150"/>
      <c r="Z213" s="150"/>
      <c r="AA213" s="150"/>
      <c r="AB213" s="150"/>
      <c r="AC213" s="150"/>
      <c r="AD213" s="150"/>
      <c r="AE213" s="150"/>
      <c r="AF213" s="150"/>
      <c r="AG213" s="150" t="s">
        <v>221</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x14ac:dyDescent="0.2">
      <c r="A214" s="164" t="s">
        <v>212</v>
      </c>
      <c r="B214" s="165" t="s">
        <v>159</v>
      </c>
      <c r="C214" s="179" t="s">
        <v>160</v>
      </c>
      <c r="D214" s="166"/>
      <c r="E214" s="167"/>
      <c r="F214" s="168"/>
      <c r="G214" s="168">
        <f>SUMIF(AG215:AG221,"&lt;&gt;NOR",G215:G221)</f>
        <v>66798.11</v>
      </c>
      <c r="H214" s="168"/>
      <c r="I214" s="168">
        <f>SUM(I215:I221)</f>
        <v>0</v>
      </c>
      <c r="J214" s="168"/>
      <c r="K214" s="168">
        <f>SUM(K215:K221)</f>
        <v>0</v>
      </c>
      <c r="L214" s="168"/>
      <c r="M214" s="168">
        <f>SUM(M215:M221)</f>
        <v>80825.713099999994</v>
      </c>
      <c r="N214" s="168"/>
      <c r="O214" s="168">
        <f>SUM(O215:O221)</f>
        <v>0.01</v>
      </c>
      <c r="P214" s="168"/>
      <c r="Q214" s="168">
        <f>SUM(Q215:Q221)</f>
        <v>0</v>
      </c>
      <c r="R214" s="168"/>
      <c r="S214" s="168"/>
      <c r="T214" s="169"/>
      <c r="U214" s="163"/>
      <c r="V214" s="163">
        <f>SUM(V215:V221)</f>
        <v>6.5</v>
      </c>
      <c r="W214" s="163"/>
      <c r="X214" s="163"/>
      <c r="AG214" t="s">
        <v>213</v>
      </c>
    </row>
    <row r="215" spans="1:60" ht="22.5" outlineLevel="1" x14ac:dyDescent="0.2">
      <c r="A215" s="170">
        <v>49</v>
      </c>
      <c r="B215" s="171" t="s">
        <v>959</v>
      </c>
      <c r="C215" s="180" t="s">
        <v>960</v>
      </c>
      <c r="D215" s="172" t="s">
        <v>332</v>
      </c>
      <c r="E215" s="173">
        <v>2</v>
      </c>
      <c r="F215" s="174">
        <v>3560.89</v>
      </c>
      <c r="G215" s="175">
        <f>ROUND(E215*F215,2)</f>
        <v>7121.78</v>
      </c>
      <c r="H215" s="174"/>
      <c r="I215" s="175">
        <f>ROUND(E215*H215,2)</f>
        <v>0</v>
      </c>
      <c r="J215" s="174"/>
      <c r="K215" s="175">
        <f>ROUND(E215*J215,2)</f>
        <v>0</v>
      </c>
      <c r="L215" s="175">
        <v>21</v>
      </c>
      <c r="M215" s="175">
        <f>G215*(1+L215/100)</f>
        <v>8617.353799999999</v>
      </c>
      <c r="N215" s="175">
        <v>0</v>
      </c>
      <c r="O215" s="175">
        <f>ROUND(E215*N215,2)</f>
        <v>0</v>
      </c>
      <c r="P215" s="175">
        <v>0</v>
      </c>
      <c r="Q215" s="175">
        <f>ROUND(E215*P215,2)</f>
        <v>0</v>
      </c>
      <c r="R215" s="175" t="s">
        <v>961</v>
      </c>
      <c r="S215" s="175" t="s">
        <v>217</v>
      </c>
      <c r="T215" s="176" t="s">
        <v>218</v>
      </c>
      <c r="U215" s="161">
        <v>3.25</v>
      </c>
      <c r="V215" s="161">
        <f>ROUND(E215*U215,2)</f>
        <v>6.5</v>
      </c>
      <c r="W215" s="161"/>
      <c r="X215" s="161" t="s">
        <v>241</v>
      </c>
      <c r="Y215" s="150"/>
      <c r="Z215" s="150"/>
      <c r="AA215" s="150"/>
      <c r="AB215" s="150"/>
      <c r="AC215" s="150"/>
      <c r="AD215" s="150"/>
      <c r="AE215" s="150"/>
      <c r="AF215" s="150"/>
      <c r="AG215" s="150" t="s">
        <v>242</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50"/>
      <c r="D216" s="251"/>
      <c r="E216" s="251"/>
      <c r="F216" s="251"/>
      <c r="G216" s="251"/>
      <c r="H216" s="161"/>
      <c r="I216" s="161"/>
      <c r="J216" s="161"/>
      <c r="K216" s="161"/>
      <c r="L216" s="161"/>
      <c r="M216" s="161"/>
      <c r="N216" s="161"/>
      <c r="O216" s="161"/>
      <c r="P216" s="161"/>
      <c r="Q216" s="161"/>
      <c r="R216" s="161"/>
      <c r="S216" s="161"/>
      <c r="T216" s="161"/>
      <c r="U216" s="161"/>
      <c r="V216" s="161"/>
      <c r="W216" s="161"/>
      <c r="X216" s="161"/>
      <c r="Y216" s="150"/>
      <c r="Z216" s="150"/>
      <c r="AA216" s="150"/>
      <c r="AB216" s="150"/>
      <c r="AC216" s="150"/>
      <c r="AD216" s="150"/>
      <c r="AE216" s="150"/>
      <c r="AF216" s="150"/>
      <c r="AG216" s="150" t="s">
        <v>221</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70">
        <v>50</v>
      </c>
      <c r="B217" s="171" t="s">
        <v>978</v>
      </c>
      <c r="C217" s="180" t="s">
        <v>979</v>
      </c>
      <c r="D217" s="172" t="s">
        <v>332</v>
      </c>
      <c r="E217" s="173">
        <v>2</v>
      </c>
      <c r="F217" s="174">
        <v>29199.34</v>
      </c>
      <c r="G217" s="175">
        <f>ROUND(E217*F217,2)</f>
        <v>58398.68</v>
      </c>
      <c r="H217" s="174"/>
      <c r="I217" s="175">
        <f>ROUND(E217*H217,2)</f>
        <v>0</v>
      </c>
      <c r="J217" s="174"/>
      <c r="K217" s="175">
        <f>ROUND(E217*J217,2)</f>
        <v>0</v>
      </c>
      <c r="L217" s="175">
        <v>21</v>
      </c>
      <c r="M217" s="175">
        <f>G217*(1+L217/100)</f>
        <v>70662.402799999996</v>
      </c>
      <c r="N217" s="175">
        <v>4.0000000000000001E-3</v>
      </c>
      <c r="O217" s="175">
        <f>ROUND(E217*N217,2)</f>
        <v>0.01</v>
      </c>
      <c r="P217" s="175">
        <v>0</v>
      </c>
      <c r="Q217" s="175">
        <f>ROUND(E217*P217,2)</f>
        <v>0</v>
      </c>
      <c r="R217" s="175"/>
      <c r="S217" s="175" t="s">
        <v>288</v>
      </c>
      <c r="T217" s="176" t="s">
        <v>218</v>
      </c>
      <c r="U217" s="161">
        <v>0</v>
      </c>
      <c r="V217" s="161">
        <f>ROUND(E217*U217,2)</f>
        <v>0</v>
      </c>
      <c r="W217" s="161"/>
      <c r="X217" s="161" t="s">
        <v>296</v>
      </c>
      <c r="Y217" s="150"/>
      <c r="Z217" s="150"/>
      <c r="AA217" s="150"/>
      <c r="AB217" s="150"/>
      <c r="AC217" s="150"/>
      <c r="AD217" s="150"/>
      <c r="AE217" s="150"/>
      <c r="AF217" s="150"/>
      <c r="AG217" s="150" t="s">
        <v>297</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50"/>
      <c r="D218" s="251"/>
      <c r="E218" s="251"/>
      <c r="F218" s="251"/>
      <c r="G218" s="251"/>
      <c r="H218" s="161"/>
      <c r="I218" s="161"/>
      <c r="J218" s="161"/>
      <c r="K218" s="161"/>
      <c r="L218" s="161"/>
      <c r="M218" s="161"/>
      <c r="N218" s="161"/>
      <c r="O218" s="161"/>
      <c r="P218" s="161"/>
      <c r="Q218" s="161"/>
      <c r="R218" s="161"/>
      <c r="S218" s="161"/>
      <c r="T218" s="161"/>
      <c r="U218" s="161"/>
      <c r="V218" s="161"/>
      <c r="W218" s="161"/>
      <c r="X218" s="161"/>
      <c r="Y218" s="150"/>
      <c r="Z218" s="150"/>
      <c r="AA218" s="150"/>
      <c r="AB218" s="150"/>
      <c r="AC218" s="150"/>
      <c r="AD218" s="150"/>
      <c r="AE218" s="150"/>
      <c r="AF218" s="150"/>
      <c r="AG218" s="150" t="s">
        <v>221</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
      <c r="A219" s="157">
        <v>51</v>
      </c>
      <c r="B219" s="158" t="s">
        <v>980</v>
      </c>
      <c r="C219" s="190" t="s">
        <v>981</v>
      </c>
      <c r="D219" s="159" t="s">
        <v>0</v>
      </c>
      <c r="E219" s="177">
        <v>655.20460000000003</v>
      </c>
      <c r="F219" s="162">
        <v>1.95</v>
      </c>
      <c r="G219" s="161">
        <f>ROUND(E219*F219,2)</f>
        <v>1277.6500000000001</v>
      </c>
      <c r="H219" s="162"/>
      <c r="I219" s="161">
        <f>ROUND(E219*H219,2)</f>
        <v>0</v>
      </c>
      <c r="J219" s="162"/>
      <c r="K219" s="161">
        <f>ROUND(E219*J219,2)</f>
        <v>0</v>
      </c>
      <c r="L219" s="161">
        <v>21</v>
      </c>
      <c r="M219" s="161">
        <f>G219*(1+L219/100)</f>
        <v>1545.9565</v>
      </c>
      <c r="N219" s="161">
        <v>0</v>
      </c>
      <c r="O219" s="161">
        <f>ROUND(E219*N219,2)</f>
        <v>0</v>
      </c>
      <c r="P219" s="161">
        <v>0</v>
      </c>
      <c r="Q219" s="161">
        <f>ROUND(E219*P219,2)</f>
        <v>0</v>
      </c>
      <c r="R219" s="161" t="s">
        <v>961</v>
      </c>
      <c r="S219" s="161" t="s">
        <v>217</v>
      </c>
      <c r="T219" s="161" t="s">
        <v>218</v>
      </c>
      <c r="U219" s="161">
        <v>0</v>
      </c>
      <c r="V219" s="161">
        <f>ROUND(E219*U219,2)</f>
        <v>0</v>
      </c>
      <c r="W219" s="161"/>
      <c r="X219" s="161" t="s">
        <v>622</v>
      </c>
      <c r="Y219" s="150"/>
      <c r="Z219" s="150"/>
      <c r="AA219" s="150"/>
      <c r="AB219" s="150"/>
      <c r="AC219" s="150"/>
      <c r="AD219" s="150"/>
      <c r="AE219" s="150"/>
      <c r="AF219" s="150"/>
      <c r="AG219" s="150" t="s">
        <v>623</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263" t="s">
        <v>675</v>
      </c>
      <c r="D220" s="264"/>
      <c r="E220" s="264"/>
      <c r="F220" s="264"/>
      <c r="G220" s="264"/>
      <c r="H220" s="161"/>
      <c r="I220" s="161"/>
      <c r="J220" s="161"/>
      <c r="K220" s="161"/>
      <c r="L220" s="161"/>
      <c r="M220" s="161"/>
      <c r="N220" s="161"/>
      <c r="O220" s="161"/>
      <c r="P220" s="161"/>
      <c r="Q220" s="161"/>
      <c r="R220" s="161"/>
      <c r="S220" s="161"/>
      <c r="T220" s="161"/>
      <c r="U220" s="161"/>
      <c r="V220" s="161"/>
      <c r="W220" s="161"/>
      <c r="X220" s="161"/>
      <c r="Y220" s="150"/>
      <c r="Z220" s="150"/>
      <c r="AA220" s="150"/>
      <c r="AB220" s="150"/>
      <c r="AC220" s="150"/>
      <c r="AD220" s="150"/>
      <c r="AE220" s="150"/>
      <c r="AF220" s="150"/>
      <c r="AG220" s="150" t="s">
        <v>244</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61"/>
      <c r="D221" s="262"/>
      <c r="E221" s="262"/>
      <c r="F221" s="262"/>
      <c r="G221" s="262"/>
      <c r="H221" s="161"/>
      <c r="I221" s="161"/>
      <c r="J221" s="161"/>
      <c r="K221" s="161"/>
      <c r="L221" s="161"/>
      <c r="M221" s="161"/>
      <c r="N221" s="161"/>
      <c r="O221" s="161"/>
      <c r="P221" s="161"/>
      <c r="Q221" s="161"/>
      <c r="R221" s="161"/>
      <c r="S221" s="161"/>
      <c r="T221" s="161"/>
      <c r="U221" s="161"/>
      <c r="V221" s="161"/>
      <c r="W221" s="161"/>
      <c r="X221" s="161"/>
      <c r="Y221" s="150"/>
      <c r="Z221" s="150"/>
      <c r="AA221" s="150"/>
      <c r="AB221" s="150"/>
      <c r="AC221" s="150"/>
      <c r="AD221" s="150"/>
      <c r="AE221" s="150"/>
      <c r="AF221" s="150"/>
      <c r="AG221" s="150" t="s">
        <v>221</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x14ac:dyDescent="0.2">
      <c r="A222" s="164" t="s">
        <v>212</v>
      </c>
      <c r="B222" s="165" t="s">
        <v>167</v>
      </c>
      <c r="C222" s="179" t="s">
        <v>168</v>
      </c>
      <c r="D222" s="166"/>
      <c r="E222" s="167"/>
      <c r="F222" s="168"/>
      <c r="G222" s="168">
        <f>SUMIF(AG223:AG252,"&lt;&gt;NOR",G223:G252)</f>
        <v>111285.74</v>
      </c>
      <c r="H222" s="168"/>
      <c r="I222" s="168">
        <f>SUM(I223:I252)</f>
        <v>0</v>
      </c>
      <c r="J222" s="168"/>
      <c r="K222" s="168">
        <f>SUM(K223:K252)</f>
        <v>0</v>
      </c>
      <c r="L222" s="168"/>
      <c r="M222" s="168">
        <f>SUM(M223:M252)</f>
        <v>134655.74540000001</v>
      </c>
      <c r="N222" s="168"/>
      <c r="O222" s="168">
        <f>SUM(O223:O252)</f>
        <v>0.19</v>
      </c>
      <c r="P222" s="168"/>
      <c r="Q222" s="168">
        <f>SUM(Q223:Q252)</f>
        <v>0</v>
      </c>
      <c r="R222" s="168"/>
      <c r="S222" s="168"/>
      <c r="T222" s="169"/>
      <c r="U222" s="163"/>
      <c r="V222" s="163">
        <f>SUM(V223:V252)</f>
        <v>174.26</v>
      </c>
      <c r="W222" s="163"/>
      <c r="X222" s="163"/>
      <c r="AG222" t="s">
        <v>213</v>
      </c>
    </row>
    <row r="223" spans="1:60" outlineLevel="1" x14ac:dyDescent="0.2">
      <c r="A223" s="170">
        <v>52</v>
      </c>
      <c r="B223" s="171" t="s">
        <v>1689</v>
      </c>
      <c r="C223" s="180" t="s">
        <v>1690</v>
      </c>
      <c r="D223" s="172" t="s">
        <v>276</v>
      </c>
      <c r="E223" s="173">
        <v>316.89400000000001</v>
      </c>
      <c r="F223" s="174">
        <v>262.32</v>
      </c>
      <c r="G223" s="175">
        <f>ROUND(E223*F223,2)</f>
        <v>83127.63</v>
      </c>
      <c r="H223" s="174"/>
      <c r="I223" s="175">
        <f>ROUND(E223*H223,2)</f>
        <v>0</v>
      </c>
      <c r="J223" s="174"/>
      <c r="K223" s="175">
        <f>ROUND(E223*J223,2)</f>
        <v>0</v>
      </c>
      <c r="L223" s="175">
        <v>21</v>
      </c>
      <c r="M223" s="175">
        <f>G223*(1+L223/100)</f>
        <v>100584.4323</v>
      </c>
      <c r="N223" s="175">
        <v>4.2000000000000002E-4</v>
      </c>
      <c r="O223" s="175">
        <f>ROUND(E223*N223,2)</f>
        <v>0.13</v>
      </c>
      <c r="P223" s="175">
        <v>0</v>
      </c>
      <c r="Q223" s="175">
        <f>ROUND(E223*P223,2)</f>
        <v>0</v>
      </c>
      <c r="R223" s="175" t="s">
        <v>1023</v>
      </c>
      <c r="S223" s="175" t="s">
        <v>217</v>
      </c>
      <c r="T223" s="176" t="s">
        <v>218</v>
      </c>
      <c r="U223" s="161">
        <v>0.379</v>
      </c>
      <c r="V223" s="161">
        <f>ROUND(E223*U223,2)</f>
        <v>120.1</v>
      </c>
      <c r="W223" s="161"/>
      <c r="X223" s="161" t="s">
        <v>241</v>
      </c>
      <c r="Y223" s="150"/>
      <c r="Z223" s="150"/>
      <c r="AA223" s="150"/>
      <c r="AB223" s="150"/>
      <c r="AC223" s="150"/>
      <c r="AD223" s="150"/>
      <c r="AE223" s="150"/>
      <c r="AF223" s="150"/>
      <c r="AG223" s="150" t="s">
        <v>242</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9" t="s">
        <v>1691</v>
      </c>
      <c r="D224" s="184"/>
      <c r="E224" s="185">
        <v>361.09399999999999</v>
      </c>
      <c r="F224" s="161"/>
      <c r="G224" s="161"/>
      <c r="H224" s="161"/>
      <c r="I224" s="161"/>
      <c r="J224" s="161"/>
      <c r="K224" s="161"/>
      <c r="L224" s="161"/>
      <c r="M224" s="161"/>
      <c r="N224" s="161"/>
      <c r="O224" s="161"/>
      <c r="P224" s="161"/>
      <c r="Q224" s="161"/>
      <c r="R224" s="161"/>
      <c r="S224" s="161"/>
      <c r="T224" s="161"/>
      <c r="U224" s="161"/>
      <c r="V224" s="161"/>
      <c r="W224" s="161"/>
      <c r="X224" s="161"/>
      <c r="Y224" s="150"/>
      <c r="Z224" s="150"/>
      <c r="AA224" s="150"/>
      <c r="AB224" s="150"/>
      <c r="AC224" s="150"/>
      <c r="AD224" s="150"/>
      <c r="AE224" s="150"/>
      <c r="AF224" s="150"/>
      <c r="AG224" s="150" t="s">
        <v>246</v>
      </c>
      <c r="AH224" s="150">
        <v>5</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189" t="s">
        <v>1692</v>
      </c>
      <c r="D225" s="184"/>
      <c r="E225" s="185">
        <v>-85</v>
      </c>
      <c r="F225" s="161"/>
      <c r="G225" s="161"/>
      <c r="H225" s="161"/>
      <c r="I225" s="161"/>
      <c r="J225" s="161"/>
      <c r="K225" s="161"/>
      <c r="L225" s="161"/>
      <c r="M225" s="161"/>
      <c r="N225" s="161"/>
      <c r="O225" s="161"/>
      <c r="P225" s="161"/>
      <c r="Q225" s="161"/>
      <c r="R225" s="161"/>
      <c r="S225" s="161"/>
      <c r="T225" s="161"/>
      <c r="U225" s="161"/>
      <c r="V225" s="161"/>
      <c r="W225" s="161"/>
      <c r="X225" s="161"/>
      <c r="Y225" s="150"/>
      <c r="Z225" s="150"/>
      <c r="AA225" s="150"/>
      <c r="AB225" s="150"/>
      <c r="AC225" s="150"/>
      <c r="AD225" s="150"/>
      <c r="AE225" s="150"/>
      <c r="AF225" s="150"/>
      <c r="AG225" s="150" t="s">
        <v>246</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57"/>
      <c r="B226" s="158"/>
      <c r="C226" s="189" t="s">
        <v>1693</v>
      </c>
      <c r="D226" s="184"/>
      <c r="E226" s="185">
        <v>40.799999999999997</v>
      </c>
      <c r="F226" s="161"/>
      <c r="G226" s="161"/>
      <c r="H226" s="161"/>
      <c r="I226" s="161"/>
      <c r="J226" s="161"/>
      <c r="K226" s="161"/>
      <c r="L226" s="161"/>
      <c r="M226" s="161"/>
      <c r="N226" s="161"/>
      <c r="O226" s="161"/>
      <c r="P226" s="161"/>
      <c r="Q226" s="161"/>
      <c r="R226" s="161"/>
      <c r="S226" s="161"/>
      <c r="T226" s="161"/>
      <c r="U226" s="161"/>
      <c r="V226" s="161"/>
      <c r="W226" s="161"/>
      <c r="X226" s="161"/>
      <c r="Y226" s="150"/>
      <c r="Z226" s="150"/>
      <c r="AA226" s="150"/>
      <c r="AB226" s="150"/>
      <c r="AC226" s="150"/>
      <c r="AD226" s="150"/>
      <c r="AE226" s="150"/>
      <c r="AF226" s="150"/>
      <c r="AG226" s="150" t="s">
        <v>246</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61"/>
      <c r="D227" s="262"/>
      <c r="E227" s="262"/>
      <c r="F227" s="262"/>
      <c r="G227" s="262"/>
      <c r="H227" s="161"/>
      <c r="I227" s="161"/>
      <c r="J227" s="161"/>
      <c r="K227" s="161"/>
      <c r="L227" s="161"/>
      <c r="M227" s="161"/>
      <c r="N227" s="161"/>
      <c r="O227" s="161"/>
      <c r="P227" s="161"/>
      <c r="Q227" s="161"/>
      <c r="R227" s="161"/>
      <c r="S227" s="161"/>
      <c r="T227" s="161"/>
      <c r="U227" s="161"/>
      <c r="V227" s="161"/>
      <c r="W227" s="161"/>
      <c r="X227" s="161"/>
      <c r="Y227" s="150"/>
      <c r="Z227" s="150"/>
      <c r="AA227" s="150"/>
      <c r="AB227" s="150"/>
      <c r="AC227" s="150"/>
      <c r="AD227" s="150"/>
      <c r="AE227" s="150"/>
      <c r="AF227" s="150"/>
      <c r="AG227" s="150" t="s">
        <v>221</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ht="22.5" outlineLevel="1" x14ac:dyDescent="0.2">
      <c r="A228" s="170">
        <v>53</v>
      </c>
      <c r="B228" s="171" t="s">
        <v>1694</v>
      </c>
      <c r="C228" s="180" t="s">
        <v>1695</v>
      </c>
      <c r="D228" s="172" t="s">
        <v>276</v>
      </c>
      <c r="E228" s="173">
        <v>361.09399999999999</v>
      </c>
      <c r="F228" s="174">
        <v>77.98</v>
      </c>
      <c r="G228" s="175">
        <f>ROUND(E228*F228,2)</f>
        <v>28158.11</v>
      </c>
      <c r="H228" s="174"/>
      <c r="I228" s="175">
        <f>ROUND(E228*H228,2)</f>
        <v>0</v>
      </c>
      <c r="J228" s="174"/>
      <c r="K228" s="175">
        <f>ROUND(E228*J228,2)</f>
        <v>0</v>
      </c>
      <c r="L228" s="175">
        <v>21</v>
      </c>
      <c r="M228" s="175">
        <f>G228*(1+L228/100)</f>
        <v>34071.313099999999</v>
      </c>
      <c r="N228" s="175">
        <v>1.6000000000000001E-4</v>
      </c>
      <c r="O228" s="175">
        <f>ROUND(E228*N228,2)</f>
        <v>0.06</v>
      </c>
      <c r="P228" s="175">
        <v>0</v>
      </c>
      <c r="Q228" s="175">
        <f>ROUND(E228*P228,2)</f>
        <v>0</v>
      </c>
      <c r="R228" s="175" t="s">
        <v>1023</v>
      </c>
      <c r="S228" s="175" t="s">
        <v>217</v>
      </c>
      <c r="T228" s="176" t="s">
        <v>218</v>
      </c>
      <c r="U228" s="161">
        <v>0.15</v>
      </c>
      <c r="V228" s="161">
        <f>ROUND(E228*U228,2)</f>
        <v>54.16</v>
      </c>
      <c r="W228" s="161"/>
      <c r="X228" s="161" t="s">
        <v>241</v>
      </c>
      <c r="Y228" s="150"/>
      <c r="Z228" s="150"/>
      <c r="AA228" s="150"/>
      <c r="AB228" s="150"/>
      <c r="AC228" s="150"/>
      <c r="AD228" s="150"/>
      <c r="AE228" s="150"/>
      <c r="AF228" s="150"/>
      <c r="AG228" s="150" t="s">
        <v>242</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59" t="s">
        <v>1696</v>
      </c>
      <c r="D229" s="260"/>
      <c r="E229" s="260"/>
      <c r="F229" s="260"/>
      <c r="G229" s="260"/>
      <c r="H229" s="161"/>
      <c r="I229" s="161"/>
      <c r="J229" s="161"/>
      <c r="K229" s="161"/>
      <c r="L229" s="161"/>
      <c r="M229" s="161"/>
      <c r="N229" s="161"/>
      <c r="O229" s="161"/>
      <c r="P229" s="161"/>
      <c r="Q229" s="161"/>
      <c r="R229" s="161"/>
      <c r="S229" s="161"/>
      <c r="T229" s="161"/>
      <c r="U229" s="161"/>
      <c r="V229" s="161"/>
      <c r="W229" s="161"/>
      <c r="X229" s="161"/>
      <c r="Y229" s="150"/>
      <c r="Z229" s="150"/>
      <c r="AA229" s="150"/>
      <c r="AB229" s="150"/>
      <c r="AC229" s="150"/>
      <c r="AD229" s="150"/>
      <c r="AE229" s="150"/>
      <c r="AF229" s="150"/>
      <c r="AG229" s="150" t="s">
        <v>244</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57"/>
      <c r="B230" s="158"/>
      <c r="C230" s="189" t="s">
        <v>1587</v>
      </c>
      <c r="D230" s="184"/>
      <c r="E230" s="185"/>
      <c r="F230" s="161"/>
      <c r="G230" s="161"/>
      <c r="H230" s="161"/>
      <c r="I230" s="161"/>
      <c r="J230" s="161"/>
      <c r="K230" s="161"/>
      <c r="L230" s="161"/>
      <c r="M230" s="161"/>
      <c r="N230" s="161"/>
      <c r="O230" s="161"/>
      <c r="P230" s="161"/>
      <c r="Q230" s="161"/>
      <c r="R230" s="161"/>
      <c r="S230" s="161"/>
      <c r="T230" s="161"/>
      <c r="U230" s="161"/>
      <c r="V230" s="161"/>
      <c r="W230" s="161"/>
      <c r="X230" s="161"/>
      <c r="Y230" s="150"/>
      <c r="Z230" s="150"/>
      <c r="AA230" s="150"/>
      <c r="AB230" s="150"/>
      <c r="AC230" s="150"/>
      <c r="AD230" s="150"/>
      <c r="AE230" s="150"/>
      <c r="AF230" s="150"/>
      <c r="AG230" s="150" t="s">
        <v>246</v>
      </c>
      <c r="AH230" s="150">
        <v>0</v>
      </c>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9" t="s">
        <v>1697</v>
      </c>
      <c r="D231" s="184"/>
      <c r="E231" s="185">
        <v>3.9</v>
      </c>
      <c r="F231" s="161"/>
      <c r="G231" s="161"/>
      <c r="H231" s="161"/>
      <c r="I231" s="161"/>
      <c r="J231" s="161"/>
      <c r="K231" s="161"/>
      <c r="L231" s="161"/>
      <c r="M231" s="161"/>
      <c r="N231" s="161"/>
      <c r="O231" s="161"/>
      <c r="P231" s="161"/>
      <c r="Q231" s="161"/>
      <c r="R231" s="161"/>
      <c r="S231" s="161"/>
      <c r="T231" s="161"/>
      <c r="U231" s="161"/>
      <c r="V231" s="161"/>
      <c r="W231" s="161"/>
      <c r="X231" s="161"/>
      <c r="Y231" s="150"/>
      <c r="Z231" s="150"/>
      <c r="AA231" s="150"/>
      <c r="AB231" s="150"/>
      <c r="AC231" s="150"/>
      <c r="AD231" s="150"/>
      <c r="AE231" s="150"/>
      <c r="AF231" s="150"/>
      <c r="AG231" s="150" t="s">
        <v>246</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9" t="s">
        <v>1698</v>
      </c>
      <c r="D232" s="184"/>
      <c r="E232" s="185">
        <v>5.28</v>
      </c>
      <c r="F232" s="161"/>
      <c r="G232" s="161"/>
      <c r="H232" s="161"/>
      <c r="I232" s="161"/>
      <c r="J232" s="161"/>
      <c r="K232" s="161"/>
      <c r="L232" s="161"/>
      <c r="M232" s="161"/>
      <c r="N232" s="161"/>
      <c r="O232" s="161"/>
      <c r="P232" s="161"/>
      <c r="Q232" s="161"/>
      <c r="R232" s="161"/>
      <c r="S232" s="161"/>
      <c r="T232" s="161"/>
      <c r="U232" s="161"/>
      <c r="V232" s="161"/>
      <c r="W232" s="161"/>
      <c r="X232" s="161"/>
      <c r="Y232" s="150"/>
      <c r="Z232" s="150"/>
      <c r="AA232" s="150"/>
      <c r="AB232" s="150"/>
      <c r="AC232" s="150"/>
      <c r="AD232" s="150"/>
      <c r="AE232" s="150"/>
      <c r="AF232" s="150"/>
      <c r="AG232" s="150" t="s">
        <v>246</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189" t="s">
        <v>1699</v>
      </c>
      <c r="D233" s="184"/>
      <c r="E233" s="185">
        <v>12.9</v>
      </c>
      <c r="F233" s="161"/>
      <c r="G233" s="161"/>
      <c r="H233" s="161"/>
      <c r="I233" s="161"/>
      <c r="J233" s="161"/>
      <c r="K233" s="161"/>
      <c r="L233" s="161"/>
      <c r="M233" s="161"/>
      <c r="N233" s="161"/>
      <c r="O233" s="161"/>
      <c r="P233" s="161"/>
      <c r="Q233" s="161"/>
      <c r="R233" s="161"/>
      <c r="S233" s="161"/>
      <c r="T233" s="161"/>
      <c r="U233" s="161"/>
      <c r="V233" s="161"/>
      <c r="W233" s="161"/>
      <c r="X233" s="161"/>
      <c r="Y233" s="150"/>
      <c r="Z233" s="150"/>
      <c r="AA233" s="150"/>
      <c r="AB233" s="150"/>
      <c r="AC233" s="150"/>
      <c r="AD233" s="150"/>
      <c r="AE233" s="150"/>
      <c r="AF233" s="150"/>
      <c r="AG233" s="150" t="s">
        <v>246</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57"/>
      <c r="B234" s="158"/>
      <c r="C234" s="189" t="s">
        <v>1700</v>
      </c>
      <c r="D234" s="184"/>
      <c r="E234" s="185">
        <v>36.96</v>
      </c>
      <c r="F234" s="161"/>
      <c r="G234" s="161"/>
      <c r="H234" s="161"/>
      <c r="I234" s="161"/>
      <c r="J234" s="161"/>
      <c r="K234" s="161"/>
      <c r="L234" s="161"/>
      <c r="M234" s="161"/>
      <c r="N234" s="161"/>
      <c r="O234" s="161"/>
      <c r="P234" s="161"/>
      <c r="Q234" s="161"/>
      <c r="R234" s="161"/>
      <c r="S234" s="161"/>
      <c r="T234" s="161"/>
      <c r="U234" s="161"/>
      <c r="V234" s="161"/>
      <c r="W234" s="161"/>
      <c r="X234" s="161"/>
      <c r="Y234" s="150"/>
      <c r="Z234" s="150"/>
      <c r="AA234" s="150"/>
      <c r="AB234" s="150"/>
      <c r="AC234" s="150"/>
      <c r="AD234" s="150"/>
      <c r="AE234" s="150"/>
      <c r="AF234" s="150"/>
      <c r="AG234" s="150" t="s">
        <v>246</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9" t="s">
        <v>1592</v>
      </c>
      <c r="D235" s="184"/>
      <c r="E235" s="185"/>
      <c r="F235" s="161"/>
      <c r="G235" s="161"/>
      <c r="H235" s="161"/>
      <c r="I235" s="161"/>
      <c r="J235" s="161"/>
      <c r="K235" s="161"/>
      <c r="L235" s="161"/>
      <c r="M235" s="161"/>
      <c r="N235" s="161"/>
      <c r="O235" s="161"/>
      <c r="P235" s="161"/>
      <c r="Q235" s="161"/>
      <c r="R235" s="161"/>
      <c r="S235" s="161"/>
      <c r="T235" s="161"/>
      <c r="U235" s="161"/>
      <c r="V235" s="161"/>
      <c r="W235" s="161"/>
      <c r="X235" s="161"/>
      <c r="Y235" s="150"/>
      <c r="Z235" s="150"/>
      <c r="AA235" s="150"/>
      <c r="AB235" s="150"/>
      <c r="AC235" s="150"/>
      <c r="AD235" s="150"/>
      <c r="AE235" s="150"/>
      <c r="AF235" s="150"/>
      <c r="AG235" s="150" t="s">
        <v>246</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189" t="s">
        <v>1701</v>
      </c>
      <c r="D236" s="184"/>
      <c r="E236" s="185">
        <v>3</v>
      </c>
      <c r="F236" s="161"/>
      <c r="G236" s="161"/>
      <c r="H236" s="161"/>
      <c r="I236" s="161"/>
      <c r="J236" s="161"/>
      <c r="K236" s="161"/>
      <c r="L236" s="161"/>
      <c r="M236" s="161"/>
      <c r="N236" s="161"/>
      <c r="O236" s="161"/>
      <c r="P236" s="161"/>
      <c r="Q236" s="161"/>
      <c r="R236" s="161"/>
      <c r="S236" s="161"/>
      <c r="T236" s="161"/>
      <c r="U236" s="161"/>
      <c r="V236" s="161"/>
      <c r="W236" s="161"/>
      <c r="X236" s="161"/>
      <c r="Y236" s="150"/>
      <c r="Z236" s="150"/>
      <c r="AA236" s="150"/>
      <c r="AB236" s="150"/>
      <c r="AC236" s="150"/>
      <c r="AD236" s="150"/>
      <c r="AE236" s="150"/>
      <c r="AF236" s="150"/>
      <c r="AG236" s="150" t="s">
        <v>246</v>
      </c>
      <c r="AH236" s="150">
        <v>0</v>
      </c>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57"/>
      <c r="B237" s="158"/>
      <c r="C237" s="189" t="s">
        <v>1702</v>
      </c>
      <c r="D237" s="184"/>
      <c r="E237" s="185">
        <v>3.3</v>
      </c>
      <c r="F237" s="161"/>
      <c r="G237" s="161"/>
      <c r="H237" s="161"/>
      <c r="I237" s="161"/>
      <c r="J237" s="161"/>
      <c r="K237" s="161"/>
      <c r="L237" s="161"/>
      <c r="M237" s="161"/>
      <c r="N237" s="161"/>
      <c r="O237" s="161"/>
      <c r="P237" s="161"/>
      <c r="Q237" s="161"/>
      <c r="R237" s="161"/>
      <c r="S237" s="161"/>
      <c r="T237" s="161"/>
      <c r="U237" s="161"/>
      <c r="V237" s="161"/>
      <c r="W237" s="161"/>
      <c r="X237" s="161"/>
      <c r="Y237" s="150"/>
      <c r="Z237" s="150"/>
      <c r="AA237" s="150"/>
      <c r="AB237" s="150"/>
      <c r="AC237" s="150"/>
      <c r="AD237" s="150"/>
      <c r="AE237" s="150"/>
      <c r="AF237" s="150"/>
      <c r="AG237" s="150" t="s">
        <v>246</v>
      </c>
      <c r="AH237" s="150">
        <v>0</v>
      </c>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9" t="s">
        <v>1595</v>
      </c>
      <c r="D238" s="184"/>
      <c r="E238" s="185"/>
      <c r="F238" s="161"/>
      <c r="G238" s="161"/>
      <c r="H238" s="161"/>
      <c r="I238" s="161"/>
      <c r="J238" s="161"/>
      <c r="K238" s="161"/>
      <c r="L238" s="161"/>
      <c r="M238" s="161"/>
      <c r="N238" s="161"/>
      <c r="O238" s="161"/>
      <c r="P238" s="161"/>
      <c r="Q238" s="161"/>
      <c r="R238" s="161"/>
      <c r="S238" s="161"/>
      <c r="T238" s="161"/>
      <c r="U238" s="161"/>
      <c r="V238" s="161"/>
      <c r="W238" s="161"/>
      <c r="X238" s="161"/>
      <c r="Y238" s="150"/>
      <c r="Z238" s="150"/>
      <c r="AA238" s="150"/>
      <c r="AB238" s="150"/>
      <c r="AC238" s="150"/>
      <c r="AD238" s="150"/>
      <c r="AE238" s="150"/>
      <c r="AF238" s="150"/>
      <c r="AG238" s="150" t="s">
        <v>246</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189" t="s">
        <v>1703</v>
      </c>
      <c r="D239" s="184"/>
      <c r="E239" s="185">
        <v>3.64</v>
      </c>
      <c r="F239" s="161"/>
      <c r="G239" s="161"/>
      <c r="H239" s="161"/>
      <c r="I239" s="161"/>
      <c r="J239" s="161"/>
      <c r="K239" s="161"/>
      <c r="L239" s="161"/>
      <c r="M239" s="161"/>
      <c r="N239" s="161"/>
      <c r="O239" s="161"/>
      <c r="P239" s="161"/>
      <c r="Q239" s="161"/>
      <c r="R239" s="161"/>
      <c r="S239" s="161"/>
      <c r="T239" s="161"/>
      <c r="U239" s="161"/>
      <c r="V239" s="161"/>
      <c r="W239" s="161"/>
      <c r="X239" s="161"/>
      <c r="Y239" s="150"/>
      <c r="Z239" s="150"/>
      <c r="AA239" s="150"/>
      <c r="AB239" s="150"/>
      <c r="AC239" s="150"/>
      <c r="AD239" s="150"/>
      <c r="AE239" s="150"/>
      <c r="AF239" s="150"/>
      <c r="AG239" s="150" t="s">
        <v>246</v>
      </c>
      <c r="AH239" s="150">
        <v>0</v>
      </c>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
      <c r="A240" s="157"/>
      <c r="B240" s="158"/>
      <c r="C240" s="189" t="s">
        <v>1704</v>
      </c>
      <c r="D240" s="184"/>
      <c r="E240" s="185">
        <v>24.92</v>
      </c>
      <c r="F240" s="161"/>
      <c r="G240" s="161"/>
      <c r="H240" s="161"/>
      <c r="I240" s="161"/>
      <c r="J240" s="161"/>
      <c r="K240" s="161"/>
      <c r="L240" s="161"/>
      <c r="M240" s="161"/>
      <c r="N240" s="161"/>
      <c r="O240" s="161"/>
      <c r="P240" s="161"/>
      <c r="Q240" s="161"/>
      <c r="R240" s="161"/>
      <c r="S240" s="161"/>
      <c r="T240" s="161"/>
      <c r="U240" s="161"/>
      <c r="V240" s="161"/>
      <c r="W240" s="161"/>
      <c r="X240" s="161"/>
      <c r="Y240" s="150"/>
      <c r="Z240" s="150"/>
      <c r="AA240" s="150"/>
      <c r="AB240" s="150"/>
      <c r="AC240" s="150"/>
      <c r="AD240" s="150"/>
      <c r="AE240" s="150"/>
      <c r="AF240" s="150"/>
      <c r="AG240" s="150" t="s">
        <v>246</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189" t="s">
        <v>1705</v>
      </c>
      <c r="D241" s="184"/>
      <c r="E241" s="185">
        <v>19.8</v>
      </c>
      <c r="F241" s="161"/>
      <c r="G241" s="161"/>
      <c r="H241" s="161"/>
      <c r="I241" s="161"/>
      <c r="J241" s="161"/>
      <c r="K241" s="161"/>
      <c r="L241" s="161"/>
      <c r="M241" s="161"/>
      <c r="N241" s="161"/>
      <c r="O241" s="161"/>
      <c r="P241" s="161"/>
      <c r="Q241" s="161"/>
      <c r="R241" s="161"/>
      <c r="S241" s="161"/>
      <c r="T241" s="161"/>
      <c r="U241" s="161"/>
      <c r="V241" s="161"/>
      <c r="W241" s="161"/>
      <c r="X241" s="161"/>
      <c r="Y241" s="150"/>
      <c r="Z241" s="150"/>
      <c r="AA241" s="150"/>
      <c r="AB241" s="150"/>
      <c r="AC241" s="150"/>
      <c r="AD241" s="150"/>
      <c r="AE241" s="150"/>
      <c r="AF241" s="150"/>
      <c r="AG241" s="150" t="s">
        <v>246</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9" t="s">
        <v>1706</v>
      </c>
      <c r="D242" s="184"/>
      <c r="E242" s="185">
        <v>6.96</v>
      </c>
      <c r="F242" s="161"/>
      <c r="G242" s="161"/>
      <c r="H242" s="161"/>
      <c r="I242" s="161"/>
      <c r="J242" s="161"/>
      <c r="K242" s="161"/>
      <c r="L242" s="161"/>
      <c r="M242" s="161"/>
      <c r="N242" s="161"/>
      <c r="O242" s="161"/>
      <c r="P242" s="161"/>
      <c r="Q242" s="161"/>
      <c r="R242" s="161"/>
      <c r="S242" s="161"/>
      <c r="T242" s="161"/>
      <c r="U242" s="161"/>
      <c r="V242" s="161"/>
      <c r="W242" s="161"/>
      <c r="X242" s="161"/>
      <c r="Y242" s="150"/>
      <c r="Z242" s="150"/>
      <c r="AA242" s="150"/>
      <c r="AB242" s="150"/>
      <c r="AC242" s="150"/>
      <c r="AD242" s="150"/>
      <c r="AE242" s="150"/>
      <c r="AF242" s="150"/>
      <c r="AG242" s="150" t="s">
        <v>246</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189" t="s">
        <v>1595</v>
      </c>
      <c r="D243" s="184"/>
      <c r="E243" s="185"/>
      <c r="F243" s="161"/>
      <c r="G243" s="161"/>
      <c r="H243" s="161"/>
      <c r="I243" s="161"/>
      <c r="J243" s="161"/>
      <c r="K243" s="161"/>
      <c r="L243" s="161"/>
      <c r="M243" s="161"/>
      <c r="N243" s="161"/>
      <c r="O243" s="161"/>
      <c r="P243" s="161"/>
      <c r="Q243" s="161"/>
      <c r="R243" s="161"/>
      <c r="S243" s="161"/>
      <c r="T243" s="161"/>
      <c r="U243" s="161"/>
      <c r="V243" s="161"/>
      <c r="W243" s="161"/>
      <c r="X243" s="161"/>
      <c r="Y243" s="150"/>
      <c r="Z243" s="150"/>
      <c r="AA243" s="150"/>
      <c r="AB243" s="150"/>
      <c r="AC243" s="150"/>
      <c r="AD243" s="150"/>
      <c r="AE243" s="150"/>
      <c r="AF243" s="150"/>
      <c r="AG243" s="150" t="s">
        <v>246</v>
      </c>
      <c r="AH243" s="150">
        <v>0</v>
      </c>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
      <c r="A244" s="157"/>
      <c r="B244" s="158"/>
      <c r="C244" s="189" t="s">
        <v>1707</v>
      </c>
      <c r="D244" s="184"/>
      <c r="E244" s="185">
        <v>1.7</v>
      </c>
      <c r="F244" s="161"/>
      <c r="G244" s="161"/>
      <c r="H244" s="161"/>
      <c r="I244" s="161"/>
      <c r="J244" s="161"/>
      <c r="K244" s="161"/>
      <c r="L244" s="161"/>
      <c r="M244" s="161"/>
      <c r="N244" s="161"/>
      <c r="O244" s="161"/>
      <c r="P244" s="161"/>
      <c r="Q244" s="161"/>
      <c r="R244" s="161"/>
      <c r="S244" s="161"/>
      <c r="T244" s="161"/>
      <c r="U244" s="161"/>
      <c r="V244" s="161"/>
      <c r="W244" s="161"/>
      <c r="X244" s="161"/>
      <c r="Y244" s="150"/>
      <c r="Z244" s="150"/>
      <c r="AA244" s="150"/>
      <c r="AB244" s="150"/>
      <c r="AC244" s="150"/>
      <c r="AD244" s="150"/>
      <c r="AE244" s="150"/>
      <c r="AF244" s="150"/>
      <c r="AG244" s="150" t="s">
        <v>246</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189" t="s">
        <v>1708</v>
      </c>
      <c r="D245" s="184"/>
      <c r="E245" s="185">
        <v>7.68</v>
      </c>
      <c r="F245" s="161"/>
      <c r="G245" s="161"/>
      <c r="H245" s="161"/>
      <c r="I245" s="161"/>
      <c r="J245" s="161"/>
      <c r="K245" s="161"/>
      <c r="L245" s="161"/>
      <c r="M245" s="161"/>
      <c r="N245" s="161"/>
      <c r="O245" s="161"/>
      <c r="P245" s="161"/>
      <c r="Q245" s="161"/>
      <c r="R245" s="161"/>
      <c r="S245" s="161"/>
      <c r="T245" s="161"/>
      <c r="U245" s="161"/>
      <c r="V245" s="161"/>
      <c r="W245" s="161"/>
      <c r="X245" s="161"/>
      <c r="Y245" s="150"/>
      <c r="Z245" s="150"/>
      <c r="AA245" s="150"/>
      <c r="AB245" s="150"/>
      <c r="AC245" s="150"/>
      <c r="AD245" s="150"/>
      <c r="AE245" s="150"/>
      <c r="AF245" s="150"/>
      <c r="AG245" s="150" t="s">
        <v>246</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9" t="s">
        <v>1611</v>
      </c>
      <c r="D246" s="184"/>
      <c r="E246" s="185"/>
      <c r="F246" s="161"/>
      <c r="G246" s="161"/>
      <c r="H246" s="161"/>
      <c r="I246" s="161"/>
      <c r="J246" s="161"/>
      <c r="K246" s="161"/>
      <c r="L246" s="161"/>
      <c r="M246" s="161"/>
      <c r="N246" s="161"/>
      <c r="O246" s="161"/>
      <c r="P246" s="161"/>
      <c r="Q246" s="161"/>
      <c r="R246" s="161"/>
      <c r="S246" s="161"/>
      <c r="T246" s="161"/>
      <c r="U246" s="161"/>
      <c r="V246" s="161"/>
      <c r="W246" s="161"/>
      <c r="X246" s="161"/>
      <c r="Y246" s="150"/>
      <c r="Z246" s="150"/>
      <c r="AA246" s="150"/>
      <c r="AB246" s="150"/>
      <c r="AC246" s="150"/>
      <c r="AD246" s="150"/>
      <c r="AE246" s="150"/>
      <c r="AF246" s="150"/>
      <c r="AG246" s="150" t="s">
        <v>246</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189" t="s">
        <v>1709</v>
      </c>
      <c r="D247" s="184"/>
      <c r="E247" s="185">
        <v>17.22</v>
      </c>
      <c r="F247" s="161"/>
      <c r="G247" s="161"/>
      <c r="H247" s="161"/>
      <c r="I247" s="161"/>
      <c r="J247" s="161"/>
      <c r="K247" s="161"/>
      <c r="L247" s="161"/>
      <c r="M247" s="161"/>
      <c r="N247" s="161"/>
      <c r="O247" s="161"/>
      <c r="P247" s="161"/>
      <c r="Q247" s="161"/>
      <c r="R247" s="161"/>
      <c r="S247" s="161"/>
      <c r="T247" s="161"/>
      <c r="U247" s="161"/>
      <c r="V247" s="161"/>
      <c r="W247" s="161"/>
      <c r="X247" s="161"/>
      <c r="Y247" s="150"/>
      <c r="Z247" s="150"/>
      <c r="AA247" s="150"/>
      <c r="AB247" s="150"/>
      <c r="AC247" s="150"/>
      <c r="AD247" s="150"/>
      <c r="AE247" s="150"/>
      <c r="AF247" s="150"/>
      <c r="AG247" s="150" t="s">
        <v>246</v>
      </c>
      <c r="AH247" s="150">
        <v>0</v>
      </c>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
      <c r="A248" s="157"/>
      <c r="B248" s="158"/>
      <c r="C248" s="189" t="s">
        <v>1710</v>
      </c>
      <c r="D248" s="184"/>
      <c r="E248" s="185">
        <v>17.204000000000001</v>
      </c>
      <c r="F248" s="161"/>
      <c r="G248" s="161"/>
      <c r="H248" s="161"/>
      <c r="I248" s="161"/>
      <c r="J248" s="161"/>
      <c r="K248" s="161"/>
      <c r="L248" s="161"/>
      <c r="M248" s="161"/>
      <c r="N248" s="161"/>
      <c r="O248" s="161"/>
      <c r="P248" s="161"/>
      <c r="Q248" s="161"/>
      <c r="R248" s="161"/>
      <c r="S248" s="161"/>
      <c r="T248" s="161"/>
      <c r="U248" s="161"/>
      <c r="V248" s="161"/>
      <c r="W248" s="161"/>
      <c r="X248" s="161"/>
      <c r="Y248" s="150"/>
      <c r="Z248" s="150"/>
      <c r="AA248" s="150"/>
      <c r="AB248" s="150"/>
      <c r="AC248" s="150"/>
      <c r="AD248" s="150"/>
      <c r="AE248" s="150"/>
      <c r="AF248" s="150"/>
      <c r="AG248" s="150" t="s">
        <v>246</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189" t="s">
        <v>1711</v>
      </c>
      <c r="D249" s="184"/>
      <c r="E249" s="185">
        <v>6.83</v>
      </c>
      <c r="F249" s="161"/>
      <c r="G249" s="161"/>
      <c r="H249" s="161"/>
      <c r="I249" s="161"/>
      <c r="J249" s="161"/>
      <c r="K249" s="161"/>
      <c r="L249" s="161"/>
      <c r="M249" s="161"/>
      <c r="N249" s="161"/>
      <c r="O249" s="161"/>
      <c r="P249" s="161"/>
      <c r="Q249" s="161"/>
      <c r="R249" s="161"/>
      <c r="S249" s="161"/>
      <c r="T249" s="161"/>
      <c r="U249" s="161"/>
      <c r="V249" s="161"/>
      <c r="W249" s="161"/>
      <c r="X249" s="161"/>
      <c r="Y249" s="150"/>
      <c r="Z249" s="150"/>
      <c r="AA249" s="150"/>
      <c r="AB249" s="150"/>
      <c r="AC249" s="150"/>
      <c r="AD249" s="150"/>
      <c r="AE249" s="150"/>
      <c r="AF249" s="150"/>
      <c r="AG249" s="150" t="s">
        <v>246</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9" t="s">
        <v>1712</v>
      </c>
      <c r="D250" s="184"/>
      <c r="E250" s="185">
        <v>170</v>
      </c>
      <c r="F250" s="161"/>
      <c r="G250" s="161"/>
      <c r="H250" s="161"/>
      <c r="I250" s="161"/>
      <c r="J250" s="161"/>
      <c r="K250" s="161"/>
      <c r="L250" s="161"/>
      <c r="M250" s="161"/>
      <c r="N250" s="161"/>
      <c r="O250" s="161"/>
      <c r="P250" s="161"/>
      <c r="Q250" s="161"/>
      <c r="R250" s="161"/>
      <c r="S250" s="161"/>
      <c r="T250" s="161"/>
      <c r="U250" s="161"/>
      <c r="V250" s="161"/>
      <c r="W250" s="161"/>
      <c r="X250" s="161"/>
      <c r="Y250" s="150"/>
      <c r="Z250" s="150"/>
      <c r="AA250" s="150"/>
      <c r="AB250" s="150"/>
      <c r="AC250" s="150"/>
      <c r="AD250" s="150"/>
      <c r="AE250" s="150"/>
      <c r="AF250" s="150"/>
      <c r="AG250" s="150" t="s">
        <v>246</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189" t="s">
        <v>1713</v>
      </c>
      <c r="D251" s="184"/>
      <c r="E251" s="185">
        <v>19.8</v>
      </c>
      <c r="F251" s="161"/>
      <c r="G251" s="161"/>
      <c r="H251" s="161"/>
      <c r="I251" s="161"/>
      <c r="J251" s="161"/>
      <c r="K251" s="161"/>
      <c r="L251" s="161"/>
      <c r="M251" s="161"/>
      <c r="N251" s="161"/>
      <c r="O251" s="161"/>
      <c r="P251" s="161"/>
      <c r="Q251" s="161"/>
      <c r="R251" s="161"/>
      <c r="S251" s="161"/>
      <c r="T251" s="161"/>
      <c r="U251" s="161"/>
      <c r="V251" s="161"/>
      <c r="W251" s="161"/>
      <c r="X251" s="161"/>
      <c r="Y251" s="150"/>
      <c r="Z251" s="150"/>
      <c r="AA251" s="150"/>
      <c r="AB251" s="150"/>
      <c r="AC251" s="150"/>
      <c r="AD251" s="150"/>
      <c r="AE251" s="150"/>
      <c r="AF251" s="150"/>
      <c r="AG251" s="150" t="s">
        <v>246</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
      <c r="A252" s="157"/>
      <c r="B252" s="158"/>
      <c r="C252" s="261"/>
      <c r="D252" s="262"/>
      <c r="E252" s="262"/>
      <c r="F252" s="262"/>
      <c r="G252" s="262"/>
      <c r="H252" s="161"/>
      <c r="I252" s="161"/>
      <c r="J252" s="161"/>
      <c r="K252" s="161"/>
      <c r="L252" s="161"/>
      <c r="M252" s="161"/>
      <c r="N252" s="161"/>
      <c r="O252" s="161"/>
      <c r="P252" s="161"/>
      <c r="Q252" s="161"/>
      <c r="R252" s="161"/>
      <c r="S252" s="161"/>
      <c r="T252" s="161"/>
      <c r="U252" s="161"/>
      <c r="V252" s="161"/>
      <c r="W252" s="161"/>
      <c r="X252" s="161"/>
      <c r="Y252" s="150"/>
      <c r="Z252" s="150"/>
      <c r="AA252" s="150"/>
      <c r="AB252" s="150"/>
      <c r="AC252" s="150"/>
      <c r="AD252" s="150"/>
      <c r="AE252" s="150"/>
      <c r="AF252" s="150"/>
      <c r="AG252" s="150" t="s">
        <v>221</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x14ac:dyDescent="0.2">
      <c r="A253" s="164" t="s">
        <v>212</v>
      </c>
      <c r="B253" s="165" t="s">
        <v>179</v>
      </c>
      <c r="C253" s="179" t="s">
        <v>180</v>
      </c>
      <c r="D253" s="166"/>
      <c r="E253" s="167"/>
      <c r="F253" s="168"/>
      <c r="G253" s="168">
        <f>SUMIF(AG254:AG264,"&lt;&gt;NOR",G254:G264)</f>
        <v>1677.8200000000002</v>
      </c>
      <c r="H253" s="168"/>
      <c r="I253" s="168">
        <f>SUM(I254:I264)</f>
        <v>0</v>
      </c>
      <c r="J253" s="168"/>
      <c r="K253" s="168">
        <f>SUM(K254:K264)</f>
        <v>0</v>
      </c>
      <c r="L253" s="168"/>
      <c r="M253" s="168">
        <f>SUM(M254:M264)</f>
        <v>2030.1621999999998</v>
      </c>
      <c r="N253" s="168"/>
      <c r="O253" s="168">
        <f>SUM(O254:O264)</f>
        <v>0</v>
      </c>
      <c r="P253" s="168"/>
      <c r="Q253" s="168">
        <f>SUM(Q254:Q264)</f>
        <v>0</v>
      </c>
      <c r="R253" s="168"/>
      <c r="S253" s="168"/>
      <c r="T253" s="169"/>
      <c r="U253" s="163"/>
      <c r="V253" s="163">
        <f>SUM(V254:V264)</f>
        <v>1.34</v>
      </c>
      <c r="W253" s="163"/>
      <c r="X253" s="163"/>
      <c r="AG253" t="s">
        <v>213</v>
      </c>
    </row>
    <row r="254" spans="1:60" outlineLevel="1" x14ac:dyDescent="0.2">
      <c r="A254" s="170">
        <v>54</v>
      </c>
      <c r="B254" s="171" t="s">
        <v>1046</v>
      </c>
      <c r="C254" s="180" t="s">
        <v>1047</v>
      </c>
      <c r="D254" s="172" t="s">
        <v>300</v>
      </c>
      <c r="E254" s="173">
        <v>1.00562</v>
      </c>
      <c r="F254" s="174">
        <v>880.72</v>
      </c>
      <c r="G254" s="175">
        <f>ROUND(E254*F254,2)</f>
        <v>885.67</v>
      </c>
      <c r="H254" s="174"/>
      <c r="I254" s="175">
        <f>ROUND(E254*H254,2)</f>
        <v>0</v>
      </c>
      <c r="J254" s="174"/>
      <c r="K254" s="175">
        <f>ROUND(E254*J254,2)</f>
        <v>0</v>
      </c>
      <c r="L254" s="175">
        <v>21</v>
      </c>
      <c r="M254" s="175">
        <f>G254*(1+L254/100)</f>
        <v>1071.6606999999999</v>
      </c>
      <c r="N254" s="175">
        <v>0</v>
      </c>
      <c r="O254" s="175">
        <f>ROUND(E254*N254,2)</f>
        <v>0</v>
      </c>
      <c r="P254" s="175">
        <v>0</v>
      </c>
      <c r="Q254" s="175">
        <f>ROUND(E254*P254,2)</f>
        <v>0</v>
      </c>
      <c r="R254" s="175"/>
      <c r="S254" s="175" t="s">
        <v>217</v>
      </c>
      <c r="T254" s="176" t="s">
        <v>218</v>
      </c>
      <c r="U254" s="161">
        <v>0.26500000000000001</v>
      </c>
      <c r="V254" s="161">
        <f>ROUND(E254*U254,2)</f>
        <v>0.27</v>
      </c>
      <c r="W254" s="161"/>
      <c r="X254" s="161" t="s">
        <v>1048</v>
      </c>
      <c r="Y254" s="150"/>
      <c r="Z254" s="150"/>
      <c r="AA254" s="150"/>
      <c r="AB254" s="150"/>
      <c r="AC254" s="150"/>
      <c r="AD254" s="150"/>
      <c r="AE254" s="150"/>
      <c r="AF254" s="150"/>
      <c r="AG254" s="150" t="s">
        <v>1049</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
      <c r="A255" s="157"/>
      <c r="B255" s="158"/>
      <c r="C255" s="250"/>
      <c r="D255" s="251"/>
      <c r="E255" s="251"/>
      <c r="F255" s="251"/>
      <c r="G255" s="251"/>
      <c r="H255" s="161"/>
      <c r="I255" s="161"/>
      <c r="J255" s="161"/>
      <c r="K255" s="161"/>
      <c r="L255" s="161"/>
      <c r="M255" s="161"/>
      <c r="N255" s="161"/>
      <c r="O255" s="161"/>
      <c r="P255" s="161"/>
      <c r="Q255" s="161"/>
      <c r="R255" s="161"/>
      <c r="S255" s="161"/>
      <c r="T255" s="161"/>
      <c r="U255" s="161"/>
      <c r="V255" s="161"/>
      <c r="W255" s="161"/>
      <c r="X255" s="161"/>
      <c r="Y255" s="150"/>
      <c r="Z255" s="150"/>
      <c r="AA255" s="150"/>
      <c r="AB255" s="150"/>
      <c r="AC255" s="150"/>
      <c r="AD255" s="150"/>
      <c r="AE255" s="150"/>
      <c r="AF255" s="150"/>
      <c r="AG255" s="150" t="s">
        <v>221</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
      <c r="A256" s="170">
        <v>55</v>
      </c>
      <c r="B256" s="171" t="s">
        <v>1050</v>
      </c>
      <c r="C256" s="180" t="s">
        <v>1051</v>
      </c>
      <c r="D256" s="172" t="s">
        <v>300</v>
      </c>
      <c r="E256" s="173">
        <v>1.00562</v>
      </c>
      <c r="F256" s="174">
        <v>377.46</v>
      </c>
      <c r="G256" s="175">
        <f>ROUND(E256*F256,2)</f>
        <v>379.58</v>
      </c>
      <c r="H256" s="174"/>
      <c r="I256" s="175">
        <f>ROUND(E256*H256,2)</f>
        <v>0</v>
      </c>
      <c r="J256" s="174"/>
      <c r="K256" s="175">
        <f>ROUND(E256*J256,2)</f>
        <v>0</v>
      </c>
      <c r="L256" s="175">
        <v>21</v>
      </c>
      <c r="M256" s="175">
        <f>G256*(1+L256/100)</f>
        <v>459.29179999999997</v>
      </c>
      <c r="N256" s="175">
        <v>0</v>
      </c>
      <c r="O256" s="175">
        <f>ROUND(E256*N256,2)</f>
        <v>0</v>
      </c>
      <c r="P256" s="175">
        <v>0</v>
      </c>
      <c r="Q256" s="175">
        <f>ROUND(E256*P256,2)</f>
        <v>0</v>
      </c>
      <c r="R256" s="175" t="s">
        <v>602</v>
      </c>
      <c r="S256" s="175" t="s">
        <v>217</v>
      </c>
      <c r="T256" s="176" t="s">
        <v>218</v>
      </c>
      <c r="U256" s="161">
        <v>0.94199999999999995</v>
      </c>
      <c r="V256" s="161">
        <f>ROUND(E256*U256,2)</f>
        <v>0.95</v>
      </c>
      <c r="W256" s="161"/>
      <c r="X256" s="161" t="s">
        <v>1048</v>
      </c>
      <c r="Y256" s="150"/>
      <c r="Z256" s="150"/>
      <c r="AA256" s="150"/>
      <c r="AB256" s="150"/>
      <c r="AC256" s="150"/>
      <c r="AD256" s="150"/>
      <c r="AE256" s="150"/>
      <c r="AF256" s="150"/>
      <c r="AG256" s="150" t="s">
        <v>1049</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50"/>
      <c r="D257" s="251"/>
      <c r="E257" s="251"/>
      <c r="F257" s="251"/>
      <c r="G257" s="251"/>
      <c r="H257" s="161"/>
      <c r="I257" s="161"/>
      <c r="J257" s="161"/>
      <c r="K257" s="161"/>
      <c r="L257" s="161"/>
      <c r="M257" s="161"/>
      <c r="N257" s="161"/>
      <c r="O257" s="161"/>
      <c r="P257" s="161"/>
      <c r="Q257" s="161"/>
      <c r="R257" s="161"/>
      <c r="S257" s="161"/>
      <c r="T257" s="161"/>
      <c r="U257" s="161"/>
      <c r="V257" s="161"/>
      <c r="W257" s="161"/>
      <c r="X257" s="161"/>
      <c r="Y257" s="150"/>
      <c r="Z257" s="150"/>
      <c r="AA257" s="150"/>
      <c r="AB257" s="150"/>
      <c r="AC257" s="150"/>
      <c r="AD257" s="150"/>
      <c r="AE257" s="150"/>
      <c r="AF257" s="150"/>
      <c r="AG257" s="150" t="s">
        <v>221</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22.5" outlineLevel="1" x14ac:dyDescent="0.2">
      <c r="A258" s="170">
        <v>56</v>
      </c>
      <c r="B258" s="171" t="s">
        <v>1052</v>
      </c>
      <c r="C258" s="180" t="s">
        <v>1053</v>
      </c>
      <c r="D258" s="172" t="s">
        <v>300</v>
      </c>
      <c r="E258" s="173">
        <v>1.00562</v>
      </c>
      <c r="F258" s="174">
        <v>42.04</v>
      </c>
      <c r="G258" s="175">
        <f>ROUND(E258*F258,2)</f>
        <v>42.28</v>
      </c>
      <c r="H258" s="174"/>
      <c r="I258" s="175">
        <f>ROUND(E258*H258,2)</f>
        <v>0</v>
      </c>
      <c r="J258" s="174"/>
      <c r="K258" s="175">
        <f>ROUND(E258*J258,2)</f>
        <v>0</v>
      </c>
      <c r="L258" s="175">
        <v>21</v>
      </c>
      <c r="M258" s="175">
        <f>G258*(1+L258/100)</f>
        <v>51.158799999999999</v>
      </c>
      <c r="N258" s="175">
        <v>0</v>
      </c>
      <c r="O258" s="175">
        <f>ROUND(E258*N258,2)</f>
        <v>0</v>
      </c>
      <c r="P258" s="175">
        <v>0</v>
      </c>
      <c r="Q258" s="175">
        <f>ROUND(E258*P258,2)</f>
        <v>0</v>
      </c>
      <c r="R258" s="175" t="s">
        <v>602</v>
      </c>
      <c r="S258" s="175" t="s">
        <v>217</v>
      </c>
      <c r="T258" s="176" t="s">
        <v>218</v>
      </c>
      <c r="U258" s="161">
        <v>0.105</v>
      </c>
      <c r="V258" s="161">
        <f>ROUND(E258*U258,2)</f>
        <v>0.11</v>
      </c>
      <c r="W258" s="161"/>
      <c r="X258" s="161" t="s">
        <v>1048</v>
      </c>
      <c r="Y258" s="150"/>
      <c r="Z258" s="150"/>
      <c r="AA258" s="150"/>
      <c r="AB258" s="150"/>
      <c r="AC258" s="150"/>
      <c r="AD258" s="150"/>
      <c r="AE258" s="150"/>
      <c r="AF258" s="150"/>
      <c r="AG258" s="150" t="s">
        <v>1049</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50"/>
      <c r="D259" s="251"/>
      <c r="E259" s="251"/>
      <c r="F259" s="251"/>
      <c r="G259" s="251"/>
      <c r="H259" s="161"/>
      <c r="I259" s="161"/>
      <c r="J259" s="161"/>
      <c r="K259" s="161"/>
      <c r="L259" s="161"/>
      <c r="M259" s="161"/>
      <c r="N259" s="161"/>
      <c r="O259" s="161"/>
      <c r="P259" s="161"/>
      <c r="Q259" s="161"/>
      <c r="R259" s="161"/>
      <c r="S259" s="161"/>
      <c r="T259" s="161"/>
      <c r="U259" s="161"/>
      <c r="V259" s="161"/>
      <c r="W259" s="161"/>
      <c r="X259" s="161"/>
      <c r="Y259" s="150"/>
      <c r="Z259" s="150"/>
      <c r="AA259" s="150"/>
      <c r="AB259" s="150"/>
      <c r="AC259" s="150"/>
      <c r="AD259" s="150"/>
      <c r="AE259" s="150"/>
      <c r="AF259" s="150"/>
      <c r="AG259" s="150" t="s">
        <v>221</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
      <c r="A260" s="170">
        <v>57</v>
      </c>
      <c r="B260" s="171" t="s">
        <v>1054</v>
      </c>
      <c r="C260" s="180" t="s">
        <v>1055</v>
      </c>
      <c r="D260" s="172" t="s">
        <v>300</v>
      </c>
      <c r="E260" s="173">
        <v>1.00562</v>
      </c>
      <c r="F260" s="174">
        <v>356.1</v>
      </c>
      <c r="G260" s="175">
        <f>ROUND(E260*F260,2)</f>
        <v>358.1</v>
      </c>
      <c r="H260" s="174"/>
      <c r="I260" s="175">
        <f>ROUND(E260*H260,2)</f>
        <v>0</v>
      </c>
      <c r="J260" s="174"/>
      <c r="K260" s="175">
        <f>ROUND(E260*J260,2)</f>
        <v>0</v>
      </c>
      <c r="L260" s="175">
        <v>21</v>
      </c>
      <c r="M260" s="175">
        <f>G260*(1+L260/100)</f>
        <v>433.30099999999999</v>
      </c>
      <c r="N260" s="175">
        <v>0</v>
      </c>
      <c r="O260" s="175">
        <f>ROUND(E260*N260,2)</f>
        <v>0</v>
      </c>
      <c r="P260" s="175">
        <v>0</v>
      </c>
      <c r="Q260" s="175">
        <f>ROUND(E260*P260,2)</f>
        <v>0</v>
      </c>
      <c r="R260" s="175" t="s">
        <v>602</v>
      </c>
      <c r="S260" s="175" t="s">
        <v>1056</v>
      </c>
      <c r="T260" s="176" t="s">
        <v>218</v>
      </c>
      <c r="U260" s="161">
        <v>0</v>
      </c>
      <c r="V260" s="161">
        <f>ROUND(E260*U260,2)</f>
        <v>0</v>
      </c>
      <c r="W260" s="161"/>
      <c r="X260" s="161" t="s">
        <v>1048</v>
      </c>
      <c r="Y260" s="150"/>
      <c r="Z260" s="150"/>
      <c r="AA260" s="150"/>
      <c r="AB260" s="150"/>
      <c r="AC260" s="150"/>
      <c r="AD260" s="150"/>
      <c r="AE260" s="150"/>
      <c r="AF260" s="150"/>
      <c r="AG260" s="150" t="s">
        <v>1049</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50"/>
      <c r="D261" s="251"/>
      <c r="E261" s="251"/>
      <c r="F261" s="251"/>
      <c r="G261" s="251"/>
      <c r="H261" s="161"/>
      <c r="I261" s="161"/>
      <c r="J261" s="161"/>
      <c r="K261" s="161"/>
      <c r="L261" s="161"/>
      <c r="M261" s="161"/>
      <c r="N261" s="161"/>
      <c r="O261" s="161"/>
      <c r="P261" s="161"/>
      <c r="Q261" s="161"/>
      <c r="R261" s="161"/>
      <c r="S261" s="161"/>
      <c r="T261" s="161"/>
      <c r="U261" s="161"/>
      <c r="V261" s="161"/>
      <c r="W261" s="161"/>
      <c r="X261" s="161"/>
      <c r="Y261" s="150"/>
      <c r="Z261" s="150"/>
      <c r="AA261" s="150"/>
      <c r="AB261" s="150"/>
      <c r="AC261" s="150"/>
      <c r="AD261" s="150"/>
      <c r="AE261" s="150"/>
      <c r="AF261" s="150"/>
      <c r="AG261" s="150" t="s">
        <v>221</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70">
        <v>58</v>
      </c>
      <c r="B262" s="171" t="s">
        <v>1057</v>
      </c>
      <c r="C262" s="180" t="s">
        <v>1058</v>
      </c>
      <c r="D262" s="172" t="s">
        <v>300</v>
      </c>
      <c r="E262" s="173">
        <v>1.00562</v>
      </c>
      <c r="F262" s="174">
        <v>12.12</v>
      </c>
      <c r="G262" s="175">
        <f>ROUND(E262*F262,2)</f>
        <v>12.19</v>
      </c>
      <c r="H262" s="174"/>
      <c r="I262" s="175">
        <f>ROUND(E262*H262,2)</f>
        <v>0</v>
      </c>
      <c r="J262" s="174"/>
      <c r="K262" s="175">
        <f>ROUND(E262*J262,2)</f>
        <v>0</v>
      </c>
      <c r="L262" s="175">
        <v>21</v>
      </c>
      <c r="M262" s="175">
        <f>G262*(1+L262/100)</f>
        <v>14.749899999999998</v>
      </c>
      <c r="N262" s="175">
        <v>0</v>
      </c>
      <c r="O262" s="175">
        <f>ROUND(E262*N262,2)</f>
        <v>0</v>
      </c>
      <c r="P262" s="175">
        <v>0</v>
      </c>
      <c r="Q262" s="175">
        <f>ROUND(E262*P262,2)</f>
        <v>0</v>
      </c>
      <c r="R262" s="175" t="s">
        <v>1059</v>
      </c>
      <c r="S262" s="175" t="s">
        <v>217</v>
      </c>
      <c r="T262" s="176" t="s">
        <v>218</v>
      </c>
      <c r="U262" s="161">
        <v>6.0000000000000001E-3</v>
      </c>
      <c r="V262" s="161">
        <f>ROUND(E262*U262,2)</f>
        <v>0.01</v>
      </c>
      <c r="W262" s="161"/>
      <c r="X262" s="161" t="s">
        <v>1048</v>
      </c>
      <c r="Y262" s="150"/>
      <c r="Z262" s="150"/>
      <c r="AA262" s="150"/>
      <c r="AB262" s="150"/>
      <c r="AC262" s="150"/>
      <c r="AD262" s="150"/>
      <c r="AE262" s="150"/>
      <c r="AF262" s="150"/>
      <c r="AG262" s="150" t="s">
        <v>1049</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259" t="s">
        <v>1060</v>
      </c>
      <c r="D263" s="260"/>
      <c r="E263" s="260"/>
      <c r="F263" s="260"/>
      <c r="G263" s="260"/>
      <c r="H263" s="161"/>
      <c r="I263" s="161"/>
      <c r="J263" s="161"/>
      <c r="K263" s="161"/>
      <c r="L263" s="161"/>
      <c r="M263" s="161"/>
      <c r="N263" s="161"/>
      <c r="O263" s="161"/>
      <c r="P263" s="161"/>
      <c r="Q263" s="161"/>
      <c r="R263" s="161"/>
      <c r="S263" s="161"/>
      <c r="T263" s="161"/>
      <c r="U263" s="161"/>
      <c r="V263" s="161"/>
      <c r="W263" s="161"/>
      <c r="X263" s="161"/>
      <c r="Y263" s="150"/>
      <c r="Z263" s="150"/>
      <c r="AA263" s="150"/>
      <c r="AB263" s="150"/>
      <c r="AC263" s="150"/>
      <c r="AD263" s="150"/>
      <c r="AE263" s="150"/>
      <c r="AF263" s="150"/>
      <c r="AG263" s="150" t="s">
        <v>244</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61"/>
      <c r="D264" s="262"/>
      <c r="E264" s="262"/>
      <c r="F264" s="262"/>
      <c r="G264" s="262"/>
      <c r="H264" s="161"/>
      <c r="I264" s="161"/>
      <c r="J264" s="161"/>
      <c r="K264" s="161"/>
      <c r="L264" s="161"/>
      <c r="M264" s="161"/>
      <c r="N264" s="161"/>
      <c r="O264" s="161"/>
      <c r="P264" s="161"/>
      <c r="Q264" s="161"/>
      <c r="R264" s="161"/>
      <c r="S264" s="161"/>
      <c r="T264" s="161"/>
      <c r="U264" s="161"/>
      <c r="V264" s="161"/>
      <c r="W264" s="161"/>
      <c r="X264" s="161"/>
      <c r="Y264" s="150"/>
      <c r="Z264" s="150"/>
      <c r="AA264" s="150"/>
      <c r="AB264" s="150"/>
      <c r="AC264" s="150"/>
      <c r="AD264" s="150"/>
      <c r="AE264" s="150"/>
      <c r="AF264" s="150"/>
      <c r="AG264" s="150" t="s">
        <v>221</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x14ac:dyDescent="0.2">
      <c r="A265" s="3"/>
      <c r="B265" s="4"/>
      <c r="C265" s="181"/>
      <c r="D265" s="6"/>
      <c r="E265" s="3"/>
      <c r="F265" s="3"/>
      <c r="G265" s="3"/>
      <c r="H265" s="3"/>
      <c r="I265" s="3"/>
      <c r="J265" s="3"/>
      <c r="K265" s="3"/>
      <c r="L265" s="3"/>
      <c r="M265" s="3"/>
      <c r="N265" s="3"/>
      <c r="O265" s="3"/>
      <c r="P265" s="3"/>
      <c r="Q265" s="3"/>
      <c r="R265" s="3"/>
      <c r="S265" s="3"/>
      <c r="T265" s="3"/>
      <c r="U265" s="3"/>
      <c r="V265" s="3"/>
      <c r="W265" s="3"/>
      <c r="X265" s="3"/>
      <c r="AE265">
        <v>15</v>
      </c>
      <c r="AF265">
        <v>21</v>
      </c>
      <c r="AG265" t="s">
        <v>199</v>
      </c>
    </row>
    <row r="266" spans="1:60" x14ac:dyDescent="0.2">
      <c r="A266" s="153"/>
      <c r="B266" s="154" t="s">
        <v>29</v>
      </c>
      <c r="C266" s="182"/>
      <c r="D266" s="155"/>
      <c r="E266" s="156"/>
      <c r="F266" s="156"/>
      <c r="G266" s="178">
        <f>G8+G13+G17+G22+G25+G30+G35+G48+G52+G62+G66+G167+G200+G204+G214+G222+G253</f>
        <v>913191.99999999988</v>
      </c>
      <c r="H266" s="3"/>
      <c r="I266" s="3"/>
      <c r="J266" s="3"/>
      <c r="K266" s="3"/>
      <c r="L266" s="3"/>
      <c r="M266" s="3"/>
      <c r="N266" s="3"/>
      <c r="O266" s="3"/>
      <c r="P266" s="3"/>
      <c r="Q266" s="3"/>
      <c r="R266" s="3"/>
      <c r="S266" s="3"/>
      <c r="T266" s="3"/>
      <c r="U266" s="3"/>
      <c r="V266" s="3"/>
      <c r="W266" s="3"/>
      <c r="X266" s="3"/>
      <c r="AE266">
        <f>SUMIF(L7:L264,AE265,G7:G264)</f>
        <v>0</v>
      </c>
      <c r="AF266">
        <f>SUMIF(L7:L264,AF265,G7:G264)</f>
        <v>913192.00000000023</v>
      </c>
      <c r="AG266" t="s">
        <v>230</v>
      </c>
    </row>
    <row r="267" spans="1:60" x14ac:dyDescent="0.2">
      <c r="C267" s="183"/>
      <c r="D267" s="10"/>
      <c r="AG267" t="s">
        <v>231</v>
      </c>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U76/cKBQX2SzhoHu09fMjfzA9whx5CHmyqN+N14uE4dIExWRU6X4aLB9uOR8g/aZUO3L41Sj51LdaC8b6fTYA==" saltValue="LuOIC81b2ILlVJwIIR5fDg==" spinCount="100000" sheet="1"/>
  <mergeCells count="79">
    <mergeCell ref="C29:G29"/>
    <mergeCell ref="A1:G1"/>
    <mergeCell ref="C2:G2"/>
    <mergeCell ref="C3:G3"/>
    <mergeCell ref="C4:G4"/>
    <mergeCell ref="C10:G10"/>
    <mergeCell ref="C12:G12"/>
    <mergeCell ref="C16:G16"/>
    <mergeCell ref="C19:G19"/>
    <mergeCell ref="C21:G21"/>
    <mergeCell ref="C24:G24"/>
    <mergeCell ref="C27:G27"/>
    <mergeCell ref="C61:G61"/>
    <mergeCell ref="C32:G32"/>
    <mergeCell ref="C34:G34"/>
    <mergeCell ref="C37:G37"/>
    <mergeCell ref="C39:G39"/>
    <mergeCell ref="C41:G41"/>
    <mergeCell ref="C42:G42"/>
    <mergeCell ref="C44:G44"/>
    <mergeCell ref="C47:G47"/>
    <mergeCell ref="C51:G51"/>
    <mergeCell ref="C55:G55"/>
    <mergeCell ref="C58:G58"/>
    <mergeCell ref="C109:G109"/>
    <mergeCell ref="C64:G64"/>
    <mergeCell ref="C65:G65"/>
    <mergeCell ref="C70:G70"/>
    <mergeCell ref="C73:G73"/>
    <mergeCell ref="C77:G77"/>
    <mergeCell ref="C80:G80"/>
    <mergeCell ref="C82:G82"/>
    <mergeCell ref="C96:G96"/>
    <mergeCell ref="C98:G98"/>
    <mergeCell ref="C102:G102"/>
    <mergeCell ref="C104:G104"/>
    <mergeCell ref="C165:G165"/>
    <mergeCell ref="C113:G113"/>
    <mergeCell ref="C116:G116"/>
    <mergeCell ref="C119:G119"/>
    <mergeCell ref="C122:G122"/>
    <mergeCell ref="C124:G124"/>
    <mergeCell ref="C127:G127"/>
    <mergeCell ref="C130:G130"/>
    <mergeCell ref="C150:G150"/>
    <mergeCell ref="C154:G154"/>
    <mergeCell ref="C160:G160"/>
    <mergeCell ref="C163:G163"/>
    <mergeCell ref="C198:G198"/>
    <mergeCell ref="C166:G166"/>
    <mergeCell ref="C170:G170"/>
    <mergeCell ref="C173:G173"/>
    <mergeCell ref="C176:G176"/>
    <mergeCell ref="C179:G179"/>
    <mergeCell ref="C182:G182"/>
    <mergeCell ref="C185:G185"/>
    <mergeCell ref="C188:G188"/>
    <mergeCell ref="C191:G191"/>
    <mergeCell ref="C193:G193"/>
    <mergeCell ref="C196:G196"/>
    <mergeCell ref="C229:G229"/>
    <mergeCell ref="C199:G199"/>
    <mergeCell ref="C203:G203"/>
    <mergeCell ref="C207:G207"/>
    <mergeCell ref="C210:G210"/>
    <mergeCell ref="C212:G212"/>
    <mergeCell ref="C213:G213"/>
    <mergeCell ref="C216:G216"/>
    <mergeCell ref="C218:G218"/>
    <mergeCell ref="C220:G220"/>
    <mergeCell ref="C221:G221"/>
    <mergeCell ref="C227:G227"/>
    <mergeCell ref="C264:G264"/>
    <mergeCell ref="C252:G252"/>
    <mergeCell ref="C255:G255"/>
    <mergeCell ref="C257:G257"/>
    <mergeCell ref="C259:G259"/>
    <mergeCell ref="C261:G261"/>
    <mergeCell ref="C263:G26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49D1-C8B7-4B97-9B36-CA8B9BBED6A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68</v>
      </c>
      <c r="C3" s="253" t="s">
        <v>69</v>
      </c>
      <c r="D3" s="254"/>
      <c r="E3" s="254"/>
      <c r="F3" s="254"/>
      <c r="G3" s="255"/>
      <c r="AC3" s="124" t="s">
        <v>186</v>
      </c>
      <c r="AG3" t="s">
        <v>189</v>
      </c>
    </row>
    <row r="4" spans="1:60" ht="24.95" customHeight="1" x14ac:dyDescent="0.2">
      <c r="A4" s="143" t="s">
        <v>9</v>
      </c>
      <c r="B4" s="144" t="s">
        <v>43</v>
      </c>
      <c r="C4" s="256" t="s">
        <v>70</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89</v>
      </c>
      <c r="C8" s="179" t="s">
        <v>90</v>
      </c>
      <c r="D8" s="166"/>
      <c r="E8" s="167"/>
      <c r="F8" s="168"/>
      <c r="G8" s="168">
        <f>SUMIF(AG9:AG57,"&lt;&gt;NOR",G9:G57)</f>
        <v>52948.049999999988</v>
      </c>
      <c r="H8" s="168"/>
      <c r="I8" s="168">
        <f>SUM(I9:I57)</f>
        <v>0</v>
      </c>
      <c r="J8" s="168"/>
      <c r="K8" s="168">
        <f>SUM(K9:K57)</f>
        <v>0</v>
      </c>
      <c r="L8" s="168"/>
      <c r="M8" s="168">
        <f>SUM(M9:M57)</f>
        <v>64067.140499999994</v>
      </c>
      <c r="N8" s="168"/>
      <c r="O8" s="168">
        <f>SUM(O9:O57)</f>
        <v>2.4299999999999997</v>
      </c>
      <c r="P8" s="168"/>
      <c r="Q8" s="168">
        <f>SUM(Q9:Q57)</f>
        <v>0</v>
      </c>
      <c r="R8" s="168"/>
      <c r="S8" s="168"/>
      <c r="T8" s="169"/>
      <c r="U8" s="163"/>
      <c r="V8" s="163">
        <f>SUM(V9:V57)</f>
        <v>48.89</v>
      </c>
      <c r="W8" s="163"/>
      <c r="X8" s="163"/>
      <c r="AG8" t="s">
        <v>213</v>
      </c>
    </row>
    <row r="9" spans="1:60" outlineLevel="1" x14ac:dyDescent="0.2">
      <c r="A9" s="170">
        <v>1</v>
      </c>
      <c r="B9" s="171" t="s">
        <v>1242</v>
      </c>
      <c r="C9" s="180" t="s">
        <v>1243</v>
      </c>
      <c r="D9" s="172" t="s">
        <v>249</v>
      </c>
      <c r="E9" s="173">
        <v>4.694</v>
      </c>
      <c r="F9" s="174">
        <v>2641.01</v>
      </c>
      <c r="G9" s="175">
        <f>ROUND(E9*F9,2)</f>
        <v>12396.9</v>
      </c>
      <c r="H9" s="174"/>
      <c r="I9" s="175">
        <f>ROUND(E9*H9,2)</f>
        <v>0</v>
      </c>
      <c r="J9" s="174"/>
      <c r="K9" s="175">
        <f>ROUND(E9*J9,2)</f>
        <v>0</v>
      </c>
      <c r="L9" s="175">
        <v>21</v>
      </c>
      <c r="M9" s="175">
        <f>G9*(1+L9/100)</f>
        <v>15000.249</v>
      </c>
      <c r="N9" s="175">
        <v>0</v>
      </c>
      <c r="O9" s="175">
        <f>ROUND(E9*N9,2)</f>
        <v>0</v>
      </c>
      <c r="P9" s="175">
        <v>0</v>
      </c>
      <c r="Q9" s="175">
        <f>ROUND(E9*P9,2)</f>
        <v>0</v>
      </c>
      <c r="R9" s="175" t="s">
        <v>250</v>
      </c>
      <c r="S9" s="175" t="s">
        <v>217</v>
      </c>
      <c r="T9" s="176" t="s">
        <v>218</v>
      </c>
      <c r="U9" s="161">
        <v>6.298</v>
      </c>
      <c r="V9" s="161">
        <f>ROUND(E9*U9,2)</f>
        <v>29.56</v>
      </c>
      <c r="W9" s="161"/>
      <c r="X9" s="161" t="s">
        <v>241</v>
      </c>
      <c r="Y9" s="150"/>
      <c r="Z9" s="150"/>
      <c r="AA9" s="150"/>
      <c r="AB9" s="150"/>
      <c r="AC9" s="150"/>
      <c r="AD9" s="150"/>
      <c r="AE9" s="150"/>
      <c r="AF9" s="150"/>
      <c r="AG9" s="150" t="s">
        <v>242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9" t="s">
        <v>1244</v>
      </c>
      <c r="D10" s="260"/>
      <c r="E10" s="260"/>
      <c r="F10" s="260"/>
      <c r="G10" s="260"/>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244</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9" t="s">
        <v>1714</v>
      </c>
      <c r="D11" s="184"/>
      <c r="E11" s="185">
        <v>1.944</v>
      </c>
      <c r="F11" s="161"/>
      <c r="G11" s="161"/>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246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189" t="s">
        <v>1715</v>
      </c>
      <c r="D12" s="184"/>
      <c r="E12" s="185">
        <v>0.5</v>
      </c>
      <c r="F12" s="161"/>
      <c r="G12" s="161"/>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246</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57"/>
      <c r="B13" s="158"/>
      <c r="C13" s="189" t="s">
        <v>1716</v>
      </c>
      <c r="D13" s="184"/>
      <c r="E13" s="185">
        <v>2.25</v>
      </c>
      <c r="F13" s="161"/>
      <c r="G13" s="161"/>
      <c r="H13" s="161"/>
      <c r="I13" s="161"/>
      <c r="J13" s="161"/>
      <c r="K13" s="161"/>
      <c r="L13" s="161"/>
      <c r="M13" s="161"/>
      <c r="N13" s="161"/>
      <c r="O13" s="161"/>
      <c r="P13" s="161"/>
      <c r="Q13" s="161"/>
      <c r="R13" s="161"/>
      <c r="S13" s="161"/>
      <c r="T13" s="161"/>
      <c r="U13" s="161"/>
      <c r="V13" s="161"/>
      <c r="W13" s="161"/>
      <c r="X13" s="161"/>
      <c r="Y13" s="150"/>
      <c r="Z13" s="150"/>
      <c r="AA13" s="150"/>
      <c r="AB13" s="150"/>
      <c r="AC13" s="150"/>
      <c r="AD13" s="150"/>
      <c r="AE13" s="150"/>
      <c r="AF13" s="150"/>
      <c r="AG13" s="150" t="s">
        <v>246</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61"/>
      <c r="D14" s="262"/>
      <c r="E14" s="262"/>
      <c r="F14" s="262"/>
      <c r="G14" s="262"/>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221</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1" x14ac:dyDescent="0.2">
      <c r="A15" s="170">
        <v>2</v>
      </c>
      <c r="B15" s="171" t="s">
        <v>260</v>
      </c>
      <c r="C15" s="180" t="s">
        <v>261</v>
      </c>
      <c r="D15" s="172" t="s">
        <v>249</v>
      </c>
      <c r="E15" s="173">
        <v>4.694</v>
      </c>
      <c r="F15" s="174">
        <v>311.58</v>
      </c>
      <c r="G15" s="175">
        <f>ROUND(E15*F15,2)</f>
        <v>1462.56</v>
      </c>
      <c r="H15" s="174"/>
      <c r="I15" s="175">
        <f>ROUND(E15*H15,2)</f>
        <v>0</v>
      </c>
      <c r="J15" s="174"/>
      <c r="K15" s="175">
        <f>ROUND(E15*J15,2)</f>
        <v>0</v>
      </c>
      <c r="L15" s="175">
        <v>21</v>
      </c>
      <c r="M15" s="175">
        <f>G15*(1+L15/100)</f>
        <v>1769.6976</v>
      </c>
      <c r="N15" s="175">
        <v>0</v>
      </c>
      <c r="O15" s="175">
        <f>ROUND(E15*N15,2)</f>
        <v>0</v>
      </c>
      <c r="P15" s="175">
        <v>0</v>
      </c>
      <c r="Q15" s="175">
        <f>ROUND(E15*P15,2)</f>
        <v>0</v>
      </c>
      <c r="R15" s="175" t="s">
        <v>250</v>
      </c>
      <c r="S15" s="175" t="s">
        <v>217</v>
      </c>
      <c r="T15" s="176" t="s">
        <v>218</v>
      </c>
      <c r="U15" s="161">
        <v>0.01</v>
      </c>
      <c r="V15" s="161">
        <f>ROUND(E15*U15,2)</f>
        <v>0.05</v>
      </c>
      <c r="W15" s="161"/>
      <c r="X15" s="161" t="s">
        <v>241</v>
      </c>
      <c r="Y15" s="150"/>
      <c r="Z15" s="150"/>
      <c r="AA15" s="150"/>
      <c r="AB15" s="150"/>
      <c r="AC15" s="150"/>
      <c r="AD15" s="150"/>
      <c r="AE15" s="150"/>
      <c r="AF15" s="150"/>
      <c r="AG15" s="150" t="s">
        <v>242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59" t="s">
        <v>262</v>
      </c>
      <c r="D16" s="260"/>
      <c r="E16" s="260"/>
      <c r="F16" s="260"/>
      <c r="G16" s="260"/>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244</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9" t="s">
        <v>1717</v>
      </c>
      <c r="D17" s="184"/>
      <c r="E17" s="185">
        <v>4.694</v>
      </c>
      <c r="F17" s="161"/>
      <c r="G17" s="161"/>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246</v>
      </c>
      <c r="AH17" s="150">
        <v>5</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61"/>
      <c r="D18" s="262"/>
      <c r="E18" s="262"/>
      <c r="F18" s="262"/>
      <c r="G18" s="262"/>
      <c r="H18" s="161"/>
      <c r="I18" s="161"/>
      <c r="J18" s="161"/>
      <c r="K18" s="161"/>
      <c r="L18" s="161"/>
      <c r="M18" s="161"/>
      <c r="N18" s="161"/>
      <c r="O18" s="161"/>
      <c r="P18" s="161"/>
      <c r="Q18" s="161"/>
      <c r="R18" s="161"/>
      <c r="S18" s="161"/>
      <c r="T18" s="161"/>
      <c r="U18" s="161"/>
      <c r="V18" s="161"/>
      <c r="W18" s="161"/>
      <c r="X18" s="161"/>
      <c r="Y18" s="150"/>
      <c r="Z18" s="150"/>
      <c r="AA18" s="150"/>
      <c r="AB18" s="150"/>
      <c r="AC18" s="150"/>
      <c r="AD18" s="150"/>
      <c r="AE18" s="150"/>
      <c r="AF18" s="150"/>
      <c r="AG18" s="150" t="s">
        <v>221</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33.75" outlineLevel="1" x14ac:dyDescent="0.2">
      <c r="A19" s="170">
        <v>3</v>
      </c>
      <c r="B19" s="171" t="s">
        <v>264</v>
      </c>
      <c r="C19" s="180" t="s">
        <v>265</v>
      </c>
      <c r="D19" s="172" t="s">
        <v>249</v>
      </c>
      <c r="E19" s="173">
        <v>65.715999999999994</v>
      </c>
      <c r="F19" s="174">
        <v>24.57</v>
      </c>
      <c r="G19" s="175">
        <f>ROUND(E19*F19,2)</f>
        <v>1614.64</v>
      </c>
      <c r="H19" s="174"/>
      <c r="I19" s="175">
        <f>ROUND(E19*H19,2)</f>
        <v>0</v>
      </c>
      <c r="J19" s="174"/>
      <c r="K19" s="175">
        <f>ROUND(E19*J19,2)</f>
        <v>0</v>
      </c>
      <c r="L19" s="175">
        <v>21</v>
      </c>
      <c r="M19" s="175">
        <f>G19*(1+L19/100)</f>
        <v>1953.7144000000001</v>
      </c>
      <c r="N19" s="175">
        <v>0</v>
      </c>
      <c r="O19" s="175">
        <f>ROUND(E19*N19,2)</f>
        <v>0</v>
      </c>
      <c r="P19" s="175">
        <v>0</v>
      </c>
      <c r="Q19" s="175">
        <f>ROUND(E19*P19,2)</f>
        <v>0</v>
      </c>
      <c r="R19" s="175" t="s">
        <v>250</v>
      </c>
      <c r="S19" s="175" t="s">
        <v>217</v>
      </c>
      <c r="T19" s="176" t="s">
        <v>218</v>
      </c>
      <c r="U19" s="161">
        <v>0</v>
      </c>
      <c r="V19" s="161">
        <f>ROUND(E19*U19,2)</f>
        <v>0</v>
      </c>
      <c r="W19" s="161"/>
      <c r="X19" s="161" t="s">
        <v>241</v>
      </c>
      <c r="Y19" s="150"/>
      <c r="Z19" s="150"/>
      <c r="AA19" s="150"/>
      <c r="AB19" s="150"/>
      <c r="AC19" s="150"/>
      <c r="AD19" s="150"/>
      <c r="AE19" s="150"/>
      <c r="AF19" s="150"/>
      <c r="AG19" s="150" t="s">
        <v>242</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59" t="s">
        <v>262</v>
      </c>
      <c r="D20" s="260"/>
      <c r="E20" s="260"/>
      <c r="F20" s="260"/>
      <c r="G20" s="260"/>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244</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9" t="s">
        <v>1718</v>
      </c>
      <c r="D21" s="184"/>
      <c r="E21" s="185">
        <v>65.715999999999994</v>
      </c>
      <c r="F21" s="161"/>
      <c r="G21" s="161"/>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246</v>
      </c>
      <c r="AH21" s="150">
        <v>5</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61"/>
      <c r="D22" s="262"/>
      <c r="E22" s="262"/>
      <c r="F22" s="262"/>
      <c r="G22" s="262"/>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221</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70">
        <v>4</v>
      </c>
      <c r="B23" s="171" t="s">
        <v>267</v>
      </c>
      <c r="C23" s="180" t="s">
        <v>268</v>
      </c>
      <c r="D23" s="172" t="s">
        <v>249</v>
      </c>
      <c r="E23" s="173">
        <v>4.694</v>
      </c>
      <c r="F23" s="174">
        <v>313.95</v>
      </c>
      <c r="G23" s="175">
        <f>ROUND(E23*F23,2)</f>
        <v>1473.68</v>
      </c>
      <c r="H23" s="174"/>
      <c r="I23" s="175">
        <f>ROUND(E23*H23,2)</f>
        <v>0</v>
      </c>
      <c r="J23" s="174"/>
      <c r="K23" s="175">
        <f>ROUND(E23*J23,2)</f>
        <v>0</v>
      </c>
      <c r="L23" s="175">
        <v>21</v>
      </c>
      <c r="M23" s="175">
        <f>G23*(1+L23/100)</f>
        <v>1783.1528000000001</v>
      </c>
      <c r="N23" s="175">
        <v>0</v>
      </c>
      <c r="O23" s="175">
        <f>ROUND(E23*N23,2)</f>
        <v>0</v>
      </c>
      <c r="P23" s="175">
        <v>0</v>
      </c>
      <c r="Q23" s="175">
        <f>ROUND(E23*P23,2)</f>
        <v>0</v>
      </c>
      <c r="R23" s="175" t="s">
        <v>250</v>
      </c>
      <c r="S23" s="175" t="s">
        <v>217</v>
      </c>
      <c r="T23" s="176" t="s">
        <v>218</v>
      </c>
      <c r="U23" s="161">
        <v>0.65</v>
      </c>
      <c r="V23" s="161">
        <f>ROUND(E23*U23,2)</f>
        <v>3.05</v>
      </c>
      <c r="W23" s="161"/>
      <c r="X23" s="161" t="s">
        <v>241</v>
      </c>
      <c r="Y23" s="150"/>
      <c r="Z23" s="150"/>
      <c r="AA23" s="150"/>
      <c r="AB23" s="150"/>
      <c r="AC23" s="150"/>
      <c r="AD23" s="150"/>
      <c r="AE23" s="150"/>
      <c r="AF23" s="150"/>
      <c r="AG23" s="150" t="s">
        <v>242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9" t="s">
        <v>1719</v>
      </c>
      <c r="D24" s="184"/>
      <c r="E24" s="185">
        <v>4.694</v>
      </c>
      <c r="F24" s="161"/>
      <c r="G24" s="161"/>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246</v>
      </c>
      <c r="AH24" s="150">
        <v>5</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61"/>
      <c r="D25" s="262"/>
      <c r="E25" s="262"/>
      <c r="F25" s="262"/>
      <c r="G25" s="262"/>
      <c r="H25" s="161"/>
      <c r="I25" s="161"/>
      <c r="J25" s="161"/>
      <c r="K25" s="161"/>
      <c r="L25" s="161"/>
      <c r="M25" s="161"/>
      <c r="N25" s="161"/>
      <c r="O25" s="161"/>
      <c r="P25" s="161"/>
      <c r="Q25" s="161"/>
      <c r="R25" s="161"/>
      <c r="S25" s="161"/>
      <c r="T25" s="161"/>
      <c r="U25" s="161"/>
      <c r="V25" s="161"/>
      <c r="W25" s="161"/>
      <c r="X25" s="161"/>
      <c r="Y25" s="150"/>
      <c r="Z25" s="150"/>
      <c r="AA25" s="150"/>
      <c r="AB25" s="150"/>
      <c r="AC25" s="150"/>
      <c r="AD25" s="150"/>
      <c r="AE25" s="150"/>
      <c r="AF25" s="150"/>
      <c r="AG25" s="150" t="s">
        <v>221</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0">
        <v>5</v>
      </c>
      <c r="B26" s="171" t="s">
        <v>1720</v>
      </c>
      <c r="C26" s="180" t="s">
        <v>1721</v>
      </c>
      <c r="D26" s="172" t="s">
        <v>249</v>
      </c>
      <c r="E26" s="173">
        <v>3.95</v>
      </c>
      <c r="F26" s="174">
        <v>486.07</v>
      </c>
      <c r="G26" s="175">
        <f>ROUND(E26*F26,2)</f>
        <v>1919.98</v>
      </c>
      <c r="H26" s="174"/>
      <c r="I26" s="175">
        <f>ROUND(E26*H26,2)</f>
        <v>0</v>
      </c>
      <c r="J26" s="174"/>
      <c r="K26" s="175">
        <f>ROUND(E26*J26,2)</f>
        <v>0</v>
      </c>
      <c r="L26" s="175">
        <v>21</v>
      </c>
      <c r="M26" s="175">
        <f>G26*(1+L26/100)</f>
        <v>2323.1758</v>
      </c>
      <c r="N26" s="175">
        <v>0</v>
      </c>
      <c r="O26" s="175">
        <f>ROUND(E26*N26,2)</f>
        <v>0</v>
      </c>
      <c r="P26" s="175">
        <v>0</v>
      </c>
      <c r="Q26" s="175">
        <f>ROUND(E26*P26,2)</f>
        <v>0</v>
      </c>
      <c r="R26" s="175" t="s">
        <v>277</v>
      </c>
      <c r="S26" s="175" t="s">
        <v>217</v>
      </c>
      <c r="T26" s="176" t="s">
        <v>218</v>
      </c>
      <c r="U26" s="161">
        <v>1.1040000000000001</v>
      </c>
      <c r="V26" s="161">
        <f>ROUND(E26*U26,2)</f>
        <v>4.3600000000000003</v>
      </c>
      <c r="W26" s="161"/>
      <c r="X26" s="161" t="s">
        <v>241</v>
      </c>
      <c r="Y26" s="150"/>
      <c r="Z26" s="150"/>
      <c r="AA26" s="150"/>
      <c r="AB26" s="150"/>
      <c r="AC26" s="150"/>
      <c r="AD26" s="150"/>
      <c r="AE26" s="150"/>
      <c r="AF26" s="150"/>
      <c r="AG26" s="150" t="s">
        <v>242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259" t="s">
        <v>1722</v>
      </c>
      <c r="D27" s="260"/>
      <c r="E27" s="260"/>
      <c r="F27" s="260"/>
      <c r="G27" s="260"/>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244</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9" t="s">
        <v>1723</v>
      </c>
      <c r="D28" s="184"/>
      <c r="E28" s="185">
        <v>2.25</v>
      </c>
      <c r="F28" s="161"/>
      <c r="G28" s="161"/>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246</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189" t="s">
        <v>1724</v>
      </c>
      <c r="D29" s="184"/>
      <c r="E29" s="185">
        <v>1.7</v>
      </c>
      <c r="F29" s="161"/>
      <c r="G29" s="161"/>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246</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61"/>
      <c r="D30" s="262"/>
      <c r="E30" s="262"/>
      <c r="F30" s="262"/>
      <c r="G30" s="262"/>
      <c r="H30" s="161"/>
      <c r="I30" s="161"/>
      <c r="J30" s="161"/>
      <c r="K30" s="161"/>
      <c r="L30" s="161"/>
      <c r="M30" s="161"/>
      <c r="N30" s="161"/>
      <c r="O30" s="161"/>
      <c r="P30" s="161"/>
      <c r="Q30" s="161"/>
      <c r="R30" s="161"/>
      <c r="S30" s="161"/>
      <c r="T30" s="161"/>
      <c r="U30" s="161"/>
      <c r="V30" s="161"/>
      <c r="W30" s="161"/>
      <c r="X30" s="161"/>
      <c r="Y30" s="150"/>
      <c r="Z30" s="150"/>
      <c r="AA30" s="150"/>
      <c r="AB30" s="150"/>
      <c r="AC30" s="150"/>
      <c r="AD30" s="150"/>
      <c r="AE30" s="150"/>
      <c r="AF30" s="150"/>
      <c r="AG30" s="150" t="s">
        <v>221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0">
        <v>6</v>
      </c>
      <c r="B31" s="171" t="s">
        <v>1725</v>
      </c>
      <c r="C31" s="180" t="s">
        <v>1726</v>
      </c>
      <c r="D31" s="172" t="s">
        <v>332</v>
      </c>
      <c r="E31" s="173">
        <v>1</v>
      </c>
      <c r="F31" s="174">
        <v>1008.93</v>
      </c>
      <c r="G31" s="175">
        <f>ROUND(E31*F31,2)</f>
        <v>1008.93</v>
      </c>
      <c r="H31" s="174"/>
      <c r="I31" s="175">
        <f>ROUND(E31*H31,2)</f>
        <v>0</v>
      </c>
      <c r="J31" s="174"/>
      <c r="K31" s="175">
        <f>ROUND(E31*J31,2)</f>
        <v>0</v>
      </c>
      <c r="L31" s="175">
        <v>21</v>
      </c>
      <c r="M31" s="175">
        <f>G31*(1+L31/100)</f>
        <v>1220.8053</v>
      </c>
      <c r="N31" s="175">
        <v>0</v>
      </c>
      <c r="O31" s="175">
        <f>ROUND(E31*N31,2)</f>
        <v>0</v>
      </c>
      <c r="P31" s="175">
        <v>0</v>
      </c>
      <c r="Q31" s="175">
        <f>ROUND(E31*P31,2)</f>
        <v>0</v>
      </c>
      <c r="R31" s="175" t="s">
        <v>277</v>
      </c>
      <c r="S31" s="175" t="s">
        <v>217</v>
      </c>
      <c r="T31" s="176" t="s">
        <v>218</v>
      </c>
      <c r="U31" s="161">
        <v>3.0920000000000001</v>
      </c>
      <c r="V31" s="161">
        <f>ROUND(E31*U31,2)</f>
        <v>3.09</v>
      </c>
      <c r="W31" s="161"/>
      <c r="X31" s="161" t="s">
        <v>241</v>
      </c>
      <c r="Y31" s="150"/>
      <c r="Z31" s="150"/>
      <c r="AA31" s="150"/>
      <c r="AB31" s="150"/>
      <c r="AC31" s="150"/>
      <c r="AD31" s="150"/>
      <c r="AE31" s="150"/>
      <c r="AF31" s="150"/>
      <c r="AG31" s="150" t="s">
        <v>242</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59" t="s">
        <v>1727</v>
      </c>
      <c r="D32" s="260"/>
      <c r="E32" s="260"/>
      <c r="F32" s="260"/>
      <c r="G32" s="260"/>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244</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61"/>
      <c r="D33" s="262"/>
      <c r="E33" s="262"/>
      <c r="F33" s="262"/>
      <c r="G33" s="262"/>
      <c r="H33" s="161"/>
      <c r="I33" s="161"/>
      <c r="J33" s="161"/>
      <c r="K33" s="161"/>
      <c r="L33" s="161"/>
      <c r="M33" s="161"/>
      <c r="N33" s="161"/>
      <c r="O33" s="161"/>
      <c r="P33" s="161"/>
      <c r="Q33" s="161"/>
      <c r="R33" s="161"/>
      <c r="S33" s="161"/>
      <c r="T33" s="161"/>
      <c r="U33" s="161"/>
      <c r="V33" s="161"/>
      <c r="W33" s="161"/>
      <c r="X33" s="161"/>
      <c r="Y33" s="150"/>
      <c r="Z33" s="150"/>
      <c r="AA33" s="150"/>
      <c r="AB33" s="150"/>
      <c r="AC33" s="150"/>
      <c r="AD33" s="150"/>
      <c r="AE33" s="150"/>
      <c r="AF33" s="150"/>
      <c r="AG33" s="150" t="s">
        <v>221</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2.5" outlineLevel="1" x14ac:dyDescent="0.2">
      <c r="A34" s="170">
        <v>7</v>
      </c>
      <c r="B34" s="171" t="s">
        <v>1728</v>
      </c>
      <c r="C34" s="180" t="s">
        <v>1729</v>
      </c>
      <c r="D34" s="172" t="s">
        <v>332</v>
      </c>
      <c r="E34" s="173">
        <v>1</v>
      </c>
      <c r="F34" s="174">
        <v>1958.51</v>
      </c>
      <c r="G34" s="175">
        <f>ROUND(E34*F34,2)</f>
        <v>1958.51</v>
      </c>
      <c r="H34" s="174"/>
      <c r="I34" s="175">
        <f>ROUND(E34*H34,2)</f>
        <v>0</v>
      </c>
      <c r="J34" s="174"/>
      <c r="K34" s="175">
        <f>ROUND(E34*J34,2)</f>
        <v>0</v>
      </c>
      <c r="L34" s="175">
        <v>21</v>
      </c>
      <c r="M34" s="175">
        <f>G34*(1+L34/100)</f>
        <v>2369.7970999999998</v>
      </c>
      <c r="N34" s="175">
        <v>0</v>
      </c>
      <c r="O34" s="175">
        <f>ROUND(E34*N34,2)</f>
        <v>0</v>
      </c>
      <c r="P34" s="175">
        <v>0</v>
      </c>
      <c r="Q34" s="175">
        <f>ROUND(E34*P34,2)</f>
        <v>0</v>
      </c>
      <c r="R34" s="175" t="s">
        <v>277</v>
      </c>
      <c r="S34" s="175" t="s">
        <v>217</v>
      </c>
      <c r="T34" s="176" t="s">
        <v>218</v>
      </c>
      <c r="U34" s="161">
        <v>8.2880000000000003</v>
      </c>
      <c r="V34" s="161">
        <f>ROUND(E34*U34,2)</f>
        <v>8.2899999999999991</v>
      </c>
      <c r="W34" s="161"/>
      <c r="X34" s="161" t="s">
        <v>241</v>
      </c>
      <c r="Y34" s="150"/>
      <c r="Z34" s="150"/>
      <c r="AA34" s="150"/>
      <c r="AB34" s="150"/>
      <c r="AC34" s="150"/>
      <c r="AD34" s="150"/>
      <c r="AE34" s="150"/>
      <c r="AF34" s="150"/>
      <c r="AG34" s="150" t="s">
        <v>242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59" t="s">
        <v>1730</v>
      </c>
      <c r="D35" s="260"/>
      <c r="E35" s="260"/>
      <c r="F35" s="260"/>
      <c r="G35" s="260"/>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244</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61"/>
      <c r="D36" s="262"/>
      <c r="E36" s="262"/>
      <c r="F36" s="262"/>
      <c r="G36" s="262"/>
      <c r="H36" s="161"/>
      <c r="I36" s="161"/>
      <c r="J36" s="161"/>
      <c r="K36" s="161"/>
      <c r="L36" s="161"/>
      <c r="M36" s="161"/>
      <c r="N36" s="161"/>
      <c r="O36" s="161"/>
      <c r="P36" s="161"/>
      <c r="Q36" s="161"/>
      <c r="R36" s="161"/>
      <c r="S36" s="161"/>
      <c r="T36" s="161"/>
      <c r="U36" s="161"/>
      <c r="V36" s="161"/>
      <c r="W36" s="161"/>
      <c r="X36" s="161"/>
      <c r="Y36" s="150"/>
      <c r="Z36" s="150"/>
      <c r="AA36" s="150"/>
      <c r="AB36" s="150"/>
      <c r="AC36" s="150"/>
      <c r="AD36" s="150"/>
      <c r="AE36" s="150"/>
      <c r="AF36" s="150"/>
      <c r="AG36" s="150" t="s">
        <v>221</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0">
        <v>8</v>
      </c>
      <c r="B37" s="171" t="s">
        <v>1731</v>
      </c>
      <c r="C37" s="180" t="s">
        <v>1732</v>
      </c>
      <c r="D37" s="172" t="s">
        <v>332</v>
      </c>
      <c r="E37" s="173">
        <v>1</v>
      </c>
      <c r="F37" s="174">
        <v>78.349999999999994</v>
      </c>
      <c r="G37" s="175">
        <f>ROUND(E37*F37,2)</f>
        <v>78.349999999999994</v>
      </c>
      <c r="H37" s="174"/>
      <c r="I37" s="175">
        <f>ROUND(E37*H37,2)</f>
        <v>0</v>
      </c>
      <c r="J37" s="174"/>
      <c r="K37" s="175">
        <f>ROUND(E37*J37,2)</f>
        <v>0</v>
      </c>
      <c r="L37" s="175">
        <v>21</v>
      </c>
      <c r="M37" s="175">
        <f>G37*(1+L37/100)</f>
        <v>94.803499999999985</v>
      </c>
      <c r="N37" s="175">
        <v>0</v>
      </c>
      <c r="O37" s="175">
        <f>ROUND(E37*N37,2)</f>
        <v>0</v>
      </c>
      <c r="P37" s="175">
        <v>0</v>
      </c>
      <c r="Q37" s="175">
        <f>ROUND(E37*P37,2)</f>
        <v>0</v>
      </c>
      <c r="R37" s="175" t="s">
        <v>277</v>
      </c>
      <c r="S37" s="175" t="s">
        <v>217</v>
      </c>
      <c r="T37" s="176" t="s">
        <v>218</v>
      </c>
      <c r="U37" s="161">
        <v>0.23899999999999999</v>
      </c>
      <c r="V37" s="161">
        <f>ROUND(E37*U37,2)</f>
        <v>0.24</v>
      </c>
      <c r="W37" s="161"/>
      <c r="X37" s="161" t="s">
        <v>241</v>
      </c>
      <c r="Y37" s="150"/>
      <c r="Z37" s="150"/>
      <c r="AA37" s="150"/>
      <c r="AB37" s="150"/>
      <c r="AC37" s="150"/>
      <c r="AD37" s="150"/>
      <c r="AE37" s="150"/>
      <c r="AF37" s="150"/>
      <c r="AG37" s="150" t="s">
        <v>242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2.5" outlineLevel="1" x14ac:dyDescent="0.2">
      <c r="A38" s="157"/>
      <c r="B38" s="158"/>
      <c r="C38" s="259" t="s">
        <v>1733</v>
      </c>
      <c r="D38" s="260"/>
      <c r="E38" s="260"/>
      <c r="F38" s="260"/>
      <c r="G38" s="260"/>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244</v>
      </c>
      <c r="AH38" s="150"/>
      <c r="AI38" s="150"/>
      <c r="AJ38" s="150"/>
      <c r="AK38" s="150"/>
      <c r="AL38" s="150"/>
      <c r="AM38" s="150"/>
      <c r="AN38" s="150"/>
      <c r="AO38" s="150"/>
      <c r="AP38" s="150"/>
      <c r="AQ38" s="150"/>
      <c r="AR38" s="150"/>
      <c r="AS38" s="150"/>
      <c r="AT38" s="150"/>
      <c r="AU38" s="150"/>
      <c r="AV38" s="150"/>
      <c r="AW38" s="150"/>
      <c r="AX38" s="150"/>
      <c r="AY38" s="150"/>
      <c r="AZ38" s="150"/>
      <c r="BA38" s="188" t="str">
        <f>C38</f>
        <v>t.j. odplevelení s nakypřením nebo vypletí, odstranění poškozených částí dřeviny s případným složením odpadu na hromady, naložením na dopravní prostředek, odvozem do 20 km a se složením,</v>
      </c>
      <c r="BB38" s="150"/>
      <c r="BC38" s="150"/>
      <c r="BD38" s="150"/>
      <c r="BE38" s="150"/>
      <c r="BF38" s="150"/>
      <c r="BG38" s="150"/>
      <c r="BH38" s="150"/>
    </row>
    <row r="39" spans="1:60" outlineLevel="1" x14ac:dyDescent="0.2">
      <c r="A39" s="157"/>
      <c r="B39" s="158"/>
      <c r="C39" s="261"/>
      <c r="D39" s="262"/>
      <c r="E39" s="262"/>
      <c r="F39" s="262"/>
      <c r="G39" s="262"/>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221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0">
        <v>9</v>
      </c>
      <c r="B40" s="171" t="s">
        <v>1734</v>
      </c>
      <c r="C40" s="180" t="s">
        <v>1735</v>
      </c>
      <c r="D40" s="172" t="s">
        <v>332</v>
      </c>
      <c r="E40" s="173">
        <v>3</v>
      </c>
      <c r="F40" s="174">
        <v>72.41</v>
      </c>
      <c r="G40" s="175">
        <f>ROUND(E40*F40,2)</f>
        <v>217.23</v>
      </c>
      <c r="H40" s="174"/>
      <c r="I40" s="175">
        <f>ROUND(E40*H40,2)</f>
        <v>0</v>
      </c>
      <c r="J40" s="174"/>
      <c r="K40" s="175">
        <f>ROUND(E40*J40,2)</f>
        <v>0</v>
      </c>
      <c r="L40" s="175">
        <v>21</v>
      </c>
      <c r="M40" s="175">
        <f>G40*(1+L40/100)</f>
        <v>262.84829999999999</v>
      </c>
      <c r="N40" s="175">
        <v>1.0000000000000001E-5</v>
      </c>
      <c r="O40" s="175">
        <f>ROUND(E40*N40,2)</f>
        <v>0</v>
      </c>
      <c r="P40" s="175">
        <v>0</v>
      </c>
      <c r="Q40" s="175">
        <f>ROUND(E40*P40,2)</f>
        <v>0</v>
      </c>
      <c r="R40" s="175" t="s">
        <v>277</v>
      </c>
      <c r="S40" s="175" t="s">
        <v>217</v>
      </c>
      <c r="T40" s="176" t="s">
        <v>218</v>
      </c>
      <c r="U40" s="161">
        <v>8.4000000000000005E-2</v>
      </c>
      <c r="V40" s="161">
        <f>ROUND(E40*U40,2)</f>
        <v>0.25</v>
      </c>
      <c r="W40" s="161"/>
      <c r="X40" s="161" t="s">
        <v>241</v>
      </c>
      <c r="Y40" s="150"/>
      <c r="Z40" s="150"/>
      <c r="AA40" s="150"/>
      <c r="AB40" s="150"/>
      <c r="AC40" s="150"/>
      <c r="AD40" s="150"/>
      <c r="AE40" s="150"/>
      <c r="AF40" s="150"/>
      <c r="AG40" s="150" t="s">
        <v>242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59" t="s">
        <v>1736</v>
      </c>
      <c r="D41" s="260"/>
      <c r="E41" s="260"/>
      <c r="F41" s="260"/>
      <c r="G41" s="260"/>
      <c r="H41" s="161"/>
      <c r="I41" s="161"/>
      <c r="J41" s="161"/>
      <c r="K41" s="161"/>
      <c r="L41" s="161"/>
      <c r="M41" s="161"/>
      <c r="N41" s="161"/>
      <c r="O41" s="161"/>
      <c r="P41" s="161"/>
      <c r="Q41" s="161"/>
      <c r="R41" s="161"/>
      <c r="S41" s="161"/>
      <c r="T41" s="161"/>
      <c r="U41" s="161"/>
      <c r="V41" s="161"/>
      <c r="W41" s="161"/>
      <c r="X41" s="161"/>
      <c r="Y41" s="150"/>
      <c r="Z41" s="150"/>
      <c r="AA41" s="150"/>
      <c r="AB41" s="150"/>
      <c r="AC41" s="150"/>
      <c r="AD41" s="150"/>
      <c r="AE41" s="150"/>
      <c r="AF41" s="150"/>
      <c r="AG41" s="150" t="s">
        <v>244</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189" t="s">
        <v>1737</v>
      </c>
      <c r="D42" s="184"/>
      <c r="E42" s="185">
        <v>3</v>
      </c>
      <c r="F42" s="161"/>
      <c r="G42" s="161"/>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246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61"/>
      <c r="D43" s="262"/>
      <c r="E43" s="262"/>
      <c r="F43" s="262"/>
      <c r="G43" s="262"/>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221</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0">
        <v>10</v>
      </c>
      <c r="B44" s="171" t="s">
        <v>284</v>
      </c>
      <c r="C44" s="180" t="s">
        <v>285</v>
      </c>
      <c r="D44" s="172" t="s">
        <v>249</v>
      </c>
      <c r="E44" s="173">
        <v>4.694</v>
      </c>
      <c r="F44" s="174">
        <v>329.38</v>
      </c>
      <c r="G44" s="175">
        <f>ROUND(E44*F44,2)</f>
        <v>1546.11</v>
      </c>
      <c r="H44" s="174"/>
      <c r="I44" s="175">
        <f>ROUND(E44*H44,2)</f>
        <v>0</v>
      </c>
      <c r="J44" s="174"/>
      <c r="K44" s="175">
        <f>ROUND(E44*J44,2)</f>
        <v>0</v>
      </c>
      <c r="L44" s="175">
        <v>21</v>
      </c>
      <c r="M44" s="175">
        <f>G44*(1+L44/100)</f>
        <v>1870.7930999999999</v>
      </c>
      <c r="N44" s="175">
        <v>0</v>
      </c>
      <c r="O44" s="175">
        <f>ROUND(E44*N44,2)</f>
        <v>0</v>
      </c>
      <c r="P44" s="175">
        <v>0</v>
      </c>
      <c r="Q44" s="175">
        <f>ROUND(E44*P44,2)</f>
        <v>0</v>
      </c>
      <c r="R44" s="175" t="s">
        <v>250</v>
      </c>
      <c r="S44" s="175" t="s">
        <v>217</v>
      </c>
      <c r="T44" s="176" t="s">
        <v>218</v>
      </c>
      <c r="U44" s="161">
        <v>0</v>
      </c>
      <c r="V44" s="161">
        <f>ROUND(E44*U44,2)</f>
        <v>0</v>
      </c>
      <c r="W44" s="161"/>
      <c r="X44" s="161" t="s">
        <v>241</v>
      </c>
      <c r="Y44" s="150"/>
      <c r="Z44" s="150"/>
      <c r="AA44" s="150"/>
      <c r="AB44" s="150"/>
      <c r="AC44" s="150"/>
      <c r="AD44" s="150"/>
      <c r="AE44" s="150"/>
      <c r="AF44" s="150"/>
      <c r="AG44" s="150" t="s">
        <v>242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189" t="s">
        <v>1719</v>
      </c>
      <c r="D45" s="184"/>
      <c r="E45" s="185">
        <v>4.694</v>
      </c>
      <c r="F45" s="161"/>
      <c r="G45" s="161"/>
      <c r="H45" s="161"/>
      <c r="I45" s="161"/>
      <c r="J45" s="161"/>
      <c r="K45" s="161"/>
      <c r="L45" s="161"/>
      <c r="M45" s="161"/>
      <c r="N45" s="161"/>
      <c r="O45" s="161"/>
      <c r="P45" s="161"/>
      <c r="Q45" s="161"/>
      <c r="R45" s="161"/>
      <c r="S45" s="161"/>
      <c r="T45" s="161"/>
      <c r="U45" s="161"/>
      <c r="V45" s="161"/>
      <c r="W45" s="161"/>
      <c r="X45" s="161"/>
      <c r="Y45" s="150"/>
      <c r="Z45" s="150"/>
      <c r="AA45" s="150"/>
      <c r="AB45" s="150"/>
      <c r="AC45" s="150"/>
      <c r="AD45" s="150"/>
      <c r="AE45" s="150"/>
      <c r="AF45" s="150"/>
      <c r="AG45" s="150" t="s">
        <v>246</v>
      </c>
      <c r="AH45" s="150">
        <v>5</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61"/>
      <c r="D46" s="262"/>
      <c r="E46" s="262"/>
      <c r="F46" s="262"/>
      <c r="G46" s="262"/>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221</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0">
        <v>11</v>
      </c>
      <c r="B47" s="171" t="s">
        <v>1738</v>
      </c>
      <c r="C47" s="180" t="s">
        <v>1739</v>
      </c>
      <c r="D47" s="172" t="s">
        <v>249</v>
      </c>
      <c r="E47" s="173">
        <v>3.95</v>
      </c>
      <c r="F47" s="174">
        <v>2362.06</v>
      </c>
      <c r="G47" s="175">
        <f>ROUND(E47*F47,2)</f>
        <v>9330.14</v>
      </c>
      <c r="H47" s="174"/>
      <c r="I47" s="175">
        <f>ROUND(E47*H47,2)</f>
        <v>0</v>
      </c>
      <c r="J47" s="174"/>
      <c r="K47" s="175">
        <f>ROUND(E47*J47,2)</f>
        <v>0</v>
      </c>
      <c r="L47" s="175">
        <v>21</v>
      </c>
      <c r="M47" s="175">
        <f>G47*(1+L47/100)</f>
        <v>11289.469399999998</v>
      </c>
      <c r="N47" s="175">
        <v>0.6</v>
      </c>
      <c r="O47" s="175">
        <f>ROUND(E47*N47,2)</f>
        <v>2.37</v>
      </c>
      <c r="P47" s="175">
        <v>0</v>
      </c>
      <c r="Q47" s="175">
        <f>ROUND(E47*P47,2)</f>
        <v>0</v>
      </c>
      <c r="R47" s="175" t="s">
        <v>295</v>
      </c>
      <c r="S47" s="175" t="s">
        <v>217</v>
      </c>
      <c r="T47" s="176" t="s">
        <v>218</v>
      </c>
      <c r="U47" s="161">
        <v>0</v>
      </c>
      <c r="V47" s="161">
        <f>ROUND(E47*U47,2)</f>
        <v>0</v>
      </c>
      <c r="W47" s="161"/>
      <c r="X47" s="161" t="s">
        <v>296</v>
      </c>
      <c r="Y47" s="150"/>
      <c r="Z47" s="150"/>
      <c r="AA47" s="150"/>
      <c r="AB47" s="150"/>
      <c r="AC47" s="150"/>
      <c r="AD47" s="150"/>
      <c r="AE47" s="150"/>
      <c r="AF47" s="150"/>
      <c r="AG47" s="150" t="s">
        <v>297</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189" t="s">
        <v>1723</v>
      </c>
      <c r="D48" s="184"/>
      <c r="E48" s="185">
        <v>2.25</v>
      </c>
      <c r="F48" s="161"/>
      <c r="G48" s="161"/>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246</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9" t="s">
        <v>1724</v>
      </c>
      <c r="D49" s="184"/>
      <c r="E49" s="185">
        <v>1.7</v>
      </c>
      <c r="F49" s="161"/>
      <c r="G49" s="161"/>
      <c r="H49" s="161"/>
      <c r="I49" s="161"/>
      <c r="J49" s="161"/>
      <c r="K49" s="161"/>
      <c r="L49" s="161"/>
      <c r="M49" s="161"/>
      <c r="N49" s="161"/>
      <c r="O49" s="161"/>
      <c r="P49" s="161"/>
      <c r="Q49" s="161"/>
      <c r="R49" s="161"/>
      <c r="S49" s="161"/>
      <c r="T49" s="161"/>
      <c r="U49" s="161"/>
      <c r="V49" s="161"/>
      <c r="W49" s="161"/>
      <c r="X49" s="161"/>
      <c r="Y49" s="150"/>
      <c r="Z49" s="150"/>
      <c r="AA49" s="150"/>
      <c r="AB49" s="150"/>
      <c r="AC49" s="150"/>
      <c r="AD49" s="150"/>
      <c r="AE49" s="150"/>
      <c r="AF49" s="150"/>
      <c r="AG49" s="150" t="s">
        <v>246</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61"/>
      <c r="D50" s="262"/>
      <c r="E50" s="262"/>
      <c r="F50" s="262"/>
      <c r="G50" s="262"/>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221</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70">
        <v>12</v>
      </c>
      <c r="B51" s="171" t="s">
        <v>1740</v>
      </c>
      <c r="C51" s="180" t="s">
        <v>1741</v>
      </c>
      <c r="D51" s="172" t="s">
        <v>332</v>
      </c>
      <c r="E51" s="173">
        <v>2</v>
      </c>
      <c r="F51" s="174">
        <v>118.69</v>
      </c>
      <c r="G51" s="175">
        <f>ROUND(E51*F51,2)</f>
        <v>237.38</v>
      </c>
      <c r="H51" s="174"/>
      <c r="I51" s="175">
        <f>ROUND(E51*H51,2)</f>
        <v>0</v>
      </c>
      <c r="J51" s="174"/>
      <c r="K51" s="175">
        <f>ROUND(E51*J51,2)</f>
        <v>0</v>
      </c>
      <c r="L51" s="175">
        <v>21</v>
      </c>
      <c r="M51" s="175">
        <f>G51*(1+L51/100)</f>
        <v>287.22980000000001</v>
      </c>
      <c r="N51" s="175">
        <v>2.5000000000000001E-2</v>
      </c>
      <c r="O51" s="175">
        <f>ROUND(E51*N51,2)</f>
        <v>0.05</v>
      </c>
      <c r="P51" s="175">
        <v>0</v>
      </c>
      <c r="Q51" s="175">
        <f>ROUND(E51*P51,2)</f>
        <v>0</v>
      </c>
      <c r="R51" s="175" t="s">
        <v>295</v>
      </c>
      <c r="S51" s="175" t="s">
        <v>217</v>
      </c>
      <c r="T51" s="176" t="s">
        <v>218</v>
      </c>
      <c r="U51" s="161">
        <v>0</v>
      </c>
      <c r="V51" s="161">
        <f>ROUND(E51*U51,2)</f>
        <v>0</v>
      </c>
      <c r="W51" s="161"/>
      <c r="X51" s="161" t="s">
        <v>296</v>
      </c>
      <c r="Y51" s="150"/>
      <c r="Z51" s="150"/>
      <c r="AA51" s="150"/>
      <c r="AB51" s="150"/>
      <c r="AC51" s="150"/>
      <c r="AD51" s="150"/>
      <c r="AE51" s="150"/>
      <c r="AF51" s="150"/>
      <c r="AG51" s="150" t="s">
        <v>297</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9" t="s">
        <v>1742</v>
      </c>
      <c r="D52" s="184"/>
      <c r="E52" s="185">
        <v>2</v>
      </c>
      <c r="F52" s="161"/>
      <c r="G52" s="161"/>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246</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61"/>
      <c r="D53" s="262"/>
      <c r="E53" s="262"/>
      <c r="F53" s="262"/>
      <c r="G53" s="262"/>
      <c r="H53" s="161"/>
      <c r="I53" s="161"/>
      <c r="J53" s="161"/>
      <c r="K53" s="161"/>
      <c r="L53" s="161"/>
      <c r="M53" s="161"/>
      <c r="N53" s="161"/>
      <c r="O53" s="161"/>
      <c r="P53" s="161"/>
      <c r="Q53" s="161"/>
      <c r="R53" s="161"/>
      <c r="S53" s="161"/>
      <c r="T53" s="161"/>
      <c r="U53" s="161"/>
      <c r="V53" s="161"/>
      <c r="W53" s="161"/>
      <c r="X53" s="161"/>
      <c r="Y53" s="150"/>
      <c r="Z53" s="150"/>
      <c r="AA53" s="150"/>
      <c r="AB53" s="150"/>
      <c r="AC53" s="150"/>
      <c r="AD53" s="150"/>
      <c r="AE53" s="150"/>
      <c r="AF53" s="150"/>
      <c r="AG53" s="150" t="s">
        <v>221</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33.75" outlineLevel="1" x14ac:dyDescent="0.2">
      <c r="A54" s="170">
        <v>13</v>
      </c>
      <c r="B54" s="171" t="s">
        <v>1743</v>
      </c>
      <c r="C54" s="180" t="s">
        <v>1744</v>
      </c>
      <c r="D54" s="172" t="s">
        <v>332</v>
      </c>
      <c r="E54" s="173">
        <v>1</v>
      </c>
      <c r="F54" s="174">
        <v>18991.439999999999</v>
      </c>
      <c r="G54" s="175">
        <f>ROUND(E54*F54,2)</f>
        <v>18991.439999999999</v>
      </c>
      <c r="H54" s="174"/>
      <c r="I54" s="175">
        <f>ROUND(E54*H54,2)</f>
        <v>0</v>
      </c>
      <c r="J54" s="174"/>
      <c r="K54" s="175">
        <f>ROUND(E54*J54,2)</f>
        <v>0</v>
      </c>
      <c r="L54" s="175">
        <v>21</v>
      </c>
      <c r="M54" s="175">
        <f>G54*(1+L54/100)</f>
        <v>22979.642399999997</v>
      </c>
      <c r="N54" s="175">
        <v>0</v>
      </c>
      <c r="O54" s="175">
        <f>ROUND(E54*N54,2)</f>
        <v>0</v>
      </c>
      <c r="P54" s="175">
        <v>0</v>
      </c>
      <c r="Q54" s="175">
        <f>ROUND(E54*P54,2)</f>
        <v>0</v>
      </c>
      <c r="R54" s="175"/>
      <c r="S54" s="175" t="s">
        <v>288</v>
      </c>
      <c r="T54" s="176" t="s">
        <v>218</v>
      </c>
      <c r="U54" s="161">
        <v>0</v>
      </c>
      <c r="V54" s="161">
        <f>ROUND(E54*U54,2)</f>
        <v>0</v>
      </c>
      <c r="W54" s="161"/>
      <c r="X54" s="161" t="s">
        <v>296</v>
      </c>
      <c r="Y54" s="150"/>
      <c r="Z54" s="150"/>
      <c r="AA54" s="150"/>
      <c r="AB54" s="150"/>
      <c r="AC54" s="150"/>
      <c r="AD54" s="150"/>
      <c r="AE54" s="150"/>
      <c r="AF54" s="150"/>
      <c r="AG54" s="150" t="s">
        <v>297</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50"/>
      <c r="D55" s="251"/>
      <c r="E55" s="251"/>
      <c r="F55" s="251"/>
      <c r="G55" s="251"/>
      <c r="H55" s="161"/>
      <c r="I55" s="161"/>
      <c r="J55" s="161"/>
      <c r="K55" s="161"/>
      <c r="L55" s="161"/>
      <c r="M55" s="161"/>
      <c r="N55" s="161"/>
      <c r="O55" s="161"/>
      <c r="P55" s="161"/>
      <c r="Q55" s="161"/>
      <c r="R55" s="161"/>
      <c r="S55" s="161"/>
      <c r="T55" s="161"/>
      <c r="U55" s="161"/>
      <c r="V55" s="161"/>
      <c r="W55" s="161"/>
      <c r="X55" s="161"/>
      <c r="Y55" s="150"/>
      <c r="Z55" s="150"/>
      <c r="AA55" s="150"/>
      <c r="AB55" s="150"/>
      <c r="AC55" s="150"/>
      <c r="AD55" s="150"/>
      <c r="AE55" s="150"/>
      <c r="AF55" s="150"/>
      <c r="AG55" s="150" t="s">
        <v>221</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2.5" outlineLevel="1" x14ac:dyDescent="0.2">
      <c r="A56" s="170">
        <v>14</v>
      </c>
      <c r="B56" s="171" t="s">
        <v>1745</v>
      </c>
      <c r="C56" s="180" t="s">
        <v>1746</v>
      </c>
      <c r="D56" s="172" t="s">
        <v>332</v>
      </c>
      <c r="E56" s="173">
        <v>3</v>
      </c>
      <c r="F56" s="174">
        <v>237.4</v>
      </c>
      <c r="G56" s="175">
        <f>ROUND(E56*F56,2)</f>
        <v>712.2</v>
      </c>
      <c r="H56" s="174"/>
      <c r="I56" s="175">
        <f>ROUND(E56*H56,2)</f>
        <v>0</v>
      </c>
      <c r="J56" s="174"/>
      <c r="K56" s="175">
        <f>ROUND(E56*J56,2)</f>
        <v>0</v>
      </c>
      <c r="L56" s="175">
        <v>21</v>
      </c>
      <c r="M56" s="175">
        <f>G56*(1+L56/100)</f>
        <v>861.76200000000006</v>
      </c>
      <c r="N56" s="175">
        <v>3.7000000000000002E-3</v>
      </c>
      <c r="O56" s="175">
        <f>ROUND(E56*N56,2)</f>
        <v>0.01</v>
      </c>
      <c r="P56" s="175">
        <v>0</v>
      </c>
      <c r="Q56" s="175">
        <f>ROUND(E56*P56,2)</f>
        <v>0</v>
      </c>
      <c r="R56" s="175" t="s">
        <v>295</v>
      </c>
      <c r="S56" s="175" t="s">
        <v>217</v>
      </c>
      <c r="T56" s="176" t="s">
        <v>218</v>
      </c>
      <c r="U56" s="161">
        <v>0</v>
      </c>
      <c r="V56" s="161">
        <f>ROUND(E56*U56,2)</f>
        <v>0</v>
      </c>
      <c r="W56" s="161"/>
      <c r="X56" s="161" t="s">
        <v>296</v>
      </c>
      <c r="Y56" s="150"/>
      <c r="Z56" s="150"/>
      <c r="AA56" s="150"/>
      <c r="AB56" s="150"/>
      <c r="AC56" s="150"/>
      <c r="AD56" s="150"/>
      <c r="AE56" s="150"/>
      <c r="AF56" s="150"/>
      <c r="AG56" s="150" t="s">
        <v>297</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50"/>
      <c r="D57" s="251"/>
      <c r="E57" s="251"/>
      <c r="F57" s="251"/>
      <c r="G57" s="251"/>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221</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x14ac:dyDescent="0.2">
      <c r="A58" s="164" t="s">
        <v>212</v>
      </c>
      <c r="B58" s="165" t="s">
        <v>97</v>
      </c>
      <c r="C58" s="179" t="s">
        <v>98</v>
      </c>
      <c r="D58" s="166"/>
      <c r="E58" s="167"/>
      <c r="F58" s="168"/>
      <c r="G58" s="168">
        <f>SUMIF(AG59:AG74,"&lt;&gt;NOR",G59:G74)</f>
        <v>524644.89</v>
      </c>
      <c r="H58" s="168"/>
      <c r="I58" s="168">
        <f>SUM(I59:I74)</f>
        <v>0</v>
      </c>
      <c r="J58" s="168"/>
      <c r="K58" s="168">
        <f>SUM(K59:K74)</f>
        <v>0</v>
      </c>
      <c r="L58" s="168"/>
      <c r="M58" s="168">
        <f>SUM(M59:M74)</f>
        <v>634820.31689999998</v>
      </c>
      <c r="N58" s="168"/>
      <c r="O58" s="168">
        <f>SUM(O59:O74)</f>
        <v>2.44</v>
      </c>
      <c r="P58" s="168"/>
      <c r="Q58" s="168">
        <f>SUM(Q59:Q74)</f>
        <v>0</v>
      </c>
      <c r="R58" s="168"/>
      <c r="S58" s="168"/>
      <c r="T58" s="169"/>
      <c r="U58" s="163"/>
      <c r="V58" s="163">
        <f>SUM(V59:V74)</f>
        <v>12.51</v>
      </c>
      <c r="W58" s="163"/>
      <c r="X58" s="163"/>
      <c r="AG58" t="s">
        <v>213</v>
      </c>
    </row>
    <row r="59" spans="1:60" ht="22.5" outlineLevel="1" x14ac:dyDescent="0.2">
      <c r="A59" s="170">
        <v>15</v>
      </c>
      <c r="B59" s="171" t="s">
        <v>1747</v>
      </c>
      <c r="C59" s="180" t="s">
        <v>1748</v>
      </c>
      <c r="D59" s="172" t="s">
        <v>239</v>
      </c>
      <c r="E59" s="173">
        <v>39.5</v>
      </c>
      <c r="F59" s="174">
        <v>71.22</v>
      </c>
      <c r="G59" s="175">
        <f>ROUND(E59*F59,2)</f>
        <v>2813.19</v>
      </c>
      <c r="H59" s="174"/>
      <c r="I59" s="175">
        <f>ROUND(E59*H59,2)</f>
        <v>0</v>
      </c>
      <c r="J59" s="174"/>
      <c r="K59" s="175">
        <f>ROUND(E59*J59,2)</f>
        <v>0</v>
      </c>
      <c r="L59" s="175">
        <v>21</v>
      </c>
      <c r="M59" s="175">
        <f>G59*(1+L59/100)</f>
        <v>3403.9598999999998</v>
      </c>
      <c r="N59" s="175">
        <v>2.0000000000000002E-5</v>
      </c>
      <c r="O59" s="175">
        <f>ROUND(E59*N59,2)</f>
        <v>0</v>
      </c>
      <c r="P59" s="175">
        <v>0</v>
      </c>
      <c r="Q59" s="175">
        <f>ROUND(E59*P59,2)</f>
        <v>0</v>
      </c>
      <c r="R59" s="175" t="s">
        <v>277</v>
      </c>
      <c r="S59" s="175" t="s">
        <v>217</v>
      </c>
      <c r="T59" s="176" t="s">
        <v>218</v>
      </c>
      <c r="U59" s="161">
        <v>7.0000000000000007E-2</v>
      </c>
      <c r="V59" s="161">
        <f>ROUND(E59*U59,2)</f>
        <v>2.77</v>
      </c>
      <c r="W59" s="161"/>
      <c r="X59" s="161" t="s">
        <v>241</v>
      </c>
      <c r="Y59" s="150"/>
      <c r="Z59" s="150"/>
      <c r="AA59" s="150"/>
      <c r="AB59" s="150"/>
      <c r="AC59" s="150"/>
      <c r="AD59" s="150"/>
      <c r="AE59" s="150"/>
      <c r="AF59" s="150"/>
      <c r="AG59" s="150" t="s">
        <v>242</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9" t="s">
        <v>1749</v>
      </c>
      <c r="D60" s="184"/>
      <c r="E60" s="185">
        <v>39.5</v>
      </c>
      <c r="F60" s="161"/>
      <c r="G60" s="16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246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61"/>
      <c r="D61" s="262"/>
      <c r="E61" s="262"/>
      <c r="F61" s="262"/>
      <c r="G61" s="262"/>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221</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22.5" outlineLevel="1" x14ac:dyDescent="0.2">
      <c r="A62" s="170">
        <v>16</v>
      </c>
      <c r="B62" s="171" t="s">
        <v>1750</v>
      </c>
      <c r="C62" s="180" t="s">
        <v>1751</v>
      </c>
      <c r="D62" s="172" t="s">
        <v>332</v>
      </c>
      <c r="E62" s="173">
        <v>4</v>
      </c>
      <c r="F62" s="174">
        <v>5934.83</v>
      </c>
      <c r="G62" s="175">
        <f>ROUND(E62*F62,2)</f>
        <v>23739.32</v>
      </c>
      <c r="H62" s="174"/>
      <c r="I62" s="175">
        <f>ROUND(E62*H62,2)</f>
        <v>0</v>
      </c>
      <c r="J62" s="174"/>
      <c r="K62" s="175">
        <f>ROUND(E62*J62,2)</f>
        <v>0</v>
      </c>
      <c r="L62" s="175">
        <v>21</v>
      </c>
      <c r="M62" s="175">
        <f>G62*(1+L62/100)</f>
        <v>28724.5772</v>
      </c>
      <c r="N62" s="175">
        <v>0</v>
      </c>
      <c r="O62" s="175">
        <f>ROUND(E62*N62,2)</f>
        <v>0</v>
      </c>
      <c r="P62" s="175">
        <v>0</v>
      </c>
      <c r="Q62" s="175">
        <f>ROUND(E62*P62,2)</f>
        <v>0</v>
      </c>
      <c r="R62" s="175"/>
      <c r="S62" s="175" t="s">
        <v>288</v>
      </c>
      <c r="T62" s="176" t="s">
        <v>218</v>
      </c>
      <c r="U62" s="161">
        <v>0</v>
      </c>
      <c r="V62" s="161">
        <f>ROUND(E62*U62,2)</f>
        <v>0</v>
      </c>
      <c r="W62" s="161"/>
      <c r="X62" s="161" t="s">
        <v>241</v>
      </c>
      <c r="Y62" s="150"/>
      <c r="Z62" s="150"/>
      <c r="AA62" s="150"/>
      <c r="AB62" s="150"/>
      <c r="AC62" s="150"/>
      <c r="AD62" s="150"/>
      <c r="AE62" s="150"/>
      <c r="AF62" s="150"/>
      <c r="AG62" s="150" t="s">
        <v>242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189" t="s">
        <v>1752</v>
      </c>
      <c r="D63" s="184"/>
      <c r="E63" s="185">
        <v>3</v>
      </c>
      <c r="F63" s="161"/>
      <c r="G63" s="161"/>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246</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9" t="s">
        <v>1753</v>
      </c>
      <c r="D64" s="184"/>
      <c r="E64" s="185">
        <v>1</v>
      </c>
      <c r="F64" s="161"/>
      <c r="G64" s="16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246</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61"/>
      <c r="D65" s="262"/>
      <c r="E65" s="262"/>
      <c r="F65" s="262"/>
      <c r="G65" s="262"/>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221</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70">
        <v>17</v>
      </c>
      <c r="B66" s="171" t="s">
        <v>1754</v>
      </c>
      <c r="C66" s="180" t="s">
        <v>1755</v>
      </c>
      <c r="D66" s="172" t="s">
        <v>332</v>
      </c>
      <c r="E66" s="173">
        <v>1</v>
      </c>
      <c r="F66" s="174">
        <v>29674.12</v>
      </c>
      <c r="G66" s="175">
        <f>ROUND(E66*F66,2)</f>
        <v>29674.12</v>
      </c>
      <c r="H66" s="174"/>
      <c r="I66" s="175">
        <f>ROUND(E66*H66,2)</f>
        <v>0</v>
      </c>
      <c r="J66" s="174"/>
      <c r="K66" s="175">
        <f>ROUND(E66*J66,2)</f>
        <v>0</v>
      </c>
      <c r="L66" s="175">
        <v>21</v>
      </c>
      <c r="M66" s="175">
        <f>G66*(1+L66/100)</f>
        <v>35905.6852</v>
      </c>
      <c r="N66" s="175">
        <v>0</v>
      </c>
      <c r="O66" s="175">
        <f>ROUND(E66*N66,2)</f>
        <v>0</v>
      </c>
      <c r="P66" s="175">
        <v>0</v>
      </c>
      <c r="Q66" s="175">
        <f>ROUND(E66*P66,2)</f>
        <v>0</v>
      </c>
      <c r="R66" s="175"/>
      <c r="S66" s="175" t="s">
        <v>288</v>
      </c>
      <c r="T66" s="176" t="s">
        <v>218</v>
      </c>
      <c r="U66" s="161">
        <v>0</v>
      </c>
      <c r="V66" s="161">
        <f>ROUND(E66*U66,2)</f>
        <v>0</v>
      </c>
      <c r="W66" s="161"/>
      <c r="X66" s="161" t="s">
        <v>241</v>
      </c>
      <c r="Y66" s="150"/>
      <c r="Z66" s="150"/>
      <c r="AA66" s="150"/>
      <c r="AB66" s="150"/>
      <c r="AC66" s="150"/>
      <c r="AD66" s="150"/>
      <c r="AE66" s="150"/>
      <c r="AF66" s="150"/>
      <c r="AG66" s="150" t="s">
        <v>242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189" t="s">
        <v>1756</v>
      </c>
      <c r="D67" s="184"/>
      <c r="E67" s="185">
        <v>1</v>
      </c>
      <c r="F67" s="161"/>
      <c r="G67" s="161"/>
      <c r="H67" s="161"/>
      <c r="I67" s="161"/>
      <c r="J67" s="161"/>
      <c r="K67" s="161"/>
      <c r="L67" s="161"/>
      <c r="M67" s="161"/>
      <c r="N67" s="161"/>
      <c r="O67" s="161"/>
      <c r="P67" s="161"/>
      <c r="Q67" s="161"/>
      <c r="R67" s="161"/>
      <c r="S67" s="161"/>
      <c r="T67" s="161"/>
      <c r="U67" s="161"/>
      <c r="V67" s="161"/>
      <c r="W67" s="161"/>
      <c r="X67" s="161"/>
      <c r="Y67" s="150"/>
      <c r="Z67" s="150"/>
      <c r="AA67" s="150"/>
      <c r="AB67" s="150"/>
      <c r="AC67" s="150"/>
      <c r="AD67" s="150"/>
      <c r="AE67" s="150"/>
      <c r="AF67" s="150"/>
      <c r="AG67" s="150" t="s">
        <v>246</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61"/>
      <c r="D68" s="262"/>
      <c r="E68" s="262"/>
      <c r="F68" s="262"/>
      <c r="G68" s="262"/>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221</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1" x14ac:dyDescent="0.2">
      <c r="A69" s="170">
        <v>18</v>
      </c>
      <c r="B69" s="171" t="s">
        <v>1757</v>
      </c>
      <c r="C69" s="180" t="s">
        <v>1758</v>
      </c>
      <c r="D69" s="172" t="s">
        <v>332</v>
      </c>
      <c r="E69" s="173">
        <v>1</v>
      </c>
      <c r="F69" s="174">
        <v>5934.82</v>
      </c>
      <c r="G69" s="175">
        <f>ROUND(E69*F69,2)</f>
        <v>5934.82</v>
      </c>
      <c r="H69" s="174"/>
      <c r="I69" s="175">
        <f>ROUND(E69*H69,2)</f>
        <v>0</v>
      </c>
      <c r="J69" s="174"/>
      <c r="K69" s="175">
        <f>ROUND(E69*J69,2)</f>
        <v>0</v>
      </c>
      <c r="L69" s="175">
        <v>21</v>
      </c>
      <c r="M69" s="175">
        <f>G69*(1+L69/100)</f>
        <v>7181.1321999999991</v>
      </c>
      <c r="N69" s="175">
        <v>0</v>
      </c>
      <c r="O69" s="175">
        <f>ROUND(E69*N69,2)</f>
        <v>0</v>
      </c>
      <c r="P69" s="175">
        <v>0</v>
      </c>
      <c r="Q69" s="175">
        <f>ROUND(E69*P69,2)</f>
        <v>0</v>
      </c>
      <c r="R69" s="175"/>
      <c r="S69" s="175" t="s">
        <v>288</v>
      </c>
      <c r="T69" s="176" t="s">
        <v>218</v>
      </c>
      <c r="U69" s="161">
        <v>0</v>
      </c>
      <c r="V69" s="161">
        <f>ROUND(E69*U69,2)</f>
        <v>0</v>
      </c>
      <c r="W69" s="161"/>
      <c r="X69" s="161" t="s">
        <v>241</v>
      </c>
      <c r="Y69" s="150"/>
      <c r="Z69" s="150"/>
      <c r="AA69" s="150"/>
      <c r="AB69" s="150"/>
      <c r="AC69" s="150"/>
      <c r="AD69" s="150"/>
      <c r="AE69" s="150"/>
      <c r="AF69" s="150"/>
      <c r="AG69" s="150" t="s">
        <v>242</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50"/>
      <c r="D70" s="251"/>
      <c r="E70" s="251"/>
      <c r="F70" s="251"/>
      <c r="G70" s="251"/>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221</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0">
        <v>19</v>
      </c>
      <c r="B71" s="171" t="s">
        <v>1759</v>
      </c>
      <c r="C71" s="180" t="s">
        <v>1760</v>
      </c>
      <c r="D71" s="172" t="s">
        <v>276</v>
      </c>
      <c r="E71" s="173">
        <v>243.52</v>
      </c>
      <c r="F71" s="174">
        <v>1899.16</v>
      </c>
      <c r="G71" s="175">
        <f>ROUND(E71*F71,2)</f>
        <v>462483.44</v>
      </c>
      <c r="H71" s="174"/>
      <c r="I71" s="175">
        <f>ROUND(E71*H71,2)</f>
        <v>0</v>
      </c>
      <c r="J71" s="174"/>
      <c r="K71" s="175">
        <f>ROUND(E71*J71,2)</f>
        <v>0</v>
      </c>
      <c r="L71" s="175">
        <v>21</v>
      </c>
      <c r="M71" s="175">
        <f>G71*(1+L71/100)</f>
        <v>559604.96239999996</v>
      </c>
      <c r="N71" s="175">
        <v>0.01</v>
      </c>
      <c r="O71" s="175">
        <f>ROUND(E71*N71,2)</f>
        <v>2.44</v>
      </c>
      <c r="P71" s="175">
        <v>0</v>
      </c>
      <c r="Q71" s="175">
        <f>ROUND(E71*P71,2)</f>
        <v>0</v>
      </c>
      <c r="R71" s="175"/>
      <c r="S71" s="175" t="s">
        <v>288</v>
      </c>
      <c r="T71" s="176" t="s">
        <v>218</v>
      </c>
      <c r="U71" s="161">
        <v>0.04</v>
      </c>
      <c r="V71" s="161">
        <f>ROUND(E71*U71,2)</f>
        <v>9.74</v>
      </c>
      <c r="W71" s="161"/>
      <c r="X71" s="161" t="s">
        <v>241</v>
      </c>
      <c r="Y71" s="150"/>
      <c r="Z71" s="150"/>
      <c r="AA71" s="150"/>
      <c r="AB71" s="150"/>
      <c r="AC71" s="150"/>
      <c r="AD71" s="150"/>
      <c r="AE71" s="150"/>
      <c r="AF71" s="150"/>
      <c r="AG71" s="150" t="s">
        <v>242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189" t="s">
        <v>1761</v>
      </c>
      <c r="D72" s="184"/>
      <c r="E72" s="185">
        <v>250</v>
      </c>
      <c r="F72" s="161"/>
      <c r="G72" s="161"/>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246</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57"/>
      <c r="B73" s="158"/>
      <c r="C73" s="189" t="s">
        <v>1762</v>
      </c>
      <c r="D73" s="184"/>
      <c r="E73" s="185">
        <v>-6.48</v>
      </c>
      <c r="F73" s="161"/>
      <c r="G73" s="161"/>
      <c r="H73" s="161"/>
      <c r="I73" s="161"/>
      <c r="J73" s="161"/>
      <c r="K73" s="161"/>
      <c r="L73" s="161"/>
      <c r="M73" s="161"/>
      <c r="N73" s="161"/>
      <c r="O73" s="161"/>
      <c r="P73" s="161"/>
      <c r="Q73" s="161"/>
      <c r="R73" s="161"/>
      <c r="S73" s="161"/>
      <c r="T73" s="161"/>
      <c r="U73" s="161"/>
      <c r="V73" s="161"/>
      <c r="W73" s="161"/>
      <c r="X73" s="161"/>
      <c r="Y73" s="150"/>
      <c r="Z73" s="150"/>
      <c r="AA73" s="150"/>
      <c r="AB73" s="150"/>
      <c r="AC73" s="150"/>
      <c r="AD73" s="150"/>
      <c r="AE73" s="150"/>
      <c r="AF73" s="150"/>
      <c r="AG73" s="150" t="s">
        <v>246</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61"/>
      <c r="D74" s="262"/>
      <c r="E74" s="262"/>
      <c r="F74" s="262"/>
      <c r="G74" s="262"/>
      <c r="H74" s="161"/>
      <c r="I74" s="161"/>
      <c r="J74" s="161"/>
      <c r="K74" s="161"/>
      <c r="L74" s="161"/>
      <c r="M74" s="161"/>
      <c r="N74" s="161"/>
      <c r="O74" s="161"/>
      <c r="P74" s="161"/>
      <c r="Q74" s="161"/>
      <c r="R74" s="161"/>
      <c r="S74" s="161"/>
      <c r="T74" s="161"/>
      <c r="U74" s="161"/>
      <c r="V74" s="161"/>
      <c r="W74" s="161"/>
      <c r="X74" s="161"/>
      <c r="Y74" s="150"/>
      <c r="Z74" s="150"/>
      <c r="AA74" s="150"/>
      <c r="AB74" s="150"/>
      <c r="AC74" s="150"/>
      <c r="AD74" s="150"/>
      <c r="AE74" s="150"/>
      <c r="AF74" s="150"/>
      <c r="AG74" s="150" t="s">
        <v>221</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x14ac:dyDescent="0.2">
      <c r="A75" s="164" t="s">
        <v>212</v>
      </c>
      <c r="B75" s="165" t="s">
        <v>109</v>
      </c>
      <c r="C75" s="179" t="s">
        <v>110</v>
      </c>
      <c r="D75" s="166"/>
      <c r="E75" s="167"/>
      <c r="F75" s="168"/>
      <c r="G75" s="168">
        <f>SUMIF(AG76:AG82,"&lt;&gt;NOR",G76:G82)</f>
        <v>377574.09</v>
      </c>
      <c r="H75" s="168"/>
      <c r="I75" s="168">
        <f>SUM(I76:I82)</f>
        <v>0</v>
      </c>
      <c r="J75" s="168"/>
      <c r="K75" s="168">
        <f>SUM(K76:K82)</f>
        <v>0</v>
      </c>
      <c r="L75" s="168"/>
      <c r="M75" s="168">
        <f>SUM(M76:M82)</f>
        <v>456864.64890000003</v>
      </c>
      <c r="N75" s="168"/>
      <c r="O75" s="168">
        <f>SUM(O76:O82)</f>
        <v>0</v>
      </c>
      <c r="P75" s="168"/>
      <c r="Q75" s="168">
        <f>SUM(Q76:Q82)</f>
        <v>0</v>
      </c>
      <c r="R75" s="168"/>
      <c r="S75" s="168"/>
      <c r="T75" s="169"/>
      <c r="U75" s="163"/>
      <c r="V75" s="163">
        <f>SUM(V76:V82)</f>
        <v>0</v>
      </c>
      <c r="W75" s="163"/>
      <c r="X75" s="163"/>
      <c r="AG75" t="s">
        <v>213</v>
      </c>
    </row>
    <row r="76" spans="1:60" ht="22.5" outlineLevel="1" x14ac:dyDescent="0.2">
      <c r="A76" s="170">
        <v>20</v>
      </c>
      <c r="B76" s="171" t="s">
        <v>1763</v>
      </c>
      <c r="C76" s="180" t="s">
        <v>1764</v>
      </c>
      <c r="D76" s="172" t="s">
        <v>759</v>
      </c>
      <c r="E76" s="173">
        <v>1</v>
      </c>
      <c r="F76" s="174">
        <v>377574.09</v>
      </c>
      <c r="G76" s="175">
        <f>ROUND(E76*F76,2)</f>
        <v>377574.09</v>
      </c>
      <c r="H76" s="174"/>
      <c r="I76" s="175">
        <f>ROUND(E76*H76,2)</f>
        <v>0</v>
      </c>
      <c r="J76" s="174"/>
      <c r="K76" s="175">
        <f>ROUND(E76*J76,2)</f>
        <v>0</v>
      </c>
      <c r="L76" s="175">
        <v>21</v>
      </c>
      <c r="M76" s="175">
        <f>G76*(1+L76/100)</f>
        <v>456864.64890000003</v>
      </c>
      <c r="N76" s="175">
        <v>0</v>
      </c>
      <c r="O76" s="175">
        <f>ROUND(E76*N76,2)</f>
        <v>0</v>
      </c>
      <c r="P76" s="175">
        <v>0</v>
      </c>
      <c r="Q76" s="175">
        <f>ROUND(E76*P76,2)</f>
        <v>0</v>
      </c>
      <c r="R76" s="175"/>
      <c r="S76" s="175" t="s">
        <v>288</v>
      </c>
      <c r="T76" s="176" t="s">
        <v>218</v>
      </c>
      <c r="U76" s="161">
        <v>0</v>
      </c>
      <c r="V76" s="161">
        <f>ROUND(E76*U76,2)</f>
        <v>0</v>
      </c>
      <c r="W76" s="161"/>
      <c r="X76" s="161" t="s">
        <v>241</v>
      </c>
      <c r="Y76" s="150"/>
      <c r="Z76" s="150"/>
      <c r="AA76" s="150"/>
      <c r="AB76" s="150"/>
      <c r="AC76" s="150"/>
      <c r="AD76" s="150"/>
      <c r="AE76" s="150"/>
      <c r="AF76" s="150"/>
      <c r="AG76" s="150" t="s">
        <v>242</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9" t="s">
        <v>1765</v>
      </c>
      <c r="D77" s="184"/>
      <c r="E77" s="185">
        <v>1</v>
      </c>
      <c r="F77" s="161"/>
      <c r="G77" s="161"/>
      <c r="H77" s="161"/>
      <c r="I77" s="161"/>
      <c r="J77" s="161"/>
      <c r="K77" s="161"/>
      <c r="L77" s="161"/>
      <c r="M77" s="161"/>
      <c r="N77" s="161"/>
      <c r="O77" s="161"/>
      <c r="P77" s="161"/>
      <c r="Q77" s="161"/>
      <c r="R77" s="161"/>
      <c r="S77" s="161"/>
      <c r="T77" s="161"/>
      <c r="U77" s="161"/>
      <c r="V77" s="161"/>
      <c r="W77" s="161"/>
      <c r="X77" s="161"/>
      <c r="Y77" s="150"/>
      <c r="Z77" s="150"/>
      <c r="AA77" s="150"/>
      <c r="AB77" s="150"/>
      <c r="AC77" s="150"/>
      <c r="AD77" s="150"/>
      <c r="AE77" s="150"/>
      <c r="AF77" s="150"/>
      <c r="AG77" s="150" t="s">
        <v>246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9" t="s">
        <v>1766</v>
      </c>
      <c r="D78" s="184"/>
      <c r="E78" s="185"/>
      <c r="F78" s="161"/>
      <c r="G78" s="161"/>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246</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189" t="s">
        <v>1767</v>
      </c>
      <c r="D79" s="184"/>
      <c r="E79" s="185"/>
      <c r="F79" s="161"/>
      <c r="G79" s="161"/>
      <c r="H79" s="161"/>
      <c r="I79" s="161"/>
      <c r="J79" s="161"/>
      <c r="K79" s="161"/>
      <c r="L79" s="161"/>
      <c r="M79" s="161"/>
      <c r="N79" s="161"/>
      <c r="O79" s="161"/>
      <c r="P79" s="161"/>
      <c r="Q79" s="161"/>
      <c r="R79" s="161"/>
      <c r="S79" s="161"/>
      <c r="T79" s="161"/>
      <c r="U79" s="161"/>
      <c r="V79" s="161"/>
      <c r="W79" s="161"/>
      <c r="X79" s="161"/>
      <c r="Y79" s="150"/>
      <c r="Z79" s="150"/>
      <c r="AA79" s="150"/>
      <c r="AB79" s="150"/>
      <c r="AC79" s="150"/>
      <c r="AD79" s="150"/>
      <c r="AE79" s="150"/>
      <c r="AF79" s="150"/>
      <c r="AG79" s="150" t="s">
        <v>246</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189" t="s">
        <v>1768</v>
      </c>
      <c r="D80" s="184"/>
      <c r="E80" s="185"/>
      <c r="F80" s="161"/>
      <c r="G80" s="161"/>
      <c r="H80" s="161"/>
      <c r="I80" s="161"/>
      <c r="J80" s="161"/>
      <c r="K80" s="161"/>
      <c r="L80" s="161"/>
      <c r="M80" s="161"/>
      <c r="N80" s="161"/>
      <c r="O80" s="161"/>
      <c r="P80" s="161"/>
      <c r="Q80" s="161"/>
      <c r="R80" s="161"/>
      <c r="S80" s="161"/>
      <c r="T80" s="161"/>
      <c r="U80" s="161"/>
      <c r="V80" s="161"/>
      <c r="W80" s="161"/>
      <c r="X80" s="161"/>
      <c r="Y80" s="150"/>
      <c r="Z80" s="150"/>
      <c r="AA80" s="150"/>
      <c r="AB80" s="150"/>
      <c r="AC80" s="150"/>
      <c r="AD80" s="150"/>
      <c r="AE80" s="150"/>
      <c r="AF80" s="150"/>
      <c r="AG80" s="150" t="s">
        <v>246</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189" t="s">
        <v>1769</v>
      </c>
      <c r="D81" s="184"/>
      <c r="E81" s="185"/>
      <c r="F81" s="161"/>
      <c r="G81" s="161"/>
      <c r="H81" s="161"/>
      <c r="I81" s="161"/>
      <c r="J81" s="161"/>
      <c r="K81" s="161"/>
      <c r="L81" s="161"/>
      <c r="M81" s="161"/>
      <c r="N81" s="161"/>
      <c r="O81" s="161"/>
      <c r="P81" s="161"/>
      <c r="Q81" s="161"/>
      <c r="R81" s="161"/>
      <c r="S81" s="161"/>
      <c r="T81" s="161"/>
      <c r="U81" s="161"/>
      <c r="V81" s="161"/>
      <c r="W81" s="161"/>
      <c r="X81" s="161"/>
      <c r="Y81" s="150"/>
      <c r="Z81" s="150"/>
      <c r="AA81" s="150"/>
      <c r="AB81" s="150"/>
      <c r="AC81" s="150"/>
      <c r="AD81" s="150"/>
      <c r="AE81" s="150"/>
      <c r="AF81" s="150"/>
      <c r="AG81" s="150" t="s">
        <v>246</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61"/>
      <c r="D82" s="262"/>
      <c r="E82" s="262"/>
      <c r="F82" s="262"/>
      <c r="G82" s="262"/>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221</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x14ac:dyDescent="0.2">
      <c r="A83" s="164" t="s">
        <v>212</v>
      </c>
      <c r="B83" s="165" t="s">
        <v>111</v>
      </c>
      <c r="C83" s="179" t="s">
        <v>112</v>
      </c>
      <c r="D83" s="166"/>
      <c r="E83" s="167"/>
      <c r="F83" s="168"/>
      <c r="G83" s="168">
        <f>SUMIF(AG84:AG100,"&lt;&gt;NOR",G84:G100)</f>
        <v>52961.4</v>
      </c>
      <c r="H83" s="168"/>
      <c r="I83" s="168">
        <f>SUM(I84:I100)</f>
        <v>0</v>
      </c>
      <c r="J83" s="168"/>
      <c r="K83" s="168">
        <f>SUM(K84:K100)</f>
        <v>0</v>
      </c>
      <c r="L83" s="168"/>
      <c r="M83" s="168">
        <f>SUM(M84:M100)</f>
        <v>64083.293999999994</v>
      </c>
      <c r="N83" s="168"/>
      <c r="O83" s="168">
        <f>SUM(O84:O100)</f>
        <v>5.55</v>
      </c>
      <c r="P83" s="168"/>
      <c r="Q83" s="168">
        <f>SUM(Q84:Q100)</f>
        <v>0</v>
      </c>
      <c r="R83" s="168"/>
      <c r="S83" s="168"/>
      <c r="T83" s="169"/>
      <c r="U83" s="163"/>
      <c r="V83" s="163">
        <f>SUM(V84:V100)</f>
        <v>11.879999999999999</v>
      </c>
      <c r="W83" s="163"/>
      <c r="X83" s="163"/>
      <c r="AG83" t="s">
        <v>213</v>
      </c>
    </row>
    <row r="84" spans="1:60" ht="22.5" outlineLevel="1" x14ac:dyDescent="0.2">
      <c r="A84" s="170">
        <v>21</v>
      </c>
      <c r="B84" s="171" t="s">
        <v>1770</v>
      </c>
      <c r="C84" s="180" t="s">
        <v>1771</v>
      </c>
      <c r="D84" s="172" t="s">
        <v>239</v>
      </c>
      <c r="E84" s="173">
        <v>28.8</v>
      </c>
      <c r="F84" s="174">
        <v>346.6</v>
      </c>
      <c r="G84" s="175">
        <f>ROUND(E84*F84,2)</f>
        <v>9982.08</v>
      </c>
      <c r="H84" s="174"/>
      <c r="I84" s="175">
        <f>ROUND(E84*H84,2)</f>
        <v>0</v>
      </c>
      <c r="J84" s="174"/>
      <c r="K84" s="175">
        <f>ROUND(E84*J84,2)</f>
        <v>0</v>
      </c>
      <c r="L84" s="175">
        <v>21</v>
      </c>
      <c r="M84" s="175">
        <f>G84*(1+L84/100)</f>
        <v>12078.316799999999</v>
      </c>
      <c r="N84" s="175">
        <v>0.188</v>
      </c>
      <c r="O84" s="175">
        <f>ROUND(E84*N84,2)</f>
        <v>5.41</v>
      </c>
      <c r="P84" s="175">
        <v>0</v>
      </c>
      <c r="Q84" s="175">
        <f>ROUND(E84*P84,2)</f>
        <v>0</v>
      </c>
      <c r="R84" s="175" t="s">
        <v>240</v>
      </c>
      <c r="S84" s="175" t="s">
        <v>217</v>
      </c>
      <c r="T84" s="176" t="s">
        <v>218</v>
      </c>
      <c r="U84" s="161">
        <v>0.27200000000000002</v>
      </c>
      <c r="V84" s="161">
        <f>ROUND(E84*U84,2)</f>
        <v>7.83</v>
      </c>
      <c r="W84" s="161"/>
      <c r="X84" s="161" t="s">
        <v>241</v>
      </c>
      <c r="Y84" s="150"/>
      <c r="Z84" s="150"/>
      <c r="AA84" s="150"/>
      <c r="AB84" s="150"/>
      <c r="AC84" s="150"/>
      <c r="AD84" s="150"/>
      <c r="AE84" s="150"/>
      <c r="AF84" s="150"/>
      <c r="AG84" s="150" t="s">
        <v>242</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59" t="s">
        <v>1772</v>
      </c>
      <c r="D85" s="260"/>
      <c r="E85" s="260"/>
      <c r="F85" s="260"/>
      <c r="G85" s="260"/>
      <c r="H85" s="161"/>
      <c r="I85" s="161"/>
      <c r="J85" s="161"/>
      <c r="K85" s="161"/>
      <c r="L85" s="161"/>
      <c r="M85" s="161"/>
      <c r="N85" s="161"/>
      <c r="O85" s="161"/>
      <c r="P85" s="161"/>
      <c r="Q85" s="161"/>
      <c r="R85" s="161"/>
      <c r="S85" s="161"/>
      <c r="T85" s="161"/>
      <c r="U85" s="161"/>
      <c r="V85" s="161"/>
      <c r="W85" s="161"/>
      <c r="X85" s="161"/>
      <c r="Y85" s="150"/>
      <c r="Z85" s="150"/>
      <c r="AA85" s="150"/>
      <c r="AB85" s="150"/>
      <c r="AC85" s="150"/>
      <c r="AD85" s="150"/>
      <c r="AE85" s="150"/>
      <c r="AF85" s="150"/>
      <c r="AG85" s="150" t="s">
        <v>244</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189" t="s">
        <v>1773</v>
      </c>
      <c r="D86" s="184"/>
      <c r="E86" s="185">
        <v>22.8</v>
      </c>
      <c r="F86" s="161"/>
      <c r="G86" s="161"/>
      <c r="H86" s="161"/>
      <c r="I86" s="161"/>
      <c r="J86" s="161"/>
      <c r="K86" s="161"/>
      <c r="L86" s="161"/>
      <c r="M86" s="161"/>
      <c r="N86" s="161"/>
      <c r="O86" s="161"/>
      <c r="P86" s="161"/>
      <c r="Q86" s="161"/>
      <c r="R86" s="161"/>
      <c r="S86" s="161"/>
      <c r="T86" s="161"/>
      <c r="U86" s="161"/>
      <c r="V86" s="161"/>
      <c r="W86" s="161"/>
      <c r="X86" s="161"/>
      <c r="Y86" s="150"/>
      <c r="Z86" s="150"/>
      <c r="AA86" s="150"/>
      <c r="AB86" s="150"/>
      <c r="AC86" s="150"/>
      <c r="AD86" s="150"/>
      <c r="AE86" s="150"/>
      <c r="AF86" s="150"/>
      <c r="AG86" s="150" t="s">
        <v>246</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189" t="s">
        <v>1774</v>
      </c>
      <c r="D87" s="184"/>
      <c r="E87" s="185">
        <v>6</v>
      </c>
      <c r="F87" s="161"/>
      <c r="G87" s="161"/>
      <c r="H87" s="161"/>
      <c r="I87" s="161"/>
      <c r="J87" s="161"/>
      <c r="K87" s="161"/>
      <c r="L87" s="161"/>
      <c r="M87" s="161"/>
      <c r="N87" s="161"/>
      <c r="O87" s="161"/>
      <c r="P87" s="161"/>
      <c r="Q87" s="161"/>
      <c r="R87" s="161"/>
      <c r="S87" s="161"/>
      <c r="T87" s="161"/>
      <c r="U87" s="161"/>
      <c r="V87" s="161"/>
      <c r="W87" s="161"/>
      <c r="X87" s="161"/>
      <c r="Y87" s="150"/>
      <c r="Z87" s="150"/>
      <c r="AA87" s="150"/>
      <c r="AB87" s="150"/>
      <c r="AC87" s="150"/>
      <c r="AD87" s="150"/>
      <c r="AE87" s="150"/>
      <c r="AF87" s="150"/>
      <c r="AG87" s="150" t="s">
        <v>246</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61"/>
      <c r="D88" s="262"/>
      <c r="E88" s="262"/>
      <c r="F88" s="262"/>
      <c r="G88" s="262"/>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221</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0">
        <v>22</v>
      </c>
      <c r="B89" s="171" t="s">
        <v>556</v>
      </c>
      <c r="C89" s="180" t="s">
        <v>557</v>
      </c>
      <c r="D89" s="172" t="s">
        <v>239</v>
      </c>
      <c r="E89" s="173">
        <v>36.799999999999997</v>
      </c>
      <c r="F89" s="174">
        <v>241.55</v>
      </c>
      <c r="G89" s="175">
        <f>ROUND(E89*F89,2)</f>
        <v>8889.0400000000009</v>
      </c>
      <c r="H89" s="174"/>
      <c r="I89" s="175">
        <f>ROUND(E89*H89,2)</f>
        <v>0</v>
      </c>
      <c r="J89" s="174"/>
      <c r="K89" s="175">
        <f>ROUND(E89*J89,2)</f>
        <v>0</v>
      </c>
      <c r="L89" s="175">
        <v>21</v>
      </c>
      <c r="M89" s="175">
        <f>G89*(1+L89/100)</f>
        <v>10755.7384</v>
      </c>
      <c r="N89" s="175">
        <v>0</v>
      </c>
      <c r="O89" s="175">
        <f>ROUND(E89*N89,2)</f>
        <v>0</v>
      </c>
      <c r="P89" s="175">
        <v>0</v>
      </c>
      <c r="Q89" s="175">
        <f>ROUND(E89*P89,2)</f>
        <v>0</v>
      </c>
      <c r="R89" s="175" t="s">
        <v>240</v>
      </c>
      <c r="S89" s="175" t="s">
        <v>217</v>
      </c>
      <c r="T89" s="176" t="s">
        <v>218</v>
      </c>
      <c r="U89" s="161">
        <v>0.11</v>
      </c>
      <c r="V89" s="161">
        <f>ROUND(E89*U89,2)</f>
        <v>4.05</v>
      </c>
      <c r="W89" s="161"/>
      <c r="X89" s="161" t="s">
        <v>241</v>
      </c>
      <c r="Y89" s="150"/>
      <c r="Z89" s="150"/>
      <c r="AA89" s="150"/>
      <c r="AB89" s="150"/>
      <c r="AC89" s="150"/>
      <c r="AD89" s="150"/>
      <c r="AE89" s="150"/>
      <c r="AF89" s="150"/>
      <c r="AG89" s="150" t="s">
        <v>242</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59" t="s">
        <v>558</v>
      </c>
      <c r="D90" s="260"/>
      <c r="E90" s="260"/>
      <c r="F90" s="260"/>
      <c r="G90" s="260"/>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244</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9" t="s">
        <v>1775</v>
      </c>
      <c r="D91" s="184"/>
      <c r="E91" s="185">
        <v>22.8</v>
      </c>
      <c r="F91" s="161"/>
      <c r="G91" s="161"/>
      <c r="H91" s="161"/>
      <c r="I91" s="161"/>
      <c r="J91" s="161"/>
      <c r="K91" s="161"/>
      <c r="L91" s="161"/>
      <c r="M91" s="161"/>
      <c r="N91" s="161"/>
      <c r="O91" s="161"/>
      <c r="P91" s="161"/>
      <c r="Q91" s="161"/>
      <c r="R91" s="161"/>
      <c r="S91" s="161"/>
      <c r="T91" s="161"/>
      <c r="U91" s="161"/>
      <c r="V91" s="161"/>
      <c r="W91" s="161"/>
      <c r="X91" s="161"/>
      <c r="Y91" s="150"/>
      <c r="Z91" s="150"/>
      <c r="AA91" s="150"/>
      <c r="AB91" s="150"/>
      <c r="AC91" s="150"/>
      <c r="AD91" s="150"/>
      <c r="AE91" s="150"/>
      <c r="AF91" s="150"/>
      <c r="AG91" s="150" t="s">
        <v>246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9" t="s">
        <v>1776</v>
      </c>
      <c r="D92" s="184"/>
      <c r="E92" s="185">
        <v>8</v>
      </c>
      <c r="F92" s="161"/>
      <c r="G92" s="161"/>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246</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189" t="s">
        <v>1777</v>
      </c>
      <c r="D93" s="184"/>
      <c r="E93" s="185">
        <v>6</v>
      </c>
      <c r="F93" s="161"/>
      <c r="G93" s="161"/>
      <c r="H93" s="161"/>
      <c r="I93" s="161"/>
      <c r="J93" s="161"/>
      <c r="K93" s="161"/>
      <c r="L93" s="161"/>
      <c r="M93" s="161"/>
      <c r="N93" s="161"/>
      <c r="O93" s="161"/>
      <c r="P93" s="161"/>
      <c r="Q93" s="161"/>
      <c r="R93" s="161"/>
      <c r="S93" s="161"/>
      <c r="T93" s="161"/>
      <c r="U93" s="161"/>
      <c r="V93" s="161"/>
      <c r="W93" s="161"/>
      <c r="X93" s="161"/>
      <c r="Y93" s="150"/>
      <c r="Z93" s="150"/>
      <c r="AA93" s="150"/>
      <c r="AB93" s="150"/>
      <c r="AC93" s="150"/>
      <c r="AD93" s="150"/>
      <c r="AE93" s="150"/>
      <c r="AF93" s="150"/>
      <c r="AG93" s="150" t="s">
        <v>246</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61"/>
      <c r="D94" s="262"/>
      <c r="E94" s="262"/>
      <c r="F94" s="262"/>
      <c r="G94" s="262"/>
      <c r="H94" s="161"/>
      <c r="I94" s="161"/>
      <c r="J94" s="161"/>
      <c r="K94" s="161"/>
      <c r="L94" s="161"/>
      <c r="M94" s="161"/>
      <c r="N94" s="161"/>
      <c r="O94" s="161"/>
      <c r="P94" s="161"/>
      <c r="Q94" s="161"/>
      <c r="R94" s="161"/>
      <c r="S94" s="161"/>
      <c r="T94" s="161"/>
      <c r="U94" s="161"/>
      <c r="V94" s="161"/>
      <c r="W94" s="161"/>
      <c r="X94" s="161"/>
      <c r="Y94" s="150"/>
      <c r="Z94" s="150"/>
      <c r="AA94" s="150"/>
      <c r="AB94" s="150"/>
      <c r="AC94" s="150"/>
      <c r="AD94" s="150"/>
      <c r="AE94" s="150"/>
      <c r="AF94" s="150"/>
      <c r="AG94" s="150" t="s">
        <v>221</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0">
        <v>23</v>
      </c>
      <c r="B95" s="171" t="s">
        <v>1778</v>
      </c>
      <c r="C95" s="180" t="s">
        <v>1779</v>
      </c>
      <c r="D95" s="172" t="s">
        <v>276</v>
      </c>
      <c r="E95" s="173">
        <v>6.48</v>
      </c>
      <c r="F95" s="174">
        <v>4747.8599999999997</v>
      </c>
      <c r="G95" s="175">
        <f>ROUND(E95*F95,2)</f>
        <v>30766.13</v>
      </c>
      <c r="H95" s="174"/>
      <c r="I95" s="175">
        <f>ROUND(E95*H95,2)</f>
        <v>0</v>
      </c>
      <c r="J95" s="174"/>
      <c r="K95" s="175">
        <f>ROUND(E95*J95,2)</f>
        <v>0</v>
      </c>
      <c r="L95" s="175">
        <v>21</v>
      </c>
      <c r="M95" s="175">
        <f>G95*(1+L95/100)</f>
        <v>37227.0173</v>
      </c>
      <c r="N95" s="175">
        <v>0</v>
      </c>
      <c r="O95" s="175">
        <f>ROUND(E95*N95,2)</f>
        <v>0</v>
      </c>
      <c r="P95" s="175">
        <v>0</v>
      </c>
      <c r="Q95" s="175">
        <f>ROUND(E95*P95,2)</f>
        <v>0</v>
      </c>
      <c r="R95" s="175"/>
      <c r="S95" s="175" t="s">
        <v>288</v>
      </c>
      <c r="T95" s="176" t="s">
        <v>218</v>
      </c>
      <c r="U95" s="161">
        <v>0</v>
      </c>
      <c r="V95" s="161">
        <f>ROUND(E95*U95,2)</f>
        <v>0</v>
      </c>
      <c r="W95" s="161"/>
      <c r="X95" s="161" t="s">
        <v>241</v>
      </c>
      <c r="Y95" s="150"/>
      <c r="Z95" s="150"/>
      <c r="AA95" s="150"/>
      <c r="AB95" s="150"/>
      <c r="AC95" s="150"/>
      <c r="AD95" s="150"/>
      <c r="AE95" s="150"/>
      <c r="AF95" s="150"/>
      <c r="AG95" s="150" t="s">
        <v>242</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9" t="s">
        <v>1780</v>
      </c>
      <c r="D96" s="184"/>
      <c r="E96" s="185">
        <v>6.48</v>
      </c>
      <c r="F96" s="161"/>
      <c r="G96" s="161"/>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246</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261"/>
      <c r="D97" s="262"/>
      <c r="E97" s="262"/>
      <c r="F97" s="262"/>
      <c r="G97" s="262"/>
      <c r="H97" s="161"/>
      <c r="I97" s="161"/>
      <c r="J97" s="161"/>
      <c r="K97" s="161"/>
      <c r="L97" s="161"/>
      <c r="M97" s="161"/>
      <c r="N97" s="161"/>
      <c r="O97" s="161"/>
      <c r="P97" s="161"/>
      <c r="Q97" s="161"/>
      <c r="R97" s="161"/>
      <c r="S97" s="161"/>
      <c r="T97" s="161"/>
      <c r="U97" s="161"/>
      <c r="V97" s="161"/>
      <c r="W97" s="161"/>
      <c r="X97" s="161"/>
      <c r="Y97" s="150"/>
      <c r="Z97" s="150"/>
      <c r="AA97" s="150"/>
      <c r="AB97" s="150"/>
      <c r="AC97" s="150"/>
      <c r="AD97" s="150"/>
      <c r="AE97" s="150"/>
      <c r="AF97" s="150"/>
      <c r="AG97" s="150" t="s">
        <v>221</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70">
        <v>24</v>
      </c>
      <c r="B98" s="171" t="s">
        <v>1781</v>
      </c>
      <c r="C98" s="180" t="s">
        <v>1782</v>
      </c>
      <c r="D98" s="172" t="s">
        <v>332</v>
      </c>
      <c r="E98" s="173">
        <v>20.9</v>
      </c>
      <c r="F98" s="174">
        <v>159.05000000000001</v>
      </c>
      <c r="G98" s="175">
        <f>ROUND(E98*F98,2)</f>
        <v>3324.15</v>
      </c>
      <c r="H98" s="174"/>
      <c r="I98" s="175">
        <f>ROUND(E98*H98,2)</f>
        <v>0</v>
      </c>
      <c r="J98" s="174"/>
      <c r="K98" s="175">
        <f>ROUND(E98*J98,2)</f>
        <v>0</v>
      </c>
      <c r="L98" s="175">
        <v>21</v>
      </c>
      <c r="M98" s="175">
        <f>G98*(1+L98/100)</f>
        <v>4022.2215000000001</v>
      </c>
      <c r="N98" s="175">
        <v>6.7999999999999996E-3</v>
      </c>
      <c r="O98" s="175">
        <f>ROUND(E98*N98,2)</f>
        <v>0.14000000000000001</v>
      </c>
      <c r="P98" s="175">
        <v>0</v>
      </c>
      <c r="Q98" s="175">
        <f>ROUND(E98*P98,2)</f>
        <v>0</v>
      </c>
      <c r="R98" s="175" t="s">
        <v>295</v>
      </c>
      <c r="S98" s="175" t="s">
        <v>217</v>
      </c>
      <c r="T98" s="176" t="s">
        <v>218</v>
      </c>
      <c r="U98" s="161">
        <v>0</v>
      </c>
      <c r="V98" s="161">
        <f>ROUND(E98*U98,2)</f>
        <v>0</v>
      </c>
      <c r="W98" s="161"/>
      <c r="X98" s="161" t="s">
        <v>296</v>
      </c>
      <c r="Y98" s="150"/>
      <c r="Z98" s="150"/>
      <c r="AA98" s="150"/>
      <c r="AB98" s="150"/>
      <c r="AC98" s="150"/>
      <c r="AD98" s="150"/>
      <c r="AE98" s="150"/>
      <c r="AF98" s="150"/>
      <c r="AG98" s="150" t="s">
        <v>297</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9" t="s">
        <v>1783</v>
      </c>
      <c r="D99" s="184"/>
      <c r="E99" s="185">
        <v>20.9</v>
      </c>
      <c r="F99" s="161"/>
      <c r="G99" s="161"/>
      <c r="H99" s="161"/>
      <c r="I99" s="161"/>
      <c r="J99" s="161"/>
      <c r="K99" s="161"/>
      <c r="L99" s="161"/>
      <c r="M99" s="161"/>
      <c r="N99" s="161"/>
      <c r="O99" s="161"/>
      <c r="P99" s="161"/>
      <c r="Q99" s="161"/>
      <c r="R99" s="161"/>
      <c r="S99" s="161"/>
      <c r="T99" s="161"/>
      <c r="U99" s="161"/>
      <c r="V99" s="161"/>
      <c r="W99" s="161"/>
      <c r="X99" s="161"/>
      <c r="Y99" s="150"/>
      <c r="Z99" s="150"/>
      <c r="AA99" s="150"/>
      <c r="AB99" s="150"/>
      <c r="AC99" s="150"/>
      <c r="AD99" s="150"/>
      <c r="AE99" s="150"/>
      <c r="AF99" s="150"/>
      <c r="AG99" s="150" t="s">
        <v>246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61"/>
      <c r="D100" s="262"/>
      <c r="E100" s="262"/>
      <c r="F100" s="262"/>
      <c r="G100" s="262"/>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221</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x14ac:dyDescent="0.2">
      <c r="A101" s="164" t="s">
        <v>212</v>
      </c>
      <c r="B101" s="165" t="s">
        <v>113</v>
      </c>
      <c r="C101" s="179" t="s">
        <v>114</v>
      </c>
      <c r="D101" s="166"/>
      <c r="E101" s="167"/>
      <c r="F101" s="168"/>
      <c r="G101" s="168">
        <f>SUMIF(AG102:AG158,"&lt;&gt;NOR",G102:G158)</f>
        <v>641081.22999999986</v>
      </c>
      <c r="H101" s="168"/>
      <c r="I101" s="168">
        <f>SUM(I102:I158)</f>
        <v>0</v>
      </c>
      <c r="J101" s="168"/>
      <c r="K101" s="168">
        <f>SUM(K102:K158)</f>
        <v>0</v>
      </c>
      <c r="L101" s="168"/>
      <c r="M101" s="168">
        <f>SUM(M102:M158)</f>
        <v>775708.2882999999</v>
      </c>
      <c r="N101" s="168"/>
      <c r="O101" s="168">
        <f>SUM(O102:O158)</f>
        <v>0.12</v>
      </c>
      <c r="P101" s="168"/>
      <c r="Q101" s="168">
        <f>SUM(Q102:Q158)</f>
        <v>0</v>
      </c>
      <c r="R101" s="168"/>
      <c r="S101" s="168"/>
      <c r="T101" s="169"/>
      <c r="U101" s="163"/>
      <c r="V101" s="163">
        <f>SUM(V102:V158)</f>
        <v>95.75</v>
      </c>
      <c r="W101" s="163"/>
      <c r="X101" s="163"/>
      <c r="AG101" t="s">
        <v>213</v>
      </c>
    </row>
    <row r="102" spans="1:60" outlineLevel="1" x14ac:dyDescent="0.2">
      <c r="A102" s="170">
        <v>25</v>
      </c>
      <c r="B102" s="171" t="s">
        <v>1784</v>
      </c>
      <c r="C102" s="180" t="s">
        <v>1785</v>
      </c>
      <c r="D102" s="172" t="s">
        <v>276</v>
      </c>
      <c r="E102" s="173">
        <v>250</v>
      </c>
      <c r="F102" s="174">
        <v>178.05</v>
      </c>
      <c r="G102" s="175">
        <f>ROUND(E102*F102,2)</f>
        <v>44512.5</v>
      </c>
      <c r="H102" s="174"/>
      <c r="I102" s="175">
        <f>ROUND(E102*H102,2)</f>
        <v>0</v>
      </c>
      <c r="J102" s="174"/>
      <c r="K102" s="175">
        <f>ROUND(E102*J102,2)</f>
        <v>0</v>
      </c>
      <c r="L102" s="175">
        <v>21</v>
      </c>
      <c r="M102" s="175">
        <f>G102*(1+L102/100)</f>
        <v>53860.125</v>
      </c>
      <c r="N102" s="175">
        <v>0</v>
      </c>
      <c r="O102" s="175">
        <f>ROUND(E102*N102,2)</f>
        <v>0</v>
      </c>
      <c r="P102" s="175">
        <v>0</v>
      </c>
      <c r="Q102" s="175">
        <f>ROUND(E102*P102,2)</f>
        <v>0</v>
      </c>
      <c r="R102" s="175" t="s">
        <v>1078</v>
      </c>
      <c r="S102" s="175" t="s">
        <v>217</v>
      </c>
      <c r="T102" s="176" t="s">
        <v>218</v>
      </c>
      <c r="U102" s="161">
        <v>0.20699999999999999</v>
      </c>
      <c r="V102" s="161">
        <f>ROUND(E102*U102,2)</f>
        <v>51.75</v>
      </c>
      <c r="W102" s="161"/>
      <c r="X102" s="161" t="s">
        <v>241</v>
      </c>
      <c r="Y102" s="150"/>
      <c r="Z102" s="150"/>
      <c r="AA102" s="150"/>
      <c r="AB102" s="150"/>
      <c r="AC102" s="150"/>
      <c r="AD102" s="150"/>
      <c r="AE102" s="150"/>
      <c r="AF102" s="150"/>
      <c r="AG102" s="150" t="s">
        <v>242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189" t="s">
        <v>1786</v>
      </c>
      <c r="D103" s="184"/>
      <c r="E103" s="185">
        <v>250</v>
      </c>
      <c r="F103" s="161"/>
      <c r="G103" s="161"/>
      <c r="H103" s="161"/>
      <c r="I103" s="161"/>
      <c r="J103" s="161"/>
      <c r="K103" s="161"/>
      <c r="L103" s="161"/>
      <c r="M103" s="161"/>
      <c r="N103" s="161"/>
      <c r="O103" s="161"/>
      <c r="P103" s="161"/>
      <c r="Q103" s="161"/>
      <c r="R103" s="161"/>
      <c r="S103" s="161"/>
      <c r="T103" s="161"/>
      <c r="U103" s="161"/>
      <c r="V103" s="161"/>
      <c r="W103" s="161"/>
      <c r="X103" s="161"/>
      <c r="Y103" s="150"/>
      <c r="Z103" s="150"/>
      <c r="AA103" s="150"/>
      <c r="AB103" s="150"/>
      <c r="AC103" s="150"/>
      <c r="AD103" s="150"/>
      <c r="AE103" s="150"/>
      <c r="AF103" s="150"/>
      <c r="AG103" s="150" t="s">
        <v>246</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61"/>
      <c r="D104" s="262"/>
      <c r="E104" s="262"/>
      <c r="F104" s="262"/>
      <c r="G104" s="262"/>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221</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2.5" outlineLevel="1" x14ac:dyDescent="0.2">
      <c r="A105" s="170">
        <v>26</v>
      </c>
      <c r="B105" s="171" t="s">
        <v>1787</v>
      </c>
      <c r="C105" s="180" t="s">
        <v>1788</v>
      </c>
      <c r="D105" s="172" t="s">
        <v>332</v>
      </c>
      <c r="E105" s="173">
        <v>8</v>
      </c>
      <c r="F105" s="174">
        <v>27300.2</v>
      </c>
      <c r="G105" s="175">
        <f>ROUND(E105*F105,2)</f>
        <v>218401.6</v>
      </c>
      <c r="H105" s="174"/>
      <c r="I105" s="175">
        <f>ROUND(E105*H105,2)</f>
        <v>0</v>
      </c>
      <c r="J105" s="174"/>
      <c r="K105" s="175">
        <f>ROUND(E105*J105,2)</f>
        <v>0</v>
      </c>
      <c r="L105" s="175">
        <v>21</v>
      </c>
      <c r="M105" s="175">
        <f>G105*(1+L105/100)</f>
        <v>264265.93599999999</v>
      </c>
      <c r="N105" s="175">
        <v>0</v>
      </c>
      <c r="O105" s="175">
        <f>ROUND(E105*N105,2)</f>
        <v>0</v>
      </c>
      <c r="P105" s="175">
        <v>0</v>
      </c>
      <c r="Q105" s="175">
        <f>ROUND(E105*P105,2)</f>
        <v>0</v>
      </c>
      <c r="R105" s="175"/>
      <c r="S105" s="175" t="s">
        <v>288</v>
      </c>
      <c r="T105" s="176" t="s">
        <v>218</v>
      </c>
      <c r="U105" s="161">
        <v>0</v>
      </c>
      <c r="V105" s="161">
        <f>ROUND(E105*U105,2)</f>
        <v>0</v>
      </c>
      <c r="W105" s="161"/>
      <c r="X105" s="161" t="s">
        <v>241</v>
      </c>
      <c r="Y105" s="150"/>
      <c r="Z105" s="150"/>
      <c r="AA105" s="150"/>
      <c r="AB105" s="150"/>
      <c r="AC105" s="150"/>
      <c r="AD105" s="150"/>
      <c r="AE105" s="150"/>
      <c r="AF105" s="150"/>
      <c r="AG105" s="150" t="s">
        <v>242</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189" t="s">
        <v>1789</v>
      </c>
      <c r="D106" s="184"/>
      <c r="E106" s="185">
        <v>8</v>
      </c>
      <c r="F106" s="161"/>
      <c r="G106" s="161"/>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246</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57"/>
      <c r="B107" s="158"/>
      <c r="C107" s="261"/>
      <c r="D107" s="262"/>
      <c r="E107" s="262"/>
      <c r="F107" s="262"/>
      <c r="G107" s="262"/>
      <c r="H107" s="161"/>
      <c r="I107" s="161"/>
      <c r="J107" s="161"/>
      <c r="K107" s="161"/>
      <c r="L107" s="161"/>
      <c r="M107" s="161"/>
      <c r="N107" s="161"/>
      <c r="O107" s="161"/>
      <c r="P107" s="161"/>
      <c r="Q107" s="161"/>
      <c r="R107" s="161"/>
      <c r="S107" s="161"/>
      <c r="T107" s="161"/>
      <c r="U107" s="161"/>
      <c r="V107" s="161"/>
      <c r="W107" s="161"/>
      <c r="X107" s="161"/>
      <c r="Y107" s="150"/>
      <c r="Z107" s="150"/>
      <c r="AA107" s="150"/>
      <c r="AB107" s="150"/>
      <c r="AC107" s="150"/>
      <c r="AD107" s="150"/>
      <c r="AE107" s="150"/>
      <c r="AF107" s="150"/>
      <c r="AG107" s="150" t="s">
        <v>221</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22.5" outlineLevel="1" x14ac:dyDescent="0.2">
      <c r="A108" s="170">
        <v>27</v>
      </c>
      <c r="B108" s="171" t="s">
        <v>1790</v>
      </c>
      <c r="C108" s="180" t="s">
        <v>1791</v>
      </c>
      <c r="D108" s="172" t="s">
        <v>332</v>
      </c>
      <c r="E108" s="173">
        <v>4</v>
      </c>
      <c r="F108" s="174">
        <v>21365.33</v>
      </c>
      <c r="G108" s="175">
        <f>ROUND(E108*F108,2)</f>
        <v>85461.32</v>
      </c>
      <c r="H108" s="174"/>
      <c r="I108" s="175">
        <f>ROUND(E108*H108,2)</f>
        <v>0</v>
      </c>
      <c r="J108" s="174"/>
      <c r="K108" s="175">
        <f>ROUND(E108*J108,2)</f>
        <v>0</v>
      </c>
      <c r="L108" s="175">
        <v>21</v>
      </c>
      <c r="M108" s="175">
        <f>G108*(1+L108/100)</f>
        <v>103408.19720000001</v>
      </c>
      <c r="N108" s="175">
        <v>0</v>
      </c>
      <c r="O108" s="175">
        <f>ROUND(E108*N108,2)</f>
        <v>0</v>
      </c>
      <c r="P108" s="175">
        <v>0</v>
      </c>
      <c r="Q108" s="175">
        <f>ROUND(E108*P108,2)</f>
        <v>0</v>
      </c>
      <c r="R108" s="175"/>
      <c r="S108" s="175" t="s">
        <v>288</v>
      </c>
      <c r="T108" s="176" t="s">
        <v>218</v>
      </c>
      <c r="U108" s="161">
        <v>0</v>
      </c>
      <c r="V108" s="161">
        <f>ROUND(E108*U108,2)</f>
        <v>0</v>
      </c>
      <c r="W108" s="161"/>
      <c r="X108" s="161" t="s">
        <v>241</v>
      </c>
      <c r="Y108" s="150"/>
      <c r="Z108" s="150"/>
      <c r="AA108" s="150"/>
      <c r="AB108" s="150"/>
      <c r="AC108" s="150"/>
      <c r="AD108" s="150"/>
      <c r="AE108" s="150"/>
      <c r="AF108" s="150"/>
      <c r="AG108" s="150" t="s">
        <v>242</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9" t="s">
        <v>1792</v>
      </c>
      <c r="D109" s="184"/>
      <c r="E109" s="185">
        <v>4</v>
      </c>
      <c r="F109" s="161"/>
      <c r="G109" s="161"/>
      <c r="H109" s="161"/>
      <c r="I109" s="161"/>
      <c r="J109" s="161"/>
      <c r="K109" s="161"/>
      <c r="L109" s="161"/>
      <c r="M109" s="161"/>
      <c r="N109" s="161"/>
      <c r="O109" s="161"/>
      <c r="P109" s="161"/>
      <c r="Q109" s="161"/>
      <c r="R109" s="161"/>
      <c r="S109" s="161"/>
      <c r="T109" s="161"/>
      <c r="U109" s="161"/>
      <c r="V109" s="161"/>
      <c r="W109" s="161"/>
      <c r="X109" s="161"/>
      <c r="Y109" s="150"/>
      <c r="Z109" s="150"/>
      <c r="AA109" s="150"/>
      <c r="AB109" s="150"/>
      <c r="AC109" s="150"/>
      <c r="AD109" s="150"/>
      <c r="AE109" s="150"/>
      <c r="AF109" s="150"/>
      <c r="AG109" s="150" t="s">
        <v>246</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61"/>
      <c r="D110" s="262"/>
      <c r="E110" s="262"/>
      <c r="F110" s="262"/>
      <c r="G110" s="262"/>
      <c r="H110" s="161"/>
      <c r="I110" s="161"/>
      <c r="J110" s="161"/>
      <c r="K110" s="161"/>
      <c r="L110" s="161"/>
      <c r="M110" s="161"/>
      <c r="N110" s="161"/>
      <c r="O110" s="161"/>
      <c r="P110" s="161"/>
      <c r="Q110" s="161"/>
      <c r="R110" s="161"/>
      <c r="S110" s="161"/>
      <c r="T110" s="161"/>
      <c r="U110" s="161"/>
      <c r="V110" s="161"/>
      <c r="W110" s="161"/>
      <c r="X110" s="161"/>
      <c r="Y110" s="150"/>
      <c r="Z110" s="150"/>
      <c r="AA110" s="150"/>
      <c r="AB110" s="150"/>
      <c r="AC110" s="150"/>
      <c r="AD110" s="150"/>
      <c r="AE110" s="150"/>
      <c r="AF110" s="150"/>
      <c r="AG110" s="150" t="s">
        <v>221</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70">
        <v>28</v>
      </c>
      <c r="B111" s="171" t="s">
        <v>1793</v>
      </c>
      <c r="C111" s="180" t="s">
        <v>1794</v>
      </c>
      <c r="D111" s="172" t="s">
        <v>332</v>
      </c>
      <c r="E111" s="173">
        <v>24</v>
      </c>
      <c r="F111" s="174">
        <v>1186.98</v>
      </c>
      <c r="G111" s="175">
        <f>ROUND(E111*F111,2)</f>
        <v>28487.52</v>
      </c>
      <c r="H111" s="174"/>
      <c r="I111" s="175">
        <f>ROUND(E111*H111,2)</f>
        <v>0</v>
      </c>
      <c r="J111" s="174"/>
      <c r="K111" s="175">
        <f>ROUND(E111*J111,2)</f>
        <v>0</v>
      </c>
      <c r="L111" s="175">
        <v>21</v>
      </c>
      <c r="M111" s="175">
        <f>G111*(1+L111/100)</f>
        <v>34469.8992</v>
      </c>
      <c r="N111" s="175">
        <v>0</v>
      </c>
      <c r="O111" s="175">
        <f>ROUND(E111*N111,2)</f>
        <v>0</v>
      </c>
      <c r="P111" s="175">
        <v>0</v>
      </c>
      <c r="Q111" s="175">
        <f>ROUND(E111*P111,2)</f>
        <v>0</v>
      </c>
      <c r="R111" s="175"/>
      <c r="S111" s="175" t="s">
        <v>288</v>
      </c>
      <c r="T111" s="176" t="s">
        <v>218</v>
      </c>
      <c r="U111" s="161">
        <v>0</v>
      </c>
      <c r="V111" s="161">
        <f>ROUND(E111*U111,2)</f>
        <v>0</v>
      </c>
      <c r="W111" s="161"/>
      <c r="X111" s="161" t="s">
        <v>241</v>
      </c>
      <c r="Y111" s="150"/>
      <c r="Z111" s="150"/>
      <c r="AA111" s="150"/>
      <c r="AB111" s="150"/>
      <c r="AC111" s="150"/>
      <c r="AD111" s="150"/>
      <c r="AE111" s="150"/>
      <c r="AF111" s="150"/>
      <c r="AG111" s="150" t="s">
        <v>242</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189" t="s">
        <v>1795</v>
      </c>
      <c r="D112" s="184"/>
      <c r="E112" s="185">
        <v>24</v>
      </c>
      <c r="F112" s="161"/>
      <c r="G112" s="161"/>
      <c r="H112" s="161"/>
      <c r="I112" s="161"/>
      <c r="J112" s="161"/>
      <c r="K112" s="161"/>
      <c r="L112" s="161"/>
      <c r="M112" s="161"/>
      <c r="N112" s="161"/>
      <c r="O112" s="161"/>
      <c r="P112" s="161"/>
      <c r="Q112" s="161"/>
      <c r="R112" s="161"/>
      <c r="S112" s="161"/>
      <c r="T112" s="161"/>
      <c r="U112" s="161"/>
      <c r="V112" s="161"/>
      <c r="W112" s="161"/>
      <c r="X112" s="161"/>
      <c r="Y112" s="150"/>
      <c r="Z112" s="150"/>
      <c r="AA112" s="150"/>
      <c r="AB112" s="150"/>
      <c r="AC112" s="150"/>
      <c r="AD112" s="150"/>
      <c r="AE112" s="150"/>
      <c r="AF112" s="150"/>
      <c r="AG112" s="150" t="s">
        <v>246</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61"/>
      <c r="D113" s="262"/>
      <c r="E113" s="262"/>
      <c r="F113" s="262"/>
      <c r="G113" s="262"/>
      <c r="H113" s="161"/>
      <c r="I113" s="161"/>
      <c r="J113" s="161"/>
      <c r="K113" s="161"/>
      <c r="L113" s="161"/>
      <c r="M113" s="161"/>
      <c r="N113" s="161"/>
      <c r="O113" s="161"/>
      <c r="P113" s="161"/>
      <c r="Q113" s="161"/>
      <c r="R113" s="161"/>
      <c r="S113" s="161"/>
      <c r="T113" s="161"/>
      <c r="U113" s="161"/>
      <c r="V113" s="161"/>
      <c r="W113" s="161"/>
      <c r="X113" s="161"/>
      <c r="Y113" s="150"/>
      <c r="Z113" s="150"/>
      <c r="AA113" s="150"/>
      <c r="AB113" s="150"/>
      <c r="AC113" s="150"/>
      <c r="AD113" s="150"/>
      <c r="AE113" s="150"/>
      <c r="AF113" s="150"/>
      <c r="AG113" s="150" t="s">
        <v>221</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ht="22.5" outlineLevel="1" x14ac:dyDescent="0.2">
      <c r="A114" s="170">
        <v>29</v>
      </c>
      <c r="B114" s="171" t="s">
        <v>1796</v>
      </c>
      <c r="C114" s="180" t="s">
        <v>1797</v>
      </c>
      <c r="D114" s="172" t="s">
        <v>332</v>
      </c>
      <c r="E114" s="173">
        <v>2</v>
      </c>
      <c r="F114" s="174">
        <v>3560.91</v>
      </c>
      <c r="G114" s="175">
        <f>ROUND(E114*F114,2)</f>
        <v>7121.82</v>
      </c>
      <c r="H114" s="174"/>
      <c r="I114" s="175">
        <f>ROUND(E114*H114,2)</f>
        <v>0</v>
      </c>
      <c r="J114" s="174"/>
      <c r="K114" s="175">
        <f>ROUND(E114*J114,2)</f>
        <v>0</v>
      </c>
      <c r="L114" s="175">
        <v>21</v>
      </c>
      <c r="M114" s="175">
        <f>G114*(1+L114/100)</f>
        <v>8617.4021999999986</v>
      </c>
      <c r="N114" s="175">
        <v>0</v>
      </c>
      <c r="O114" s="175">
        <f>ROUND(E114*N114,2)</f>
        <v>0</v>
      </c>
      <c r="P114" s="175">
        <v>0</v>
      </c>
      <c r="Q114" s="175">
        <f>ROUND(E114*P114,2)</f>
        <v>0</v>
      </c>
      <c r="R114" s="175"/>
      <c r="S114" s="175" t="s">
        <v>288</v>
      </c>
      <c r="T114" s="176" t="s">
        <v>218</v>
      </c>
      <c r="U114" s="161">
        <v>0</v>
      </c>
      <c r="V114" s="161">
        <f>ROUND(E114*U114,2)</f>
        <v>0</v>
      </c>
      <c r="W114" s="161"/>
      <c r="X114" s="161" t="s">
        <v>241</v>
      </c>
      <c r="Y114" s="150"/>
      <c r="Z114" s="150"/>
      <c r="AA114" s="150"/>
      <c r="AB114" s="150"/>
      <c r="AC114" s="150"/>
      <c r="AD114" s="150"/>
      <c r="AE114" s="150"/>
      <c r="AF114" s="150"/>
      <c r="AG114" s="150" t="s">
        <v>242</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9" t="s">
        <v>1798</v>
      </c>
      <c r="D115" s="184"/>
      <c r="E115" s="185">
        <v>2</v>
      </c>
      <c r="F115" s="161"/>
      <c r="G115" s="161"/>
      <c r="H115" s="161"/>
      <c r="I115" s="161"/>
      <c r="J115" s="161"/>
      <c r="K115" s="161"/>
      <c r="L115" s="161"/>
      <c r="M115" s="161"/>
      <c r="N115" s="161"/>
      <c r="O115" s="161"/>
      <c r="P115" s="161"/>
      <c r="Q115" s="161"/>
      <c r="R115" s="161"/>
      <c r="S115" s="161"/>
      <c r="T115" s="161"/>
      <c r="U115" s="161"/>
      <c r="V115" s="161"/>
      <c r="W115" s="161"/>
      <c r="X115" s="161"/>
      <c r="Y115" s="150"/>
      <c r="Z115" s="150"/>
      <c r="AA115" s="150"/>
      <c r="AB115" s="150"/>
      <c r="AC115" s="150"/>
      <c r="AD115" s="150"/>
      <c r="AE115" s="150"/>
      <c r="AF115" s="150"/>
      <c r="AG115" s="150" t="s">
        <v>246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61"/>
      <c r="D116" s="262"/>
      <c r="E116" s="262"/>
      <c r="F116" s="262"/>
      <c r="G116" s="262"/>
      <c r="H116" s="161"/>
      <c r="I116" s="161"/>
      <c r="J116" s="161"/>
      <c r="K116" s="161"/>
      <c r="L116" s="161"/>
      <c r="M116" s="161"/>
      <c r="N116" s="161"/>
      <c r="O116" s="161"/>
      <c r="P116" s="161"/>
      <c r="Q116" s="161"/>
      <c r="R116" s="161"/>
      <c r="S116" s="161"/>
      <c r="T116" s="161"/>
      <c r="U116" s="161"/>
      <c r="V116" s="161"/>
      <c r="W116" s="161"/>
      <c r="X116" s="161"/>
      <c r="Y116" s="150"/>
      <c r="Z116" s="150"/>
      <c r="AA116" s="150"/>
      <c r="AB116" s="150"/>
      <c r="AC116" s="150"/>
      <c r="AD116" s="150"/>
      <c r="AE116" s="150"/>
      <c r="AF116" s="150"/>
      <c r="AG116" s="150" t="s">
        <v>221</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2.5" outlineLevel="1" x14ac:dyDescent="0.2">
      <c r="A117" s="170">
        <v>30</v>
      </c>
      <c r="B117" s="171" t="s">
        <v>1799</v>
      </c>
      <c r="C117" s="180" t="s">
        <v>1800</v>
      </c>
      <c r="D117" s="172" t="s">
        <v>332</v>
      </c>
      <c r="E117" s="173">
        <v>12</v>
      </c>
      <c r="F117" s="174">
        <v>1958.51</v>
      </c>
      <c r="G117" s="175">
        <f>ROUND(E117*F117,2)</f>
        <v>23502.12</v>
      </c>
      <c r="H117" s="174"/>
      <c r="I117" s="175">
        <f>ROUND(E117*H117,2)</f>
        <v>0</v>
      </c>
      <c r="J117" s="174"/>
      <c r="K117" s="175">
        <f>ROUND(E117*J117,2)</f>
        <v>0</v>
      </c>
      <c r="L117" s="175">
        <v>21</v>
      </c>
      <c r="M117" s="175">
        <f>G117*(1+L117/100)</f>
        <v>28437.565199999997</v>
      </c>
      <c r="N117" s="175">
        <v>0</v>
      </c>
      <c r="O117" s="175">
        <f>ROUND(E117*N117,2)</f>
        <v>0</v>
      </c>
      <c r="P117" s="175">
        <v>0</v>
      </c>
      <c r="Q117" s="175">
        <f>ROUND(E117*P117,2)</f>
        <v>0</v>
      </c>
      <c r="R117" s="175"/>
      <c r="S117" s="175" t="s">
        <v>288</v>
      </c>
      <c r="T117" s="176" t="s">
        <v>218</v>
      </c>
      <c r="U117" s="161">
        <v>0</v>
      </c>
      <c r="V117" s="161">
        <f>ROUND(E117*U117,2)</f>
        <v>0</v>
      </c>
      <c r="W117" s="161"/>
      <c r="X117" s="161" t="s">
        <v>241</v>
      </c>
      <c r="Y117" s="150"/>
      <c r="Z117" s="150"/>
      <c r="AA117" s="150"/>
      <c r="AB117" s="150"/>
      <c r="AC117" s="150"/>
      <c r="AD117" s="150"/>
      <c r="AE117" s="150"/>
      <c r="AF117" s="150"/>
      <c r="AG117" s="150" t="s">
        <v>242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9" t="s">
        <v>1801</v>
      </c>
      <c r="D118" s="184"/>
      <c r="E118" s="185">
        <v>12</v>
      </c>
      <c r="F118" s="161"/>
      <c r="G118" s="161"/>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246</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261"/>
      <c r="D119" s="262"/>
      <c r="E119" s="262"/>
      <c r="F119" s="262"/>
      <c r="G119" s="262"/>
      <c r="H119" s="161"/>
      <c r="I119" s="161"/>
      <c r="J119" s="161"/>
      <c r="K119" s="161"/>
      <c r="L119" s="161"/>
      <c r="M119" s="161"/>
      <c r="N119" s="161"/>
      <c r="O119" s="161"/>
      <c r="P119" s="161"/>
      <c r="Q119" s="161"/>
      <c r="R119" s="161"/>
      <c r="S119" s="161"/>
      <c r="T119" s="161"/>
      <c r="U119" s="161"/>
      <c r="V119" s="161"/>
      <c r="W119" s="161"/>
      <c r="X119" s="161"/>
      <c r="Y119" s="150"/>
      <c r="Z119" s="150"/>
      <c r="AA119" s="150"/>
      <c r="AB119" s="150"/>
      <c r="AC119" s="150"/>
      <c r="AD119" s="150"/>
      <c r="AE119" s="150"/>
      <c r="AF119" s="150"/>
      <c r="AG119" s="150" t="s">
        <v>221</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2.5" outlineLevel="1" x14ac:dyDescent="0.2">
      <c r="A120" s="170">
        <v>31</v>
      </c>
      <c r="B120" s="171" t="s">
        <v>1802</v>
      </c>
      <c r="C120" s="180" t="s">
        <v>1803</v>
      </c>
      <c r="D120" s="172" t="s">
        <v>332</v>
      </c>
      <c r="E120" s="173">
        <v>1</v>
      </c>
      <c r="F120" s="174">
        <v>21958.83</v>
      </c>
      <c r="G120" s="175">
        <f>ROUND(E120*F120,2)</f>
        <v>21958.83</v>
      </c>
      <c r="H120" s="174"/>
      <c r="I120" s="175">
        <f>ROUND(E120*H120,2)</f>
        <v>0</v>
      </c>
      <c r="J120" s="174"/>
      <c r="K120" s="175">
        <f>ROUND(E120*J120,2)</f>
        <v>0</v>
      </c>
      <c r="L120" s="175">
        <v>21</v>
      </c>
      <c r="M120" s="175">
        <f>G120*(1+L120/100)</f>
        <v>26570.184300000001</v>
      </c>
      <c r="N120" s="175">
        <v>0</v>
      </c>
      <c r="O120" s="175">
        <f>ROUND(E120*N120,2)</f>
        <v>0</v>
      </c>
      <c r="P120" s="175">
        <v>0</v>
      </c>
      <c r="Q120" s="175">
        <f>ROUND(E120*P120,2)</f>
        <v>0</v>
      </c>
      <c r="R120" s="175"/>
      <c r="S120" s="175" t="s">
        <v>288</v>
      </c>
      <c r="T120" s="176" t="s">
        <v>218</v>
      </c>
      <c r="U120" s="161">
        <v>0</v>
      </c>
      <c r="V120" s="161">
        <f>ROUND(E120*U120,2)</f>
        <v>0</v>
      </c>
      <c r="W120" s="161"/>
      <c r="X120" s="161" t="s">
        <v>241</v>
      </c>
      <c r="Y120" s="150"/>
      <c r="Z120" s="150"/>
      <c r="AA120" s="150"/>
      <c r="AB120" s="150"/>
      <c r="AC120" s="150"/>
      <c r="AD120" s="150"/>
      <c r="AE120" s="150"/>
      <c r="AF120" s="150"/>
      <c r="AG120" s="150" t="s">
        <v>242</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9" t="s">
        <v>1804</v>
      </c>
      <c r="D121" s="184"/>
      <c r="E121" s="185">
        <v>1</v>
      </c>
      <c r="F121" s="161"/>
      <c r="G121" s="161"/>
      <c r="H121" s="161"/>
      <c r="I121" s="161"/>
      <c r="J121" s="161"/>
      <c r="K121" s="161"/>
      <c r="L121" s="161"/>
      <c r="M121" s="161"/>
      <c r="N121" s="161"/>
      <c r="O121" s="161"/>
      <c r="P121" s="161"/>
      <c r="Q121" s="161"/>
      <c r="R121" s="161"/>
      <c r="S121" s="161"/>
      <c r="T121" s="161"/>
      <c r="U121" s="161"/>
      <c r="V121" s="161"/>
      <c r="W121" s="161"/>
      <c r="X121" s="161"/>
      <c r="Y121" s="150"/>
      <c r="Z121" s="150"/>
      <c r="AA121" s="150"/>
      <c r="AB121" s="150"/>
      <c r="AC121" s="150"/>
      <c r="AD121" s="150"/>
      <c r="AE121" s="150"/>
      <c r="AF121" s="150"/>
      <c r="AG121" s="150" t="s">
        <v>246</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61"/>
      <c r="D122" s="262"/>
      <c r="E122" s="262"/>
      <c r="F122" s="262"/>
      <c r="G122" s="262"/>
      <c r="H122" s="161"/>
      <c r="I122" s="161"/>
      <c r="J122" s="161"/>
      <c r="K122" s="161"/>
      <c r="L122" s="161"/>
      <c r="M122" s="161"/>
      <c r="N122" s="161"/>
      <c r="O122" s="161"/>
      <c r="P122" s="161"/>
      <c r="Q122" s="161"/>
      <c r="R122" s="161"/>
      <c r="S122" s="161"/>
      <c r="T122" s="161"/>
      <c r="U122" s="161"/>
      <c r="V122" s="161"/>
      <c r="W122" s="161"/>
      <c r="X122" s="161"/>
      <c r="Y122" s="150"/>
      <c r="Z122" s="150"/>
      <c r="AA122" s="150"/>
      <c r="AB122" s="150"/>
      <c r="AC122" s="150"/>
      <c r="AD122" s="150"/>
      <c r="AE122" s="150"/>
      <c r="AF122" s="150"/>
      <c r="AG122" s="150" t="s">
        <v>221</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70">
        <v>32</v>
      </c>
      <c r="B123" s="171" t="s">
        <v>1805</v>
      </c>
      <c r="C123" s="180" t="s">
        <v>1806</v>
      </c>
      <c r="D123" s="172" t="s">
        <v>332</v>
      </c>
      <c r="E123" s="173">
        <v>1</v>
      </c>
      <c r="F123" s="174">
        <v>17210.990000000002</v>
      </c>
      <c r="G123" s="175">
        <f>ROUND(E123*F123,2)</f>
        <v>17210.990000000002</v>
      </c>
      <c r="H123" s="174"/>
      <c r="I123" s="175">
        <f>ROUND(E123*H123,2)</f>
        <v>0</v>
      </c>
      <c r="J123" s="174"/>
      <c r="K123" s="175">
        <f>ROUND(E123*J123,2)</f>
        <v>0</v>
      </c>
      <c r="L123" s="175">
        <v>21</v>
      </c>
      <c r="M123" s="175">
        <f>G123*(1+L123/100)</f>
        <v>20825.297900000001</v>
      </c>
      <c r="N123" s="175">
        <v>0</v>
      </c>
      <c r="O123" s="175">
        <f>ROUND(E123*N123,2)</f>
        <v>0</v>
      </c>
      <c r="P123" s="175">
        <v>0</v>
      </c>
      <c r="Q123" s="175">
        <f>ROUND(E123*P123,2)</f>
        <v>0</v>
      </c>
      <c r="R123" s="175"/>
      <c r="S123" s="175" t="s">
        <v>288</v>
      </c>
      <c r="T123" s="176" t="s">
        <v>218</v>
      </c>
      <c r="U123" s="161">
        <v>0</v>
      </c>
      <c r="V123" s="161">
        <f>ROUND(E123*U123,2)</f>
        <v>0</v>
      </c>
      <c r="W123" s="161"/>
      <c r="X123" s="161" t="s">
        <v>241</v>
      </c>
      <c r="Y123" s="150"/>
      <c r="Z123" s="150"/>
      <c r="AA123" s="150"/>
      <c r="AB123" s="150"/>
      <c r="AC123" s="150"/>
      <c r="AD123" s="150"/>
      <c r="AE123" s="150"/>
      <c r="AF123" s="150"/>
      <c r="AG123" s="150" t="s">
        <v>242</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9" t="s">
        <v>1807</v>
      </c>
      <c r="D124" s="184"/>
      <c r="E124" s="185">
        <v>1</v>
      </c>
      <c r="F124" s="161"/>
      <c r="G124" s="161"/>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246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61"/>
      <c r="D125" s="262"/>
      <c r="E125" s="262"/>
      <c r="F125" s="262"/>
      <c r="G125" s="262"/>
      <c r="H125" s="161"/>
      <c r="I125" s="161"/>
      <c r="J125" s="161"/>
      <c r="K125" s="161"/>
      <c r="L125" s="161"/>
      <c r="M125" s="161"/>
      <c r="N125" s="161"/>
      <c r="O125" s="161"/>
      <c r="P125" s="161"/>
      <c r="Q125" s="161"/>
      <c r="R125" s="161"/>
      <c r="S125" s="161"/>
      <c r="T125" s="161"/>
      <c r="U125" s="161"/>
      <c r="V125" s="161"/>
      <c r="W125" s="161"/>
      <c r="X125" s="161"/>
      <c r="Y125" s="150"/>
      <c r="Z125" s="150"/>
      <c r="AA125" s="150"/>
      <c r="AB125" s="150"/>
      <c r="AC125" s="150"/>
      <c r="AD125" s="150"/>
      <c r="AE125" s="150"/>
      <c r="AF125" s="150"/>
      <c r="AG125" s="150" t="s">
        <v>221</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1" x14ac:dyDescent="0.2">
      <c r="A126" s="170">
        <v>33</v>
      </c>
      <c r="B126" s="171" t="s">
        <v>1808</v>
      </c>
      <c r="C126" s="180" t="s">
        <v>1809</v>
      </c>
      <c r="D126" s="172" t="s">
        <v>332</v>
      </c>
      <c r="E126" s="173">
        <v>2</v>
      </c>
      <c r="F126" s="174">
        <v>20771.86</v>
      </c>
      <c r="G126" s="175">
        <f>ROUND(E126*F126,2)</f>
        <v>41543.72</v>
      </c>
      <c r="H126" s="174"/>
      <c r="I126" s="175">
        <f>ROUND(E126*H126,2)</f>
        <v>0</v>
      </c>
      <c r="J126" s="174"/>
      <c r="K126" s="175">
        <f>ROUND(E126*J126,2)</f>
        <v>0</v>
      </c>
      <c r="L126" s="175">
        <v>21</v>
      </c>
      <c r="M126" s="175">
        <f>G126*(1+L126/100)</f>
        <v>50267.9012</v>
      </c>
      <c r="N126" s="175">
        <v>0</v>
      </c>
      <c r="O126" s="175">
        <f>ROUND(E126*N126,2)</f>
        <v>0</v>
      </c>
      <c r="P126" s="175">
        <v>0</v>
      </c>
      <c r="Q126" s="175">
        <f>ROUND(E126*P126,2)</f>
        <v>0</v>
      </c>
      <c r="R126" s="175"/>
      <c r="S126" s="175" t="s">
        <v>288</v>
      </c>
      <c r="T126" s="176" t="s">
        <v>218</v>
      </c>
      <c r="U126" s="161">
        <v>0</v>
      </c>
      <c r="V126" s="161">
        <f>ROUND(E126*U126,2)</f>
        <v>0</v>
      </c>
      <c r="W126" s="161"/>
      <c r="X126" s="161" t="s">
        <v>241</v>
      </c>
      <c r="Y126" s="150"/>
      <c r="Z126" s="150"/>
      <c r="AA126" s="150"/>
      <c r="AB126" s="150"/>
      <c r="AC126" s="150"/>
      <c r="AD126" s="150"/>
      <c r="AE126" s="150"/>
      <c r="AF126" s="150"/>
      <c r="AG126" s="150" t="s">
        <v>242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189" t="s">
        <v>1810</v>
      </c>
      <c r="D127" s="184"/>
      <c r="E127" s="185">
        <v>1</v>
      </c>
      <c r="F127" s="161"/>
      <c r="G127" s="161"/>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246</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9" t="s">
        <v>1811</v>
      </c>
      <c r="D128" s="184"/>
      <c r="E128" s="185">
        <v>1</v>
      </c>
      <c r="F128" s="161"/>
      <c r="G128" s="161"/>
      <c r="H128" s="161"/>
      <c r="I128" s="161"/>
      <c r="J128" s="161"/>
      <c r="K128" s="161"/>
      <c r="L128" s="161"/>
      <c r="M128" s="161"/>
      <c r="N128" s="161"/>
      <c r="O128" s="161"/>
      <c r="P128" s="161"/>
      <c r="Q128" s="161"/>
      <c r="R128" s="161"/>
      <c r="S128" s="161"/>
      <c r="T128" s="161"/>
      <c r="U128" s="161"/>
      <c r="V128" s="161"/>
      <c r="W128" s="161"/>
      <c r="X128" s="161"/>
      <c r="Y128" s="150"/>
      <c r="Z128" s="150"/>
      <c r="AA128" s="150"/>
      <c r="AB128" s="150"/>
      <c r="AC128" s="150"/>
      <c r="AD128" s="150"/>
      <c r="AE128" s="150"/>
      <c r="AF128" s="150"/>
      <c r="AG128" s="150" t="s">
        <v>246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261"/>
      <c r="D129" s="262"/>
      <c r="E129" s="262"/>
      <c r="F129" s="262"/>
      <c r="G129" s="262"/>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221</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2.5" outlineLevel="1" x14ac:dyDescent="0.2">
      <c r="A130" s="170">
        <v>34</v>
      </c>
      <c r="B130" s="171" t="s">
        <v>1812</v>
      </c>
      <c r="C130" s="180" t="s">
        <v>1813</v>
      </c>
      <c r="D130" s="172" t="s">
        <v>332</v>
      </c>
      <c r="E130" s="173">
        <v>1</v>
      </c>
      <c r="F130" s="174">
        <v>21602.720000000001</v>
      </c>
      <c r="G130" s="175">
        <f>ROUND(E130*F130,2)</f>
        <v>21602.720000000001</v>
      </c>
      <c r="H130" s="174"/>
      <c r="I130" s="175">
        <f>ROUND(E130*H130,2)</f>
        <v>0</v>
      </c>
      <c r="J130" s="174"/>
      <c r="K130" s="175">
        <f>ROUND(E130*J130,2)</f>
        <v>0</v>
      </c>
      <c r="L130" s="175">
        <v>21</v>
      </c>
      <c r="M130" s="175">
        <f>G130*(1+L130/100)</f>
        <v>26139.2912</v>
      </c>
      <c r="N130" s="175">
        <v>0</v>
      </c>
      <c r="O130" s="175">
        <f>ROUND(E130*N130,2)</f>
        <v>0</v>
      </c>
      <c r="P130" s="175">
        <v>0</v>
      </c>
      <c r="Q130" s="175">
        <f>ROUND(E130*P130,2)</f>
        <v>0</v>
      </c>
      <c r="R130" s="175"/>
      <c r="S130" s="175" t="s">
        <v>288</v>
      </c>
      <c r="T130" s="176" t="s">
        <v>218</v>
      </c>
      <c r="U130" s="161">
        <v>0</v>
      </c>
      <c r="V130" s="161">
        <f>ROUND(E130*U130,2)</f>
        <v>0</v>
      </c>
      <c r="W130" s="161"/>
      <c r="X130" s="161" t="s">
        <v>241</v>
      </c>
      <c r="Y130" s="150"/>
      <c r="Z130" s="150"/>
      <c r="AA130" s="150"/>
      <c r="AB130" s="150"/>
      <c r="AC130" s="150"/>
      <c r="AD130" s="150"/>
      <c r="AE130" s="150"/>
      <c r="AF130" s="150"/>
      <c r="AG130" s="150" t="s">
        <v>242</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9" t="s">
        <v>1814</v>
      </c>
      <c r="D131" s="184"/>
      <c r="E131" s="185">
        <v>1</v>
      </c>
      <c r="F131" s="161"/>
      <c r="G131" s="161"/>
      <c r="H131" s="161"/>
      <c r="I131" s="161"/>
      <c r="J131" s="161"/>
      <c r="K131" s="161"/>
      <c r="L131" s="161"/>
      <c r="M131" s="161"/>
      <c r="N131" s="161"/>
      <c r="O131" s="161"/>
      <c r="P131" s="161"/>
      <c r="Q131" s="161"/>
      <c r="R131" s="161"/>
      <c r="S131" s="161"/>
      <c r="T131" s="161"/>
      <c r="U131" s="161"/>
      <c r="V131" s="161"/>
      <c r="W131" s="161"/>
      <c r="X131" s="161"/>
      <c r="Y131" s="150"/>
      <c r="Z131" s="150"/>
      <c r="AA131" s="150"/>
      <c r="AB131" s="150"/>
      <c r="AC131" s="150"/>
      <c r="AD131" s="150"/>
      <c r="AE131" s="150"/>
      <c r="AF131" s="150"/>
      <c r="AG131" s="150" t="s">
        <v>246</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61"/>
      <c r="D132" s="262"/>
      <c r="E132" s="262"/>
      <c r="F132" s="262"/>
      <c r="G132" s="262"/>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221</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0">
        <v>35</v>
      </c>
      <c r="B133" s="171" t="s">
        <v>1815</v>
      </c>
      <c r="C133" s="180" t="s">
        <v>1816</v>
      </c>
      <c r="D133" s="172" t="s">
        <v>332</v>
      </c>
      <c r="E133" s="173">
        <v>1</v>
      </c>
      <c r="F133" s="174">
        <v>3560.91</v>
      </c>
      <c r="G133" s="175">
        <f>ROUND(E133*F133,2)</f>
        <v>3560.91</v>
      </c>
      <c r="H133" s="174"/>
      <c r="I133" s="175">
        <f>ROUND(E133*H133,2)</f>
        <v>0</v>
      </c>
      <c r="J133" s="174"/>
      <c r="K133" s="175">
        <f>ROUND(E133*J133,2)</f>
        <v>0</v>
      </c>
      <c r="L133" s="175">
        <v>21</v>
      </c>
      <c r="M133" s="175">
        <f>G133*(1+L133/100)</f>
        <v>4308.7010999999993</v>
      </c>
      <c r="N133" s="175">
        <v>0</v>
      </c>
      <c r="O133" s="175">
        <f>ROUND(E133*N133,2)</f>
        <v>0</v>
      </c>
      <c r="P133" s="175">
        <v>0</v>
      </c>
      <c r="Q133" s="175">
        <f>ROUND(E133*P133,2)</f>
        <v>0</v>
      </c>
      <c r="R133" s="175"/>
      <c r="S133" s="175" t="s">
        <v>288</v>
      </c>
      <c r="T133" s="176" t="s">
        <v>218</v>
      </c>
      <c r="U133" s="161">
        <v>0</v>
      </c>
      <c r="V133" s="161">
        <f>ROUND(E133*U133,2)</f>
        <v>0</v>
      </c>
      <c r="W133" s="161"/>
      <c r="X133" s="161" t="s">
        <v>241</v>
      </c>
      <c r="Y133" s="150"/>
      <c r="Z133" s="150"/>
      <c r="AA133" s="150"/>
      <c r="AB133" s="150"/>
      <c r="AC133" s="150"/>
      <c r="AD133" s="150"/>
      <c r="AE133" s="150"/>
      <c r="AF133" s="150"/>
      <c r="AG133" s="150" t="s">
        <v>242</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9" t="s">
        <v>1817</v>
      </c>
      <c r="D134" s="184"/>
      <c r="E134" s="185">
        <v>1</v>
      </c>
      <c r="F134" s="161"/>
      <c r="G134" s="161"/>
      <c r="H134" s="161"/>
      <c r="I134" s="161"/>
      <c r="J134" s="161"/>
      <c r="K134" s="161"/>
      <c r="L134" s="161"/>
      <c r="M134" s="161"/>
      <c r="N134" s="161"/>
      <c r="O134" s="161"/>
      <c r="P134" s="161"/>
      <c r="Q134" s="161"/>
      <c r="R134" s="161"/>
      <c r="S134" s="161"/>
      <c r="T134" s="161"/>
      <c r="U134" s="161"/>
      <c r="V134" s="161"/>
      <c r="W134" s="161"/>
      <c r="X134" s="161"/>
      <c r="Y134" s="150"/>
      <c r="Z134" s="150"/>
      <c r="AA134" s="150"/>
      <c r="AB134" s="150"/>
      <c r="AC134" s="150"/>
      <c r="AD134" s="150"/>
      <c r="AE134" s="150"/>
      <c r="AF134" s="150"/>
      <c r="AG134" s="150" t="s">
        <v>246</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61"/>
      <c r="D135" s="262"/>
      <c r="E135" s="262"/>
      <c r="F135" s="262"/>
      <c r="G135" s="262"/>
      <c r="H135" s="161"/>
      <c r="I135" s="161"/>
      <c r="J135" s="161"/>
      <c r="K135" s="161"/>
      <c r="L135" s="161"/>
      <c r="M135" s="161"/>
      <c r="N135" s="161"/>
      <c r="O135" s="161"/>
      <c r="P135" s="161"/>
      <c r="Q135" s="161"/>
      <c r="R135" s="161"/>
      <c r="S135" s="161"/>
      <c r="T135" s="161"/>
      <c r="U135" s="161"/>
      <c r="V135" s="161"/>
      <c r="W135" s="161"/>
      <c r="X135" s="161"/>
      <c r="Y135" s="150"/>
      <c r="Z135" s="150"/>
      <c r="AA135" s="150"/>
      <c r="AB135" s="150"/>
      <c r="AC135" s="150"/>
      <c r="AD135" s="150"/>
      <c r="AE135" s="150"/>
      <c r="AF135" s="150"/>
      <c r="AG135" s="150" t="s">
        <v>221</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70">
        <v>36</v>
      </c>
      <c r="B136" s="171" t="s">
        <v>1818</v>
      </c>
      <c r="C136" s="180" t="s">
        <v>1819</v>
      </c>
      <c r="D136" s="172" t="s">
        <v>332</v>
      </c>
      <c r="E136" s="173">
        <v>1</v>
      </c>
      <c r="F136" s="174">
        <v>1186.98</v>
      </c>
      <c r="G136" s="175">
        <f>ROUND(E136*F136,2)</f>
        <v>1186.98</v>
      </c>
      <c r="H136" s="174"/>
      <c r="I136" s="175">
        <f>ROUND(E136*H136,2)</f>
        <v>0</v>
      </c>
      <c r="J136" s="174"/>
      <c r="K136" s="175">
        <f>ROUND(E136*J136,2)</f>
        <v>0</v>
      </c>
      <c r="L136" s="175">
        <v>21</v>
      </c>
      <c r="M136" s="175">
        <f>G136*(1+L136/100)</f>
        <v>1436.2457999999999</v>
      </c>
      <c r="N136" s="175">
        <v>0</v>
      </c>
      <c r="O136" s="175">
        <f>ROUND(E136*N136,2)</f>
        <v>0</v>
      </c>
      <c r="P136" s="175">
        <v>0</v>
      </c>
      <c r="Q136" s="175">
        <f>ROUND(E136*P136,2)</f>
        <v>0</v>
      </c>
      <c r="R136" s="175"/>
      <c r="S136" s="175" t="s">
        <v>288</v>
      </c>
      <c r="T136" s="176" t="s">
        <v>218</v>
      </c>
      <c r="U136" s="161">
        <v>0</v>
      </c>
      <c r="V136" s="161">
        <f>ROUND(E136*U136,2)</f>
        <v>0</v>
      </c>
      <c r="W136" s="161"/>
      <c r="X136" s="161" t="s">
        <v>241</v>
      </c>
      <c r="Y136" s="150"/>
      <c r="Z136" s="150"/>
      <c r="AA136" s="150"/>
      <c r="AB136" s="150"/>
      <c r="AC136" s="150"/>
      <c r="AD136" s="150"/>
      <c r="AE136" s="150"/>
      <c r="AF136" s="150"/>
      <c r="AG136" s="150" t="s">
        <v>242</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57"/>
      <c r="B137" s="158"/>
      <c r="C137" s="189" t="s">
        <v>1820</v>
      </c>
      <c r="D137" s="184"/>
      <c r="E137" s="185">
        <v>1</v>
      </c>
      <c r="F137" s="161"/>
      <c r="G137" s="161"/>
      <c r="H137" s="161"/>
      <c r="I137" s="161"/>
      <c r="J137" s="161"/>
      <c r="K137" s="161"/>
      <c r="L137" s="161"/>
      <c r="M137" s="161"/>
      <c r="N137" s="161"/>
      <c r="O137" s="161"/>
      <c r="P137" s="161"/>
      <c r="Q137" s="161"/>
      <c r="R137" s="161"/>
      <c r="S137" s="161"/>
      <c r="T137" s="161"/>
      <c r="U137" s="161"/>
      <c r="V137" s="161"/>
      <c r="W137" s="161"/>
      <c r="X137" s="161"/>
      <c r="Y137" s="150"/>
      <c r="Z137" s="150"/>
      <c r="AA137" s="150"/>
      <c r="AB137" s="150"/>
      <c r="AC137" s="150"/>
      <c r="AD137" s="150"/>
      <c r="AE137" s="150"/>
      <c r="AF137" s="150"/>
      <c r="AG137" s="150" t="s">
        <v>246</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61"/>
      <c r="D138" s="262"/>
      <c r="E138" s="262"/>
      <c r="F138" s="262"/>
      <c r="G138" s="262"/>
      <c r="H138" s="161"/>
      <c r="I138" s="161"/>
      <c r="J138" s="161"/>
      <c r="K138" s="161"/>
      <c r="L138" s="161"/>
      <c r="M138" s="161"/>
      <c r="N138" s="161"/>
      <c r="O138" s="161"/>
      <c r="P138" s="161"/>
      <c r="Q138" s="161"/>
      <c r="R138" s="161"/>
      <c r="S138" s="161"/>
      <c r="T138" s="161"/>
      <c r="U138" s="161"/>
      <c r="V138" s="161"/>
      <c r="W138" s="161"/>
      <c r="X138" s="161"/>
      <c r="Y138" s="150"/>
      <c r="Z138" s="150"/>
      <c r="AA138" s="150"/>
      <c r="AB138" s="150"/>
      <c r="AC138" s="150"/>
      <c r="AD138" s="150"/>
      <c r="AE138" s="150"/>
      <c r="AF138" s="150"/>
      <c r="AG138" s="150" t="s">
        <v>221</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0">
        <v>37</v>
      </c>
      <c r="B139" s="171" t="s">
        <v>1043</v>
      </c>
      <c r="C139" s="180" t="s">
        <v>1044</v>
      </c>
      <c r="D139" s="172" t="s">
        <v>747</v>
      </c>
      <c r="E139" s="173">
        <v>44</v>
      </c>
      <c r="F139" s="174">
        <v>474.78</v>
      </c>
      <c r="G139" s="175">
        <f>ROUND(E139*F139,2)</f>
        <v>20890.32</v>
      </c>
      <c r="H139" s="174"/>
      <c r="I139" s="175">
        <f>ROUND(E139*H139,2)</f>
        <v>0</v>
      </c>
      <c r="J139" s="174"/>
      <c r="K139" s="175">
        <f>ROUND(E139*J139,2)</f>
        <v>0</v>
      </c>
      <c r="L139" s="175">
        <v>21</v>
      </c>
      <c r="M139" s="175">
        <f>G139*(1+L139/100)</f>
        <v>25277.287199999999</v>
      </c>
      <c r="N139" s="175">
        <v>0</v>
      </c>
      <c r="O139" s="175">
        <f>ROUND(E139*N139,2)</f>
        <v>0</v>
      </c>
      <c r="P139" s="175">
        <v>0</v>
      </c>
      <c r="Q139" s="175">
        <f>ROUND(E139*P139,2)</f>
        <v>0</v>
      </c>
      <c r="R139" s="175" t="s">
        <v>748</v>
      </c>
      <c r="S139" s="175" t="s">
        <v>217</v>
      </c>
      <c r="T139" s="176" t="s">
        <v>218</v>
      </c>
      <c r="U139" s="161">
        <v>1</v>
      </c>
      <c r="V139" s="161">
        <f>ROUND(E139*U139,2)</f>
        <v>44</v>
      </c>
      <c r="W139" s="161"/>
      <c r="X139" s="161" t="s">
        <v>749</v>
      </c>
      <c r="Y139" s="150"/>
      <c r="Z139" s="150"/>
      <c r="AA139" s="150"/>
      <c r="AB139" s="150"/>
      <c r="AC139" s="150"/>
      <c r="AD139" s="150"/>
      <c r="AE139" s="150"/>
      <c r="AF139" s="150"/>
      <c r="AG139" s="150" t="s">
        <v>750</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9" t="s">
        <v>1821</v>
      </c>
      <c r="D140" s="184"/>
      <c r="E140" s="185">
        <v>25</v>
      </c>
      <c r="F140" s="161"/>
      <c r="G140" s="161"/>
      <c r="H140" s="161"/>
      <c r="I140" s="161"/>
      <c r="J140" s="161"/>
      <c r="K140" s="161"/>
      <c r="L140" s="161"/>
      <c r="M140" s="161"/>
      <c r="N140" s="161"/>
      <c r="O140" s="161"/>
      <c r="P140" s="161"/>
      <c r="Q140" s="161"/>
      <c r="R140" s="161"/>
      <c r="S140" s="161"/>
      <c r="T140" s="161"/>
      <c r="U140" s="161"/>
      <c r="V140" s="161"/>
      <c r="W140" s="161"/>
      <c r="X140" s="161"/>
      <c r="Y140" s="150"/>
      <c r="Z140" s="150"/>
      <c r="AA140" s="150"/>
      <c r="AB140" s="150"/>
      <c r="AC140" s="150"/>
      <c r="AD140" s="150"/>
      <c r="AE140" s="150"/>
      <c r="AF140" s="150"/>
      <c r="AG140" s="150" t="s">
        <v>246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9" t="s">
        <v>1822</v>
      </c>
      <c r="D141" s="184"/>
      <c r="E141" s="185">
        <v>4</v>
      </c>
      <c r="F141" s="161"/>
      <c r="G141" s="161"/>
      <c r="H141" s="161"/>
      <c r="I141" s="161"/>
      <c r="J141" s="161"/>
      <c r="K141" s="161"/>
      <c r="L141" s="161"/>
      <c r="M141" s="161"/>
      <c r="N141" s="161"/>
      <c r="O141" s="161"/>
      <c r="P141" s="161"/>
      <c r="Q141" s="161"/>
      <c r="R141" s="161"/>
      <c r="S141" s="161"/>
      <c r="T141" s="161"/>
      <c r="U141" s="161"/>
      <c r="V141" s="161"/>
      <c r="W141" s="161"/>
      <c r="X141" s="161"/>
      <c r="Y141" s="150"/>
      <c r="Z141" s="150"/>
      <c r="AA141" s="150"/>
      <c r="AB141" s="150"/>
      <c r="AC141" s="150"/>
      <c r="AD141" s="150"/>
      <c r="AE141" s="150"/>
      <c r="AF141" s="150"/>
      <c r="AG141" s="150" t="s">
        <v>246</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189" t="s">
        <v>1823</v>
      </c>
      <c r="D142" s="184"/>
      <c r="E142" s="185">
        <v>15</v>
      </c>
      <c r="F142" s="161"/>
      <c r="G142" s="161"/>
      <c r="H142" s="161"/>
      <c r="I142" s="161"/>
      <c r="J142" s="161"/>
      <c r="K142" s="161"/>
      <c r="L142" s="161"/>
      <c r="M142" s="161"/>
      <c r="N142" s="161"/>
      <c r="O142" s="161"/>
      <c r="P142" s="161"/>
      <c r="Q142" s="161"/>
      <c r="R142" s="161"/>
      <c r="S142" s="161"/>
      <c r="T142" s="161"/>
      <c r="U142" s="161"/>
      <c r="V142" s="161"/>
      <c r="W142" s="161"/>
      <c r="X142" s="161"/>
      <c r="Y142" s="150"/>
      <c r="Z142" s="150"/>
      <c r="AA142" s="150"/>
      <c r="AB142" s="150"/>
      <c r="AC142" s="150"/>
      <c r="AD142" s="150"/>
      <c r="AE142" s="150"/>
      <c r="AF142" s="150"/>
      <c r="AG142" s="150" t="s">
        <v>246</v>
      </c>
      <c r="AH142" s="150">
        <v>0</v>
      </c>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261"/>
      <c r="D143" s="262"/>
      <c r="E143" s="262"/>
      <c r="F143" s="262"/>
      <c r="G143" s="262"/>
      <c r="H143" s="161"/>
      <c r="I143" s="161"/>
      <c r="J143" s="161"/>
      <c r="K143" s="161"/>
      <c r="L143" s="161"/>
      <c r="M143" s="161"/>
      <c r="N143" s="161"/>
      <c r="O143" s="161"/>
      <c r="P143" s="161"/>
      <c r="Q143" s="161"/>
      <c r="R143" s="161"/>
      <c r="S143" s="161"/>
      <c r="T143" s="161"/>
      <c r="U143" s="161"/>
      <c r="V143" s="161"/>
      <c r="W143" s="161"/>
      <c r="X143" s="161"/>
      <c r="Y143" s="150"/>
      <c r="Z143" s="150"/>
      <c r="AA143" s="150"/>
      <c r="AB143" s="150"/>
      <c r="AC143" s="150"/>
      <c r="AD143" s="150"/>
      <c r="AE143" s="150"/>
      <c r="AF143" s="150"/>
      <c r="AG143" s="150" t="s">
        <v>221</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22.5" outlineLevel="1" x14ac:dyDescent="0.2">
      <c r="A144" s="170">
        <v>38</v>
      </c>
      <c r="B144" s="171" t="s">
        <v>1824</v>
      </c>
      <c r="C144" s="180" t="s">
        <v>1825</v>
      </c>
      <c r="D144" s="172" t="s">
        <v>332</v>
      </c>
      <c r="E144" s="173">
        <v>1</v>
      </c>
      <c r="F144" s="174">
        <v>10682.69</v>
      </c>
      <c r="G144" s="175">
        <f>ROUND(E144*F144,2)</f>
        <v>10682.69</v>
      </c>
      <c r="H144" s="174"/>
      <c r="I144" s="175">
        <f>ROUND(E144*H144,2)</f>
        <v>0</v>
      </c>
      <c r="J144" s="174"/>
      <c r="K144" s="175">
        <f>ROUND(E144*J144,2)</f>
        <v>0</v>
      </c>
      <c r="L144" s="175">
        <v>21</v>
      </c>
      <c r="M144" s="175">
        <f>G144*(1+L144/100)</f>
        <v>12926.054900000001</v>
      </c>
      <c r="N144" s="175">
        <v>3.5000000000000003E-2</v>
      </c>
      <c r="O144" s="175">
        <f>ROUND(E144*N144,2)</f>
        <v>0.04</v>
      </c>
      <c r="P144" s="175">
        <v>0</v>
      </c>
      <c r="Q144" s="175">
        <f>ROUND(E144*P144,2)</f>
        <v>0</v>
      </c>
      <c r="R144" s="175"/>
      <c r="S144" s="175" t="s">
        <v>288</v>
      </c>
      <c r="T144" s="176" t="s">
        <v>218</v>
      </c>
      <c r="U144" s="161">
        <v>0</v>
      </c>
      <c r="V144" s="161">
        <f>ROUND(E144*U144,2)</f>
        <v>0</v>
      </c>
      <c r="W144" s="161"/>
      <c r="X144" s="161" t="s">
        <v>296</v>
      </c>
      <c r="Y144" s="150"/>
      <c r="Z144" s="150"/>
      <c r="AA144" s="150"/>
      <c r="AB144" s="150"/>
      <c r="AC144" s="150"/>
      <c r="AD144" s="150"/>
      <c r="AE144" s="150"/>
      <c r="AF144" s="150"/>
      <c r="AG144" s="150" t="s">
        <v>297</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189" t="s">
        <v>1826</v>
      </c>
      <c r="D145" s="184"/>
      <c r="E145" s="185">
        <v>1</v>
      </c>
      <c r="F145" s="161"/>
      <c r="G145" s="161"/>
      <c r="H145" s="161"/>
      <c r="I145" s="161"/>
      <c r="J145" s="161"/>
      <c r="K145" s="161"/>
      <c r="L145" s="161"/>
      <c r="M145" s="161"/>
      <c r="N145" s="161"/>
      <c r="O145" s="161"/>
      <c r="P145" s="161"/>
      <c r="Q145" s="161"/>
      <c r="R145" s="161"/>
      <c r="S145" s="161"/>
      <c r="T145" s="161"/>
      <c r="U145" s="161"/>
      <c r="V145" s="161"/>
      <c r="W145" s="161"/>
      <c r="X145" s="161"/>
      <c r="Y145" s="150"/>
      <c r="Z145" s="150"/>
      <c r="AA145" s="150"/>
      <c r="AB145" s="150"/>
      <c r="AC145" s="150"/>
      <c r="AD145" s="150"/>
      <c r="AE145" s="150"/>
      <c r="AF145" s="150"/>
      <c r="AG145" s="150" t="s">
        <v>246</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57"/>
      <c r="B146" s="158"/>
      <c r="C146" s="261"/>
      <c r="D146" s="262"/>
      <c r="E146" s="262"/>
      <c r="F146" s="262"/>
      <c r="G146" s="262"/>
      <c r="H146" s="161"/>
      <c r="I146" s="161"/>
      <c r="J146" s="161"/>
      <c r="K146" s="161"/>
      <c r="L146" s="161"/>
      <c r="M146" s="161"/>
      <c r="N146" s="161"/>
      <c r="O146" s="161"/>
      <c r="P146" s="161"/>
      <c r="Q146" s="161"/>
      <c r="R146" s="161"/>
      <c r="S146" s="161"/>
      <c r="T146" s="161"/>
      <c r="U146" s="161"/>
      <c r="V146" s="161"/>
      <c r="W146" s="161"/>
      <c r="X146" s="161"/>
      <c r="Y146" s="150"/>
      <c r="Z146" s="150"/>
      <c r="AA146" s="150"/>
      <c r="AB146" s="150"/>
      <c r="AC146" s="150"/>
      <c r="AD146" s="150"/>
      <c r="AE146" s="150"/>
      <c r="AF146" s="150"/>
      <c r="AG146" s="150" t="s">
        <v>221</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ht="22.5" outlineLevel="1" x14ac:dyDescent="0.2">
      <c r="A147" s="170">
        <v>39</v>
      </c>
      <c r="B147" s="171" t="s">
        <v>1827</v>
      </c>
      <c r="C147" s="180" t="s">
        <v>1828</v>
      </c>
      <c r="D147" s="172" t="s">
        <v>332</v>
      </c>
      <c r="E147" s="173">
        <v>1</v>
      </c>
      <c r="F147" s="174">
        <v>5934.82</v>
      </c>
      <c r="G147" s="175">
        <f>ROUND(E147*F147,2)</f>
        <v>5934.82</v>
      </c>
      <c r="H147" s="174"/>
      <c r="I147" s="175">
        <f>ROUND(E147*H147,2)</f>
        <v>0</v>
      </c>
      <c r="J147" s="174"/>
      <c r="K147" s="175">
        <f>ROUND(E147*J147,2)</f>
        <v>0</v>
      </c>
      <c r="L147" s="175">
        <v>21</v>
      </c>
      <c r="M147" s="175">
        <f>G147*(1+L147/100)</f>
        <v>7181.1321999999991</v>
      </c>
      <c r="N147" s="175">
        <v>3.5000000000000003E-2</v>
      </c>
      <c r="O147" s="175">
        <f>ROUND(E147*N147,2)</f>
        <v>0.04</v>
      </c>
      <c r="P147" s="175">
        <v>0</v>
      </c>
      <c r="Q147" s="175">
        <f>ROUND(E147*P147,2)</f>
        <v>0</v>
      </c>
      <c r="R147" s="175"/>
      <c r="S147" s="175" t="s">
        <v>288</v>
      </c>
      <c r="T147" s="176" t="s">
        <v>218</v>
      </c>
      <c r="U147" s="161">
        <v>0</v>
      </c>
      <c r="V147" s="161">
        <f>ROUND(E147*U147,2)</f>
        <v>0</v>
      </c>
      <c r="W147" s="161"/>
      <c r="X147" s="161" t="s">
        <v>296</v>
      </c>
      <c r="Y147" s="150"/>
      <c r="Z147" s="150"/>
      <c r="AA147" s="150"/>
      <c r="AB147" s="150"/>
      <c r="AC147" s="150"/>
      <c r="AD147" s="150"/>
      <c r="AE147" s="150"/>
      <c r="AF147" s="150"/>
      <c r="AG147" s="150" t="s">
        <v>297</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9" t="s">
        <v>956</v>
      </c>
      <c r="D148" s="184"/>
      <c r="E148" s="185">
        <v>1</v>
      </c>
      <c r="F148" s="161"/>
      <c r="G148" s="161"/>
      <c r="H148" s="161"/>
      <c r="I148" s="161"/>
      <c r="J148" s="161"/>
      <c r="K148" s="161"/>
      <c r="L148" s="161"/>
      <c r="M148" s="161"/>
      <c r="N148" s="161"/>
      <c r="O148" s="161"/>
      <c r="P148" s="161"/>
      <c r="Q148" s="161"/>
      <c r="R148" s="161"/>
      <c r="S148" s="161"/>
      <c r="T148" s="161"/>
      <c r="U148" s="161"/>
      <c r="V148" s="161"/>
      <c r="W148" s="161"/>
      <c r="X148" s="161"/>
      <c r="Y148" s="150"/>
      <c r="Z148" s="150"/>
      <c r="AA148" s="150"/>
      <c r="AB148" s="150"/>
      <c r="AC148" s="150"/>
      <c r="AD148" s="150"/>
      <c r="AE148" s="150"/>
      <c r="AF148" s="150"/>
      <c r="AG148" s="150" t="s">
        <v>246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61"/>
      <c r="D149" s="262"/>
      <c r="E149" s="262"/>
      <c r="F149" s="262"/>
      <c r="G149" s="262"/>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221</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ht="22.5" outlineLevel="1" x14ac:dyDescent="0.2">
      <c r="A150" s="170">
        <v>40</v>
      </c>
      <c r="B150" s="171" t="s">
        <v>1829</v>
      </c>
      <c r="C150" s="180" t="s">
        <v>1830</v>
      </c>
      <c r="D150" s="172" t="s">
        <v>332</v>
      </c>
      <c r="E150" s="173">
        <v>1</v>
      </c>
      <c r="F150" s="174">
        <v>17804.47</v>
      </c>
      <c r="G150" s="175">
        <f>ROUND(E150*F150,2)</f>
        <v>17804.47</v>
      </c>
      <c r="H150" s="174"/>
      <c r="I150" s="175">
        <f>ROUND(E150*H150,2)</f>
        <v>0</v>
      </c>
      <c r="J150" s="174"/>
      <c r="K150" s="175">
        <f>ROUND(E150*J150,2)</f>
        <v>0</v>
      </c>
      <c r="L150" s="175">
        <v>21</v>
      </c>
      <c r="M150" s="175">
        <f>G150*(1+L150/100)</f>
        <v>21543.4087</v>
      </c>
      <c r="N150" s="175">
        <v>3.5000000000000003E-2</v>
      </c>
      <c r="O150" s="175">
        <f>ROUND(E150*N150,2)</f>
        <v>0.04</v>
      </c>
      <c r="P150" s="175">
        <v>0</v>
      </c>
      <c r="Q150" s="175">
        <f>ROUND(E150*P150,2)</f>
        <v>0</v>
      </c>
      <c r="R150" s="175"/>
      <c r="S150" s="175" t="s">
        <v>288</v>
      </c>
      <c r="T150" s="176" t="s">
        <v>218</v>
      </c>
      <c r="U150" s="161">
        <v>0</v>
      </c>
      <c r="V150" s="161">
        <f>ROUND(E150*U150,2)</f>
        <v>0</v>
      </c>
      <c r="W150" s="161"/>
      <c r="X150" s="161" t="s">
        <v>296</v>
      </c>
      <c r="Y150" s="150"/>
      <c r="Z150" s="150"/>
      <c r="AA150" s="150"/>
      <c r="AB150" s="150"/>
      <c r="AC150" s="150"/>
      <c r="AD150" s="150"/>
      <c r="AE150" s="150"/>
      <c r="AF150" s="150"/>
      <c r="AG150" s="150" t="s">
        <v>297</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189" t="s">
        <v>1831</v>
      </c>
      <c r="D151" s="184"/>
      <c r="E151" s="185">
        <v>1</v>
      </c>
      <c r="F151" s="161"/>
      <c r="G151" s="161"/>
      <c r="H151" s="161"/>
      <c r="I151" s="161"/>
      <c r="J151" s="161"/>
      <c r="K151" s="161"/>
      <c r="L151" s="161"/>
      <c r="M151" s="161"/>
      <c r="N151" s="161"/>
      <c r="O151" s="161"/>
      <c r="P151" s="161"/>
      <c r="Q151" s="161"/>
      <c r="R151" s="161"/>
      <c r="S151" s="161"/>
      <c r="T151" s="161"/>
      <c r="U151" s="161"/>
      <c r="V151" s="161"/>
      <c r="W151" s="161"/>
      <c r="X151" s="161"/>
      <c r="Y151" s="150"/>
      <c r="Z151" s="150"/>
      <c r="AA151" s="150"/>
      <c r="AB151" s="150"/>
      <c r="AC151" s="150"/>
      <c r="AD151" s="150"/>
      <c r="AE151" s="150"/>
      <c r="AF151" s="150"/>
      <c r="AG151" s="150" t="s">
        <v>246</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261"/>
      <c r="D152" s="262"/>
      <c r="E152" s="262"/>
      <c r="F152" s="262"/>
      <c r="G152" s="262"/>
      <c r="H152" s="161"/>
      <c r="I152" s="161"/>
      <c r="J152" s="161"/>
      <c r="K152" s="161"/>
      <c r="L152" s="161"/>
      <c r="M152" s="161"/>
      <c r="N152" s="161"/>
      <c r="O152" s="161"/>
      <c r="P152" s="161"/>
      <c r="Q152" s="161"/>
      <c r="R152" s="161"/>
      <c r="S152" s="161"/>
      <c r="T152" s="161"/>
      <c r="U152" s="161"/>
      <c r="V152" s="161"/>
      <c r="W152" s="161"/>
      <c r="X152" s="161"/>
      <c r="Y152" s="150"/>
      <c r="Z152" s="150"/>
      <c r="AA152" s="150"/>
      <c r="AB152" s="150"/>
      <c r="AC152" s="150"/>
      <c r="AD152" s="150"/>
      <c r="AE152" s="150"/>
      <c r="AF152" s="150"/>
      <c r="AG152" s="150" t="s">
        <v>221</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70">
        <v>41</v>
      </c>
      <c r="B153" s="171" t="s">
        <v>1832</v>
      </c>
      <c r="C153" s="180" t="s">
        <v>1833</v>
      </c>
      <c r="D153" s="172" t="s">
        <v>332</v>
      </c>
      <c r="E153" s="173">
        <v>6</v>
      </c>
      <c r="F153" s="174">
        <v>5934.83</v>
      </c>
      <c r="G153" s="175">
        <f>ROUND(E153*F153,2)</f>
        <v>35608.980000000003</v>
      </c>
      <c r="H153" s="174"/>
      <c r="I153" s="175">
        <f>ROUND(E153*H153,2)</f>
        <v>0</v>
      </c>
      <c r="J153" s="174"/>
      <c r="K153" s="175">
        <f>ROUND(E153*J153,2)</f>
        <v>0</v>
      </c>
      <c r="L153" s="175">
        <v>21</v>
      </c>
      <c r="M153" s="175">
        <f>G153*(1+L153/100)</f>
        <v>43086.8658</v>
      </c>
      <c r="N153" s="175">
        <v>0</v>
      </c>
      <c r="O153" s="175">
        <f>ROUND(E153*N153,2)</f>
        <v>0</v>
      </c>
      <c r="P153" s="175">
        <v>0</v>
      </c>
      <c r="Q153" s="175">
        <f>ROUND(E153*P153,2)</f>
        <v>0</v>
      </c>
      <c r="R153" s="175"/>
      <c r="S153" s="175" t="s">
        <v>288</v>
      </c>
      <c r="T153" s="176" t="s">
        <v>218</v>
      </c>
      <c r="U153" s="161">
        <v>0</v>
      </c>
      <c r="V153" s="161">
        <f>ROUND(E153*U153,2)</f>
        <v>0</v>
      </c>
      <c r="W153" s="161"/>
      <c r="X153" s="161" t="s">
        <v>296</v>
      </c>
      <c r="Y153" s="150"/>
      <c r="Z153" s="150"/>
      <c r="AA153" s="150"/>
      <c r="AB153" s="150"/>
      <c r="AC153" s="150"/>
      <c r="AD153" s="150"/>
      <c r="AE153" s="150"/>
      <c r="AF153" s="150"/>
      <c r="AG153" s="150" t="s">
        <v>297</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57"/>
      <c r="B154" s="158"/>
      <c r="C154" s="189" t="s">
        <v>1834</v>
      </c>
      <c r="D154" s="184"/>
      <c r="E154" s="185">
        <v>6</v>
      </c>
      <c r="F154" s="161"/>
      <c r="G154" s="161"/>
      <c r="H154" s="161"/>
      <c r="I154" s="161"/>
      <c r="J154" s="161"/>
      <c r="K154" s="161"/>
      <c r="L154" s="161"/>
      <c r="M154" s="161"/>
      <c r="N154" s="161"/>
      <c r="O154" s="161"/>
      <c r="P154" s="161"/>
      <c r="Q154" s="161"/>
      <c r="R154" s="161"/>
      <c r="S154" s="161"/>
      <c r="T154" s="161"/>
      <c r="U154" s="161"/>
      <c r="V154" s="161"/>
      <c r="W154" s="161"/>
      <c r="X154" s="161"/>
      <c r="Y154" s="150"/>
      <c r="Z154" s="150"/>
      <c r="AA154" s="150"/>
      <c r="AB154" s="150"/>
      <c r="AC154" s="150"/>
      <c r="AD154" s="150"/>
      <c r="AE154" s="150"/>
      <c r="AF154" s="150"/>
      <c r="AG154" s="150" t="s">
        <v>246</v>
      </c>
      <c r="AH154" s="150">
        <v>0</v>
      </c>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61"/>
      <c r="D155" s="262"/>
      <c r="E155" s="262"/>
      <c r="F155" s="262"/>
      <c r="G155" s="262"/>
      <c r="H155" s="161"/>
      <c r="I155" s="161"/>
      <c r="J155" s="161"/>
      <c r="K155" s="161"/>
      <c r="L155" s="161"/>
      <c r="M155" s="161"/>
      <c r="N155" s="161"/>
      <c r="O155" s="161"/>
      <c r="P155" s="161"/>
      <c r="Q155" s="161"/>
      <c r="R155" s="161"/>
      <c r="S155" s="161"/>
      <c r="T155" s="161"/>
      <c r="U155" s="161"/>
      <c r="V155" s="161"/>
      <c r="W155" s="161"/>
      <c r="X155" s="161"/>
      <c r="Y155" s="150"/>
      <c r="Z155" s="150"/>
      <c r="AA155" s="150"/>
      <c r="AB155" s="150"/>
      <c r="AC155" s="150"/>
      <c r="AD155" s="150"/>
      <c r="AE155" s="150"/>
      <c r="AF155" s="150"/>
      <c r="AG155" s="150" t="s">
        <v>221</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22.5" outlineLevel="1" x14ac:dyDescent="0.2">
      <c r="A156" s="170">
        <v>42</v>
      </c>
      <c r="B156" s="171" t="s">
        <v>1835</v>
      </c>
      <c r="C156" s="180" t="s">
        <v>1836</v>
      </c>
      <c r="D156" s="172" t="s">
        <v>332</v>
      </c>
      <c r="E156" s="173">
        <v>1</v>
      </c>
      <c r="F156" s="174">
        <v>35608.92</v>
      </c>
      <c r="G156" s="175">
        <f>ROUND(E156*F156,2)</f>
        <v>35608.92</v>
      </c>
      <c r="H156" s="174"/>
      <c r="I156" s="175">
        <f>ROUND(E156*H156,2)</f>
        <v>0</v>
      </c>
      <c r="J156" s="174"/>
      <c r="K156" s="175">
        <f>ROUND(E156*J156,2)</f>
        <v>0</v>
      </c>
      <c r="L156" s="175">
        <v>21</v>
      </c>
      <c r="M156" s="175">
        <f>G156*(1+L156/100)</f>
        <v>43086.7932</v>
      </c>
      <c r="N156" s="175">
        <v>0</v>
      </c>
      <c r="O156" s="175">
        <f>ROUND(E156*N156,2)</f>
        <v>0</v>
      </c>
      <c r="P156" s="175">
        <v>0</v>
      </c>
      <c r="Q156" s="175">
        <f>ROUND(E156*P156,2)</f>
        <v>0</v>
      </c>
      <c r="R156" s="175"/>
      <c r="S156" s="175" t="s">
        <v>288</v>
      </c>
      <c r="T156" s="176" t="s">
        <v>218</v>
      </c>
      <c r="U156" s="161">
        <v>0</v>
      </c>
      <c r="V156" s="161">
        <f>ROUND(E156*U156,2)</f>
        <v>0</v>
      </c>
      <c r="W156" s="161"/>
      <c r="X156" s="161" t="s">
        <v>296</v>
      </c>
      <c r="Y156" s="150"/>
      <c r="Z156" s="150"/>
      <c r="AA156" s="150"/>
      <c r="AB156" s="150"/>
      <c r="AC156" s="150"/>
      <c r="AD156" s="150"/>
      <c r="AE156" s="150"/>
      <c r="AF156" s="150"/>
      <c r="AG156" s="150" t="s">
        <v>297</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9" t="s">
        <v>1837</v>
      </c>
      <c r="D157" s="184"/>
      <c r="E157" s="185">
        <v>1</v>
      </c>
      <c r="F157" s="161"/>
      <c r="G157" s="161"/>
      <c r="H157" s="161"/>
      <c r="I157" s="161"/>
      <c r="J157" s="161"/>
      <c r="K157" s="161"/>
      <c r="L157" s="161"/>
      <c r="M157" s="161"/>
      <c r="N157" s="161"/>
      <c r="O157" s="161"/>
      <c r="P157" s="161"/>
      <c r="Q157" s="161"/>
      <c r="R157" s="161"/>
      <c r="S157" s="161"/>
      <c r="T157" s="161"/>
      <c r="U157" s="161"/>
      <c r="V157" s="161"/>
      <c r="W157" s="161"/>
      <c r="X157" s="161"/>
      <c r="Y157" s="150"/>
      <c r="Z157" s="150"/>
      <c r="AA157" s="150"/>
      <c r="AB157" s="150"/>
      <c r="AC157" s="150"/>
      <c r="AD157" s="150"/>
      <c r="AE157" s="150"/>
      <c r="AF157" s="150"/>
      <c r="AG157" s="150" t="s">
        <v>246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61"/>
      <c r="D158" s="262"/>
      <c r="E158" s="262"/>
      <c r="F158" s="262"/>
      <c r="G158" s="262"/>
      <c r="H158" s="161"/>
      <c r="I158" s="161"/>
      <c r="J158" s="161"/>
      <c r="K158" s="161"/>
      <c r="L158" s="161"/>
      <c r="M158" s="161"/>
      <c r="N158" s="161"/>
      <c r="O158" s="161"/>
      <c r="P158" s="161"/>
      <c r="Q158" s="161"/>
      <c r="R158" s="161"/>
      <c r="S158" s="161"/>
      <c r="T158" s="161"/>
      <c r="U158" s="161"/>
      <c r="V158" s="161"/>
      <c r="W158" s="161"/>
      <c r="X158" s="161"/>
      <c r="Y158" s="150"/>
      <c r="Z158" s="150"/>
      <c r="AA158" s="150"/>
      <c r="AB158" s="150"/>
      <c r="AC158" s="150"/>
      <c r="AD158" s="150"/>
      <c r="AE158" s="150"/>
      <c r="AF158" s="150"/>
      <c r="AG158" s="150" t="s">
        <v>221</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x14ac:dyDescent="0.2">
      <c r="A159" s="164" t="s">
        <v>212</v>
      </c>
      <c r="B159" s="165" t="s">
        <v>119</v>
      </c>
      <c r="C159" s="179" t="s">
        <v>120</v>
      </c>
      <c r="D159" s="166"/>
      <c r="E159" s="167"/>
      <c r="F159" s="168"/>
      <c r="G159" s="168">
        <f>SUMIF(AG160:AG164,"&lt;&gt;NOR",G160:G164)</f>
        <v>5301.05</v>
      </c>
      <c r="H159" s="168"/>
      <c r="I159" s="168">
        <f>SUM(I160:I164)</f>
        <v>0</v>
      </c>
      <c r="J159" s="168"/>
      <c r="K159" s="168">
        <f>SUM(K160:K164)</f>
        <v>0</v>
      </c>
      <c r="L159" s="168"/>
      <c r="M159" s="168">
        <f>SUM(M160:M164)</f>
        <v>6414.2704999999996</v>
      </c>
      <c r="N159" s="168"/>
      <c r="O159" s="168">
        <f>SUM(O160:O164)</f>
        <v>0</v>
      </c>
      <c r="P159" s="168"/>
      <c r="Q159" s="168">
        <f>SUM(Q160:Q164)</f>
        <v>3.21</v>
      </c>
      <c r="R159" s="168"/>
      <c r="S159" s="168"/>
      <c r="T159" s="169"/>
      <c r="U159" s="163"/>
      <c r="V159" s="163">
        <f>SUM(V160:V164)</f>
        <v>13.24</v>
      </c>
      <c r="W159" s="163"/>
      <c r="X159" s="163"/>
      <c r="AG159" t="s">
        <v>213</v>
      </c>
    </row>
    <row r="160" spans="1:60" ht="22.5" outlineLevel="1" x14ac:dyDescent="0.2">
      <c r="A160" s="170">
        <v>43</v>
      </c>
      <c r="B160" s="171" t="s">
        <v>600</v>
      </c>
      <c r="C160" s="180" t="s">
        <v>601</v>
      </c>
      <c r="D160" s="172" t="s">
        <v>249</v>
      </c>
      <c r="E160" s="173">
        <v>1.4595</v>
      </c>
      <c r="F160" s="174">
        <v>3632.1</v>
      </c>
      <c r="G160" s="175">
        <f>ROUND(E160*F160,2)</f>
        <v>5301.05</v>
      </c>
      <c r="H160" s="174"/>
      <c r="I160" s="175">
        <f>ROUND(E160*H160,2)</f>
        <v>0</v>
      </c>
      <c r="J160" s="174"/>
      <c r="K160" s="175">
        <f>ROUND(E160*J160,2)</f>
        <v>0</v>
      </c>
      <c r="L160" s="175">
        <v>21</v>
      </c>
      <c r="M160" s="175">
        <f>G160*(1+L160/100)</f>
        <v>6414.2704999999996</v>
      </c>
      <c r="N160" s="175">
        <v>0</v>
      </c>
      <c r="O160" s="175">
        <f>ROUND(E160*N160,2)</f>
        <v>0</v>
      </c>
      <c r="P160" s="175">
        <v>2.2000000000000002</v>
      </c>
      <c r="Q160" s="175">
        <f>ROUND(E160*P160,2)</f>
        <v>3.21</v>
      </c>
      <c r="R160" s="175" t="s">
        <v>602</v>
      </c>
      <c r="S160" s="175" t="s">
        <v>217</v>
      </c>
      <c r="T160" s="176" t="s">
        <v>218</v>
      </c>
      <c r="U160" s="161">
        <v>9.07</v>
      </c>
      <c r="V160" s="161">
        <f>ROUND(E160*U160,2)</f>
        <v>13.24</v>
      </c>
      <c r="W160" s="161"/>
      <c r="X160" s="161" t="s">
        <v>241</v>
      </c>
      <c r="Y160" s="150"/>
      <c r="Z160" s="150"/>
      <c r="AA160" s="150"/>
      <c r="AB160" s="150"/>
      <c r="AC160" s="150"/>
      <c r="AD160" s="150"/>
      <c r="AE160" s="150"/>
      <c r="AF160" s="150"/>
      <c r="AG160" s="150" t="s">
        <v>242</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9" t="s">
        <v>1838</v>
      </c>
      <c r="D161" s="184"/>
      <c r="E161" s="185">
        <v>0.97199999999999998</v>
      </c>
      <c r="F161" s="161"/>
      <c r="G161" s="161"/>
      <c r="H161" s="161"/>
      <c r="I161" s="161"/>
      <c r="J161" s="161"/>
      <c r="K161" s="161"/>
      <c r="L161" s="161"/>
      <c r="M161" s="161"/>
      <c r="N161" s="161"/>
      <c r="O161" s="161"/>
      <c r="P161" s="161"/>
      <c r="Q161" s="161"/>
      <c r="R161" s="161"/>
      <c r="S161" s="161"/>
      <c r="T161" s="161"/>
      <c r="U161" s="161"/>
      <c r="V161" s="161"/>
      <c r="W161" s="161"/>
      <c r="X161" s="161"/>
      <c r="Y161" s="150"/>
      <c r="Z161" s="150"/>
      <c r="AA161" s="150"/>
      <c r="AB161" s="150"/>
      <c r="AC161" s="150"/>
      <c r="AD161" s="150"/>
      <c r="AE161" s="150"/>
      <c r="AF161" s="150"/>
      <c r="AG161" s="150" t="s">
        <v>246</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189" t="s">
        <v>1839</v>
      </c>
      <c r="D162" s="184"/>
      <c r="E162" s="185">
        <v>0.15</v>
      </c>
      <c r="F162" s="161"/>
      <c r="G162" s="161"/>
      <c r="H162" s="161"/>
      <c r="I162" s="161"/>
      <c r="J162" s="161"/>
      <c r="K162" s="161"/>
      <c r="L162" s="161"/>
      <c r="M162" s="161"/>
      <c r="N162" s="161"/>
      <c r="O162" s="161"/>
      <c r="P162" s="161"/>
      <c r="Q162" s="161"/>
      <c r="R162" s="161"/>
      <c r="S162" s="161"/>
      <c r="T162" s="161"/>
      <c r="U162" s="161"/>
      <c r="V162" s="161"/>
      <c r="W162" s="161"/>
      <c r="X162" s="161"/>
      <c r="Y162" s="150"/>
      <c r="Z162" s="150"/>
      <c r="AA162" s="150"/>
      <c r="AB162" s="150"/>
      <c r="AC162" s="150"/>
      <c r="AD162" s="150"/>
      <c r="AE162" s="150"/>
      <c r="AF162" s="150"/>
      <c r="AG162" s="150" t="s">
        <v>246</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
      <c r="A163" s="157"/>
      <c r="B163" s="158"/>
      <c r="C163" s="189" t="s">
        <v>1840</v>
      </c>
      <c r="D163" s="184"/>
      <c r="E163" s="185">
        <v>0.33750000000000002</v>
      </c>
      <c r="F163" s="161"/>
      <c r="G163" s="161"/>
      <c r="H163" s="161"/>
      <c r="I163" s="161"/>
      <c r="J163" s="161"/>
      <c r="K163" s="161"/>
      <c r="L163" s="161"/>
      <c r="M163" s="161"/>
      <c r="N163" s="161"/>
      <c r="O163" s="161"/>
      <c r="P163" s="161"/>
      <c r="Q163" s="161"/>
      <c r="R163" s="161"/>
      <c r="S163" s="161"/>
      <c r="T163" s="161"/>
      <c r="U163" s="161"/>
      <c r="V163" s="161"/>
      <c r="W163" s="161"/>
      <c r="X163" s="161"/>
      <c r="Y163" s="150"/>
      <c r="Z163" s="150"/>
      <c r="AA163" s="150"/>
      <c r="AB163" s="150"/>
      <c r="AC163" s="150"/>
      <c r="AD163" s="150"/>
      <c r="AE163" s="150"/>
      <c r="AF163" s="150"/>
      <c r="AG163" s="150" t="s">
        <v>246</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61"/>
      <c r="D164" s="262"/>
      <c r="E164" s="262"/>
      <c r="F164" s="262"/>
      <c r="G164" s="262"/>
      <c r="H164" s="161"/>
      <c r="I164" s="161"/>
      <c r="J164" s="161"/>
      <c r="K164" s="161"/>
      <c r="L164" s="161"/>
      <c r="M164" s="161"/>
      <c r="N164" s="161"/>
      <c r="O164" s="161"/>
      <c r="P164" s="161"/>
      <c r="Q164" s="161"/>
      <c r="R164" s="161"/>
      <c r="S164" s="161"/>
      <c r="T164" s="161"/>
      <c r="U164" s="161"/>
      <c r="V164" s="161"/>
      <c r="W164" s="161"/>
      <c r="X164" s="161"/>
      <c r="Y164" s="150"/>
      <c r="Z164" s="150"/>
      <c r="AA164" s="150"/>
      <c r="AB164" s="150"/>
      <c r="AC164" s="150"/>
      <c r="AD164" s="150"/>
      <c r="AE164" s="150"/>
      <c r="AF164" s="150"/>
      <c r="AG164" s="150" t="s">
        <v>221</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x14ac:dyDescent="0.2">
      <c r="A165" s="164" t="s">
        <v>212</v>
      </c>
      <c r="B165" s="165" t="s">
        <v>123</v>
      </c>
      <c r="C165" s="179" t="s">
        <v>124</v>
      </c>
      <c r="D165" s="166"/>
      <c r="E165" s="167"/>
      <c r="F165" s="168"/>
      <c r="G165" s="168">
        <f>SUMIF(AG166:AG168,"&lt;&gt;NOR",G166:G168)</f>
        <v>3305.47</v>
      </c>
      <c r="H165" s="168"/>
      <c r="I165" s="168">
        <f>SUM(I166:I168)</f>
        <v>0</v>
      </c>
      <c r="J165" s="168"/>
      <c r="K165" s="168">
        <f>SUM(K166:K168)</f>
        <v>0</v>
      </c>
      <c r="L165" s="168"/>
      <c r="M165" s="168">
        <f>SUM(M166:M168)</f>
        <v>3999.6186999999995</v>
      </c>
      <c r="N165" s="168"/>
      <c r="O165" s="168">
        <f>SUM(O166:O168)</f>
        <v>0</v>
      </c>
      <c r="P165" s="168"/>
      <c r="Q165" s="168">
        <f>SUM(Q166:Q168)</f>
        <v>0</v>
      </c>
      <c r="R165" s="168"/>
      <c r="S165" s="168"/>
      <c r="T165" s="169"/>
      <c r="U165" s="163"/>
      <c r="V165" s="163">
        <f>SUM(V166:V168)</f>
        <v>2.7</v>
      </c>
      <c r="W165" s="163"/>
      <c r="X165" s="163"/>
      <c r="AG165" t="s">
        <v>213</v>
      </c>
    </row>
    <row r="166" spans="1:60" ht="22.5" outlineLevel="1" x14ac:dyDescent="0.2">
      <c r="A166" s="170">
        <v>44</v>
      </c>
      <c r="B166" s="171" t="s">
        <v>1841</v>
      </c>
      <c r="C166" s="180" t="s">
        <v>1842</v>
      </c>
      <c r="D166" s="172" t="s">
        <v>300</v>
      </c>
      <c r="E166" s="173">
        <v>10.528639999999999</v>
      </c>
      <c r="F166" s="174">
        <v>313.95</v>
      </c>
      <c r="G166" s="175">
        <f>ROUND(E166*F166,2)</f>
        <v>3305.47</v>
      </c>
      <c r="H166" s="174"/>
      <c r="I166" s="175">
        <f>ROUND(E166*H166,2)</f>
        <v>0</v>
      </c>
      <c r="J166" s="174"/>
      <c r="K166" s="175">
        <f>ROUND(E166*J166,2)</f>
        <v>0</v>
      </c>
      <c r="L166" s="175">
        <v>21</v>
      </c>
      <c r="M166" s="175">
        <f>G166*(1+L166/100)</f>
        <v>3999.6186999999995</v>
      </c>
      <c r="N166" s="175">
        <v>0</v>
      </c>
      <c r="O166" s="175">
        <f>ROUND(E166*N166,2)</f>
        <v>0</v>
      </c>
      <c r="P166" s="175">
        <v>0</v>
      </c>
      <c r="Q166" s="175">
        <f>ROUND(E166*P166,2)</f>
        <v>0</v>
      </c>
      <c r="R166" s="175" t="s">
        <v>240</v>
      </c>
      <c r="S166" s="175" t="s">
        <v>217</v>
      </c>
      <c r="T166" s="176" t="s">
        <v>218</v>
      </c>
      <c r="U166" s="161">
        <v>0.25600000000000001</v>
      </c>
      <c r="V166" s="161">
        <f>ROUND(E166*U166,2)</f>
        <v>2.7</v>
      </c>
      <c r="W166" s="161"/>
      <c r="X166" s="161" t="s">
        <v>622</v>
      </c>
      <c r="Y166" s="150"/>
      <c r="Z166" s="150"/>
      <c r="AA166" s="150"/>
      <c r="AB166" s="150"/>
      <c r="AC166" s="150"/>
      <c r="AD166" s="150"/>
      <c r="AE166" s="150"/>
      <c r="AF166" s="150"/>
      <c r="AG166" s="150" t="s">
        <v>623</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57"/>
      <c r="B167" s="158"/>
      <c r="C167" s="259" t="s">
        <v>1843</v>
      </c>
      <c r="D167" s="260"/>
      <c r="E167" s="260"/>
      <c r="F167" s="260"/>
      <c r="G167" s="260"/>
      <c r="H167" s="161"/>
      <c r="I167" s="161"/>
      <c r="J167" s="161"/>
      <c r="K167" s="161"/>
      <c r="L167" s="161"/>
      <c r="M167" s="161"/>
      <c r="N167" s="161"/>
      <c r="O167" s="161"/>
      <c r="P167" s="161"/>
      <c r="Q167" s="161"/>
      <c r="R167" s="161"/>
      <c r="S167" s="161"/>
      <c r="T167" s="161"/>
      <c r="U167" s="161"/>
      <c r="V167" s="161"/>
      <c r="W167" s="161"/>
      <c r="X167" s="161"/>
      <c r="Y167" s="150"/>
      <c r="Z167" s="150"/>
      <c r="AA167" s="150"/>
      <c r="AB167" s="150"/>
      <c r="AC167" s="150"/>
      <c r="AD167" s="150"/>
      <c r="AE167" s="150"/>
      <c r="AF167" s="150"/>
      <c r="AG167" s="150" t="s">
        <v>244</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61"/>
      <c r="D168" s="262"/>
      <c r="E168" s="262"/>
      <c r="F168" s="262"/>
      <c r="G168" s="262"/>
      <c r="H168" s="161"/>
      <c r="I168" s="161"/>
      <c r="J168" s="161"/>
      <c r="K168" s="161"/>
      <c r="L168" s="161"/>
      <c r="M168" s="161"/>
      <c r="N168" s="161"/>
      <c r="O168" s="161"/>
      <c r="P168" s="161"/>
      <c r="Q168" s="161"/>
      <c r="R168" s="161"/>
      <c r="S168" s="161"/>
      <c r="T168" s="161"/>
      <c r="U168" s="161"/>
      <c r="V168" s="161"/>
      <c r="W168" s="161"/>
      <c r="X168" s="161"/>
      <c r="Y168" s="150"/>
      <c r="Z168" s="150"/>
      <c r="AA168" s="150"/>
      <c r="AB168" s="150"/>
      <c r="AC168" s="150"/>
      <c r="AD168" s="150"/>
      <c r="AE168" s="150"/>
      <c r="AF168" s="150"/>
      <c r="AG168" s="150" t="s">
        <v>221</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x14ac:dyDescent="0.2">
      <c r="A169" s="164" t="s">
        <v>212</v>
      </c>
      <c r="B169" s="165" t="s">
        <v>159</v>
      </c>
      <c r="C169" s="179" t="s">
        <v>160</v>
      </c>
      <c r="D169" s="166"/>
      <c r="E169" s="167"/>
      <c r="F169" s="168"/>
      <c r="G169" s="168">
        <f>SUMIF(AG170:AG181,"&lt;&gt;NOR",G170:G181)</f>
        <v>70698.069999999992</v>
      </c>
      <c r="H169" s="168"/>
      <c r="I169" s="168">
        <f>SUM(I170:I181)</f>
        <v>0</v>
      </c>
      <c r="J169" s="168"/>
      <c r="K169" s="168">
        <f>SUM(K170:K181)</f>
        <v>0</v>
      </c>
      <c r="L169" s="168"/>
      <c r="M169" s="168">
        <f>SUM(M170:M181)</f>
        <v>85544.664699999994</v>
      </c>
      <c r="N169" s="168"/>
      <c r="O169" s="168">
        <f>SUM(O170:O181)</f>
        <v>0</v>
      </c>
      <c r="P169" s="168"/>
      <c r="Q169" s="168">
        <f>SUM(Q170:Q181)</f>
        <v>0</v>
      </c>
      <c r="R169" s="168"/>
      <c r="S169" s="168"/>
      <c r="T169" s="169"/>
      <c r="U169" s="163"/>
      <c r="V169" s="163">
        <f>SUM(V170:V181)</f>
        <v>9.25</v>
      </c>
      <c r="W169" s="163"/>
      <c r="X169" s="163"/>
      <c r="AG169" t="s">
        <v>213</v>
      </c>
    </row>
    <row r="170" spans="1:60" outlineLevel="1" x14ac:dyDescent="0.2">
      <c r="A170" s="170">
        <v>45</v>
      </c>
      <c r="B170" s="171" t="s">
        <v>1844</v>
      </c>
      <c r="C170" s="180" t="s">
        <v>1845</v>
      </c>
      <c r="D170" s="172" t="s">
        <v>239</v>
      </c>
      <c r="E170" s="173">
        <v>10.5</v>
      </c>
      <c r="F170" s="174">
        <v>218.41</v>
      </c>
      <c r="G170" s="175">
        <f>ROUND(E170*F170,2)</f>
        <v>2293.31</v>
      </c>
      <c r="H170" s="174"/>
      <c r="I170" s="175">
        <f>ROUND(E170*H170,2)</f>
        <v>0</v>
      </c>
      <c r="J170" s="174"/>
      <c r="K170" s="175">
        <f>ROUND(E170*J170,2)</f>
        <v>0</v>
      </c>
      <c r="L170" s="175">
        <v>21</v>
      </c>
      <c r="M170" s="175">
        <f>G170*(1+L170/100)</f>
        <v>2774.9050999999999</v>
      </c>
      <c r="N170" s="175">
        <v>0</v>
      </c>
      <c r="O170" s="175">
        <f>ROUND(E170*N170,2)</f>
        <v>0</v>
      </c>
      <c r="P170" s="175">
        <v>0</v>
      </c>
      <c r="Q170" s="175">
        <f>ROUND(E170*P170,2)</f>
        <v>0</v>
      </c>
      <c r="R170" s="175" t="s">
        <v>961</v>
      </c>
      <c r="S170" s="175" t="s">
        <v>217</v>
      </c>
      <c r="T170" s="176" t="s">
        <v>218</v>
      </c>
      <c r="U170" s="161">
        <v>0.41</v>
      </c>
      <c r="V170" s="161">
        <f>ROUND(E170*U170,2)</f>
        <v>4.3099999999999996</v>
      </c>
      <c r="W170" s="161"/>
      <c r="X170" s="161" t="s">
        <v>241</v>
      </c>
      <c r="Y170" s="150"/>
      <c r="Z170" s="150"/>
      <c r="AA170" s="150"/>
      <c r="AB170" s="150"/>
      <c r="AC170" s="150"/>
      <c r="AD170" s="150"/>
      <c r="AE170" s="150"/>
      <c r="AF170" s="150"/>
      <c r="AG170" s="150" t="s">
        <v>242</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57"/>
      <c r="B171" s="158"/>
      <c r="C171" s="189" t="s">
        <v>1846</v>
      </c>
      <c r="D171" s="184"/>
      <c r="E171" s="185">
        <v>10.5</v>
      </c>
      <c r="F171" s="161"/>
      <c r="G171" s="161"/>
      <c r="H171" s="161"/>
      <c r="I171" s="161"/>
      <c r="J171" s="161"/>
      <c r="K171" s="161"/>
      <c r="L171" s="161"/>
      <c r="M171" s="161"/>
      <c r="N171" s="161"/>
      <c r="O171" s="161"/>
      <c r="P171" s="161"/>
      <c r="Q171" s="161"/>
      <c r="R171" s="161"/>
      <c r="S171" s="161"/>
      <c r="T171" s="161"/>
      <c r="U171" s="161"/>
      <c r="V171" s="161"/>
      <c r="W171" s="161"/>
      <c r="X171" s="161"/>
      <c r="Y171" s="150"/>
      <c r="Z171" s="150"/>
      <c r="AA171" s="150"/>
      <c r="AB171" s="150"/>
      <c r="AC171" s="150"/>
      <c r="AD171" s="150"/>
      <c r="AE171" s="150"/>
      <c r="AF171" s="150"/>
      <c r="AG171" s="150" t="s">
        <v>246</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61"/>
      <c r="D172" s="262"/>
      <c r="E172" s="262"/>
      <c r="F172" s="262"/>
      <c r="G172" s="262"/>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221</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70">
        <v>46</v>
      </c>
      <c r="B173" s="171" t="s">
        <v>1847</v>
      </c>
      <c r="C173" s="180" t="s">
        <v>1848</v>
      </c>
      <c r="D173" s="172" t="s">
        <v>239</v>
      </c>
      <c r="E173" s="173">
        <v>10.5</v>
      </c>
      <c r="F173" s="174">
        <v>250.45</v>
      </c>
      <c r="G173" s="175">
        <f>ROUND(E173*F173,2)</f>
        <v>2629.73</v>
      </c>
      <c r="H173" s="174"/>
      <c r="I173" s="175">
        <f>ROUND(E173*H173,2)</f>
        <v>0</v>
      </c>
      <c r="J173" s="174"/>
      <c r="K173" s="175">
        <f>ROUND(E173*J173,2)</f>
        <v>0</v>
      </c>
      <c r="L173" s="175">
        <v>21</v>
      </c>
      <c r="M173" s="175">
        <f>G173*(1+L173/100)</f>
        <v>3181.9733000000001</v>
      </c>
      <c r="N173" s="175">
        <v>0</v>
      </c>
      <c r="O173" s="175">
        <f>ROUND(E173*N173,2)</f>
        <v>0</v>
      </c>
      <c r="P173" s="175">
        <v>0</v>
      </c>
      <c r="Q173" s="175">
        <f>ROUND(E173*P173,2)</f>
        <v>0</v>
      </c>
      <c r="R173" s="175" t="s">
        <v>961</v>
      </c>
      <c r="S173" s="175" t="s">
        <v>217</v>
      </c>
      <c r="T173" s="176" t="s">
        <v>218</v>
      </c>
      <c r="U173" s="161">
        <v>0.47</v>
      </c>
      <c r="V173" s="161">
        <f>ROUND(E173*U173,2)</f>
        <v>4.9400000000000004</v>
      </c>
      <c r="W173" s="161"/>
      <c r="X173" s="161" t="s">
        <v>241</v>
      </c>
      <c r="Y173" s="150"/>
      <c r="Z173" s="150"/>
      <c r="AA173" s="150"/>
      <c r="AB173" s="150"/>
      <c r="AC173" s="150"/>
      <c r="AD173" s="150"/>
      <c r="AE173" s="150"/>
      <c r="AF173" s="150"/>
      <c r="AG173" s="150" t="s">
        <v>242</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9" t="s">
        <v>1846</v>
      </c>
      <c r="D174" s="184"/>
      <c r="E174" s="185">
        <v>10.5</v>
      </c>
      <c r="F174" s="161"/>
      <c r="G174" s="161"/>
      <c r="H174" s="161"/>
      <c r="I174" s="161"/>
      <c r="J174" s="161"/>
      <c r="K174" s="161"/>
      <c r="L174" s="161"/>
      <c r="M174" s="161"/>
      <c r="N174" s="161"/>
      <c r="O174" s="161"/>
      <c r="P174" s="161"/>
      <c r="Q174" s="161"/>
      <c r="R174" s="161"/>
      <c r="S174" s="161"/>
      <c r="T174" s="161"/>
      <c r="U174" s="161"/>
      <c r="V174" s="161"/>
      <c r="W174" s="161"/>
      <c r="X174" s="161"/>
      <c r="Y174" s="150"/>
      <c r="Z174" s="150"/>
      <c r="AA174" s="150"/>
      <c r="AB174" s="150"/>
      <c r="AC174" s="150"/>
      <c r="AD174" s="150"/>
      <c r="AE174" s="150"/>
      <c r="AF174" s="150"/>
      <c r="AG174" s="150" t="s">
        <v>246</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61"/>
      <c r="D175" s="262"/>
      <c r="E175" s="262"/>
      <c r="F175" s="262"/>
      <c r="G175" s="262"/>
      <c r="H175" s="161"/>
      <c r="I175" s="161"/>
      <c r="J175" s="161"/>
      <c r="K175" s="161"/>
      <c r="L175" s="161"/>
      <c r="M175" s="161"/>
      <c r="N175" s="161"/>
      <c r="O175" s="161"/>
      <c r="P175" s="161"/>
      <c r="Q175" s="161"/>
      <c r="R175" s="161"/>
      <c r="S175" s="161"/>
      <c r="T175" s="161"/>
      <c r="U175" s="161"/>
      <c r="V175" s="161"/>
      <c r="W175" s="161"/>
      <c r="X175" s="161"/>
      <c r="Y175" s="150"/>
      <c r="Z175" s="150"/>
      <c r="AA175" s="150"/>
      <c r="AB175" s="150"/>
      <c r="AC175" s="150"/>
      <c r="AD175" s="150"/>
      <c r="AE175" s="150"/>
      <c r="AF175" s="150"/>
      <c r="AG175" s="150" t="s">
        <v>221</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ht="22.5" outlineLevel="1" x14ac:dyDescent="0.2">
      <c r="A176" s="170">
        <v>47</v>
      </c>
      <c r="B176" s="171" t="s">
        <v>972</v>
      </c>
      <c r="C176" s="180" t="s">
        <v>1849</v>
      </c>
      <c r="D176" s="172" t="s">
        <v>276</v>
      </c>
      <c r="E176" s="173">
        <v>36.75</v>
      </c>
      <c r="F176" s="174">
        <v>1756.71</v>
      </c>
      <c r="G176" s="175">
        <f>ROUND(E176*F176,2)</f>
        <v>64559.09</v>
      </c>
      <c r="H176" s="174"/>
      <c r="I176" s="175">
        <f>ROUND(E176*H176,2)</f>
        <v>0</v>
      </c>
      <c r="J176" s="174"/>
      <c r="K176" s="175">
        <f>ROUND(E176*J176,2)</f>
        <v>0</v>
      </c>
      <c r="L176" s="175">
        <v>21</v>
      </c>
      <c r="M176" s="175">
        <f>G176*(1+L176/100)</f>
        <v>78116.498899999991</v>
      </c>
      <c r="N176" s="175">
        <v>0</v>
      </c>
      <c r="O176" s="175">
        <f>ROUND(E176*N176,2)</f>
        <v>0</v>
      </c>
      <c r="P176" s="175">
        <v>0</v>
      </c>
      <c r="Q176" s="175">
        <f>ROUND(E176*P176,2)</f>
        <v>0</v>
      </c>
      <c r="R176" s="175"/>
      <c r="S176" s="175" t="s">
        <v>288</v>
      </c>
      <c r="T176" s="176" t="s">
        <v>218</v>
      </c>
      <c r="U176" s="161">
        <v>0</v>
      </c>
      <c r="V176" s="161">
        <f>ROUND(E176*U176,2)</f>
        <v>0</v>
      </c>
      <c r="W176" s="161"/>
      <c r="X176" s="161" t="s">
        <v>296</v>
      </c>
      <c r="Y176" s="150"/>
      <c r="Z176" s="150"/>
      <c r="AA176" s="150"/>
      <c r="AB176" s="150"/>
      <c r="AC176" s="150"/>
      <c r="AD176" s="150"/>
      <c r="AE176" s="150"/>
      <c r="AF176" s="150"/>
      <c r="AG176" s="150" t="s">
        <v>297</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57"/>
      <c r="B177" s="158"/>
      <c r="C177" s="189" t="s">
        <v>1850</v>
      </c>
      <c r="D177" s="184"/>
      <c r="E177" s="185">
        <v>36.75</v>
      </c>
      <c r="F177" s="161"/>
      <c r="G177" s="161"/>
      <c r="H177" s="161"/>
      <c r="I177" s="161"/>
      <c r="J177" s="161"/>
      <c r="K177" s="161"/>
      <c r="L177" s="161"/>
      <c r="M177" s="161"/>
      <c r="N177" s="161"/>
      <c r="O177" s="161"/>
      <c r="P177" s="161"/>
      <c r="Q177" s="161"/>
      <c r="R177" s="161"/>
      <c r="S177" s="161"/>
      <c r="T177" s="161"/>
      <c r="U177" s="161"/>
      <c r="V177" s="161"/>
      <c r="W177" s="161"/>
      <c r="X177" s="161"/>
      <c r="Y177" s="150"/>
      <c r="Z177" s="150"/>
      <c r="AA177" s="150"/>
      <c r="AB177" s="150"/>
      <c r="AC177" s="150"/>
      <c r="AD177" s="150"/>
      <c r="AE177" s="150"/>
      <c r="AF177" s="150"/>
      <c r="AG177" s="150" t="s">
        <v>246</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61"/>
      <c r="D178" s="262"/>
      <c r="E178" s="262"/>
      <c r="F178" s="262"/>
      <c r="G178" s="262"/>
      <c r="H178" s="161"/>
      <c r="I178" s="161"/>
      <c r="J178" s="161"/>
      <c r="K178" s="161"/>
      <c r="L178" s="161"/>
      <c r="M178" s="161"/>
      <c r="N178" s="161"/>
      <c r="O178" s="161"/>
      <c r="P178" s="161"/>
      <c r="Q178" s="161"/>
      <c r="R178" s="161"/>
      <c r="S178" s="161"/>
      <c r="T178" s="161"/>
      <c r="U178" s="161"/>
      <c r="V178" s="161"/>
      <c r="W178" s="161"/>
      <c r="X178" s="161"/>
      <c r="Y178" s="150"/>
      <c r="Z178" s="150"/>
      <c r="AA178" s="150"/>
      <c r="AB178" s="150"/>
      <c r="AC178" s="150"/>
      <c r="AD178" s="150"/>
      <c r="AE178" s="150"/>
      <c r="AF178" s="150"/>
      <c r="AG178" s="150" t="s">
        <v>221</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57">
        <v>48</v>
      </c>
      <c r="B179" s="158" t="s">
        <v>1232</v>
      </c>
      <c r="C179" s="190" t="s">
        <v>1233</v>
      </c>
      <c r="D179" s="159" t="s">
        <v>0</v>
      </c>
      <c r="E179" s="177">
        <v>694.82129999999995</v>
      </c>
      <c r="F179" s="162">
        <v>1.75</v>
      </c>
      <c r="G179" s="161">
        <f>ROUND(E179*F179,2)</f>
        <v>1215.94</v>
      </c>
      <c r="H179" s="162"/>
      <c r="I179" s="161">
        <f>ROUND(E179*H179,2)</f>
        <v>0</v>
      </c>
      <c r="J179" s="162"/>
      <c r="K179" s="161">
        <f>ROUND(E179*J179,2)</f>
        <v>0</v>
      </c>
      <c r="L179" s="161">
        <v>21</v>
      </c>
      <c r="M179" s="161">
        <f>G179*(1+L179/100)</f>
        <v>1471.2873999999999</v>
      </c>
      <c r="N179" s="161">
        <v>0</v>
      </c>
      <c r="O179" s="161">
        <f>ROUND(E179*N179,2)</f>
        <v>0</v>
      </c>
      <c r="P179" s="161">
        <v>0</v>
      </c>
      <c r="Q179" s="161">
        <f>ROUND(E179*P179,2)</f>
        <v>0</v>
      </c>
      <c r="R179" s="161" t="s">
        <v>961</v>
      </c>
      <c r="S179" s="161" t="s">
        <v>217</v>
      </c>
      <c r="T179" s="161" t="s">
        <v>218</v>
      </c>
      <c r="U179" s="161">
        <v>0</v>
      </c>
      <c r="V179" s="161">
        <f>ROUND(E179*U179,2)</f>
        <v>0</v>
      </c>
      <c r="W179" s="161"/>
      <c r="X179" s="161" t="s">
        <v>622</v>
      </c>
      <c r="Y179" s="150"/>
      <c r="Z179" s="150"/>
      <c r="AA179" s="150"/>
      <c r="AB179" s="150"/>
      <c r="AC179" s="150"/>
      <c r="AD179" s="150"/>
      <c r="AE179" s="150"/>
      <c r="AF179" s="150"/>
      <c r="AG179" s="150" t="s">
        <v>623</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63" t="s">
        <v>675</v>
      </c>
      <c r="D180" s="264"/>
      <c r="E180" s="264"/>
      <c r="F180" s="264"/>
      <c r="G180" s="264"/>
      <c r="H180" s="161"/>
      <c r="I180" s="161"/>
      <c r="J180" s="161"/>
      <c r="K180" s="161"/>
      <c r="L180" s="161"/>
      <c r="M180" s="161"/>
      <c r="N180" s="161"/>
      <c r="O180" s="161"/>
      <c r="P180" s="161"/>
      <c r="Q180" s="161"/>
      <c r="R180" s="161"/>
      <c r="S180" s="161"/>
      <c r="T180" s="161"/>
      <c r="U180" s="161"/>
      <c r="V180" s="161"/>
      <c r="W180" s="161"/>
      <c r="X180" s="161"/>
      <c r="Y180" s="150"/>
      <c r="Z180" s="150"/>
      <c r="AA180" s="150"/>
      <c r="AB180" s="150"/>
      <c r="AC180" s="150"/>
      <c r="AD180" s="150"/>
      <c r="AE180" s="150"/>
      <c r="AF180" s="150"/>
      <c r="AG180" s="150" t="s">
        <v>244</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57"/>
      <c r="B181" s="158"/>
      <c r="C181" s="261"/>
      <c r="D181" s="262"/>
      <c r="E181" s="262"/>
      <c r="F181" s="262"/>
      <c r="G181" s="262"/>
      <c r="H181" s="161"/>
      <c r="I181" s="161"/>
      <c r="J181" s="161"/>
      <c r="K181" s="161"/>
      <c r="L181" s="161"/>
      <c r="M181" s="161"/>
      <c r="N181" s="161"/>
      <c r="O181" s="161"/>
      <c r="P181" s="161"/>
      <c r="Q181" s="161"/>
      <c r="R181" s="161"/>
      <c r="S181" s="161"/>
      <c r="T181" s="161"/>
      <c r="U181" s="161"/>
      <c r="V181" s="161"/>
      <c r="W181" s="161"/>
      <c r="X181" s="161"/>
      <c r="Y181" s="150"/>
      <c r="Z181" s="150"/>
      <c r="AA181" s="150"/>
      <c r="AB181" s="150"/>
      <c r="AC181" s="150"/>
      <c r="AD181" s="150"/>
      <c r="AE181" s="150"/>
      <c r="AF181" s="150"/>
      <c r="AG181" s="150" t="s">
        <v>221</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x14ac:dyDescent="0.2">
      <c r="A182" s="164" t="s">
        <v>212</v>
      </c>
      <c r="B182" s="165" t="s">
        <v>163</v>
      </c>
      <c r="C182" s="179" t="s">
        <v>164</v>
      </c>
      <c r="D182" s="166"/>
      <c r="E182" s="167"/>
      <c r="F182" s="168"/>
      <c r="G182" s="168">
        <f>SUMIF(AG183:AG185,"&lt;&gt;NOR",G183:G185)</f>
        <v>293.14999999999998</v>
      </c>
      <c r="H182" s="168"/>
      <c r="I182" s="168">
        <f>SUM(I183:I185)</f>
        <v>0</v>
      </c>
      <c r="J182" s="168"/>
      <c r="K182" s="168">
        <f>SUM(K183:K185)</f>
        <v>0</v>
      </c>
      <c r="L182" s="168"/>
      <c r="M182" s="168">
        <f>SUM(M183:M185)</f>
        <v>354.71149999999994</v>
      </c>
      <c r="N182" s="168"/>
      <c r="O182" s="168">
        <f>SUM(O183:O185)</f>
        <v>0</v>
      </c>
      <c r="P182" s="168"/>
      <c r="Q182" s="168">
        <f>SUM(Q183:Q185)</f>
        <v>7.0000000000000007E-2</v>
      </c>
      <c r="R182" s="168"/>
      <c r="S182" s="168"/>
      <c r="T182" s="169"/>
      <c r="U182" s="163"/>
      <c r="V182" s="163">
        <f>SUM(V183:V185)</f>
        <v>0.65</v>
      </c>
      <c r="W182" s="163"/>
      <c r="X182" s="163"/>
      <c r="AG182" t="s">
        <v>213</v>
      </c>
    </row>
    <row r="183" spans="1:60" outlineLevel="1" x14ac:dyDescent="0.2">
      <c r="A183" s="170">
        <v>49</v>
      </c>
      <c r="B183" s="171" t="s">
        <v>1851</v>
      </c>
      <c r="C183" s="180" t="s">
        <v>1852</v>
      </c>
      <c r="D183" s="172" t="s">
        <v>276</v>
      </c>
      <c r="E183" s="173">
        <v>65</v>
      </c>
      <c r="F183" s="174">
        <v>4.51</v>
      </c>
      <c r="G183" s="175">
        <f>ROUND(E183*F183,2)</f>
        <v>293.14999999999998</v>
      </c>
      <c r="H183" s="174"/>
      <c r="I183" s="175">
        <f>ROUND(E183*H183,2)</f>
        <v>0</v>
      </c>
      <c r="J183" s="174"/>
      <c r="K183" s="175">
        <f>ROUND(E183*J183,2)</f>
        <v>0</v>
      </c>
      <c r="L183" s="175">
        <v>21</v>
      </c>
      <c r="M183" s="175">
        <f>G183*(1+L183/100)</f>
        <v>354.71149999999994</v>
      </c>
      <c r="N183" s="175">
        <v>0</v>
      </c>
      <c r="O183" s="175">
        <f>ROUND(E183*N183,2)</f>
        <v>0</v>
      </c>
      <c r="P183" s="175">
        <v>1E-3</v>
      </c>
      <c r="Q183" s="175">
        <f>ROUND(E183*P183,2)</f>
        <v>7.0000000000000007E-2</v>
      </c>
      <c r="R183" s="175" t="s">
        <v>1454</v>
      </c>
      <c r="S183" s="175" t="s">
        <v>217</v>
      </c>
      <c r="T183" s="176" t="s">
        <v>218</v>
      </c>
      <c r="U183" s="161">
        <v>0.01</v>
      </c>
      <c r="V183" s="161">
        <f>ROUND(E183*U183,2)</f>
        <v>0.65</v>
      </c>
      <c r="W183" s="161"/>
      <c r="X183" s="161" t="s">
        <v>241</v>
      </c>
      <c r="Y183" s="150"/>
      <c r="Z183" s="150"/>
      <c r="AA183" s="150"/>
      <c r="AB183" s="150"/>
      <c r="AC183" s="150"/>
      <c r="AD183" s="150"/>
      <c r="AE183" s="150"/>
      <c r="AF183" s="150"/>
      <c r="AG183" s="150" t="s">
        <v>242</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189" t="s">
        <v>1853</v>
      </c>
      <c r="D184" s="184"/>
      <c r="E184" s="185">
        <v>65</v>
      </c>
      <c r="F184" s="161"/>
      <c r="G184" s="161"/>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246</v>
      </c>
      <c r="AH184" s="150">
        <v>0</v>
      </c>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57"/>
      <c r="B185" s="158"/>
      <c r="C185" s="261"/>
      <c r="D185" s="262"/>
      <c r="E185" s="262"/>
      <c r="F185" s="262"/>
      <c r="G185" s="262"/>
      <c r="H185" s="161"/>
      <c r="I185" s="161"/>
      <c r="J185" s="161"/>
      <c r="K185" s="161"/>
      <c r="L185" s="161"/>
      <c r="M185" s="161"/>
      <c r="N185" s="161"/>
      <c r="O185" s="161"/>
      <c r="P185" s="161"/>
      <c r="Q185" s="161"/>
      <c r="R185" s="161"/>
      <c r="S185" s="161"/>
      <c r="T185" s="161"/>
      <c r="U185" s="161"/>
      <c r="V185" s="161"/>
      <c r="W185" s="161"/>
      <c r="X185" s="161"/>
      <c r="Y185" s="150"/>
      <c r="Z185" s="150"/>
      <c r="AA185" s="150"/>
      <c r="AB185" s="150"/>
      <c r="AC185" s="150"/>
      <c r="AD185" s="150"/>
      <c r="AE185" s="150"/>
      <c r="AF185" s="150"/>
      <c r="AG185" s="150" t="s">
        <v>221</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x14ac:dyDescent="0.2">
      <c r="A186" s="164" t="s">
        <v>212</v>
      </c>
      <c r="B186" s="165" t="s">
        <v>179</v>
      </c>
      <c r="C186" s="179" t="s">
        <v>180</v>
      </c>
      <c r="D186" s="166"/>
      <c r="E186" s="167"/>
      <c r="F186" s="168"/>
      <c r="G186" s="168">
        <f>SUMIF(AG187:AG197,"&lt;&gt;NOR",G187:G197)</f>
        <v>5465.61</v>
      </c>
      <c r="H186" s="168"/>
      <c r="I186" s="168">
        <f>SUM(I187:I197)</f>
        <v>0</v>
      </c>
      <c r="J186" s="168"/>
      <c r="K186" s="168">
        <f>SUM(K187:K197)</f>
        <v>0</v>
      </c>
      <c r="L186" s="168"/>
      <c r="M186" s="168">
        <f>SUM(M187:M197)</f>
        <v>6613.3881000000001</v>
      </c>
      <c r="N186" s="168"/>
      <c r="O186" s="168">
        <f>SUM(O187:O197)</f>
        <v>0</v>
      </c>
      <c r="P186" s="168"/>
      <c r="Q186" s="168">
        <f>SUM(Q187:Q197)</f>
        <v>0</v>
      </c>
      <c r="R186" s="168"/>
      <c r="S186" s="168"/>
      <c r="T186" s="169"/>
      <c r="U186" s="163"/>
      <c r="V186" s="163">
        <f>SUM(V187:V197)</f>
        <v>4.3199999999999994</v>
      </c>
      <c r="W186" s="163"/>
      <c r="X186" s="163"/>
      <c r="AG186" t="s">
        <v>213</v>
      </c>
    </row>
    <row r="187" spans="1:60" outlineLevel="1" x14ac:dyDescent="0.2">
      <c r="A187" s="170">
        <v>50</v>
      </c>
      <c r="B187" s="171" t="s">
        <v>1046</v>
      </c>
      <c r="C187" s="180" t="s">
        <v>1047</v>
      </c>
      <c r="D187" s="172" t="s">
        <v>300</v>
      </c>
      <c r="E187" s="173">
        <v>3.2759</v>
      </c>
      <c r="F187" s="174">
        <v>880.72</v>
      </c>
      <c r="G187" s="175">
        <f>ROUND(E187*F187,2)</f>
        <v>2885.15</v>
      </c>
      <c r="H187" s="174"/>
      <c r="I187" s="175">
        <f>ROUND(E187*H187,2)</f>
        <v>0</v>
      </c>
      <c r="J187" s="174"/>
      <c r="K187" s="175">
        <f>ROUND(E187*J187,2)</f>
        <v>0</v>
      </c>
      <c r="L187" s="175">
        <v>21</v>
      </c>
      <c r="M187" s="175">
        <f>G187*(1+L187/100)</f>
        <v>3491.0315000000001</v>
      </c>
      <c r="N187" s="175">
        <v>0</v>
      </c>
      <c r="O187" s="175">
        <f>ROUND(E187*N187,2)</f>
        <v>0</v>
      </c>
      <c r="P187" s="175">
        <v>0</v>
      </c>
      <c r="Q187" s="175">
        <f>ROUND(E187*P187,2)</f>
        <v>0</v>
      </c>
      <c r="R187" s="175"/>
      <c r="S187" s="175" t="s">
        <v>217</v>
      </c>
      <c r="T187" s="176" t="s">
        <v>218</v>
      </c>
      <c r="U187" s="161">
        <v>0.26500000000000001</v>
      </c>
      <c r="V187" s="161">
        <f>ROUND(E187*U187,2)</f>
        <v>0.87</v>
      </c>
      <c r="W187" s="161"/>
      <c r="X187" s="161" t="s">
        <v>1048</v>
      </c>
      <c r="Y187" s="150"/>
      <c r="Z187" s="150"/>
      <c r="AA187" s="150"/>
      <c r="AB187" s="150"/>
      <c r="AC187" s="150"/>
      <c r="AD187" s="150"/>
      <c r="AE187" s="150"/>
      <c r="AF187" s="150"/>
      <c r="AG187" s="150" t="s">
        <v>1049</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50"/>
      <c r="D188" s="251"/>
      <c r="E188" s="251"/>
      <c r="F188" s="251"/>
      <c r="G188" s="251"/>
      <c r="H188" s="161"/>
      <c r="I188" s="161"/>
      <c r="J188" s="161"/>
      <c r="K188" s="161"/>
      <c r="L188" s="161"/>
      <c r="M188" s="161"/>
      <c r="N188" s="161"/>
      <c r="O188" s="161"/>
      <c r="P188" s="161"/>
      <c r="Q188" s="161"/>
      <c r="R188" s="161"/>
      <c r="S188" s="161"/>
      <c r="T188" s="161"/>
      <c r="U188" s="161"/>
      <c r="V188" s="161"/>
      <c r="W188" s="161"/>
      <c r="X188" s="161"/>
      <c r="Y188" s="150"/>
      <c r="Z188" s="150"/>
      <c r="AA188" s="150"/>
      <c r="AB188" s="150"/>
      <c r="AC188" s="150"/>
      <c r="AD188" s="150"/>
      <c r="AE188" s="150"/>
      <c r="AF188" s="150"/>
      <c r="AG188" s="150" t="s">
        <v>221</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0">
        <v>51</v>
      </c>
      <c r="B189" s="171" t="s">
        <v>1050</v>
      </c>
      <c r="C189" s="180" t="s">
        <v>1051</v>
      </c>
      <c r="D189" s="172" t="s">
        <v>300</v>
      </c>
      <c r="E189" s="173">
        <v>3.2759</v>
      </c>
      <c r="F189" s="174">
        <v>377.46</v>
      </c>
      <c r="G189" s="175">
        <f>ROUND(E189*F189,2)</f>
        <v>1236.52</v>
      </c>
      <c r="H189" s="174"/>
      <c r="I189" s="175">
        <f>ROUND(E189*H189,2)</f>
        <v>0</v>
      </c>
      <c r="J189" s="174"/>
      <c r="K189" s="175">
        <f>ROUND(E189*J189,2)</f>
        <v>0</v>
      </c>
      <c r="L189" s="175">
        <v>21</v>
      </c>
      <c r="M189" s="175">
        <f>G189*(1+L189/100)</f>
        <v>1496.1892</v>
      </c>
      <c r="N189" s="175">
        <v>0</v>
      </c>
      <c r="O189" s="175">
        <f>ROUND(E189*N189,2)</f>
        <v>0</v>
      </c>
      <c r="P189" s="175">
        <v>0</v>
      </c>
      <c r="Q189" s="175">
        <f>ROUND(E189*P189,2)</f>
        <v>0</v>
      </c>
      <c r="R189" s="175" t="s">
        <v>602</v>
      </c>
      <c r="S189" s="175" t="s">
        <v>217</v>
      </c>
      <c r="T189" s="176" t="s">
        <v>218</v>
      </c>
      <c r="U189" s="161">
        <v>0.94199999999999995</v>
      </c>
      <c r="V189" s="161">
        <f>ROUND(E189*U189,2)</f>
        <v>3.09</v>
      </c>
      <c r="W189" s="161"/>
      <c r="X189" s="161" t="s">
        <v>1048</v>
      </c>
      <c r="Y189" s="150"/>
      <c r="Z189" s="150"/>
      <c r="AA189" s="150"/>
      <c r="AB189" s="150"/>
      <c r="AC189" s="150"/>
      <c r="AD189" s="150"/>
      <c r="AE189" s="150"/>
      <c r="AF189" s="150"/>
      <c r="AG189" s="150" t="s">
        <v>1049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50"/>
      <c r="D190" s="251"/>
      <c r="E190" s="251"/>
      <c r="F190" s="251"/>
      <c r="G190" s="251"/>
      <c r="H190" s="161"/>
      <c r="I190" s="161"/>
      <c r="J190" s="161"/>
      <c r="K190" s="161"/>
      <c r="L190" s="161"/>
      <c r="M190" s="161"/>
      <c r="N190" s="161"/>
      <c r="O190" s="161"/>
      <c r="P190" s="161"/>
      <c r="Q190" s="161"/>
      <c r="R190" s="161"/>
      <c r="S190" s="161"/>
      <c r="T190" s="161"/>
      <c r="U190" s="161"/>
      <c r="V190" s="161"/>
      <c r="W190" s="161"/>
      <c r="X190" s="161"/>
      <c r="Y190" s="150"/>
      <c r="Z190" s="150"/>
      <c r="AA190" s="150"/>
      <c r="AB190" s="150"/>
      <c r="AC190" s="150"/>
      <c r="AD190" s="150"/>
      <c r="AE190" s="150"/>
      <c r="AF190" s="150"/>
      <c r="AG190" s="150" t="s">
        <v>221</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22.5" outlineLevel="1" x14ac:dyDescent="0.2">
      <c r="A191" s="170">
        <v>52</v>
      </c>
      <c r="B191" s="171" t="s">
        <v>1052</v>
      </c>
      <c r="C191" s="180" t="s">
        <v>1053</v>
      </c>
      <c r="D191" s="172" t="s">
        <v>300</v>
      </c>
      <c r="E191" s="173">
        <v>3.2759</v>
      </c>
      <c r="F191" s="174">
        <v>42.03</v>
      </c>
      <c r="G191" s="175">
        <f>ROUND(E191*F191,2)</f>
        <v>137.69</v>
      </c>
      <c r="H191" s="174"/>
      <c r="I191" s="175">
        <f>ROUND(E191*H191,2)</f>
        <v>0</v>
      </c>
      <c r="J191" s="174"/>
      <c r="K191" s="175">
        <f>ROUND(E191*J191,2)</f>
        <v>0</v>
      </c>
      <c r="L191" s="175">
        <v>21</v>
      </c>
      <c r="M191" s="175">
        <f>G191*(1+L191/100)</f>
        <v>166.60489999999999</v>
      </c>
      <c r="N191" s="175">
        <v>0</v>
      </c>
      <c r="O191" s="175">
        <f>ROUND(E191*N191,2)</f>
        <v>0</v>
      </c>
      <c r="P191" s="175">
        <v>0</v>
      </c>
      <c r="Q191" s="175">
        <f>ROUND(E191*P191,2)</f>
        <v>0</v>
      </c>
      <c r="R191" s="175" t="s">
        <v>602</v>
      </c>
      <c r="S191" s="175" t="s">
        <v>217</v>
      </c>
      <c r="T191" s="176" t="s">
        <v>218</v>
      </c>
      <c r="U191" s="161">
        <v>0.105</v>
      </c>
      <c r="V191" s="161">
        <f>ROUND(E191*U191,2)</f>
        <v>0.34</v>
      </c>
      <c r="W191" s="161"/>
      <c r="X191" s="161" t="s">
        <v>1048</v>
      </c>
      <c r="Y191" s="150"/>
      <c r="Z191" s="150"/>
      <c r="AA191" s="150"/>
      <c r="AB191" s="150"/>
      <c r="AC191" s="150"/>
      <c r="AD191" s="150"/>
      <c r="AE191" s="150"/>
      <c r="AF191" s="150"/>
      <c r="AG191" s="150" t="s">
        <v>1049</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50"/>
      <c r="D192" s="251"/>
      <c r="E192" s="251"/>
      <c r="F192" s="251"/>
      <c r="G192" s="251"/>
      <c r="H192" s="161"/>
      <c r="I192" s="161"/>
      <c r="J192" s="161"/>
      <c r="K192" s="161"/>
      <c r="L192" s="161"/>
      <c r="M192" s="161"/>
      <c r="N192" s="161"/>
      <c r="O192" s="161"/>
      <c r="P192" s="161"/>
      <c r="Q192" s="161"/>
      <c r="R192" s="161"/>
      <c r="S192" s="161"/>
      <c r="T192" s="161"/>
      <c r="U192" s="161"/>
      <c r="V192" s="161"/>
      <c r="W192" s="161"/>
      <c r="X192" s="161"/>
      <c r="Y192" s="150"/>
      <c r="Z192" s="150"/>
      <c r="AA192" s="150"/>
      <c r="AB192" s="150"/>
      <c r="AC192" s="150"/>
      <c r="AD192" s="150"/>
      <c r="AE192" s="150"/>
      <c r="AF192" s="150"/>
      <c r="AG192" s="150" t="s">
        <v>221</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70">
        <v>53</v>
      </c>
      <c r="B193" s="171" t="s">
        <v>1054</v>
      </c>
      <c r="C193" s="180" t="s">
        <v>1055</v>
      </c>
      <c r="D193" s="172" t="s">
        <v>300</v>
      </c>
      <c r="E193" s="173">
        <v>3.2759</v>
      </c>
      <c r="F193" s="174">
        <v>356.1</v>
      </c>
      <c r="G193" s="175">
        <f>ROUND(E193*F193,2)</f>
        <v>1166.55</v>
      </c>
      <c r="H193" s="174"/>
      <c r="I193" s="175">
        <f>ROUND(E193*H193,2)</f>
        <v>0</v>
      </c>
      <c r="J193" s="174"/>
      <c r="K193" s="175">
        <f>ROUND(E193*J193,2)</f>
        <v>0</v>
      </c>
      <c r="L193" s="175">
        <v>21</v>
      </c>
      <c r="M193" s="175">
        <f>G193*(1+L193/100)</f>
        <v>1411.5255</v>
      </c>
      <c r="N193" s="175">
        <v>0</v>
      </c>
      <c r="O193" s="175">
        <f>ROUND(E193*N193,2)</f>
        <v>0</v>
      </c>
      <c r="P193" s="175">
        <v>0</v>
      </c>
      <c r="Q193" s="175">
        <f>ROUND(E193*P193,2)</f>
        <v>0</v>
      </c>
      <c r="R193" s="175" t="s">
        <v>602</v>
      </c>
      <c r="S193" s="175" t="s">
        <v>1056</v>
      </c>
      <c r="T193" s="176" t="s">
        <v>218</v>
      </c>
      <c r="U193" s="161">
        <v>0</v>
      </c>
      <c r="V193" s="161">
        <f>ROUND(E193*U193,2)</f>
        <v>0</v>
      </c>
      <c r="W193" s="161"/>
      <c r="X193" s="161" t="s">
        <v>1048</v>
      </c>
      <c r="Y193" s="150"/>
      <c r="Z193" s="150"/>
      <c r="AA193" s="150"/>
      <c r="AB193" s="150"/>
      <c r="AC193" s="150"/>
      <c r="AD193" s="150"/>
      <c r="AE193" s="150"/>
      <c r="AF193" s="150"/>
      <c r="AG193" s="150" t="s">
        <v>1049</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50"/>
      <c r="D194" s="251"/>
      <c r="E194" s="251"/>
      <c r="F194" s="251"/>
      <c r="G194" s="251"/>
      <c r="H194" s="161"/>
      <c r="I194" s="161"/>
      <c r="J194" s="161"/>
      <c r="K194" s="161"/>
      <c r="L194" s="161"/>
      <c r="M194" s="161"/>
      <c r="N194" s="161"/>
      <c r="O194" s="161"/>
      <c r="P194" s="161"/>
      <c r="Q194" s="161"/>
      <c r="R194" s="161"/>
      <c r="S194" s="161"/>
      <c r="T194" s="161"/>
      <c r="U194" s="161"/>
      <c r="V194" s="161"/>
      <c r="W194" s="161"/>
      <c r="X194" s="161"/>
      <c r="Y194" s="150"/>
      <c r="Z194" s="150"/>
      <c r="AA194" s="150"/>
      <c r="AB194" s="150"/>
      <c r="AC194" s="150"/>
      <c r="AD194" s="150"/>
      <c r="AE194" s="150"/>
      <c r="AF194" s="150"/>
      <c r="AG194" s="150" t="s">
        <v>221</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0">
        <v>54</v>
      </c>
      <c r="B195" s="171" t="s">
        <v>1057</v>
      </c>
      <c r="C195" s="180" t="s">
        <v>1058</v>
      </c>
      <c r="D195" s="172" t="s">
        <v>300</v>
      </c>
      <c r="E195" s="173">
        <v>3.2759</v>
      </c>
      <c r="F195" s="174">
        <v>12.12</v>
      </c>
      <c r="G195" s="175">
        <f>ROUND(E195*F195,2)</f>
        <v>39.700000000000003</v>
      </c>
      <c r="H195" s="174"/>
      <c r="I195" s="175">
        <f>ROUND(E195*H195,2)</f>
        <v>0</v>
      </c>
      <c r="J195" s="174"/>
      <c r="K195" s="175">
        <f>ROUND(E195*J195,2)</f>
        <v>0</v>
      </c>
      <c r="L195" s="175">
        <v>21</v>
      </c>
      <c r="M195" s="175">
        <f>G195*(1+L195/100)</f>
        <v>48.036999999999999</v>
      </c>
      <c r="N195" s="175">
        <v>0</v>
      </c>
      <c r="O195" s="175">
        <f>ROUND(E195*N195,2)</f>
        <v>0</v>
      </c>
      <c r="P195" s="175">
        <v>0</v>
      </c>
      <c r="Q195" s="175">
        <f>ROUND(E195*P195,2)</f>
        <v>0</v>
      </c>
      <c r="R195" s="175" t="s">
        <v>1059</v>
      </c>
      <c r="S195" s="175" t="s">
        <v>217</v>
      </c>
      <c r="T195" s="176" t="s">
        <v>218</v>
      </c>
      <c r="U195" s="161">
        <v>6.0000000000000001E-3</v>
      </c>
      <c r="V195" s="161">
        <f>ROUND(E195*U195,2)</f>
        <v>0.02</v>
      </c>
      <c r="W195" s="161"/>
      <c r="X195" s="161" t="s">
        <v>1048</v>
      </c>
      <c r="Y195" s="150"/>
      <c r="Z195" s="150"/>
      <c r="AA195" s="150"/>
      <c r="AB195" s="150"/>
      <c r="AC195" s="150"/>
      <c r="AD195" s="150"/>
      <c r="AE195" s="150"/>
      <c r="AF195" s="150"/>
      <c r="AG195" s="150" t="s">
        <v>1049</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59" t="s">
        <v>1060</v>
      </c>
      <c r="D196" s="260"/>
      <c r="E196" s="260"/>
      <c r="F196" s="260"/>
      <c r="G196" s="260"/>
      <c r="H196" s="161"/>
      <c r="I196" s="161"/>
      <c r="J196" s="161"/>
      <c r="K196" s="161"/>
      <c r="L196" s="161"/>
      <c r="M196" s="161"/>
      <c r="N196" s="161"/>
      <c r="O196" s="161"/>
      <c r="P196" s="161"/>
      <c r="Q196" s="161"/>
      <c r="R196" s="161"/>
      <c r="S196" s="161"/>
      <c r="T196" s="161"/>
      <c r="U196" s="161"/>
      <c r="V196" s="161"/>
      <c r="W196" s="161"/>
      <c r="X196" s="161"/>
      <c r="Y196" s="150"/>
      <c r="Z196" s="150"/>
      <c r="AA196" s="150"/>
      <c r="AB196" s="150"/>
      <c r="AC196" s="150"/>
      <c r="AD196" s="150"/>
      <c r="AE196" s="150"/>
      <c r="AF196" s="150"/>
      <c r="AG196" s="150" t="s">
        <v>244</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57"/>
      <c r="B197" s="158"/>
      <c r="C197" s="261"/>
      <c r="D197" s="262"/>
      <c r="E197" s="262"/>
      <c r="F197" s="262"/>
      <c r="G197" s="262"/>
      <c r="H197" s="161"/>
      <c r="I197" s="161"/>
      <c r="J197" s="161"/>
      <c r="K197" s="161"/>
      <c r="L197" s="161"/>
      <c r="M197" s="161"/>
      <c r="N197" s="161"/>
      <c r="O197" s="161"/>
      <c r="P197" s="161"/>
      <c r="Q197" s="161"/>
      <c r="R197" s="161"/>
      <c r="S197" s="161"/>
      <c r="T197" s="161"/>
      <c r="U197" s="161"/>
      <c r="V197" s="161"/>
      <c r="W197" s="161"/>
      <c r="X197" s="161"/>
      <c r="Y197" s="150"/>
      <c r="Z197" s="150"/>
      <c r="AA197" s="150"/>
      <c r="AB197" s="150"/>
      <c r="AC197" s="150"/>
      <c r="AD197" s="150"/>
      <c r="AE197" s="150"/>
      <c r="AF197" s="150"/>
      <c r="AG197" s="150" t="s">
        <v>221</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x14ac:dyDescent="0.2">
      <c r="A198" s="3"/>
      <c r="B198" s="4"/>
      <c r="C198" s="181"/>
      <c r="D198" s="6"/>
      <c r="E198" s="3"/>
      <c r="F198" s="3"/>
      <c r="G198" s="3"/>
      <c r="H198" s="3"/>
      <c r="I198" s="3"/>
      <c r="J198" s="3"/>
      <c r="K198" s="3"/>
      <c r="L198" s="3"/>
      <c r="M198" s="3"/>
      <c r="N198" s="3"/>
      <c r="O198" s="3"/>
      <c r="P198" s="3"/>
      <c r="Q198" s="3"/>
      <c r="R198" s="3"/>
      <c r="S198" s="3"/>
      <c r="T198" s="3"/>
      <c r="U198" s="3"/>
      <c r="V198" s="3"/>
      <c r="W198" s="3"/>
      <c r="X198" s="3"/>
      <c r="AE198">
        <v>15</v>
      </c>
      <c r="AF198">
        <v>21</v>
      </c>
      <c r="AG198" t="s">
        <v>199</v>
      </c>
    </row>
    <row r="199" spans="1:60" x14ac:dyDescent="0.2">
      <c r="A199" s="153"/>
      <c r="B199" s="154" t="s">
        <v>29</v>
      </c>
      <c r="C199" s="182"/>
      <c r="D199" s="155"/>
      <c r="E199" s="156"/>
      <c r="F199" s="156"/>
      <c r="G199" s="178">
        <f>G8+G58+G75+G83+G101+G159+G165+G169+G182+G186</f>
        <v>1734273.01</v>
      </c>
      <c r="H199" s="3"/>
      <c r="I199" s="3"/>
      <c r="J199" s="3"/>
      <c r="K199" s="3"/>
      <c r="L199" s="3"/>
      <c r="M199" s="3"/>
      <c r="N199" s="3"/>
      <c r="O199" s="3"/>
      <c r="P199" s="3"/>
      <c r="Q199" s="3"/>
      <c r="R199" s="3"/>
      <c r="S199" s="3"/>
      <c r="T199" s="3"/>
      <c r="U199" s="3"/>
      <c r="V199" s="3"/>
      <c r="W199" s="3"/>
      <c r="X199" s="3"/>
      <c r="AE199">
        <f>SUMIF(L7:L197,AE198,G7:G197)</f>
        <v>0</v>
      </c>
      <c r="AF199">
        <f>SUMIF(L7:L197,AF198,G7:G197)</f>
        <v>1734273.0100000002</v>
      </c>
      <c r="AG199" t="s">
        <v>230</v>
      </c>
    </row>
    <row r="200" spans="1:60" x14ac:dyDescent="0.2">
      <c r="C200" s="183"/>
      <c r="D200" s="10"/>
      <c r="AG200" t="s">
        <v>231</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9OzTFdz3GOxqasK57WE5i/P0nbPwnDbQ+CAR6qhxnFjoGNvJ3t9UJbzVE0gXyjb+m0f5HqLqOJGix4ZK9dspg==" saltValue="uOAH7T49lllHfPYe/apIYQ==" spinCount="100000" sheet="1"/>
  <mergeCells count="71">
    <mergeCell ref="C14:G14"/>
    <mergeCell ref="A1:G1"/>
    <mergeCell ref="C2:G2"/>
    <mergeCell ref="C3:G3"/>
    <mergeCell ref="C4:G4"/>
    <mergeCell ref="C10:G10"/>
    <mergeCell ref="C38:G38"/>
    <mergeCell ref="C16:G16"/>
    <mergeCell ref="C18:G18"/>
    <mergeCell ref="C20:G20"/>
    <mergeCell ref="C22:G22"/>
    <mergeCell ref="C25:G25"/>
    <mergeCell ref="C27:G27"/>
    <mergeCell ref="C30:G30"/>
    <mergeCell ref="C32:G32"/>
    <mergeCell ref="C33:G33"/>
    <mergeCell ref="C35:G35"/>
    <mergeCell ref="C36:G36"/>
    <mergeCell ref="C70:G70"/>
    <mergeCell ref="C39:G39"/>
    <mergeCell ref="C41:G41"/>
    <mergeCell ref="C43:G43"/>
    <mergeCell ref="C46:G46"/>
    <mergeCell ref="C50:G50"/>
    <mergeCell ref="C53:G53"/>
    <mergeCell ref="C55:G55"/>
    <mergeCell ref="C57:G57"/>
    <mergeCell ref="C61:G61"/>
    <mergeCell ref="C65:G65"/>
    <mergeCell ref="C68:G68"/>
    <mergeCell ref="C113:G113"/>
    <mergeCell ref="C74:G74"/>
    <mergeCell ref="C82:G82"/>
    <mergeCell ref="C85:G85"/>
    <mergeCell ref="C88:G88"/>
    <mergeCell ref="C90:G90"/>
    <mergeCell ref="C94:G94"/>
    <mergeCell ref="C97:G97"/>
    <mergeCell ref="C100:G100"/>
    <mergeCell ref="C104:G104"/>
    <mergeCell ref="C107:G107"/>
    <mergeCell ref="C110:G110"/>
    <mergeCell ref="C152:G152"/>
    <mergeCell ref="C116:G116"/>
    <mergeCell ref="C119:G119"/>
    <mergeCell ref="C122:G122"/>
    <mergeCell ref="C125:G125"/>
    <mergeCell ref="C129:G129"/>
    <mergeCell ref="C132:G132"/>
    <mergeCell ref="C135:G135"/>
    <mergeCell ref="C138:G138"/>
    <mergeCell ref="C143:G143"/>
    <mergeCell ref="C146:G146"/>
    <mergeCell ref="C149:G149"/>
    <mergeCell ref="C188:G188"/>
    <mergeCell ref="C155:G155"/>
    <mergeCell ref="C158:G158"/>
    <mergeCell ref="C164:G164"/>
    <mergeCell ref="C167:G167"/>
    <mergeCell ref="C168:G168"/>
    <mergeCell ref="C172:G172"/>
    <mergeCell ref="C175:G175"/>
    <mergeCell ref="C178:G178"/>
    <mergeCell ref="C180:G180"/>
    <mergeCell ref="C181:G181"/>
    <mergeCell ref="C185:G185"/>
    <mergeCell ref="C190:G190"/>
    <mergeCell ref="C192:G192"/>
    <mergeCell ref="C194:G194"/>
    <mergeCell ref="C196:G196"/>
    <mergeCell ref="C197:G19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A305-7687-4489-95E1-F4D6A9B04DB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71</v>
      </c>
      <c r="C3" s="253" t="s">
        <v>72</v>
      </c>
      <c r="D3" s="254"/>
      <c r="E3" s="254"/>
      <c r="F3" s="254"/>
      <c r="G3" s="255"/>
      <c r="AC3" s="124" t="s">
        <v>186</v>
      </c>
      <c r="AG3" t="s">
        <v>189</v>
      </c>
    </row>
    <row r="4" spans="1:60" ht="24.95" customHeight="1" x14ac:dyDescent="0.2">
      <c r="A4" s="143" t="s">
        <v>9</v>
      </c>
      <c r="B4" s="144" t="s">
        <v>43</v>
      </c>
      <c r="C4" s="256" t="s">
        <v>73</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171</v>
      </c>
      <c r="C8" s="179" t="s">
        <v>172</v>
      </c>
      <c r="D8" s="166"/>
      <c r="E8" s="167"/>
      <c r="F8" s="168"/>
      <c r="G8" s="168">
        <f>SUMIF(AG9:AG142,"&lt;&gt;NOR",G9:G142)</f>
        <v>288802.52</v>
      </c>
      <c r="H8" s="168"/>
      <c r="I8" s="168">
        <f>SUM(I9:I142)</f>
        <v>0</v>
      </c>
      <c r="J8" s="168"/>
      <c r="K8" s="168">
        <f>SUM(K9:K142)</f>
        <v>0</v>
      </c>
      <c r="L8" s="168"/>
      <c r="M8" s="168">
        <f>SUM(M9:M142)</f>
        <v>349451.04920000001</v>
      </c>
      <c r="N8" s="168"/>
      <c r="O8" s="168">
        <f>SUM(O9:O142)</f>
        <v>0</v>
      </c>
      <c r="P8" s="168"/>
      <c r="Q8" s="168">
        <f>SUM(Q9:Q142)</f>
        <v>0</v>
      </c>
      <c r="R8" s="168"/>
      <c r="S8" s="168"/>
      <c r="T8" s="169"/>
      <c r="U8" s="163"/>
      <c r="V8" s="163">
        <f>SUM(V9:V142)</f>
        <v>58</v>
      </c>
      <c r="W8" s="163"/>
      <c r="X8" s="163"/>
      <c r="AG8" t="s">
        <v>213</v>
      </c>
    </row>
    <row r="9" spans="1:60" outlineLevel="1" x14ac:dyDescent="0.2">
      <c r="A9" s="170">
        <v>1</v>
      </c>
      <c r="B9" s="171" t="s">
        <v>1854</v>
      </c>
      <c r="C9" s="180" t="s">
        <v>1855</v>
      </c>
      <c r="D9" s="172" t="s">
        <v>239</v>
      </c>
      <c r="E9" s="173">
        <v>117</v>
      </c>
      <c r="F9" s="174">
        <v>33</v>
      </c>
      <c r="G9" s="175">
        <f>ROUND(E9*F9,2)</f>
        <v>3861</v>
      </c>
      <c r="H9" s="174"/>
      <c r="I9" s="175">
        <f>ROUND(E9*H9,2)</f>
        <v>0</v>
      </c>
      <c r="J9" s="174"/>
      <c r="K9" s="175">
        <f>ROUND(E9*J9,2)</f>
        <v>0</v>
      </c>
      <c r="L9" s="175">
        <v>21</v>
      </c>
      <c r="M9" s="175">
        <f>G9*(1+L9/100)</f>
        <v>4671.8099999999995</v>
      </c>
      <c r="N9" s="175">
        <v>0</v>
      </c>
      <c r="O9" s="175">
        <f>ROUND(E9*N9,2)</f>
        <v>0</v>
      </c>
      <c r="P9" s="175">
        <v>0</v>
      </c>
      <c r="Q9" s="175">
        <f>ROUND(E9*P9,2)</f>
        <v>0</v>
      </c>
      <c r="R9" s="175"/>
      <c r="S9" s="175" t="s">
        <v>288</v>
      </c>
      <c r="T9" s="176" t="s">
        <v>218</v>
      </c>
      <c r="U9" s="161">
        <v>0</v>
      </c>
      <c r="V9" s="161">
        <f>ROUND(E9*U9,2)</f>
        <v>0</v>
      </c>
      <c r="W9" s="161"/>
      <c r="X9" s="161" t="s">
        <v>241</v>
      </c>
      <c r="Y9" s="150"/>
      <c r="Z9" s="150"/>
      <c r="AA9" s="150"/>
      <c r="AB9" s="150"/>
      <c r="AC9" s="150"/>
      <c r="AD9" s="150"/>
      <c r="AE9" s="150"/>
      <c r="AF9" s="150"/>
      <c r="AG9" s="150" t="s">
        <v>1856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0"/>
      <c r="D10" s="251"/>
      <c r="E10" s="251"/>
      <c r="F10" s="251"/>
      <c r="G10" s="25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221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0">
        <v>2</v>
      </c>
      <c r="B11" s="171" t="s">
        <v>1857</v>
      </c>
      <c r="C11" s="180" t="s">
        <v>1858</v>
      </c>
      <c r="D11" s="172" t="s">
        <v>239</v>
      </c>
      <c r="E11" s="173">
        <v>35</v>
      </c>
      <c r="F11" s="174">
        <v>105.05</v>
      </c>
      <c r="G11" s="175">
        <f>ROUND(E11*F11,2)</f>
        <v>3676.75</v>
      </c>
      <c r="H11" s="174"/>
      <c r="I11" s="175">
        <f>ROUND(E11*H11,2)</f>
        <v>0</v>
      </c>
      <c r="J11" s="174"/>
      <c r="K11" s="175">
        <f>ROUND(E11*J11,2)</f>
        <v>0</v>
      </c>
      <c r="L11" s="175">
        <v>21</v>
      </c>
      <c r="M11" s="175">
        <f>G11*(1+L11/100)</f>
        <v>4448.8675000000003</v>
      </c>
      <c r="N11" s="175">
        <v>0</v>
      </c>
      <c r="O11" s="175">
        <f>ROUND(E11*N11,2)</f>
        <v>0</v>
      </c>
      <c r="P11" s="175">
        <v>0</v>
      </c>
      <c r="Q11" s="175">
        <f>ROUND(E11*P11,2)</f>
        <v>0</v>
      </c>
      <c r="R11" s="175"/>
      <c r="S11" s="175" t="s">
        <v>288</v>
      </c>
      <c r="T11" s="176" t="s">
        <v>218</v>
      </c>
      <c r="U11" s="161">
        <v>0</v>
      </c>
      <c r="V11" s="161">
        <f>ROUND(E11*U11,2)</f>
        <v>0</v>
      </c>
      <c r="W11" s="161"/>
      <c r="X11" s="161" t="s">
        <v>241</v>
      </c>
      <c r="Y11" s="150"/>
      <c r="Z11" s="150"/>
      <c r="AA11" s="150"/>
      <c r="AB11" s="150"/>
      <c r="AC11" s="150"/>
      <c r="AD11" s="150"/>
      <c r="AE11" s="150"/>
      <c r="AF11" s="150"/>
      <c r="AG11" s="150" t="s">
        <v>1856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50"/>
      <c r="D12" s="251"/>
      <c r="E12" s="251"/>
      <c r="F12" s="251"/>
      <c r="G12" s="251"/>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0">
        <v>3</v>
      </c>
      <c r="B13" s="171" t="s">
        <v>1859</v>
      </c>
      <c r="C13" s="180" t="s">
        <v>1860</v>
      </c>
      <c r="D13" s="172" t="s">
        <v>1861</v>
      </c>
      <c r="E13" s="173">
        <v>66</v>
      </c>
      <c r="F13" s="174">
        <v>69.16</v>
      </c>
      <c r="G13" s="175">
        <f>ROUND(E13*F13,2)</f>
        <v>4564.5600000000004</v>
      </c>
      <c r="H13" s="174"/>
      <c r="I13" s="175">
        <f>ROUND(E13*H13,2)</f>
        <v>0</v>
      </c>
      <c r="J13" s="174"/>
      <c r="K13" s="175">
        <f>ROUND(E13*J13,2)</f>
        <v>0</v>
      </c>
      <c r="L13" s="175">
        <v>21</v>
      </c>
      <c r="M13" s="175">
        <f>G13*(1+L13/100)</f>
        <v>5523.1176000000005</v>
      </c>
      <c r="N13" s="175">
        <v>0</v>
      </c>
      <c r="O13" s="175">
        <f>ROUND(E13*N13,2)</f>
        <v>0</v>
      </c>
      <c r="P13" s="175">
        <v>0</v>
      </c>
      <c r="Q13" s="175">
        <f>ROUND(E13*P13,2)</f>
        <v>0</v>
      </c>
      <c r="R13" s="175"/>
      <c r="S13" s="175" t="s">
        <v>288</v>
      </c>
      <c r="T13" s="176" t="s">
        <v>218</v>
      </c>
      <c r="U13" s="161">
        <v>0</v>
      </c>
      <c r="V13" s="161">
        <f>ROUND(E13*U13,2)</f>
        <v>0</v>
      </c>
      <c r="W13" s="161"/>
      <c r="X13" s="161" t="s">
        <v>241</v>
      </c>
      <c r="Y13" s="150"/>
      <c r="Z13" s="150"/>
      <c r="AA13" s="150"/>
      <c r="AB13" s="150"/>
      <c r="AC13" s="150"/>
      <c r="AD13" s="150"/>
      <c r="AE13" s="150"/>
      <c r="AF13" s="150"/>
      <c r="AG13" s="150" t="s">
        <v>1856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50"/>
      <c r="D14" s="251"/>
      <c r="E14" s="251"/>
      <c r="F14" s="251"/>
      <c r="G14" s="251"/>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221</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0">
        <v>4</v>
      </c>
      <c r="B15" s="171" t="s">
        <v>1862</v>
      </c>
      <c r="C15" s="180" t="s">
        <v>1863</v>
      </c>
      <c r="D15" s="172" t="s">
        <v>1861</v>
      </c>
      <c r="E15" s="173">
        <v>22</v>
      </c>
      <c r="F15" s="174">
        <v>92.59</v>
      </c>
      <c r="G15" s="175">
        <f>ROUND(E15*F15,2)</f>
        <v>2036.98</v>
      </c>
      <c r="H15" s="174"/>
      <c r="I15" s="175">
        <f>ROUND(E15*H15,2)</f>
        <v>0</v>
      </c>
      <c r="J15" s="174"/>
      <c r="K15" s="175">
        <f>ROUND(E15*J15,2)</f>
        <v>0</v>
      </c>
      <c r="L15" s="175">
        <v>21</v>
      </c>
      <c r="M15" s="175">
        <f>G15*(1+L15/100)</f>
        <v>2464.7458000000001</v>
      </c>
      <c r="N15" s="175">
        <v>0</v>
      </c>
      <c r="O15" s="175">
        <f>ROUND(E15*N15,2)</f>
        <v>0</v>
      </c>
      <c r="P15" s="175">
        <v>0</v>
      </c>
      <c r="Q15" s="175">
        <f>ROUND(E15*P15,2)</f>
        <v>0</v>
      </c>
      <c r="R15" s="175"/>
      <c r="S15" s="175" t="s">
        <v>288</v>
      </c>
      <c r="T15" s="176" t="s">
        <v>218</v>
      </c>
      <c r="U15" s="161">
        <v>0</v>
      </c>
      <c r="V15" s="161">
        <f>ROUND(E15*U15,2)</f>
        <v>0</v>
      </c>
      <c r="W15" s="161"/>
      <c r="X15" s="161" t="s">
        <v>241</v>
      </c>
      <c r="Y15" s="150"/>
      <c r="Z15" s="150"/>
      <c r="AA15" s="150"/>
      <c r="AB15" s="150"/>
      <c r="AC15" s="150"/>
      <c r="AD15" s="150"/>
      <c r="AE15" s="150"/>
      <c r="AF15" s="150"/>
      <c r="AG15" s="150" t="s">
        <v>1856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50"/>
      <c r="D16" s="251"/>
      <c r="E16" s="251"/>
      <c r="F16" s="251"/>
      <c r="G16" s="251"/>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221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0">
        <v>5</v>
      </c>
      <c r="B17" s="171" t="s">
        <v>1864</v>
      </c>
      <c r="C17" s="180" t="s">
        <v>1865</v>
      </c>
      <c r="D17" s="172" t="s">
        <v>1861</v>
      </c>
      <c r="E17" s="173">
        <v>2</v>
      </c>
      <c r="F17" s="174">
        <v>117.51</v>
      </c>
      <c r="G17" s="175">
        <f>ROUND(E17*F17,2)</f>
        <v>235.02</v>
      </c>
      <c r="H17" s="174"/>
      <c r="I17" s="175">
        <f>ROUND(E17*H17,2)</f>
        <v>0</v>
      </c>
      <c r="J17" s="174"/>
      <c r="K17" s="175">
        <f>ROUND(E17*J17,2)</f>
        <v>0</v>
      </c>
      <c r="L17" s="175">
        <v>21</v>
      </c>
      <c r="M17" s="175">
        <f>G17*(1+L17/100)</f>
        <v>284.37420000000003</v>
      </c>
      <c r="N17" s="175">
        <v>0</v>
      </c>
      <c r="O17" s="175">
        <f>ROUND(E17*N17,2)</f>
        <v>0</v>
      </c>
      <c r="P17" s="175">
        <v>0</v>
      </c>
      <c r="Q17" s="175">
        <f>ROUND(E17*P17,2)</f>
        <v>0</v>
      </c>
      <c r="R17" s="175"/>
      <c r="S17" s="175" t="s">
        <v>288</v>
      </c>
      <c r="T17" s="176" t="s">
        <v>218</v>
      </c>
      <c r="U17" s="161">
        <v>0</v>
      </c>
      <c r="V17" s="161">
        <f>ROUND(E17*U17,2)</f>
        <v>0</v>
      </c>
      <c r="W17" s="161"/>
      <c r="X17" s="161" t="s">
        <v>241</v>
      </c>
      <c r="Y17" s="150"/>
      <c r="Z17" s="150"/>
      <c r="AA17" s="150"/>
      <c r="AB17" s="150"/>
      <c r="AC17" s="150"/>
      <c r="AD17" s="150"/>
      <c r="AE17" s="150"/>
      <c r="AF17" s="150"/>
      <c r="AG17" s="150" t="s">
        <v>1856</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50"/>
      <c r="D18" s="251"/>
      <c r="E18" s="251"/>
      <c r="F18" s="251"/>
      <c r="G18" s="251"/>
      <c r="H18" s="161"/>
      <c r="I18" s="161"/>
      <c r="J18" s="161"/>
      <c r="K18" s="161"/>
      <c r="L18" s="161"/>
      <c r="M18" s="161"/>
      <c r="N18" s="161"/>
      <c r="O18" s="161"/>
      <c r="P18" s="161"/>
      <c r="Q18" s="161"/>
      <c r="R18" s="161"/>
      <c r="S18" s="161"/>
      <c r="T18" s="161"/>
      <c r="U18" s="161"/>
      <c r="V18" s="161"/>
      <c r="W18" s="161"/>
      <c r="X18" s="161"/>
      <c r="Y18" s="150"/>
      <c r="Z18" s="150"/>
      <c r="AA18" s="150"/>
      <c r="AB18" s="150"/>
      <c r="AC18" s="150"/>
      <c r="AD18" s="150"/>
      <c r="AE18" s="150"/>
      <c r="AF18" s="150"/>
      <c r="AG18" s="150" t="s">
        <v>221</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0">
        <v>6</v>
      </c>
      <c r="B19" s="171" t="s">
        <v>1866</v>
      </c>
      <c r="C19" s="180" t="s">
        <v>1867</v>
      </c>
      <c r="D19" s="172" t="s">
        <v>1861</v>
      </c>
      <c r="E19" s="173">
        <v>22</v>
      </c>
      <c r="F19" s="174">
        <v>142.44</v>
      </c>
      <c r="G19" s="175">
        <f>ROUND(E19*F19,2)</f>
        <v>3133.68</v>
      </c>
      <c r="H19" s="174"/>
      <c r="I19" s="175">
        <f>ROUND(E19*H19,2)</f>
        <v>0</v>
      </c>
      <c r="J19" s="174"/>
      <c r="K19" s="175">
        <f>ROUND(E19*J19,2)</f>
        <v>0</v>
      </c>
      <c r="L19" s="175">
        <v>21</v>
      </c>
      <c r="M19" s="175">
        <f>G19*(1+L19/100)</f>
        <v>3791.7527999999998</v>
      </c>
      <c r="N19" s="175">
        <v>0</v>
      </c>
      <c r="O19" s="175">
        <f>ROUND(E19*N19,2)</f>
        <v>0</v>
      </c>
      <c r="P19" s="175">
        <v>0</v>
      </c>
      <c r="Q19" s="175">
        <f>ROUND(E19*P19,2)</f>
        <v>0</v>
      </c>
      <c r="R19" s="175"/>
      <c r="S19" s="175" t="s">
        <v>288</v>
      </c>
      <c r="T19" s="176" t="s">
        <v>218</v>
      </c>
      <c r="U19" s="161">
        <v>0</v>
      </c>
      <c r="V19" s="161">
        <f>ROUND(E19*U19,2)</f>
        <v>0</v>
      </c>
      <c r="W19" s="161"/>
      <c r="X19" s="161" t="s">
        <v>241</v>
      </c>
      <c r="Y19" s="150"/>
      <c r="Z19" s="150"/>
      <c r="AA19" s="150"/>
      <c r="AB19" s="150"/>
      <c r="AC19" s="150"/>
      <c r="AD19" s="150"/>
      <c r="AE19" s="150"/>
      <c r="AF19" s="150"/>
      <c r="AG19" s="150" t="s">
        <v>1856</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50"/>
      <c r="D20" s="251"/>
      <c r="E20" s="251"/>
      <c r="F20" s="251"/>
      <c r="G20" s="251"/>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221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0">
        <v>7</v>
      </c>
      <c r="B21" s="171" t="s">
        <v>1868</v>
      </c>
      <c r="C21" s="180" t="s">
        <v>1869</v>
      </c>
      <c r="D21" s="172" t="s">
        <v>1861</v>
      </c>
      <c r="E21" s="173">
        <v>7</v>
      </c>
      <c r="F21" s="174">
        <v>178.05</v>
      </c>
      <c r="G21" s="175">
        <f>ROUND(E21*F21,2)</f>
        <v>1246.3499999999999</v>
      </c>
      <c r="H21" s="174"/>
      <c r="I21" s="175">
        <f>ROUND(E21*H21,2)</f>
        <v>0</v>
      </c>
      <c r="J21" s="174"/>
      <c r="K21" s="175">
        <f>ROUND(E21*J21,2)</f>
        <v>0</v>
      </c>
      <c r="L21" s="175">
        <v>21</v>
      </c>
      <c r="M21" s="175">
        <f>G21*(1+L21/100)</f>
        <v>1508.0835</v>
      </c>
      <c r="N21" s="175">
        <v>0</v>
      </c>
      <c r="O21" s="175">
        <f>ROUND(E21*N21,2)</f>
        <v>0</v>
      </c>
      <c r="P21" s="175">
        <v>0</v>
      </c>
      <c r="Q21" s="175">
        <f>ROUND(E21*P21,2)</f>
        <v>0</v>
      </c>
      <c r="R21" s="175"/>
      <c r="S21" s="175" t="s">
        <v>288</v>
      </c>
      <c r="T21" s="176" t="s">
        <v>218</v>
      </c>
      <c r="U21" s="161">
        <v>0</v>
      </c>
      <c r="V21" s="161">
        <f>ROUND(E21*U21,2)</f>
        <v>0</v>
      </c>
      <c r="W21" s="161"/>
      <c r="X21" s="161" t="s">
        <v>241</v>
      </c>
      <c r="Y21" s="150"/>
      <c r="Z21" s="150"/>
      <c r="AA21" s="150"/>
      <c r="AB21" s="150"/>
      <c r="AC21" s="150"/>
      <c r="AD21" s="150"/>
      <c r="AE21" s="150"/>
      <c r="AF21" s="150"/>
      <c r="AG21" s="150" t="s">
        <v>1856</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50"/>
      <c r="D22" s="251"/>
      <c r="E22" s="251"/>
      <c r="F22" s="251"/>
      <c r="G22" s="251"/>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221</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0">
        <v>8</v>
      </c>
      <c r="B23" s="171" t="s">
        <v>1870</v>
      </c>
      <c r="C23" s="180" t="s">
        <v>1871</v>
      </c>
      <c r="D23" s="172" t="s">
        <v>1861</v>
      </c>
      <c r="E23" s="173">
        <v>3</v>
      </c>
      <c r="F23" s="174">
        <v>213.65</v>
      </c>
      <c r="G23" s="175">
        <f>ROUND(E23*F23,2)</f>
        <v>640.95000000000005</v>
      </c>
      <c r="H23" s="174"/>
      <c r="I23" s="175">
        <f>ROUND(E23*H23,2)</f>
        <v>0</v>
      </c>
      <c r="J23" s="174"/>
      <c r="K23" s="175">
        <f>ROUND(E23*J23,2)</f>
        <v>0</v>
      </c>
      <c r="L23" s="175">
        <v>21</v>
      </c>
      <c r="M23" s="175">
        <f>G23*(1+L23/100)</f>
        <v>775.54950000000008</v>
      </c>
      <c r="N23" s="175">
        <v>0</v>
      </c>
      <c r="O23" s="175">
        <f>ROUND(E23*N23,2)</f>
        <v>0</v>
      </c>
      <c r="P23" s="175">
        <v>0</v>
      </c>
      <c r="Q23" s="175">
        <f>ROUND(E23*P23,2)</f>
        <v>0</v>
      </c>
      <c r="R23" s="175"/>
      <c r="S23" s="175" t="s">
        <v>288</v>
      </c>
      <c r="T23" s="176" t="s">
        <v>218</v>
      </c>
      <c r="U23" s="161">
        <v>0</v>
      </c>
      <c r="V23" s="161">
        <f>ROUND(E23*U23,2)</f>
        <v>0</v>
      </c>
      <c r="W23" s="161"/>
      <c r="X23" s="161" t="s">
        <v>241</v>
      </c>
      <c r="Y23" s="150"/>
      <c r="Z23" s="150"/>
      <c r="AA23" s="150"/>
      <c r="AB23" s="150"/>
      <c r="AC23" s="150"/>
      <c r="AD23" s="150"/>
      <c r="AE23" s="150"/>
      <c r="AF23" s="150"/>
      <c r="AG23" s="150" t="s">
        <v>1856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50"/>
      <c r="D24" s="251"/>
      <c r="E24" s="251"/>
      <c r="F24" s="251"/>
      <c r="G24" s="251"/>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221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0">
        <v>9</v>
      </c>
      <c r="B25" s="171" t="s">
        <v>1872</v>
      </c>
      <c r="C25" s="180" t="s">
        <v>1873</v>
      </c>
      <c r="D25" s="172" t="s">
        <v>1861</v>
      </c>
      <c r="E25" s="173">
        <v>7</v>
      </c>
      <c r="F25" s="174">
        <v>195.85</v>
      </c>
      <c r="G25" s="175">
        <f>ROUND(E25*F25,2)</f>
        <v>1370.95</v>
      </c>
      <c r="H25" s="174"/>
      <c r="I25" s="175">
        <f>ROUND(E25*H25,2)</f>
        <v>0</v>
      </c>
      <c r="J25" s="174"/>
      <c r="K25" s="175">
        <f>ROUND(E25*J25,2)</f>
        <v>0</v>
      </c>
      <c r="L25" s="175">
        <v>21</v>
      </c>
      <c r="M25" s="175">
        <f>G25*(1+L25/100)</f>
        <v>1658.8495</v>
      </c>
      <c r="N25" s="175">
        <v>0</v>
      </c>
      <c r="O25" s="175">
        <f>ROUND(E25*N25,2)</f>
        <v>0</v>
      </c>
      <c r="P25" s="175">
        <v>0</v>
      </c>
      <c r="Q25" s="175">
        <f>ROUND(E25*P25,2)</f>
        <v>0</v>
      </c>
      <c r="R25" s="175"/>
      <c r="S25" s="175" t="s">
        <v>288</v>
      </c>
      <c r="T25" s="176" t="s">
        <v>218</v>
      </c>
      <c r="U25" s="161">
        <v>0</v>
      </c>
      <c r="V25" s="161">
        <f>ROUND(E25*U25,2)</f>
        <v>0</v>
      </c>
      <c r="W25" s="161"/>
      <c r="X25" s="161" t="s">
        <v>241</v>
      </c>
      <c r="Y25" s="150"/>
      <c r="Z25" s="150"/>
      <c r="AA25" s="150"/>
      <c r="AB25" s="150"/>
      <c r="AC25" s="150"/>
      <c r="AD25" s="150"/>
      <c r="AE25" s="150"/>
      <c r="AF25" s="150"/>
      <c r="AG25" s="150" t="s">
        <v>1856</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50"/>
      <c r="D26" s="251"/>
      <c r="E26" s="251"/>
      <c r="F26" s="251"/>
      <c r="G26" s="251"/>
      <c r="H26" s="161"/>
      <c r="I26" s="161"/>
      <c r="J26" s="161"/>
      <c r="K26" s="161"/>
      <c r="L26" s="161"/>
      <c r="M26" s="161"/>
      <c r="N26" s="161"/>
      <c r="O26" s="161"/>
      <c r="P26" s="161"/>
      <c r="Q26" s="161"/>
      <c r="R26" s="161"/>
      <c r="S26" s="161"/>
      <c r="T26" s="161"/>
      <c r="U26" s="161"/>
      <c r="V26" s="161"/>
      <c r="W26" s="161"/>
      <c r="X26" s="161"/>
      <c r="Y26" s="150"/>
      <c r="Z26" s="150"/>
      <c r="AA26" s="150"/>
      <c r="AB26" s="150"/>
      <c r="AC26" s="150"/>
      <c r="AD26" s="150"/>
      <c r="AE26" s="150"/>
      <c r="AF26" s="150"/>
      <c r="AG26" s="150" t="s">
        <v>221</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0">
        <v>10</v>
      </c>
      <c r="B27" s="171" t="s">
        <v>1874</v>
      </c>
      <c r="C27" s="180" t="s">
        <v>1875</v>
      </c>
      <c r="D27" s="172" t="s">
        <v>1861</v>
      </c>
      <c r="E27" s="173">
        <v>1</v>
      </c>
      <c r="F27" s="174">
        <v>178.04</v>
      </c>
      <c r="G27" s="175">
        <f>ROUND(E27*F27,2)</f>
        <v>178.04</v>
      </c>
      <c r="H27" s="174"/>
      <c r="I27" s="175">
        <f>ROUND(E27*H27,2)</f>
        <v>0</v>
      </c>
      <c r="J27" s="174"/>
      <c r="K27" s="175">
        <f>ROUND(E27*J27,2)</f>
        <v>0</v>
      </c>
      <c r="L27" s="175">
        <v>21</v>
      </c>
      <c r="M27" s="175">
        <f>G27*(1+L27/100)</f>
        <v>215.42839999999998</v>
      </c>
      <c r="N27" s="175">
        <v>0</v>
      </c>
      <c r="O27" s="175">
        <f>ROUND(E27*N27,2)</f>
        <v>0</v>
      </c>
      <c r="P27" s="175">
        <v>0</v>
      </c>
      <c r="Q27" s="175">
        <f>ROUND(E27*P27,2)</f>
        <v>0</v>
      </c>
      <c r="R27" s="175"/>
      <c r="S27" s="175" t="s">
        <v>288</v>
      </c>
      <c r="T27" s="176" t="s">
        <v>218</v>
      </c>
      <c r="U27" s="161">
        <v>0</v>
      </c>
      <c r="V27" s="161">
        <f>ROUND(E27*U27,2)</f>
        <v>0</v>
      </c>
      <c r="W27" s="161"/>
      <c r="X27" s="161" t="s">
        <v>241</v>
      </c>
      <c r="Y27" s="150"/>
      <c r="Z27" s="150"/>
      <c r="AA27" s="150"/>
      <c r="AB27" s="150"/>
      <c r="AC27" s="150"/>
      <c r="AD27" s="150"/>
      <c r="AE27" s="150"/>
      <c r="AF27" s="150"/>
      <c r="AG27" s="150" t="s">
        <v>1856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50"/>
      <c r="D28" s="251"/>
      <c r="E28" s="251"/>
      <c r="F28" s="251"/>
      <c r="G28" s="251"/>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221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0">
        <v>11</v>
      </c>
      <c r="B29" s="171" t="s">
        <v>1876</v>
      </c>
      <c r="C29" s="180" t="s">
        <v>1877</v>
      </c>
      <c r="D29" s="172" t="s">
        <v>1861</v>
      </c>
      <c r="E29" s="173">
        <v>1</v>
      </c>
      <c r="F29" s="174">
        <v>639.78</v>
      </c>
      <c r="G29" s="175">
        <f>ROUND(E29*F29,2)</f>
        <v>639.78</v>
      </c>
      <c r="H29" s="174"/>
      <c r="I29" s="175">
        <f>ROUND(E29*H29,2)</f>
        <v>0</v>
      </c>
      <c r="J29" s="174"/>
      <c r="K29" s="175">
        <f>ROUND(E29*J29,2)</f>
        <v>0</v>
      </c>
      <c r="L29" s="175">
        <v>21</v>
      </c>
      <c r="M29" s="175">
        <f>G29*(1+L29/100)</f>
        <v>774.13379999999995</v>
      </c>
      <c r="N29" s="175">
        <v>0</v>
      </c>
      <c r="O29" s="175">
        <f>ROUND(E29*N29,2)</f>
        <v>0</v>
      </c>
      <c r="P29" s="175">
        <v>0</v>
      </c>
      <c r="Q29" s="175">
        <f>ROUND(E29*P29,2)</f>
        <v>0</v>
      </c>
      <c r="R29" s="175"/>
      <c r="S29" s="175" t="s">
        <v>288</v>
      </c>
      <c r="T29" s="176" t="s">
        <v>218</v>
      </c>
      <c r="U29" s="161">
        <v>0</v>
      </c>
      <c r="V29" s="161">
        <f>ROUND(E29*U29,2)</f>
        <v>0</v>
      </c>
      <c r="W29" s="161"/>
      <c r="X29" s="161" t="s">
        <v>241</v>
      </c>
      <c r="Y29" s="150"/>
      <c r="Z29" s="150"/>
      <c r="AA29" s="150"/>
      <c r="AB29" s="150"/>
      <c r="AC29" s="150"/>
      <c r="AD29" s="150"/>
      <c r="AE29" s="150"/>
      <c r="AF29" s="150"/>
      <c r="AG29" s="150" t="s">
        <v>1856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50"/>
      <c r="D30" s="251"/>
      <c r="E30" s="251"/>
      <c r="F30" s="251"/>
      <c r="G30" s="251"/>
      <c r="H30" s="161"/>
      <c r="I30" s="161"/>
      <c r="J30" s="161"/>
      <c r="K30" s="161"/>
      <c r="L30" s="161"/>
      <c r="M30" s="161"/>
      <c r="N30" s="161"/>
      <c r="O30" s="161"/>
      <c r="P30" s="161"/>
      <c r="Q30" s="161"/>
      <c r="R30" s="161"/>
      <c r="S30" s="161"/>
      <c r="T30" s="161"/>
      <c r="U30" s="161"/>
      <c r="V30" s="161"/>
      <c r="W30" s="161"/>
      <c r="X30" s="161"/>
      <c r="Y30" s="150"/>
      <c r="Z30" s="150"/>
      <c r="AA30" s="150"/>
      <c r="AB30" s="150"/>
      <c r="AC30" s="150"/>
      <c r="AD30" s="150"/>
      <c r="AE30" s="150"/>
      <c r="AF30" s="150"/>
      <c r="AG30" s="150" t="s">
        <v>221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0">
        <v>12</v>
      </c>
      <c r="B31" s="171" t="s">
        <v>1878</v>
      </c>
      <c r="C31" s="180" t="s">
        <v>1879</v>
      </c>
      <c r="D31" s="172" t="s">
        <v>1861</v>
      </c>
      <c r="E31" s="173">
        <v>4</v>
      </c>
      <c r="F31" s="174">
        <v>178.04</v>
      </c>
      <c r="G31" s="175">
        <f>ROUND(E31*F31,2)</f>
        <v>712.16</v>
      </c>
      <c r="H31" s="174"/>
      <c r="I31" s="175">
        <f>ROUND(E31*H31,2)</f>
        <v>0</v>
      </c>
      <c r="J31" s="174"/>
      <c r="K31" s="175">
        <f>ROUND(E31*J31,2)</f>
        <v>0</v>
      </c>
      <c r="L31" s="175">
        <v>21</v>
      </c>
      <c r="M31" s="175">
        <f>G31*(1+L31/100)</f>
        <v>861.71359999999993</v>
      </c>
      <c r="N31" s="175">
        <v>0</v>
      </c>
      <c r="O31" s="175">
        <f>ROUND(E31*N31,2)</f>
        <v>0</v>
      </c>
      <c r="P31" s="175">
        <v>0</v>
      </c>
      <c r="Q31" s="175">
        <f>ROUND(E31*P31,2)</f>
        <v>0</v>
      </c>
      <c r="R31" s="175"/>
      <c r="S31" s="175" t="s">
        <v>288</v>
      </c>
      <c r="T31" s="176" t="s">
        <v>218</v>
      </c>
      <c r="U31" s="161">
        <v>0</v>
      </c>
      <c r="V31" s="161">
        <f>ROUND(E31*U31,2)</f>
        <v>0</v>
      </c>
      <c r="W31" s="161"/>
      <c r="X31" s="161" t="s">
        <v>241</v>
      </c>
      <c r="Y31" s="150"/>
      <c r="Z31" s="150"/>
      <c r="AA31" s="150"/>
      <c r="AB31" s="150"/>
      <c r="AC31" s="150"/>
      <c r="AD31" s="150"/>
      <c r="AE31" s="150"/>
      <c r="AF31" s="150"/>
      <c r="AG31" s="150" t="s">
        <v>1856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50"/>
      <c r="D32" s="251"/>
      <c r="E32" s="251"/>
      <c r="F32" s="251"/>
      <c r="G32" s="251"/>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221</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0">
        <v>13</v>
      </c>
      <c r="B33" s="171" t="s">
        <v>1880</v>
      </c>
      <c r="C33" s="180" t="s">
        <v>1881</v>
      </c>
      <c r="D33" s="172" t="s">
        <v>1861</v>
      </c>
      <c r="E33" s="173">
        <v>11</v>
      </c>
      <c r="F33" s="174">
        <v>178.05</v>
      </c>
      <c r="G33" s="175">
        <f>ROUND(E33*F33,2)</f>
        <v>1958.55</v>
      </c>
      <c r="H33" s="174"/>
      <c r="I33" s="175">
        <f>ROUND(E33*H33,2)</f>
        <v>0</v>
      </c>
      <c r="J33" s="174"/>
      <c r="K33" s="175">
        <f>ROUND(E33*J33,2)</f>
        <v>0</v>
      </c>
      <c r="L33" s="175">
        <v>21</v>
      </c>
      <c r="M33" s="175">
        <f>G33*(1+L33/100)</f>
        <v>2369.8454999999999</v>
      </c>
      <c r="N33" s="175">
        <v>0</v>
      </c>
      <c r="O33" s="175">
        <f>ROUND(E33*N33,2)</f>
        <v>0</v>
      </c>
      <c r="P33" s="175">
        <v>0</v>
      </c>
      <c r="Q33" s="175">
        <f>ROUND(E33*P33,2)</f>
        <v>0</v>
      </c>
      <c r="R33" s="175"/>
      <c r="S33" s="175" t="s">
        <v>288</v>
      </c>
      <c r="T33" s="176" t="s">
        <v>218</v>
      </c>
      <c r="U33" s="161">
        <v>0</v>
      </c>
      <c r="V33" s="161">
        <f>ROUND(E33*U33,2)</f>
        <v>0</v>
      </c>
      <c r="W33" s="161"/>
      <c r="X33" s="161" t="s">
        <v>241</v>
      </c>
      <c r="Y33" s="150"/>
      <c r="Z33" s="150"/>
      <c r="AA33" s="150"/>
      <c r="AB33" s="150"/>
      <c r="AC33" s="150"/>
      <c r="AD33" s="150"/>
      <c r="AE33" s="150"/>
      <c r="AF33" s="150"/>
      <c r="AG33" s="150" t="s">
        <v>1856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50"/>
      <c r="D34" s="251"/>
      <c r="E34" s="251"/>
      <c r="F34" s="251"/>
      <c r="G34" s="251"/>
      <c r="H34" s="161"/>
      <c r="I34" s="161"/>
      <c r="J34" s="161"/>
      <c r="K34" s="161"/>
      <c r="L34" s="161"/>
      <c r="M34" s="161"/>
      <c r="N34" s="161"/>
      <c r="O34" s="161"/>
      <c r="P34" s="161"/>
      <c r="Q34" s="161"/>
      <c r="R34" s="161"/>
      <c r="S34" s="161"/>
      <c r="T34" s="161"/>
      <c r="U34" s="161"/>
      <c r="V34" s="161"/>
      <c r="W34" s="161"/>
      <c r="X34" s="161"/>
      <c r="Y34" s="150"/>
      <c r="Z34" s="150"/>
      <c r="AA34" s="150"/>
      <c r="AB34" s="150"/>
      <c r="AC34" s="150"/>
      <c r="AD34" s="150"/>
      <c r="AE34" s="150"/>
      <c r="AF34" s="150"/>
      <c r="AG34" s="150" t="s">
        <v>221</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0">
        <v>14</v>
      </c>
      <c r="B35" s="171" t="s">
        <v>1882</v>
      </c>
      <c r="C35" s="180" t="s">
        <v>1883</v>
      </c>
      <c r="D35" s="172" t="s">
        <v>1861</v>
      </c>
      <c r="E35" s="173">
        <v>2</v>
      </c>
      <c r="F35" s="174">
        <v>937.7</v>
      </c>
      <c r="G35" s="175">
        <f>ROUND(E35*F35,2)</f>
        <v>1875.4</v>
      </c>
      <c r="H35" s="174"/>
      <c r="I35" s="175">
        <f>ROUND(E35*H35,2)</f>
        <v>0</v>
      </c>
      <c r="J35" s="174"/>
      <c r="K35" s="175">
        <f>ROUND(E35*J35,2)</f>
        <v>0</v>
      </c>
      <c r="L35" s="175">
        <v>21</v>
      </c>
      <c r="M35" s="175">
        <f>G35*(1+L35/100)</f>
        <v>2269.2339999999999</v>
      </c>
      <c r="N35" s="175">
        <v>0</v>
      </c>
      <c r="O35" s="175">
        <f>ROUND(E35*N35,2)</f>
        <v>0</v>
      </c>
      <c r="P35" s="175">
        <v>0</v>
      </c>
      <c r="Q35" s="175">
        <f>ROUND(E35*P35,2)</f>
        <v>0</v>
      </c>
      <c r="R35" s="175"/>
      <c r="S35" s="175" t="s">
        <v>288</v>
      </c>
      <c r="T35" s="176" t="s">
        <v>218</v>
      </c>
      <c r="U35" s="161">
        <v>0</v>
      </c>
      <c r="V35" s="161">
        <f>ROUND(E35*U35,2)</f>
        <v>0</v>
      </c>
      <c r="W35" s="161"/>
      <c r="X35" s="161" t="s">
        <v>241</v>
      </c>
      <c r="Y35" s="150"/>
      <c r="Z35" s="150"/>
      <c r="AA35" s="150"/>
      <c r="AB35" s="150"/>
      <c r="AC35" s="150"/>
      <c r="AD35" s="150"/>
      <c r="AE35" s="150"/>
      <c r="AF35" s="150"/>
      <c r="AG35" s="150" t="s">
        <v>1856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50"/>
      <c r="D36" s="251"/>
      <c r="E36" s="251"/>
      <c r="F36" s="251"/>
      <c r="G36" s="251"/>
      <c r="H36" s="161"/>
      <c r="I36" s="161"/>
      <c r="J36" s="161"/>
      <c r="K36" s="161"/>
      <c r="L36" s="161"/>
      <c r="M36" s="161"/>
      <c r="N36" s="161"/>
      <c r="O36" s="161"/>
      <c r="P36" s="161"/>
      <c r="Q36" s="161"/>
      <c r="R36" s="161"/>
      <c r="S36" s="161"/>
      <c r="T36" s="161"/>
      <c r="U36" s="161"/>
      <c r="V36" s="161"/>
      <c r="W36" s="161"/>
      <c r="X36" s="161"/>
      <c r="Y36" s="150"/>
      <c r="Z36" s="150"/>
      <c r="AA36" s="150"/>
      <c r="AB36" s="150"/>
      <c r="AC36" s="150"/>
      <c r="AD36" s="150"/>
      <c r="AE36" s="150"/>
      <c r="AF36" s="150"/>
      <c r="AG36" s="150" t="s">
        <v>221</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0">
        <v>15</v>
      </c>
      <c r="B37" s="171" t="s">
        <v>1884</v>
      </c>
      <c r="C37" s="180" t="s">
        <v>1885</v>
      </c>
      <c r="D37" s="172" t="s">
        <v>1861</v>
      </c>
      <c r="E37" s="173">
        <v>10</v>
      </c>
      <c r="F37" s="174">
        <v>178.05</v>
      </c>
      <c r="G37" s="175">
        <f>ROUND(E37*F37,2)</f>
        <v>1780.5</v>
      </c>
      <c r="H37" s="174"/>
      <c r="I37" s="175">
        <f>ROUND(E37*H37,2)</f>
        <v>0</v>
      </c>
      <c r="J37" s="174"/>
      <c r="K37" s="175">
        <f>ROUND(E37*J37,2)</f>
        <v>0</v>
      </c>
      <c r="L37" s="175">
        <v>21</v>
      </c>
      <c r="M37" s="175">
        <f>G37*(1+L37/100)</f>
        <v>2154.4049999999997</v>
      </c>
      <c r="N37" s="175">
        <v>0</v>
      </c>
      <c r="O37" s="175">
        <f>ROUND(E37*N37,2)</f>
        <v>0</v>
      </c>
      <c r="P37" s="175">
        <v>0</v>
      </c>
      <c r="Q37" s="175">
        <f>ROUND(E37*P37,2)</f>
        <v>0</v>
      </c>
      <c r="R37" s="175"/>
      <c r="S37" s="175" t="s">
        <v>288</v>
      </c>
      <c r="T37" s="176" t="s">
        <v>218</v>
      </c>
      <c r="U37" s="161">
        <v>0</v>
      </c>
      <c r="V37" s="161">
        <f>ROUND(E37*U37,2)</f>
        <v>0</v>
      </c>
      <c r="W37" s="161"/>
      <c r="X37" s="161" t="s">
        <v>241</v>
      </c>
      <c r="Y37" s="150"/>
      <c r="Z37" s="150"/>
      <c r="AA37" s="150"/>
      <c r="AB37" s="150"/>
      <c r="AC37" s="150"/>
      <c r="AD37" s="150"/>
      <c r="AE37" s="150"/>
      <c r="AF37" s="150"/>
      <c r="AG37" s="150" t="s">
        <v>1856</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50"/>
      <c r="D38" s="251"/>
      <c r="E38" s="251"/>
      <c r="F38" s="251"/>
      <c r="G38" s="251"/>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221</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0">
        <v>16</v>
      </c>
      <c r="B39" s="171" t="s">
        <v>1886</v>
      </c>
      <c r="C39" s="180" t="s">
        <v>1887</v>
      </c>
      <c r="D39" s="172" t="s">
        <v>1861</v>
      </c>
      <c r="E39" s="173">
        <v>4</v>
      </c>
      <c r="F39" s="174">
        <v>919.9</v>
      </c>
      <c r="G39" s="175">
        <f>ROUND(E39*F39,2)</f>
        <v>3679.6</v>
      </c>
      <c r="H39" s="174"/>
      <c r="I39" s="175">
        <f>ROUND(E39*H39,2)</f>
        <v>0</v>
      </c>
      <c r="J39" s="174"/>
      <c r="K39" s="175">
        <f>ROUND(E39*J39,2)</f>
        <v>0</v>
      </c>
      <c r="L39" s="175">
        <v>21</v>
      </c>
      <c r="M39" s="175">
        <f>G39*(1+L39/100)</f>
        <v>4452.3159999999998</v>
      </c>
      <c r="N39" s="175">
        <v>0</v>
      </c>
      <c r="O39" s="175">
        <f>ROUND(E39*N39,2)</f>
        <v>0</v>
      </c>
      <c r="P39" s="175">
        <v>0</v>
      </c>
      <c r="Q39" s="175">
        <f>ROUND(E39*P39,2)</f>
        <v>0</v>
      </c>
      <c r="R39" s="175"/>
      <c r="S39" s="175" t="s">
        <v>288</v>
      </c>
      <c r="T39" s="176" t="s">
        <v>218</v>
      </c>
      <c r="U39" s="161">
        <v>0</v>
      </c>
      <c r="V39" s="161">
        <f>ROUND(E39*U39,2)</f>
        <v>0</v>
      </c>
      <c r="W39" s="161"/>
      <c r="X39" s="161" t="s">
        <v>241</v>
      </c>
      <c r="Y39" s="150"/>
      <c r="Z39" s="150"/>
      <c r="AA39" s="150"/>
      <c r="AB39" s="150"/>
      <c r="AC39" s="150"/>
      <c r="AD39" s="150"/>
      <c r="AE39" s="150"/>
      <c r="AF39" s="150"/>
      <c r="AG39" s="150" t="s">
        <v>1856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50"/>
      <c r="D40" s="251"/>
      <c r="E40" s="251"/>
      <c r="F40" s="251"/>
      <c r="G40" s="251"/>
      <c r="H40" s="161"/>
      <c r="I40" s="161"/>
      <c r="J40" s="161"/>
      <c r="K40" s="161"/>
      <c r="L40" s="161"/>
      <c r="M40" s="161"/>
      <c r="N40" s="161"/>
      <c r="O40" s="161"/>
      <c r="P40" s="161"/>
      <c r="Q40" s="161"/>
      <c r="R40" s="161"/>
      <c r="S40" s="161"/>
      <c r="T40" s="161"/>
      <c r="U40" s="161"/>
      <c r="V40" s="161"/>
      <c r="W40" s="161"/>
      <c r="X40" s="161"/>
      <c r="Y40" s="150"/>
      <c r="Z40" s="150"/>
      <c r="AA40" s="150"/>
      <c r="AB40" s="150"/>
      <c r="AC40" s="150"/>
      <c r="AD40" s="150"/>
      <c r="AE40" s="150"/>
      <c r="AF40" s="150"/>
      <c r="AG40" s="150" t="s">
        <v>221</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0">
        <v>17</v>
      </c>
      <c r="B41" s="171" t="s">
        <v>1888</v>
      </c>
      <c r="C41" s="180" t="s">
        <v>1889</v>
      </c>
      <c r="D41" s="172" t="s">
        <v>1861</v>
      </c>
      <c r="E41" s="173">
        <v>1</v>
      </c>
      <c r="F41" s="174">
        <v>225.52</v>
      </c>
      <c r="G41" s="175">
        <f>ROUND(E41*F41,2)</f>
        <v>225.52</v>
      </c>
      <c r="H41" s="174"/>
      <c r="I41" s="175">
        <f>ROUND(E41*H41,2)</f>
        <v>0</v>
      </c>
      <c r="J41" s="174"/>
      <c r="K41" s="175">
        <f>ROUND(E41*J41,2)</f>
        <v>0</v>
      </c>
      <c r="L41" s="175">
        <v>21</v>
      </c>
      <c r="M41" s="175">
        <f>G41*(1+L41/100)</f>
        <v>272.87920000000003</v>
      </c>
      <c r="N41" s="175">
        <v>0</v>
      </c>
      <c r="O41" s="175">
        <f>ROUND(E41*N41,2)</f>
        <v>0</v>
      </c>
      <c r="P41" s="175">
        <v>0</v>
      </c>
      <c r="Q41" s="175">
        <f>ROUND(E41*P41,2)</f>
        <v>0</v>
      </c>
      <c r="R41" s="175"/>
      <c r="S41" s="175" t="s">
        <v>288</v>
      </c>
      <c r="T41" s="176" t="s">
        <v>218</v>
      </c>
      <c r="U41" s="161">
        <v>0</v>
      </c>
      <c r="V41" s="161">
        <f>ROUND(E41*U41,2)</f>
        <v>0</v>
      </c>
      <c r="W41" s="161"/>
      <c r="X41" s="161" t="s">
        <v>241</v>
      </c>
      <c r="Y41" s="150"/>
      <c r="Z41" s="150"/>
      <c r="AA41" s="150"/>
      <c r="AB41" s="150"/>
      <c r="AC41" s="150"/>
      <c r="AD41" s="150"/>
      <c r="AE41" s="150"/>
      <c r="AF41" s="150"/>
      <c r="AG41" s="150" t="s">
        <v>1856</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50"/>
      <c r="D42" s="251"/>
      <c r="E42" s="251"/>
      <c r="F42" s="251"/>
      <c r="G42" s="251"/>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221</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0">
        <v>18</v>
      </c>
      <c r="B43" s="171" t="s">
        <v>1890</v>
      </c>
      <c r="C43" s="180" t="s">
        <v>1891</v>
      </c>
      <c r="D43" s="172" t="s">
        <v>1861</v>
      </c>
      <c r="E43" s="173">
        <v>26</v>
      </c>
      <c r="F43" s="174">
        <v>314.55</v>
      </c>
      <c r="G43" s="175">
        <f>ROUND(E43*F43,2)</f>
        <v>8178.3</v>
      </c>
      <c r="H43" s="174"/>
      <c r="I43" s="175">
        <f>ROUND(E43*H43,2)</f>
        <v>0</v>
      </c>
      <c r="J43" s="174"/>
      <c r="K43" s="175">
        <f>ROUND(E43*J43,2)</f>
        <v>0</v>
      </c>
      <c r="L43" s="175">
        <v>21</v>
      </c>
      <c r="M43" s="175">
        <f>G43*(1+L43/100)</f>
        <v>9895.7430000000004</v>
      </c>
      <c r="N43" s="175">
        <v>0</v>
      </c>
      <c r="O43" s="175">
        <f>ROUND(E43*N43,2)</f>
        <v>0</v>
      </c>
      <c r="P43" s="175">
        <v>0</v>
      </c>
      <c r="Q43" s="175">
        <f>ROUND(E43*P43,2)</f>
        <v>0</v>
      </c>
      <c r="R43" s="175"/>
      <c r="S43" s="175" t="s">
        <v>288</v>
      </c>
      <c r="T43" s="176" t="s">
        <v>218</v>
      </c>
      <c r="U43" s="161">
        <v>0</v>
      </c>
      <c r="V43" s="161">
        <f>ROUND(E43*U43,2)</f>
        <v>0</v>
      </c>
      <c r="W43" s="161"/>
      <c r="X43" s="161" t="s">
        <v>241</v>
      </c>
      <c r="Y43" s="150"/>
      <c r="Z43" s="150"/>
      <c r="AA43" s="150"/>
      <c r="AB43" s="150"/>
      <c r="AC43" s="150"/>
      <c r="AD43" s="150"/>
      <c r="AE43" s="150"/>
      <c r="AF43" s="150"/>
      <c r="AG43" s="150" t="s">
        <v>1856</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50"/>
      <c r="D44" s="251"/>
      <c r="E44" s="251"/>
      <c r="F44" s="251"/>
      <c r="G44" s="251"/>
      <c r="H44" s="161"/>
      <c r="I44" s="161"/>
      <c r="J44" s="161"/>
      <c r="K44" s="161"/>
      <c r="L44" s="161"/>
      <c r="M44" s="161"/>
      <c r="N44" s="161"/>
      <c r="O44" s="161"/>
      <c r="P44" s="161"/>
      <c r="Q44" s="161"/>
      <c r="R44" s="161"/>
      <c r="S44" s="161"/>
      <c r="T44" s="161"/>
      <c r="U44" s="161"/>
      <c r="V44" s="161"/>
      <c r="W44" s="161"/>
      <c r="X44" s="161"/>
      <c r="Y44" s="150"/>
      <c r="Z44" s="150"/>
      <c r="AA44" s="150"/>
      <c r="AB44" s="150"/>
      <c r="AC44" s="150"/>
      <c r="AD44" s="150"/>
      <c r="AE44" s="150"/>
      <c r="AF44" s="150"/>
      <c r="AG44" s="150" t="s">
        <v>221</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0">
        <v>19</v>
      </c>
      <c r="B45" s="171" t="s">
        <v>1892</v>
      </c>
      <c r="C45" s="180" t="s">
        <v>1893</v>
      </c>
      <c r="D45" s="172" t="s">
        <v>1861</v>
      </c>
      <c r="E45" s="173">
        <v>8</v>
      </c>
      <c r="F45" s="174">
        <v>219.59</v>
      </c>
      <c r="G45" s="175">
        <f>ROUND(E45*F45,2)</f>
        <v>1756.72</v>
      </c>
      <c r="H45" s="174"/>
      <c r="I45" s="175">
        <f>ROUND(E45*H45,2)</f>
        <v>0</v>
      </c>
      <c r="J45" s="174"/>
      <c r="K45" s="175">
        <f>ROUND(E45*J45,2)</f>
        <v>0</v>
      </c>
      <c r="L45" s="175">
        <v>21</v>
      </c>
      <c r="M45" s="175">
        <f>G45*(1+L45/100)</f>
        <v>2125.6311999999998</v>
      </c>
      <c r="N45" s="175">
        <v>0</v>
      </c>
      <c r="O45" s="175">
        <f>ROUND(E45*N45,2)</f>
        <v>0</v>
      </c>
      <c r="P45" s="175">
        <v>0</v>
      </c>
      <c r="Q45" s="175">
        <f>ROUND(E45*P45,2)</f>
        <v>0</v>
      </c>
      <c r="R45" s="175"/>
      <c r="S45" s="175" t="s">
        <v>288</v>
      </c>
      <c r="T45" s="176" t="s">
        <v>218</v>
      </c>
      <c r="U45" s="161">
        <v>0</v>
      </c>
      <c r="V45" s="161">
        <f>ROUND(E45*U45,2)</f>
        <v>0</v>
      </c>
      <c r="W45" s="161"/>
      <c r="X45" s="161" t="s">
        <v>241</v>
      </c>
      <c r="Y45" s="150"/>
      <c r="Z45" s="150"/>
      <c r="AA45" s="150"/>
      <c r="AB45" s="150"/>
      <c r="AC45" s="150"/>
      <c r="AD45" s="150"/>
      <c r="AE45" s="150"/>
      <c r="AF45" s="150"/>
      <c r="AG45" s="150" t="s">
        <v>1856</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50"/>
      <c r="D46" s="251"/>
      <c r="E46" s="251"/>
      <c r="F46" s="251"/>
      <c r="G46" s="251"/>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221</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0">
        <v>20</v>
      </c>
      <c r="B47" s="171" t="s">
        <v>1894</v>
      </c>
      <c r="C47" s="180" t="s">
        <v>1895</v>
      </c>
      <c r="D47" s="172" t="s">
        <v>1861</v>
      </c>
      <c r="E47" s="173">
        <v>6</v>
      </c>
      <c r="F47" s="174">
        <v>273.01</v>
      </c>
      <c r="G47" s="175">
        <f>ROUND(E47*F47,2)</f>
        <v>1638.06</v>
      </c>
      <c r="H47" s="174"/>
      <c r="I47" s="175">
        <f>ROUND(E47*H47,2)</f>
        <v>0</v>
      </c>
      <c r="J47" s="174"/>
      <c r="K47" s="175">
        <f>ROUND(E47*J47,2)</f>
        <v>0</v>
      </c>
      <c r="L47" s="175">
        <v>21</v>
      </c>
      <c r="M47" s="175">
        <f>G47*(1+L47/100)</f>
        <v>1982.0526</v>
      </c>
      <c r="N47" s="175">
        <v>0</v>
      </c>
      <c r="O47" s="175">
        <f>ROUND(E47*N47,2)</f>
        <v>0</v>
      </c>
      <c r="P47" s="175">
        <v>0</v>
      </c>
      <c r="Q47" s="175">
        <f>ROUND(E47*P47,2)</f>
        <v>0</v>
      </c>
      <c r="R47" s="175"/>
      <c r="S47" s="175" t="s">
        <v>288</v>
      </c>
      <c r="T47" s="176" t="s">
        <v>218</v>
      </c>
      <c r="U47" s="161">
        <v>0</v>
      </c>
      <c r="V47" s="161">
        <f>ROUND(E47*U47,2)</f>
        <v>0</v>
      </c>
      <c r="W47" s="161"/>
      <c r="X47" s="161" t="s">
        <v>241</v>
      </c>
      <c r="Y47" s="150"/>
      <c r="Z47" s="150"/>
      <c r="AA47" s="150"/>
      <c r="AB47" s="150"/>
      <c r="AC47" s="150"/>
      <c r="AD47" s="150"/>
      <c r="AE47" s="150"/>
      <c r="AF47" s="150"/>
      <c r="AG47" s="150" t="s">
        <v>1856</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50"/>
      <c r="D48" s="251"/>
      <c r="E48" s="251"/>
      <c r="F48" s="251"/>
      <c r="G48" s="251"/>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221</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0">
        <v>21</v>
      </c>
      <c r="B49" s="171" t="s">
        <v>1896</v>
      </c>
      <c r="C49" s="180" t="s">
        <v>1897</v>
      </c>
      <c r="D49" s="172" t="s">
        <v>239</v>
      </c>
      <c r="E49" s="173">
        <v>8</v>
      </c>
      <c r="F49" s="174">
        <v>51.45</v>
      </c>
      <c r="G49" s="175">
        <f>ROUND(E49*F49,2)</f>
        <v>411.6</v>
      </c>
      <c r="H49" s="174"/>
      <c r="I49" s="175">
        <f>ROUND(E49*H49,2)</f>
        <v>0</v>
      </c>
      <c r="J49" s="174"/>
      <c r="K49" s="175">
        <f>ROUND(E49*J49,2)</f>
        <v>0</v>
      </c>
      <c r="L49" s="175">
        <v>21</v>
      </c>
      <c r="M49" s="175">
        <f>G49*(1+L49/100)</f>
        <v>498.036</v>
      </c>
      <c r="N49" s="175">
        <v>0</v>
      </c>
      <c r="O49" s="175">
        <f>ROUND(E49*N49,2)</f>
        <v>0</v>
      </c>
      <c r="P49" s="175">
        <v>0</v>
      </c>
      <c r="Q49" s="175">
        <f>ROUND(E49*P49,2)</f>
        <v>0</v>
      </c>
      <c r="R49" s="175"/>
      <c r="S49" s="175" t="s">
        <v>288</v>
      </c>
      <c r="T49" s="176" t="s">
        <v>218</v>
      </c>
      <c r="U49" s="161">
        <v>0</v>
      </c>
      <c r="V49" s="161">
        <f>ROUND(E49*U49,2)</f>
        <v>0</v>
      </c>
      <c r="W49" s="161"/>
      <c r="X49" s="161" t="s">
        <v>241</v>
      </c>
      <c r="Y49" s="150"/>
      <c r="Z49" s="150"/>
      <c r="AA49" s="150"/>
      <c r="AB49" s="150"/>
      <c r="AC49" s="150"/>
      <c r="AD49" s="150"/>
      <c r="AE49" s="150"/>
      <c r="AF49" s="150"/>
      <c r="AG49" s="150" t="s">
        <v>1856</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50"/>
      <c r="D50" s="251"/>
      <c r="E50" s="251"/>
      <c r="F50" s="251"/>
      <c r="G50" s="251"/>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221</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70">
        <v>22</v>
      </c>
      <c r="B51" s="171" t="s">
        <v>1898</v>
      </c>
      <c r="C51" s="180" t="s">
        <v>1899</v>
      </c>
      <c r="D51" s="172" t="s">
        <v>239</v>
      </c>
      <c r="E51" s="173">
        <v>19</v>
      </c>
      <c r="F51" s="174">
        <v>84.51</v>
      </c>
      <c r="G51" s="175">
        <f>ROUND(E51*F51,2)</f>
        <v>1605.69</v>
      </c>
      <c r="H51" s="174"/>
      <c r="I51" s="175">
        <f>ROUND(E51*H51,2)</f>
        <v>0</v>
      </c>
      <c r="J51" s="174"/>
      <c r="K51" s="175">
        <f>ROUND(E51*J51,2)</f>
        <v>0</v>
      </c>
      <c r="L51" s="175">
        <v>21</v>
      </c>
      <c r="M51" s="175">
        <f>G51*(1+L51/100)</f>
        <v>1942.8849</v>
      </c>
      <c r="N51" s="175">
        <v>0</v>
      </c>
      <c r="O51" s="175">
        <f>ROUND(E51*N51,2)</f>
        <v>0</v>
      </c>
      <c r="P51" s="175">
        <v>0</v>
      </c>
      <c r="Q51" s="175">
        <f>ROUND(E51*P51,2)</f>
        <v>0</v>
      </c>
      <c r="R51" s="175"/>
      <c r="S51" s="175" t="s">
        <v>288</v>
      </c>
      <c r="T51" s="176" t="s">
        <v>218</v>
      </c>
      <c r="U51" s="161">
        <v>0</v>
      </c>
      <c r="V51" s="161">
        <f>ROUND(E51*U51,2)</f>
        <v>0</v>
      </c>
      <c r="W51" s="161"/>
      <c r="X51" s="161" t="s">
        <v>241</v>
      </c>
      <c r="Y51" s="150"/>
      <c r="Z51" s="150"/>
      <c r="AA51" s="150"/>
      <c r="AB51" s="150"/>
      <c r="AC51" s="150"/>
      <c r="AD51" s="150"/>
      <c r="AE51" s="150"/>
      <c r="AF51" s="150"/>
      <c r="AG51" s="150" t="s">
        <v>1856</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50"/>
      <c r="D52" s="251"/>
      <c r="E52" s="251"/>
      <c r="F52" s="251"/>
      <c r="G52" s="251"/>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221</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0">
        <v>23</v>
      </c>
      <c r="B53" s="171" t="s">
        <v>1900</v>
      </c>
      <c r="C53" s="180" t="s">
        <v>1901</v>
      </c>
      <c r="D53" s="172" t="s">
        <v>239</v>
      </c>
      <c r="E53" s="173">
        <v>99</v>
      </c>
      <c r="F53" s="174">
        <v>29.67</v>
      </c>
      <c r="G53" s="175">
        <f>ROUND(E53*F53,2)</f>
        <v>2937.33</v>
      </c>
      <c r="H53" s="174"/>
      <c r="I53" s="175">
        <f>ROUND(E53*H53,2)</f>
        <v>0</v>
      </c>
      <c r="J53" s="174"/>
      <c r="K53" s="175">
        <f>ROUND(E53*J53,2)</f>
        <v>0</v>
      </c>
      <c r="L53" s="175">
        <v>21</v>
      </c>
      <c r="M53" s="175">
        <f>G53*(1+L53/100)</f>
        <v>3554.1693</v>
      </c>
      <c r="N53" s="175">
        <v>0</v>
      </c>
      <c r="O53" s="175">
        <f>ROUND(E53*N53,2)</f>
        <v>0</v>
      </c>
      <c r="P53" s="175">
        <v>0</v>
      </c>
      <c r="Q53" s="175">
        <f>ROUND(E53*P53,2)</f>
        <v>0</v>
      </c>
      <c r="R53" s="175"/>
      <c r="S53" s="175" t="s">
        <v>288</v>
      </c>
      <c r="T53" s="176" t="s">
        <v>218</v>
      </c>
      <c r="U53" s="161">
        <v>0</v>
      </c>
      <c r="V53" s="161">
        <f>ROUND(E53*U53,2)</f>
        <v>0</v>
      </c>
      <c r="W53" s="161"/>
      <c r="X53" s="161" t="s">
        <v>241</v>
      </c>
      <c r="Y53" s="150"/>
      <c r="Z53" s="150"/>
      <c r="AA53" s="150"/>
      <c r="AB53" s="150"/>
      <c r="AC53" s="150"/>
      <c r="AD53" s="150"/>
      <c r="AE53" s="150"/>
      <c r="AF53" s="150"/>
      <c r="AG53" s="150" t="s">
        <v>1856</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50"/>
      <c r="D54" s="251"/>
      <c r="E54" s="251"/>
      <c r="F54" s="251"/>
      <c r="G54" s="251"/>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221</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70">
        <v>24</v>
      </c>
      <c r="B55" s="171" t="s">
        <v>1902</v>
      </c>
      <c r="C55" s="180" t="s">
        <v>1903</v>
      </c>
      <c r="D55" s="172" t="s">
        <v>239</v>
      </c>
      <c r="E55" s="173">
        <v>172</v>
      </c>
      <c r="F55" s="174">
        <v>41.7</v>
      </c>
      <c r="G55" s="175">
        <f>ROUND(E55*F55,2)</f>
        <v>7172.4</v>
      </c>
      <c r="H55" s="174"/>
      <c r="I55" s="175">
        <f>ROUND(E55*H55,2)</f>
        <v>0</v>
      </c>
      <c r="J55" s="174"/>
      <c r="K55" s="175">
        <f>ROUND(E55*J55,2)</f>
        <v>0</v>
      </c>
      <c r="L55" s="175">
        <v>21</v>
      </c>
      <c r="M55" s="175">
        <f>G55*(1+L55/100)</f>
        <v>8678.6039999999994</v>
      </c>
      <c r="N55" s="175">
        <v>0</v>
      </c>
      <c r="O55" s="175">
        <f>ROUND(E55*N55,2)</f>
        <v>0</v>
      </c>
      <c r="P55" s="175">
        <v>0</v>
      </c>
      <c r="Q55" s="175">
        <f>ROUND(E55*P55,2)</f>
        <v>0</v>
      </c>
      <c r="R55" s="175"/>
      <c r="S55" s="175" t="s">
        <v>288</v>
      </c>
      <c r="T55" s="176" t="s">
        <v>218</v>
      </c>
      <c r="U55" s="161">
        <v>0</v>
      </c>
      <c r="V55" s="161">
        <f>ROUND(E55*U55,2)</f>
        <v>0</v>
      </c>
      <c r="W55" s="161"/>
      <c r="X55" s="161" t="s">
        <v>241</v>
      </c>
      <c r="Y55" s="150"/>
      <c r="Z55" s="150"/>
      <c r="AA55" s="150"/>
      <c r="AB55" s="150"/>
      <c r="AC55" s="150"/>
      <c r="AD55" s="150"/>
      <c r="AE55" s="150"/>
      <c r="AF55" s="150"/>
      <c r="AG55" s="150" t="s">
        <v>1856</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50"/>
      <c r="D56" s="251"/>
      <c r="E56" s="251"/>
      <c r="F56" s="251"/>
      <c r="G56" s="251"/>
      <c r="H56" s="161"/>
      <c r="I56" s="161"/>
      <c r="J56" s="161"/>
      <c r="K56" s="161"/>
      <c r="L56" s="161"/>
      <c r="M56" s="161"/>
      <c r="N56" s="161"/>
      <c r="O56" s="161"/>
      <c r="P56" s="161"/>
      <c r="Q56" s="161"/>
      <c r="R56" s="161"/>
      <c r="S56" s="161"/>
      <c r="T56" s="161"/>
      <c r="U56" s="161"/>
      <c r="V56" s="161"/>
      <c r="W56" s="161"/>
      <c r="X56" s="161"/>
      <c r="Y56" s="150"/>
      <c r="Z56" s="150"/>
      <c r="AA56" s="150"/>
      <c r="AB56" s="150"/>
      <c r="AC56" s="150"/>
      <c r="AD56" s="150"/>
      <c r="AE56" s="150"/>
      <c r="AF56" s="150"/>
      <c r="AG56" s="150" t="s">
        <v>221</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0">
        <v>25</v>
      </c>
      <c r="B57" s="171" t="s">
        <v>1904</v>
      </c>
      <c r="C57" s="180" t="s">
        <v>1905</v>
      </c>
      <c r="D57" s="172" t="s">
        <v>239</v>
      </c>
      <c r="E57" s="173">
        <v>361</v>
      </c>
      <c r="F57" s="174">
        <v>41.7</v>
      </c>
      <c r="G57" s="175">
        <f>ROUND(E57*F57,2)</f>
        <v>15053.7</v>
      </c>
      <c r="H57" s="174"/>
      <c r="I57" s="175">
        <f>ROUND(E57*H57,2)</f>
        <v>0</v>
      </c>
      <c r="J57" s="174"/>
      <c r="K57" s="175">
        <f>ROUND(E57*J57,2)</f>
        <v>0</v>
      </c>
      <c r="L57" s="175">
        <v>21</v>
      </c>
      <c r="M57" s="175">
        <f>G57*(1+L57/100)</f>
        <v>18214.976999999999</v>
      </c>
      <c r="N57" s="175">
        <v>0</v>
      </c>
      <c r="O57" s="175">
        <f>ROUND(E57*N57,2)</f>
        <v>0</v>
      </c>
      <c r="P57" s="175">
        <v>0</v>
      </c>
      <c r="Q57" s="175">
        <f>ROUND(E57*P57,2)</f>
        <v>0</v>
      </c>
      <c r="R57" s="175"/>
      <c r="S57" s="175" t="s">
        <v>288</v>
      </c>
      <c r="T57" s="176" t="s">
        <v>218</v>
      </c>
      <c r="U57" s="161">
        <v>0</v>
      </c>
      <c r="V57" s="161">
        <f>ROUND(E57*U57,2)</f>
        <v>0</v>
      </c>
      <c r="W57" s="161"/>
      <c r="X57" s="161" t="s">
        <v>241</v>
      </c>
      <c r="Y57" s="150"/>
      <c r="Z57" s="150"/>
      <c r="AA57" s="150"/>
      <c r="AB57" s="150"/>
      <c r="AC57" s="150"/>
      <c r="AD57" s="150"/>
      <c r="AE57" s="150"/>
      <c r="AF57" s="150"/>
      <c r="AG57" s="150" t="s">
        <v>1856</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50"/>
      <c r="D58" s="251"/>
      <c r="E58" s="251"/>
      <c r="F58" s="251"/>
      <c r="G58" s="251"/>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221</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0">
        <v>26</v>
      </c>
      <c r="B59" s="171" t="s">
        <v>1906</v>
      </c>
      <c r="C59" s="180" t="s">
        <v>1907</v>
      </c>
      <c r="D59" s="172" t="s">
        <v>239</v>
      </c>
      <c r="E59" s="173">
        <v>75</v>
      </c>
      <c r="F59" s="174">
        <v>53.7</v>
      </c>
      <c r="G59" s="175">
        <f>ROUND(E59*F59,2)</f>
        <v>4027.5</v>
      </c>
      <c r="H59" s="174"/>
      <c r="I59" s="175">
        <f>ROUND(E59*H59,2)</f>
        <v>0</v>
      </c>
      <c r="J59" s="174"/>
      <c r="K59" s="175">
        <f>ROUND(E59*J59,2)</f>
        <v>0</v>
      </c>
      <c r="L59" s="175">
        <v>21</v>
      </c>
      <c r="M59" s="175">
        <f>G59*(1+L59/100)</f>
        <v>4873.2749999999996</v>
      </c>
      <c r="N59" s="175">
        <v>0</v>
      </c>
      <c r="O59" s="175">
        <f>ROUND(E59*N59,2)</f>
        <v>0</v>
      </c>
      <c r="P59" s="175">
        <v>0</v>
      </c>
      <c r="Q59" s="175">
        <f>ROUND(E59*P59,2)</f>
        <v>0</v>
      </c>
      <c r="R59" s="175"/>
      <c r="S59" s="175" t="s">
        <v>288</v>
      </c>
      <c r="T59" s="176" t="s">
        <v>218</v>
      </c>
      <c r="U59" s="161">
        <v>0</v>
      </c>
      <c r="V59" s="161">
        <f>ROUND(E59*U59,2)</f>
        <v>0</v>
      </c>
      <c r="W59" s="161"/>
      <c r="X59" s="161" t="s">
        <v>241</v>
      </c>
      <c r="Y59" s="150"/>
      <c r="Z59" s="150"/>
      <c r="AA59" s="150"/>
      <c r="AB59" s="150"/>
      <c r="AC59" s="150"/>
      <c r="AD59" s="150"/>
      <c r="AE59" s="150"/>
      <c r="AF59" s="150"/>
      <c r="AG59" s="150" t="s">
        <v>1856</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50"/>
      <c r="D60" s="251"/>
      <c r="E60" s="251"/>
      <c r="F60" s="251"/>
      <c r="G60" s="25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221</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0">
        <v>27</v>
      </c>
      <c r="B61" s="171" t="s">
        <v>1908</v>
      </c>
      <c r="C61" s="180" t="s">
        <v>1909</v>
      </c>
      <c r="D61" s="172" t="s">
        <v>239</v>
      </c>
      <c r="E61" s="173">
        <v>421</v>
      </c>
      <c r="F61" s="174">
        <v>53.7</v>
      </c>
      <c r="G61" s="175">
        <f>ROUND(E61*F61,2)</f>
        <v>22607.7</v>
      </c>
      <c r="H61" s="174"/>
      <c r="I61" s="175">
        <f>ROUND(E61*H61,2)</f>
        <v>0</v>
      </c>
      <c r="J61" s="174"/>
      <c r="K61" s="175">
        <f>ROUND(E61*J61,2)</f>
        <v>0</v>
      </c>
      <c r="L61" s="175">
        <v>21</v>
      </c>
      <c r="M61" s="175">
        <f>G61*(1+L61/100)</f>
        <v>27355.316999999999</v>
      </c>
      <c r="N61" s="175">
        <v>0</v>
      </c>
      <c r="O61" s="175">
        <f>ROUND(E61*N61,2)</f>
        <v>0</v>
      </c>
      <c r="P61" s="175">
        <v>0</v>
      </c>
      <c r="Q61" s="175">
        <f>ROUND(E61*P61,2)</f>
        <v>0</v>
      </c>
      <c r="R61" s="175"/>
      <c r="S61" s="175" t="s">
        <v>288</v>
      </c>
      <c r="T61" s="176" t="s">
        <v>218</v>
      </c>
      <c r="U61" s="161">
        <v>0</v>
      </c>
      <c r="V61" s="161">
        <f>ROUND(E61*U61,2)</f>
        <v>0</v>
      </c>
      <c r="W61" s="161"/>
      <c r="X61" s="161" t="s">
        <v>241</v>
      </c>
      <c r="Y61" s="150"/>
      <c r="Z61" s="150"/>
      <c r="AA61" s="150"/>
      <c r="AB61" s="150"/>
      <c r="AC61" s="150"/>
      <c r="AD61" s="150"/>
      <c r="AE61" s="150"/>
      <c r="AF61" s="150"/>
      <c r="AG61" s="150" t="s">
        <v>1856</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50"/>
      <c r="D62" s="251"/>
      <c r="E62" s="251"/>
      <c r="F62" s="251"/>
      <c r="G62" s="251"/>
      <c r="H62" s="161"/>
      <c r="I62" s="161"/>
      <c r="J62" s="161"/>
      <c r="K62" s="161"/>
      <c r="L62" s="161"/>
      <c r="M62" s="161"/>
      <c r="N62" s="161"/>
      <c r="O62" s="161"/>
      <c r="P62" s="161"/>
      <c r="Q62" s="161"/>
      <c r="R62" s="161"/>
      <c r="S62" s="161"/>
      <c r="T62" s="161"/>
      <c r="U62" s="161"/>
      <c r="V62" s="161"/>
      <c r="W62" s="161"/>
      <c r="X62" s="161"/>
      <c r="Y62" s="150"/>
      <c r="Z62" s="150"/>
      <c r="AA62" s="150"/>
      <c r="AB62" s="150"/>
      <c r="AC62" s="150"/>
      <c r="AD62" s="150"/>
      <c r="AE62" s="150"/>
      <c r="AF62" s="150"/>
      <c r="AG62" s="150" t="s">
        <v>221</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0">
        <v>28</v>
      </c>
      <c r="B63" s="171" t="s">
        <v>1910</v>
      </c>
      <c r="C63" s="180" t="s">
        <v>1911</v>
      </c>
      <c r="D63" s="172" t="s">
        <v>239</v>
      </c>
      <c r="E63" s="173">
        <v>75</v>
      </c>
      <c r="F63" s="174">
        <v>104.1</v>
      </c>
      <c r="G63" s="175">
        <f>ROUND(E63*F63,2)</f>
        <v>7807.5</v>
      </c>
      <c r="H63" s="174"/>
      <c r="I63" s="175">
        <f>ROUND(E63*H63,2)</f>
        <v>0</v>
      </c>
      <c r="J63" s="174"/>
      <c r="K63" s="175">
        <f>ROUND(E63*J63,2)</f>
        <v>0</v>
      </c>
      <c r="L63" s="175">
        <v>21</v>
      </c>
      <c r="M63" s="175">
        <f>G63*(1+L63/100)</f>
        <v>9447.0749999999989</v>
      </c>
      <c r="N63" s="175">
        <v>0</v>
      </c>
      <c r="O63" s="175">
        <f>ROUND(E63*N63,2)</f>
        <v>0</v>
      </c>
      <c r="P63" s="175">
        <v>0</v>
      </c>
      <c r="Q63" s="175">
        <f>ROUND(E63*P63,2)</f>
        <v>0</v>
      </c>
      <c r="R63" s="175"/>
      <c r="S63" s="175" t="s">
        <v>288</v>
      </c>
      <c r="T63" s="176" t="s">
        <v>218</v>
      </c>
      <c r="U63" s="161">
        <v>0</v>
      </c>
      <c r="V63" s="161">
        <f>ROUND(E63*U63,2)</f>
        <v>0</v>
      </c>
      <c r="W63" s="161"/>
      <c r="X63" s="161" t="s">
        <v>241</v>
      </c>
      <c r="Y63" s="150"/>
      <c r="Z63" s="150"/>
      <c r="AA63" s="150"/>
      <c r="AB63" s="150"/>
      <c r="AC63" s="150"/>
      <c r="AD63" s="150"/>
      <c r="AE63" s="150"/>
      <c r="AF63" s="150"/>
      <c r="AG63" s="150" t="s">
        <v>1856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50"/>
      <c r="D64" s="251"/>
      <c r="E64" s="251"/>
      <c r="F64" s="251"/>
      <c r="G64" s="25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221</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0">
        <v>29</v>
      </c>
      <c r="B65" s="171" t="s">
        <v>1912</v>
      </c>
      <c r="C65" s="180" t="s">
        <v>1913</v>
      </c>
      <c r="D65" s="172" t="s">
        <v>239</v>
      </c>
      <c r="E65" s="173">
        <v>8</v>
      </c>
      <c r="F65" s="174">
        <v>154.30000000000001</v>
      </c>
      <c r="G65" s="175">
        <f>ROUND(E65*F65,2)</f>
        <v>1234.4000000000001</v>
      </c>
      <c r="H65" s="174"/>
      <c r="I65" s="175">
        <f>ROUND(E65*H65,2)</f>
        <v>0</v>
      </c>
      <c r="J65" s="174"/>
      <c r="K65" s="175">
        <f>ROUND(E65*J65,2)</f>
        <v>0</v>
      </c>
      <c r="L65" s="175">
        <v>21</v>
      </c>
      <c r="M65" s="175">
        <f>G65*(1+L65/100)</f>
        <v>1493.624</v>
      </c>
      <c r="N65" s="175">
        <v>0</v>
      </c>
      <c r="O65" s="175">
        <f>ROUND(E65*N65,2)</f>
        <v>0</v>
      </c>
      <c r="P65" s="175">
        <v>0</v>
      </c>
      <c r="Q65" s="175">
        <f>ROUND(E65*P65,2)</f>
        <v>0</v>
      </c>
      <c r="R65" s="175"/>
      <c r="S65" s="175" t="s">
        <v>288</v>
      </c>
      <c r="T65" s="176" t="s">
        <v>218</v>
      </c>
      <c r="U65" s="161">
        <v>0</v>
      </c>
      <c r="V65" s="161">
        <f>ROUND(E65*U65,2)</f>
        <v>0</v>
      </c>
      <c r="W65" s="161"/>
      <c r="X65" s="161" t="s">
        <v>241</v>
      </c>
      <c r="Y65" s="150"/>
      <c r="Z65" s="150"/>
      <c r="AA65" s="150"/>
      <c r="AB65" s="150"/>
      <c r="AC65" s="150"/>
      <c r="AD65" s="150"/>
      <c r="AE65" s="150"/>
      <c r="AF65" s="150"/>
      <c r="AG65" s="150" t="s">
        <v>1856</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50"/>
      <c r="D66" s="251"/>
      <c r="E66" s="251"/>
      <c r="F66" s="251"/>
      <c r="G66" s="251"/>
      <c r="H66" s="161"/>
      <c r="I66" s="161"/>
      <c r="J66" s="161"/>
      <c r="K66" s="161"/>
      <c r="L66" s="161"/>
      <c r="M66" s="161"/>
      <c r="N66" s="161"/>
      <c r="O66" s="161"/>
      <c r="P66" s="161"/>
      <c r="Q66" s="161"/>
      <c r="R66" s="161"/>
      <c r="S66" s="161"/>
      <c r="T66" s="161"/>
      <c r="U66" s="161"/>
      <c r="V66" s="161"/>
      <c r="W66" s="161"/>
      <c r="X66" s="161"/>
      <c r="Y66" s="150"/>
      <c r="Z66" s="150"/>
      <c r="AA66" s="150"/>
      <c r="AB66" s="150"/>
      <c r="AC66" s="150"/>
      <c r="AD66" s="150"/>
      <c r="AE66" s="150"/>
      <c r="AF66" s="150"/>
      <c r="AG66" s="150" t="s">
        <v>221</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0">
        <v>30</v>
      </c>
      <c r="B67" s="171" t="s">
        <v>1914</v>
      </c>
      <c r="C67" s="180" t="s">
        <v>1915</v>
      </c>
      <c r="D67" s="172" t="s">
        <v>239</v>
      </c>
      <c r="E67" s="173">
        <v>3</v>
      </c>
      <c r="F67" s="174">
        <v>154.30000000000001</v>
      </c>
      <c r="G67" s="175">
        <f>ROUND(E67*F67,2)</f>
        <v>462.9</v>
      </c>
      <c r="H67" s="174"/>
      <c r="I67" s="175">
        <f>ROUND(E67*H67,2)</f>
        <v>0</v>
      </c>
      <c r="J67" s="174"/>
      <c r="K67" s="175">
        <f>ROUND(E67*J67,2)</f>
        <v>0</v>
      </c>
      <c r="L67" s="175">
        <v>21</v>
      </c>
      <c r="M67" s="175">
        <f>G67*(1+L67/100)</f>
        <v>560.10899999999992</v>
      </c>
      <c r="N67" s="175">
        <v>0</v>
      </c>
      <c r="O67" s="175">
        <f>ROUND(E67*N67,2)</f>
        <v>0</v>
      </c>
      <c r="P67" s="175">
        <v>0</v>
      </c>
      <c r="Q67" s="175">
        <f>ROUND(E67*P67,2)</f>
        <v>0</v>
      </c>
      <c r="R67" s="175"/>
      <c r="S67" s="175" t="s">
        <v>288</v>
      </c>
      <c r="T67" s="176" t="s">
        <v>218</v>
      </c>
      <c r="U67" s="161">
        <v>0</v>
      </c>
      <c r="V67" s="161">
        <f>ROUND(E67*U67,2)</f>
        <v>0</v>
      </c>
      <c r="W67" s="161"/>
      <c r="X67" s="161" t="s">
        <v>241</v>
      </c>
      <c r="Y67" s="150"/>
      <c r="Z67" s="150"/>
      <c r="AA67" s="150"/>
      <c r="AB67" s="150"/>
      <c r="AC67" s="150"/>
      <c r="AD67" s="150"/>
      <c r="AE67" s="150"/>
      <c r="AF67" s="150"/>
      <c r="AG67" s="150" t="s">
        <v>1856</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50"/>
      <c r="D68" s="251"/>
      <c r="E68" s="251"/>
      <c r="F68" s="251"/>
      <c r="G68" s="251"/>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221</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0">
        <v>31</v>
      </c>
      <c r="B69" s="171" t="s">
        <v>1916</v>
      </c>
      <c r="C69" s="180" t="s">
        <v>1917</v>
      </c>
      <c r="D69" s="172" t="s">
        <v>1861</v>
      </c>
      <c r="E69" s="173">
        <v>396</v>
      </c>
      <c r="F69" s="174">
        <v>29.67</v>
      </c>
      <c r="G69" s="175">
        <f>ROUND(E69*F69,2)</f>
        <v>11749.32</v>
      </c>
      <c r="H69" s="174"/>
      <c r="I69" s="175">
        <f>ROUND(E69*H69,2)</f>
        <v>0</v>
      </c>
      <c r="J69" s="174"/>
      <c r="K69" s="175">
        <f>ROUND(E69*J69,2)</f>
        <v>0</v>
      </c>
      <c r="L69" s="175">
        <v>21</v>
      </c>
      <c r="M69" s="175">
        <f>G69*(1+L69/100)</f>
        <v>14216.6772</v>
      </c>
      <c r="N69" s="175">
        <v>0</v>
      </c>
      <c r="O69" s="175">
        <f>ROUND(E69*N69,2)</f>
        <v>0</v>
      </c>
      <c r="P69" s="175">
        <v>0</v>
      </c>
      <c r="Q69" s="175">
        <f>ROUND(E69*P69,2)</f>
        <v>0</v>
      </c>
      <c r="R69" s="175"/>
      <c r="S69" s="175" t="s">
        <v>288</v>
      </c>
      <c r="T69" s="176" t="s">
        <v>218</v>
      </c>
      <c r="U69" s="161">
        <v>0</v>
      </c>
      <c r="V69" s="161">
        <f>ROUND(E69*U69,2)</f>
        <v>0</v>
      </c>
      <c r="W69" s="161"/>
      <c r="X69" s="161" t="s">
        <v>241</v>
      </c>
      <c r="Y69" s="150"/>
      <c r="Z69" s="150"/>
      <c r="AA69" s="150"/>
      <c r="AB69" s="150"/>
      <c r="AC69" s="150"/>
      <c r="AD69" s="150"/>
      <c r="AE69" s="150"/>
      <c r="AF69" s="150"/>
      <c r="AG69" s="150" t="s">
        <v>1856</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50"/>
      <c r="D70" s="251"/>
      <c r="E70" s="251"/>
      <c r="F70" s="251"/>
      <c r="G70" s="251"/>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221</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0">
        <v>32</v>
      </c>
      <c r="B71" s="171" t="s">
        <v>1918</v>
      </c>
      <c r="C71" s="180" t="s">
        <v>1919</v>
      </c>
      <c r="D71" s="172" t="s">
        <v>1861</v>
      </c>
      <c r="E71" s="173">
        <v>72</v>
      </c>
      <c r="F71" s="174">
        <v>20.18</v>
      </c>
      <c r="G71" s="175">
        <f>ROUND(E71*F71,2)</f>
        <v>1452.96</v>
      </c>
      <c r="H71" s="174"/>
      <c r="I71" s="175">
        <f>ROUND(E71*H71,2)</f>
        <v>0</v>
      </c>
      <c r="J71" s="174"/>
      <c r="K71" s="175">
        <f>ROUND(E71*J71,2)</f>
        <v>0</v>
      </c>
      <c r="L71" s="175">
        <v>21</v>
      </c>
      <c r="M71" s="175">
        <f>G71*(1+L71/100)</f>
        <v>1758.0816</v>
      </c>
      <c r="N71" s="175">
        <v>0</v>
      </c>
      <c r="O71" s="175">
        <f>ROUND(E71*N71,2)</f>
        <v>0</v>
      </c>
      <c r="P71" s="175">
        <v>0</v>
      </c>
      <c r="Q71" s="175">
        <f>ROUND(E71*P71,2)</f>
        <v>0</v>
      </c>
      <c r="R71" s="175"/>
      <c r="S71" s="175" t="s">
        <v>288</v>
      </c>
      <c r="T71" s="176" t="s">
        <v>218</v>
      </c>
      <c r="U71" s="161">
        <v>0</v>
      </c>
      <c r="V71" s="161">
        <f>ROUND(E71*U71,2)</f>
        <v>0</v>
      </c>
      <c r="W71" s="161"/>
      <c r="X71" s="161" t="s">
        <v>241</v>
      </c>
      <c r="Y71" s="150"/>
      <c r="Z71" s="150"/>
      <c r="AA71" s="150"/>
      <c r="AB71" s="150"/>
      <c r="AC71" s="150"/>
      <c r="AD71" s="150"/>
      <c r="AE71" s="150"/>
      <c r="AF71" s="150"/>
      <c r="AG71" s="150" t="s">
        <v>1856</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50"/>
      <c r="D72" s="251"/>
      <c r="E72" s="251"/>
      <c r="F72" s="251"/>
      <c r="G72" s="251"/>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221</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0">
        <v>33</v>
      </c>
      <c r="B73" s="171" t="s">
        <v>1920</v>
      </c>
      <c r="C73" s="180" t="s">
        <v>1921</v>
      </c>
      <c r="D73" s="172" t="s">
        <v>1861</v>
      </c>
      <c r="E73" s="173">
        <v>40</v>
      </c>
      <c r="F73" s="174">
        <v>20.18</v>
      </c>
      <c r="G73" s="175">
        <f>ROUND(E73*F73,2)</f>
        <v>807.2</v>
      </c>
      <c r="H73" s="174"/>
      <c r="I73" s="175">
        <f>ROUND(E73*H73,2)</f>
        <v>0</v>
      </c>
      <c r="J73" s="174"/>
      <c r="K73" s="175">
        <f>ROUND(E73*J73,2)</f>
        <v>0</v>
      </c>
      <c r="L73" s="175">
        <v>21</v>
      </c>
      <c r="M73" s="175">
        <f>G73*(1+L73/100)</f>
        <v>976.71199999999999</v>
      </c>
      <c r="N73" s="175">
        <v>0</v>
      </c>
      <c r="O73" s="175">
        <f>ROUND(E73*N73,2)</f>
        <v>0</v>
      </c>
      <c r="P73" s="175">
        <v>0</v>
      </c>
      <c r="Q73" s="175">
        <f>ROUND(E73*P73,2)</f>
        <v>0</v>
      </c>
      <c r="R73" s="175"/>
      <c r="S73" s="175" t="s">
        <v>288</v>
      </c>
      <c r="T73" s="176" t="s">
        <v>218</v>
      </c>
      <c r="U73" s="161">
        <v>0</v>
      </c>
      <c r="V73" s="161">
        <f>ROUND(E73*U73,2)</f>
        <v>0</v>
      </c>
      <c r="W73" s="161"/>
      <c r="X73" s="161" t="s">
        <v>241</v>
      </c>
      <c r="Y73" s="150"/>
      <c r="Z73" s="150"/>
      <c r="AA73" s="150"/>
      <c r="AB73" s="150"/>
      <c r="AC73" s="150"/>
      <c r="AD73" s="150"/>
      <c r="AE73" s="150"/>
      <c r="AF73" s="150"/>
      <c r="AG73" s="150" t="s">
        <v>1856</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50"/>
      <c r="D74" s="251"/>
      <c r="E74" s="251"/>
      <c r="F74" s="251"/>
      <c r="G74" s="251"/>
      <c r="H74" s="161"/>
      <c r="I74" s="161"/>
      <c r="J74" s="161"/>
      <c r="K74" s="161"/>
      <c r="L74" s="161"/>
      <c r="M74" s="161"/>
      <c r="N74" s="161"/>
      <c r="O74" s="161"/>
      <c r="P74" s="161"/>
      <c r="Q74" s="161"/>
      <c r="R74" s="161"/>
      <c r="S74" s="161"/>
      <c r="T74" s="161"/>
      <c r="U74" s="161"/>
      <c r="V74" s="161"/>
      <c r="W74" s="161"/>
      <c r="X74" s="161"/>
      <c r="Y74" s="150"/>
      <c r="Z74" s="150"/>
      <c r="AA74" s="150"/>
      <c r="AB74" s="150"/>
      <c r="AC74" s="150"/>
      <c r="AD74" s="150"/>
      <c r="AE74" s="150"/>
      <c r="AF74" s="150"/>
      <c r="AG74" s="150" t="s">
        <v>221</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0">
        <v>34</v>
      </c>
      <c r="B75" s="171" t="s">
        <v>1922</v>
      </c>
      <c r="C75" s="180" t="s">
        <v>1923</v>
      </c>
      <c r="D75" s="172" t="s">
        <v>1861</v>
      </c>
      <c r="E75" s="173">
        <v>9</v>
      </c>
      <c r="F75" s="174">
        <v>41.55</v>
      </c>
      <c r="G75" s="175">
        <f>ROUND(E75*F75,2)</f>
        <v>373.95</v>
      </c>
      <c r="H75" s="174"/>
      <c r="I75" s="175">
        <f>ROUND(E75*H75,2)</f>
        <v>0</v>
      </c>
      <c r="J75" s="174"/>
      <c r="K75" s="175">
        <f>ROUND(E75*J75,2)</f>
        <v>0</v>
      </c>
      <c r="L75" s="175">
        <v>21</v>
      </c>
      <c r="M75" s="175">
        <f>G75*(1+L75/100)</f>
        <v>452.47949999999997</v>
      </c>
      <c r="N75" s="175">
        <v>0</v>
      </c>
      <c r="O75" s="175">
        <f>ROUND(E75*N75,2)</f>
        <v>0</v>
      </c>
      <c r="P75" s="175">
        <v>0</v>
      </c>
      <c r="Q75" s="175">
        <f>ROUND(E75*P75,2)</f>
        <v>0</v>
      </c>
      <c r="R75" s="175"/>
      <c r="S75" s="175" t="s">
        <v>288</v>
      </c>
      <c r="T75" s="176" t="s">
        <v>218</v>
      </c>
      <c r="U75" s="161">
        <v>0</v>
      </c>
      <c r="V75" s="161">
        <f>ROUND(E75*U75,2)</f>
        <v>0</v>
      </c>
      <c r="W75" s="161"/>
      <c r="X75" s="161" t="s">
        <v>241</v>
      </c>
      <c r="Y75" s="150"/>
      <c r="Z75" s="150"/>
      <c r="AA75" s="150"/>
      <c r="AB75" s="150"/>
      <c r="AC75" s="150"/>
      <c r="AD75" s="150"/>
      <c r="AE75" s="150"/>
      <c r="AF75" s="150"/>
      <c r="AG75" s="150" t="s">
        <v>1856</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50"/>
      <c r="D76" s="251"/>
      <c r="E76" s="251"/>
      <c r="F76" s="251"/>
      <c r="G76" s="251"/>
      <c r="H76" s="161"/>
      <c r="I76" s="161"/>
      <c r="J76" s="161"/>
      <c r="K76" s="161"/>
      <c r="L76" s="161"/>
      <c r="M76" s="161"/>
      <c r="N76" s="161"/>
      <c r="O76" s="161"/>
      <c r="P76" s="161"/>
      <c r="Q76" s="161"/>
      <c r="R76" s="161"/>
      <c r="S76" s="161"/>
      <c r="T76" s="161"/>
      <c r="U76" s="161"/>
      <c r="V76" s="161"/>
      <c r="W76" s="161"/>
      <c r="X76" s="161"/>
      <c r="Y76" s="150"/>
      <c r="Z76" s="150"/>
      <c r="AA76" s="150"/>
      <c r="AB76" s="150"/>
      <c r="AC76" s="150"/>
      <c r="AD76" s="150"/>
      <c r="AE76" s="150"/>
      <c r="AF76" s="150"/>
      <c r="AG76" s="150" t="s">
        <v>221</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0">
        <v>35</v>
      </c>
      <c r="B77" s="171" t="s">
        <v>1924</v>
      </c>
      <c r="C77" s="180" t="s">
        <v>1925</v>
      </c>
      <c r="D77" s="172" t="s">
        <v>1861</v>
      </c>
      <c r="E77" s="173">
        <v>2</v>
      </c>
      <c r="F77" s="174">
        <v>4154.37</v>
      </c>
      <c r="G77" s="175">
        <f>ROUND(E77*F77,2)</f>
        <v>8308.74</v>
      </c>
      <c r="H77" s="174"/>
      <c r="I77" s="175">
        <f>ROUND(E77*H77,2)</f>
        <v>0</v>
      </c>
      <c r="J77" s="174"/>
      <c r="K77" s="175">
        <f>ROUND(E77*J77,2)</f>
        <v>0</v>
      </c>
      <c r="L77" s="175">
        <v>21</v>
      </c>
      <c r="M77" s="175">
        <f>G77*(1+L77/100)</f>
        <v>10053.5754</v>
      </c>
      <c r="N77" s="175">
        <v>0</v>
      </c>
      <c r="O77" s="175">
        <f>ROUND(E77*N77,2)</f>
        <v>0</v>
      </c>
      <c r="P77" s="175">
        <v>0</v>
      </c>
      <c r="Q77" s="175">
        <f>ROUND(E77*P77,2)</f>
        <v>0</v>
      </c>
      <c r="R77" s="175"/>
      <c r="S77" s="175" t="s">
        <v>288</v>
      </c>
      <c r="T77" s="176" t="s">
        <v>218</v>
      </c>
      <c r="U77" s="161">
        <v>0</v>
      </c>
      <c r="V77" s="161">
        <f>ROUND(E77*U77,2)</f>
        <v>0</v>
      </c>
      <c r="W77" s="161"/>
      <c r="X77" s="161" t="s">
        <v>241</v>
      </c>
      <c r="Y77" s="150"/>
      <c r="Z77" s="150"/>
      <c r="AA77" s="150"/>
      <c r="AB77" s="150"/>
      <c r="AC77" s="150"/>
      <c r="AD77" s="150"/>
      <c r="AE77" s="150"/>
      <c r="AF77" s="150"/>
      <c r="AG77" s="150" t="s">
        <v>1856</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50"/>
      <c r="D78" s="251"/>
      <c r="E78" s="251"/>
      <c r="F78" s="251"/>
      <c r="G78" s="251"/>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221</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0">
        <v>36</v>
      </c>
      <c r="B79" s="171" t="s">
        <v>1926</v>
      </c>
      <c r="C79" s="180" t="s">
        <v>1927</v>
      </c>
      <c r="D79" s="172" t="s">
        <v>1861</v>
      </c>
      <c r="E79" s="173">
        <v>14</v>
      </c>
      <c r="F79" s="174">
        <v>356.1</v>
      </c>
      <c r="G79" s="175">
        <f>ROUND(E79*F79,2)</f>
        <v>4985.3999999999996</v>
      </c>
      <c r="H79" s="174"/>
      <c r="I79" s="175">
        <f>ROUND(E79*H79,2)</f>
        <v>0</v>
      </c>
      <c r="J79" s="174"/>
      <c r="K79" s="175">
        <f>ROUND(E79*J79,2)</f>
        <v>0</v>
      </c>
      <c r="L79" s="175">
        <v>21</v>
      </c>
      <c r="M79" s="175">
        <f>G79*(1+L79/100)</f>
        <v>6032.3339999999998</v>
      </c>
      <c r="N79" s="175">
        <v>0</v>
      </c>
      <c r="O79" s="175">
        <f>ROUND(E79*N79,2)</f>
        <v>0</v>
      </c>
      <c r="P79" s="175">
        <v>0</v>
      </c>
      <c r="Q79" s="175">
        <f>ROUND(E79*P79,2)</f>
        <v>0</v>
      </c>
      <c r="R79" s="175"/>
      <c r="S79" s="175" t="s">
        <v>288</v>
      </c>
      <c r="T79" s="176" t="s">
        <v>218</v>
      </c>
      <c r="U79" s="161">
        <v>0</v>
      </c>
      <c r="V79" s="161">
        <f>ROUND(E79*U79,2)</f>
        <v>0</v>
      </c>
      <c r="W79" s="161"/>
      <c r="X79" s="161" t="s">
        <v>241</v>
      </c>
      <c r="Y79" s="150"/>
      <c r="Z79" s="150"/>
      <c r="AA79" s="150"/>
      <c r="AB79" s="150"/>
      <c r="AC79" s="150"/>
      <c r="AD79" s="150"/>
      <c r="AE79" s="150"/>
      <c r="AF79" s="150"/>
      <c r="AG79" s="150" t="s">
        <v>1856</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57"/>
      <c r="B80" s="158"/>
      <c r="C80" s="250"/>
      <c r="D80" s="251"/>
      <c r="E80" s="251"/>
      <c r="F80" s="251"/>
      <c r="G80" s="251"/>
      <c r="H80" s="161"/>
      <c r="I80" s="161"/>
      <c r="J80" s="161"/>
      <c r="K80" s="161"/>
      <c r="L80" s="161"/>
      <c r="M80" s="161"/>
      <c r="N80" s="161"/>
      <c r="O80" s="161"/>
      <c r="P80" s="161"/>
      <c r="Q80" s="161"/>
      <c r="R80" s="161"/>
      <c r="S80" s="161"/>
      <c r="T80" s="161"/>
      <c r="U80" s="161"/>
      <c r="V80" s="161"/>
      <c r="W80" s="161"/>
      <c r="X80" s="161"/>
      <c r="Y80" s="150"/>
      <c r="Z80" s="150"/>
      <c r="AA80" s="150"/>
      <c r="AB80" s="150"/>
      <c r="AC80" s="150"/>
      <c r="AD80" s="150"/>
      <c r="AE80" s="150"/>
      <c r="AF80" s="150"/>
      <c r="AG80" s="150" t="s">
        <v>221</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0">
        <v>37</v>
      </c>
      <c r="B81" s="171" t="s">
        <v>1928</v>
      </c>
      <c r="C81" s="180" t="s">
        <v>1929</v>
      </c>
      <c r="D81" s="172" t="s">
        <v>1861</v>
      </c>
      <c r="E81" s="173">
        <v>2</v>
      </c>
      <c r="F81" s="174">
        <v>356.1</v>
      </c>
      <c r="G81" s="175">
        <f>ROUND(E81*F81,2)</f>
        <v>712.2</v>
      </c>
      <c r="H81" s="174"/>
      <c r="I81" s="175">
        <f>ROUND(E81*H81,2)</f>
        <v>0</v>
      </c>
      <c r="J81" s="174"/>
      <c r="K81" s="175">
        <f>ROUND(E81*J81,2)</f>
        <v>0</v>
      </c>
      <c r="L81" s="175">
        <v>21</v>
      </c>
      <c r="M81" s="175">
        <f>G81*(1+L81/100)</f>
        <v>861.76200000000006</v>
      </c>
      <c r="N81" s="175">
        <v>0</v>
      </c>
      <c r="O81" s="175">
        <f>ROUND(E81*N81,2)</f>
        <v>0</v>
      </c>
      <c r="P81" s="175">
        <v>0</v>
      </c>
      <c r="Q81" s="175">
        <f>ROUND(E81*P81,2)</f>
        <v>0</v>
      </c>
      <c r="R81" s="175"/>
      <c r="S81" s="175" t="s">
        <v>288</v>
      </c>
      <c r="T81" s="176" t="s">
        <v>218</v>
      </c>
      <c r="U81" s="161">
        <v>0</v>
      </c>
      <c r="V81" s="161">
        <f>ROUND(E81*U81,2)</f>
        <v>0</v>
      </c>
      <c r="W81" s="161"/>
      <c r="X81" s="161" t="s">
        <v>241</v>
      </c>
      <c r="Y81" s="150"/>
      <c r="Z81" s="150"/>
      <c r="AA81" s="150"/>
      <c r="AB81" s="150"/>
      <c r="AC81" s="150"/>
      <c r="AD81" s="150"/>
      <c r="AE81" s="150"/>
      <c r="AF81" s="150"/>
      <c r="AG81" s="150" t="s">
        <v>1856</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50"/>
      <c r="D82" s="251"/>
      <c r="E82" s="251"/>
      <c r="F82" s="251"/>
      <c r="G82" s="251"/>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221</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0">
        <v>38</v>
      </c>
      <c r="B83" s="171" t="s">
        <v>1930</v>
      </c>
      <c r="C83" s="180" t="s">
        <v>1931</v>
      </c>
      <c r="D83" s="172" t="s">
        <v>1861</v>
      </c>
      <c r="E83" s="173">
        <v>7</v>
      </c>
      <c r="F83" s="174">
        <v>356.1</v>
      </c>
      <c r="G83" s="175">
        <f>ROUND(E83*F83,2)</f>
        <v>2492.6999999999998</v>
      </c>
      <c r="H83" s="174"/>
      <c r="I83" s="175">
        <f>ROUND(E83*H83,2)</f>
        <v>0</v>
      </c>
      <c r="J83" s="174"/>
      <c r="K83" s="175">
        <f>ROUND(E83*J83,2)</f>
        <v>0</v>
      </c>
      <c r="L83" s="175">
        <v>21</v>
      </c>
      <c r="M83" s="175">
        <f>G83*(1+L83/100)</f>
        <v>3016.1669999999999</v>
      </c>
      <c r="N83" s="175">
        <v>0</v>
      </c>
      <c r="O83" s="175">
        <f>ROUND(E83*N83,2)</f>
        <v>0</v>
      </c>
      <c r="P83" s="175">
        <v>0</v>
      </c>
      <c r="Q83" s="175">
        <f>ROUND(E83*P83,2)</f>
        <v>0</v>
      </c>
      <c r="R83" s="175"/>
      <c r="S83" s="175" t="s">
        <v>288</v>
      </c>
      <c r="T83" s="176" t="s">
        <v>218</v>
      </c>
      <c r="U83" s="161">
        <v>0</v>
      </c>
      <c r="V83" s="161">
        <f>ROUND(E83*U83,2)</f>
        <v>0</v>
      </c>
      <c r="W83" s="161"/>
      <c r="X83" s="161" t="s">
        <v>241</v>
      </c>
      <c r="Y83" s="150"/>
      <c r="Z83" s="150"/>
      <c r="AA83" s="150"/>
      <c r="AB83" s="150"/>
      <c r="AC83" s="150"/>
      <c r="AD83" s="150"/>
      <c r="AE83" s="150"/>
      <c r="AF83" s="150"/>
      <c r="AG83" s="150" t="s">
        <v>1856</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50"/>
      <c r="D84" s="251"/>
      <c r="E84" s="251"/>
      <c r="F84" s="251"/>
      <c r="G84" s="251"/>
      <c r="H84" s="161"/>
      <c r="I84" s="161"/>
      <c r="J84" s="161"/>
      <c r="K84" s="161"/>
      <c r="L84" s="161"/>
      <c r="M84" s="161"/>
      <c r="N84" s="161"/>
      <c r="O84" s="161"/>
      <c r="P84" s="161"/>
      <c r="Q84" s="161"/>
      <c r="R84" s="161"/>
      <c r="S84" s="161"/>
      <c r="T84" s="161"/>
      <c r="U84" s="161"/>
      <c r="V84" s="161"/>
      <c r="W84" s="161"/>
      <c r="X84" s="161"/>
      <c r="Y84" s="150"/>
      <c r="Z84" s="150"/>
      <c r="AA84" s="150"/>
      <c r="AB84" s="150"/>
      <c r="AC84" s="150"/>
      <c r="AD84" s="150"/>
      <c r="AE84" s="150"/>
      <c r="AF84" s="150"/>
      <c r="AG84" s="150" t="s">
        <v>221</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0">
        <v>39</v>
      </c>
      <c r="B85" s="171" t="s">
        <v>1932</v>
      </c>
      <c r="C85" s="180" t="s">
        <v>1933</v>
      </c>
      <c r="D85" s="172" t="s">
        <v>1861</v>
      </c>
      <c r="E85" s="173">
        <v>16</v>
      </c>
      <c r="F85" s="174">
        <v>356.1</v>
      </c>
      <c r="G85" s="175">
        <f>ROUND(E85*F85,2)</f>
        <v>5697.6</v>
      </c>
      <c r="H85" s="174"/>
      <c r="I85" s="175">
        <f>ROUND(E85*H85,2)</f>
        <v>0</v>
      </c>
      <c r="J85" s="174"/>
      <c r="K85" s="175">
        <f>ROUND(E85*J85,2)</f>
        <v>0</v>
      </c>
      <c r="L85" s="175">
        <v>21</v>
      </c>
      <c r="M85" s="175">
        <f>G85*(1+L85/100)</f>
        <v>6894.0960000000005</v>
      </c>
      <c r="N85" s="175">
        <v>0</v>
      </c>
      <c r="O85" s="175">
        <f>ROUND(E85*N85,2)</f>
        <v>0</v>
      </c>
      <c r="P85" s="175">
        <v>0</v>
      </c>
      <c r="Q85" s="175">
        <f>ROUND(E85*P85,2)</f>
        <v>0</v>
      </c>
      <c r="R85" s="175"/>
      <c r="S85" s="175" t="s">
        <v>288</v>
      </c>
      <c r="T85" s="176" t="s">
        <v>218</v>
      </c>
      <c r="U85" s="161">
        <v>0</v>
      </c>
      <c r="V85" s="161">
        <f>ROUND(E85*U85,2)</f>
        <v>0</v>
      </c>
      <c r="W85" s="161"/>
      <c r="X85" s="161" t="s">
        <v>241</v>
      </c>
      <c r="Y85" s="150"/>
      <c r="Z85" s="150"/>
      <c r="AA85" s="150"/>
      <c r="AB85" s="150"/>
      <c r="AC85" s="150"/>
      <c r="AD85" s="150"/>
      <c r="AE85" s="150"/>
      <c r="AF85" s="150"/>
      <c r="AG85" s="150" t="s">
        <v>1856</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
      <c r="A86" s="157"/>
      <c r="B86" s="158"/>
      <c r="C86" s="250"/>
      <c r="D86" s="251"/>
      <c r="E86" s="251"/>
      <c r="F86" s="251"/>
      <c r="G86" s="251"/>
      <c r="H86" s="161"/>
      <c r="I86" s="161"/>
      <c r="J86" s="161"/>
      <c r="K86" s="161"/>
      <c r="L86" s="161"/>
      <c r="M86" s="161"/>
      <c r="N86" s="161"/>
      <c r="O86" s="161"/>
      <c r="P86" s="161"/>
      <c r="Q86" s="161"/>
      <c r="R86" s="161"/>
      <c r="S86" s="161"/>
      <c r="T86" s="161"/>
      <c r="U86" s="161"/>
      <c r="V86" s="161"/>
      <c r="W86" s="161"/>
      <c r="X86" s="161"/>
      <c r="Y86" s="150"/>
      <c r="Z86" s="150"/>
      <c r="AA86" s="150"/>
      <c r="AB86" s="150"/>
      <c r="AC86" s="150"/>
      <c r="AD86" s="150"/>
      <c r="AE86" s="150"/>
      <c r="AF86" s="150"/>
      <c r="AG86" s="150" t="s">
        <v>221</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70">
        <v>40</v>
      </c>
      <c r="B87" s="171" t="s">
        <v>1934</v>
      </c>
      <c r="C87" s="180" t="s">
        <v>1935</v>
      </c>
      <c r="D87" s="172" t="s">
        <v>1861</v>
      </c>
      <c r="E87" s="173">
        <v>7</v>
      </c>
      <c r="F87" s="174">
        <v>356.1</v>
      </c>
      <c r="G87" s="175">
        <f>ROUND(E87*F87,2)</f>
        <v>2492.6999999999998</v>
      </c>
      <c r="H87" s="174"/>
      <c r="I87" s="175">
        <f>ROUND(E87*H87,2)</f>
        <v>0</v>
      </c>
      <c r="J87" s="174"/>
      <c r="K87" s="175">
        <f>ROUND(E87*J87,2)</f>
        <v>0</v>
      </c>
      <c r="L87" s="175">
        <v>21</v>
      </c>
      <c r="M87" s="175">
        <f>G87*(1+L87/100)</f>
        <v>3016.1669999999999</v>
      </c>
      <c r="N87" s="175">
        <v>0</v>
      </c>
      <c r="O87" s="175">
        <f>ROUND(E87*N87,2)</f>
        <v>0</v>
      </c>
      <c r="P87" s="175">
        <v>0</v>
      </c>
      <c r="Q87" s="175">
        <f>ROUND(E87*P87,2)</f>
        <v>0</v>
      </c>
      <c r="R87" s="175"/>
      <c r="S87" s="175" t="s">
        <v>288</v>
      </c>
      <c r="T87" s="176" t="s">
        <v>218</v>
      </c>
      <c r="U87" s="161">
        <v>0</v>
      </c>
      <c r="V87" s="161">
        <f>ROUND(E87*U87,2)</f>
        <v>0</v>
      </c>
      <c r="W87" s="161"/>
      <c r="X87" s="161" t="s">
        <v>241</v>
      </c>
      <c r="Y87" s="150"/>
      <c r="Z87" s="150"/>
      <c r="AA87" s="150"/>
      <c r="AB87" s="150"/>
      <c r="AC87" s="150"/>
      <c r="AD87" s="150"/>
      <c r="AE87" s="150"/>
      <c r="AF87" s="150"/>
      <c r="AG87" s="150" t="s">
        <v>1856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50"/>
      <c r="D88" s="251"/>
      <c r="E88" s="251"/>
      <c r="F88" s="251"/>
      <c r="G88" s="251"/>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221</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0">
        <v>41</v>
      </c>
      <c r="B89" s="171" t="s">
        <v>1936</v>
      </c>
      <c r="C89" s="180" t="s">
        <v>1937</v>
      </c>
      <c r="D89" s="172" t="s">
        <v>1861</v>
      </c>
      <c r="E89" s="173">
        <v>5</v>
      </c>
      <c r="F89" s="174">
        <v>356.1</v>
      </c>
      <c r="G89" s="175">
        <f>ROUND(E89*F89,2)</f>
        <v>1780.5</v>
      </c>
      <c r="H89" s="174"/>
      <c r="I89" s="175">
        <f>ROUND(E89*H89,2)</f>
        <v>0</v>
      </c>
      <c r="J89" s="174"/>
      <c r="K89" s="175">
        <f>ROUND(E89*J89,2)</f>
        <v>0</v>
      </c>
      <c r="L89" s="175">
        <v>21</v>
      </c>
      <c r="M89" s="175">
        <f>G89*(1+L89/100)</f>
        <v>2154.4049999999997</v>
      </c>
      <c r="N89" s="175">
        <v>0</v>
      </c>
      <c r="O89" s="175">
        <f>ROUND(E89*N89,2)</f>
        <v>0</v>
      </c>
      <c r="P89" s="175">
        <v>0</v>
      </c>
      <c r="Q89" s="175">
        <f>ROUND(E89*P89,2)</f>
        <v>0</v>
      </c>
      <c r="R89" s="175"/>
      <c r="S89" s="175" t="s">
        <v>288</v>
      </c>
      <c r="T89" s="176" t="s">
        <v>218</v>
      </c>
      <c r="U89" s="161">
        <v>0</v>
      </c>
      <c r="V89" s="161">
        <f>ROUND(E89*U89,2)</f>
        <v>0</v>
      </c>
      <c r="W89" s="161"/>
      <c r="X89" s="161" t="s">
        <v>241</v>
      </c>
      <c r="Y89" s="150"/>
      <c r="Z89" s="150"/>
      <c r="AA89" s="150"/>
      <c r="AB89" s="150"/>
      <c r="AC89" s="150"/>
      <c r="AD89" s="150"/>
      <c r="AE89" s="150"/>
      <c r="AF89" s="150"/>
      <c r="AG89" s="150" t="s">
        <v>1856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50"/>
      <c r="D90" s="251"/>
      <c r="E90" s="251"/>
      <c r="F90" s="251"/>
      <c r="G90" s="251"/>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221</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70">
        <v>42</v>
      </c>
      <c r="B91" s="171" t="s">
        <v>1938</v>
      </c>
      <c r="C91" s="180" t="s">
        <v>1939</v>
      </c>
      <c r="D91" s="172" t="s">
        <v>1861</v>
      </c>
      <c r="E91" s="173">
        <v>4</v>
      </c>
      <c r="F91" s="174">
        <v>415.45</v>
      </c>
      <c r="G91" s="175">
        <f>ROUND(E91*F91,2)</f>
        <v>1661.8</v>
      </c>
      <c r="H91" s="174"/>
      <c r="I91" s="175">
        <f>ROUND(E91*H91,2)</f>
        <v>0</v>
      </c>
      <c r="J91" s="174"/>
      <c r="K91" s="175">
        <f>ROUND(E91*J91,2)</f>
        <v>0</v>
      </c>
      <c r="L91" s="175">
        <v>21</v>
      </c>
      <c r="M91" s="175">
        <f>G91*(1+L91/100)</f>
        <v>2010.7779999999998</v>
      </c>
      <c r="N91" s="175">
        <v>0</v>
      </c>
      <c r="O91" s="175">
        <f>ROUND(E91*N91,2)</f>
        <v>0</v>
      </c>
      <c r="P91" s="175">
        <v>0</v>
      </c>
      <c r="Q91" s="175">
        <f>ROUND(E91*P91,2)</f>
        <v>0</v>
      </c>
      <c r="R91" s="175"/>
      <c r="S91" s="175" t="s">
        <v>288</v>
      </c>
      <c r="T91" s="176" t="s">
        <v>218</v>
      </c>
      <c r="U91" s="161">
        <v>0</v>
      </c>
      <c r="V91" s="161">
        <f>ROUND(E91*U91,2)</f>
        <v>0</v>
      </c>
      <c r="W91" s="161"/>
      <c r="X91" s="161" t="s">
        <v>241</v>
      </c>
      <c r="Y91" s="150"/>
      <c r="Z91" s="150"/>
      <c r="AA91" s="150"/>
      <c r="AB91" s="150"/>
      <c r="AC91" s="150"/>
      <c r="AD91" s="150"/>
      <c r="AE91" s="150"/>
      <c r="AF91" s="150"/>
      <c r="AG91" s="150" t="s">
        <v>1856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50"/>
      <c r="D92" s="251"/>
      <c r="E92" s="251"/>
      <c r="F92" s="251"/>
      <c r="G92" s="251"/>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221</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0">
        <v>43</v>
      </c>
      <c r="B93" s="171" t="s">
        <v>1940</v>
      </c>
      <c r="C93" s="180" t="s">
        <v>1941</v>
      </c>
      <c r="D93" s="172" t="s">
        <v>1861</v>
      </c>
      <c r="E93" s="173">
        <v>8</v>
      </c>
      <c r="F93" s="174">
        <v>356.1</v>
      </c>
      <c r="G93" s="175">
        <f>ROUND(E93*F93,2)</f>
        <v>2848.8</v>
      </c>
      <c r="H93" s="174"/>
      <c r="I93" s="175">
        <f>ROUND(E93*H93,2)</f>
        <v>0</v>
      </c>
      <c r="J93" s="174"/>
      <c r="K93" s="175">
        <f>ROUND(E93*J93,2)</f>
        <v>0</v>
      </c>
      <c r="L93" s="175">
        <v>21</v>
      </c>
      <c r="M93" s="175">
        <f>G93*(1+L93/100)</f>
        <v>3447.0480000000002</v>
      </c>
      <c r="N93" s="175">
        <v>0</v>
      </c>
      <c r="O93" s="175">
        <f>ROUND(E93*N93,2)</f>
        <v>0</v>
      </c>
      <c r="P93" s="175">
        <v>0</v>
      </c>
      <c r="Q93" s="175">
        <f>ROUND(E93*P93,2)</f>
        <v>0</v>
      </c>
      <c r="R93" s="175"/>
      <c r="S93" s="175" t="s">
        <v>288</v>
      </c>
      <c r="T93" s="176" t="s">
        <v>218</v>
      </c>
      <c r="U93" s="161">
        <v>0</v>
      </c>
      <c r="V93" s="161">
        <f>ROUND(E93*U93,2)</f>
        <v>0</v>
      </c>
      <c r="W93" s="161"/>
      <c r="X93" s="161" t="s">
        <v>241</v>
      </c>
      <c r="Y93" s="150"/>
      <c r="Z93" s="150"/>
      <c r="AA93" s="150"/>
      <c r="AB93" s="150"/>
      <c r="AC93" s="150"/>
      <c r="AD93" s="150"/>
      <c r="AE93" s="150"/>
      <c r="AF93" s="150"/>
      <c r="AG93" s="150" t="s">
        <v>1856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50"/>
      <c r="D94" s="251"/>
      <c r="E94" s="251"/>
      <c r="F94" s="251"/>
      <c r="G94" s="251"/>
      <c r="H94" s="161"/>
      <c r="I94" s="161"/>
      <c r="J94" s="161"/>
      <c r="K94" s="161"/>
      <c r="L94" s="161"/>
      <c r="M94" s="161"/>
      <c r="N94" s="161"/>
      <c r="O94" s="161"/>
      <c r="P94" s="161"/>
      <c r="Q94" s="161"/>
      <c r="R94" s="161"/>
      <c r="S94" s="161"/>
      <c r="T94" s="161"/>
      <c r="U94" s="161"/>
      <c r="V94" s="161"/>
      <c r="W94" s="161"/>
      <c r="X94" s="161"/>
      <c r="Y94" s="150"/>
      <c r="Z94" s="150"/>
      <c r="AA94" s="150"/>
      <c r="AB94" s="150"/>
      <c r="AC94" s="150"/>
      <c r="AD94" s="150"/>
      <c r="AE94" s="150"/>
      <c r="AF94" s="150"/>
      <c r="AG94" s="150" t="s">
        <v>221</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0">
        <v>44</v>
      </c>
      <c r="B95" s="171" t="s">
        <v>1942</v>
      </c>
      <c r="C95" s="180" t="s">
        <v>1943</v>
      </c>
      <c r="D95" s="172" t="s">
        <v>1861</v>
      </c>
      <c r="E95" s="173">
        <v>2</v>
      </c>
      <c r="F95" s="174">
        <v>356.1</v>
      </c>
      <c r="G95" s="175">
        <f>ROUND(E95*F95,2)</f>
        <v>712.2</v>
      </c>
      <c r="H95" s="174"/>
      <c r="I95" s="175">
        <f>ROUND(E95*H95,2)</f>
        <v>0</v>
      </c>
      <c r="J95" s="174"/>
      <c r="K95" s="175">
        <f>ROUND(E95*J95,2)</f>
        <v>0</v>
      </c>
      <c r="L95" s="175">
        <v>21</v>
      </c>
      <c r="M95" s="175">
        <f>G95*(1+L95/100)</f>
        <v>861.76200000000006</v>
      </c>
      <c r="N95" s="175">
        <v>0</v>
      </c>
      <c r="O95" s="175">
        <f>ROUND(E95*N95,2)</f>
        <v>0</v>
      </c>
      <c r="P95" s="175">
        <v>0</v>
      </c>
      <c r="Q95" s="175">
        <f>ROUND(E95*P95,2)</f>
        <v>0</v>
      </c>
      <c r="R95" s="175"/>
      <c r="S95" s="175" t="s">
        <v>288</v>
      </c>
      <c r="T95" s="176" t="s">
        <v>218</v>
      </c>
      <c r="U95" s="161">
        <v>0</v>
      </c>
      <c r="V95" s="161">
        <f>ROUND(E95*U95,2)</f>
        <v>0</v>
      </c>
      <c r="W95" s="161"/>
      <c r="X95" s="161" t="s">
        <v>241</v>
      </c>
      <c r="Y95" s="150"/>
      <c r="Z95" s="150"/>
      <c r="AA95" s="150"/>
      <c r="AB95" s="150"/>
      <c r="AC95" s="150"/>
      <c r="AD95" s="150"/>
      <c r="AE95" s="150"/>
      <c r="AF95" s="150"/>
      <c r="AG95" s="150" t="s">
        <v>1856</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50"/>
      <c r="D96" s="251"/>
      <c r="E96" s="251"/>
      <c r="F96" s="251"/>
      <c r="G96" s="251"/>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221</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0">
        <v>45</v>
      </c>
      <c r="B97" s="171" t="s">
        <v>1944</v>
      </c>
      <c r="C97" s="180" t="s">
        <v>1945</v>
      </c>
      <c r="D97" s="172" t="s">
        <v>1861</v>
      </c>
      <c r="E97" s="173">
        <v>3</v>
      </c>
      <c r="F97" s="174">
        <v>1305.6600000000001</v>
      </c>
      <c r="G97" s="175">
        <f>ROUND(E97*F97,2)</f>
        <v>3916.98</v>
      </c>
      <c r="H97" s="174"/>
      <c r="I97" s="175">
        <f>ROUND(E97*H97,2)</f>
        <v>0</v>
      </c>
      <c r="J97" s="174"/>
      <c r="K97" s="175">
        <f>ROUND(E97*J97,2)</f>
        <v>0</v>
      </c>
      <c r="L97" s="175">
        <v>21</v>
      </c>
      <c r="M97" s="175">
        <f>G97*(1+L97/100)</f>
        <v>4739.5457999999999</v>
      </c>
      <c r="N97" s="175">
        <v>0</v>
      </c>
      <c r="O97" s="175">
        <f>ROUND(E97*N97,2)</f>
        <v>0</v>
      </c>
      <c r="P97" s="175">
        <v>0</v>
      </c>
      <c r="Q97" s="175">
        <f>ROUND(E97*P97,2)</f>
        <v>0</v>
      </c>
      <c r="R97" s="175"/>
      <c r="S97" s="175" t="s">
        <v>288</v>
      </c>
      <c r="T97" s="176" t="s">
        <v>218</v>
      </c>
      <c r="U97" s="161">
        <v>0</v>
      </c>
      <c r="V97" s="161">
        <f>ROUND(E97*U97,2)</f>
        <v>0</v>
      </c>
      <c r="W97" s="161"/>
      <c r="X97" s="161" t="s">
        <v>241</v>
      </c>
      <c r="Y97" s="150"/>
      <c r="Z97" s="150"/>
      <c r="AA97" s="150"/>
      <c r="AB97" s="150"/>
      <c r="AC97" s="150"/>
      <c r="AD97" s="150"/>
      <c r="AE97" s="150"/>
      <c r="AF97" s="150"/>
      <c r="AG97" s="150" t="s">
        <v>1856</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50"/>
      <c r="D98" s="251"/>
      <c r="E98" s="251"/>
      <c r="F98" s="251"/>
      <c r="G98" s="251"/>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221</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0">
        <v>46</v>
      </c>
      <c r="B99" s="171" t="s">
        <v>1946</v>
      </c>
      <c r="C99" s="180" t="s">
        <v>1947</v>
      </c>
      <c r="D99" s="172" t="s">
        <v>1861</v>
      </c>
      <c r="E99" s="173">
        <v>1</v>
      </c>
      <c r="F99" s="174">
        <v>688.43</v>
      </c>
      <c r="G99" s="175">
        <f>ROUND(E99*F99,2)</f>
        <v>688.43</v>
      </c>
      <c r="H99" s="174"/>
      <c r="I99" s="175">
        <f>ROUND(E99*H99,2)</f>
        <v>0</v>
      </c>
      <c r="J99" s="174"/>
      <c r="K99" s="175">
        <f>ROUND(E99*J99,2)</f>
        <v>0</v>
      </c>
      <c r="L99" s="175">
        <v>21</v>
      </c>
      <c r="M99" s="175">
        <f>G99*(1+L99/100)</f>
        <v>833.00029999999992</v>
      </c>
      <c r="N99" s="175">
        <v>0</v>
      </c>
      <c r="O99" s="175">
        <f>ROUND(E99*N99,2)</f>
        <v>0</v>
      </c>
      <c r="P99" s="175">
        <v>0</v>
      </c>
      <c r="Q99" s="175">
        <f>ROUND(E99*P99,2)</f>
        <v>0</v>
      </c>
      <c r="R99" s="175"/>
      <c r="S99" s="175" t="s">
        <v>288</v>
      </c>
      <c r="T99" s="176" t="s">
        <v>218</v>
      </c>
      <c r="U99" s="161">
        <v>0</v>
      </c>
      <c r="V99" s="161">
        <f>ROUND(E99*U99,2)</f>
        <v>0</v>
      </c>
      <c r="W99" s="161"/>
      <c r="X99" s="161" t="s">
        <v>241</v>
      </c>
      <c r="Y99" s="150"/>
      <c r="Z99" s="150"/>
      <c r="AA99" s="150"/>
      <c r="AB99" s="150"/>
      <c r="AC99" s="150"/>
      <c r="AD99" s="150"/>
      <c r="AE99" s="150"/>
      <c r="AF99" s="150"/>
      <c r="AG99" s="150" t="s">
        <v>1856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50"/>
      <c r="D100" s="251"/>
      <c r="E100" s="251"/>
      <c r="F100" s="251"/>
      <c r="G100" s="251"/>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221</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2.5" outlineLevel="1" x14ac:dyDescent="0.2">
      <c r="A101" s="170">
        <v>47</v>
      </c>
      <c r="B101" s="171" t="s">
        <v>1948</v>
      </c>
      <c r="C101" s="180" t="s">
        <v>1949</v>
      </c>
      <c r="D101" s="172" t="s">
        <v>1861</v>
      </c>
      <c r="E101" s="173">
        <v>2</v>
      </c>
      <c r="F101" s="174">
        <v>7952.64</v>
      </c>
      <c r="G101" s="175">
        <f>ROUND(E101*F101,2)</f>
        <v>15905.28</v>
      </c>
      <c r="H101" s="174"/>
      <c r="I101" s="175">
        <f>ROUND(E101*H101,2)</f>
        <v>0</v>
      </c>
      <c r="J101" s="174"/>
      <c r="K101" s="175">
        <f>ROUND(E101*J101,2)</f>
        <v>0</v>
      </c>
      <c r="L101" s="175">
        <v>21</v>
      </c>
      <c r="M101" s="175">
        <f>G101*(1+L101/100)</f>
        <v>19245.388800000001</v>
      </c>
      <c r="N101" s="175">
        <v>0</v>
      </c>
      <c r="O101" s="175">
        <f>ROUND(E101*N101,2)</f>
        <v>0</v>
      </c>
      <c r="P101" s="175">
        <v>0</v>
      </c>
      <c r="Q101" s="175">
        <f>ROUND(E101*P101,2)</f>
        <v>0</v>
      </c>
      <c r="R101" s="175"/>
      <c r="S101" s="175" t="s">
        <v>288</v>
      </c>
      <c r="T101" s="176" t="s">
        <v>218</v>
      </c>
      <c r="U101" s="161">
        <v>0</v>
      </c>
      <c r="V101" s="161">
        <f>ROUND(E101*U101,2)</f>
        <v>0</v>
      </c>
      <c r="W101" s="161"/>
      <c r="X101" s="161" t="s">
        <v>241</v>
      </c>
      <c r="Y101" s="150"/>
      <c r="Z101" s="150"/>
      <c r="AA101" s="150"/>
      <c r="AB101" s="150"/>
      <c r="AC101" s="150"/>
      <c r="AD101" s="150"/>
      <c r="AE101" s="150"/>
      <c r="AF101" s="150"/>
      <c r="AG101" s="150" t="s">
        <v>1856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50"/>
      <c r="D102" s="251"/>
      <c r="E102" s="251"/>
      <c r="F102" s="251"/>
      <c r="G102" s="251"/>
      <c r="H102" s="161"/>
      <c r="I102" s="161"/>
      <c r="J102" s="161"/>
      <c r="K102" s="161"/>
      <c r="L102" s="161"/>
      <c r="M102" s="161"/>
      <c r="N102" s="161"/>
      <c r="O102" s="161"/>
      <c r="P102" s="161"/>
      <c r="Q102" s="161"/>
      <c r="R102" s="161"/>
      <c r="S102" s="161"/>
      <c r="T102" s="161"/>
      <c r="U102" s="161"/>
      <c r="V102" s="161"/>
      <c r="W102" s="161"/>
      <c r="X102" s="161"/>
      <c r="Y102" s="150"/>
      <c r="Z102" s="150"/>
      <c r="AA102" s="150"/>
      <c r="AB102" s="150"/>
      <c r="AC102" s="150"/>
      <c r="AD102" s="150"/>
      <c r="AE102" s="150"/>
      <c r="AF102" s="150"/>
      <c r="AG102" s="150" t="s">
        <v>221</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ht="22.5" outlineLevel="1" x14ac:dyDescent="0.2">
      <c r="A103" s="170">
        <v>48</v>
      </c>
      <c r="B103" s="171" t="s">
        <v>1950</v>
      </c>
      <c r="C103" s="180" t="s">
        <v>1951</v>
      </c>
      <c r="D103" s="172" t="s">
        <v>1861</v>
      </c>
      <c r="E103" s="173">
        <v>1</v>
      </c>
      <c r="F103" s="174">
        <v>6765.69</v>
      </c>
      <c r="G103" s="175">
        <f>ROUND(E103*F103,2)</f>
        <v>6765.69</v>
      </c>
      <c r="H103" s="174"/>
      <c r="I103" s="175">
        <f>ROUND(E103*H103,2)</f>
        <v>0</v>
      </c>
      <c r="J103" s="174"/>
      <c r="K103" s="175">
        <f>ROUND(E103*J103,2)</f>
        <v>0</v>
      </c>
      <c r="L103" s="175">
        <v>21</v>
      </c>
      <c r="M103" s="175">
        <f>G103*(1+L103/100)</f>
        <v>8186.4848999999995</v>
      </c>
      <c r="N103" s="175">
        <v>0</v>
      </c>
      <c r="O103" s="175">
        <f>ROUND(E103*N103,2)</f>
        <v>0</v>
      </c>
      <c r="P103" s="175">
        <v>0</v>
      </c>
      <c r="Q103" s="175">
        <f>ROUND(E103*P103,2)</f>
        <v>0</v>
      </c>
      <c r="R103" s="175"/>
      <c r="S103" s="175" t="s">
        <v>288</v>
      </c>
      <c r="T103" s="176" t="s">
        <v>218</v>
      </c>
      <c r="U103" s="161">
        <v>0</v>
      </c>
      <c r="V103" s="161">
        <f>ROUND(E103*U103,2)</f>
        <v>0</v>
      </c>
      <c r="W103" s="161"/>
      <c r="X103" s="161" t="s">
        <v>241</v>
      </c>
      <c r="Y103" s="150"/>
      <c r="Z103" s="150"/>
      <c r="AA103" s="150"/>
      <c r="AB103" s="150"/>
      <c r="AC103" s="150"/>
      <c r="AD103" s="150"/>
      <c r="AE103" s="150"/>
      <c r="AF103" s="150"/>
      <c r="AG103" s="150" t="s">
        <v>1856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50"/>
      <c r="D104" s="251"/>
      <c r="E104" s="251"/>
      <c r="F104" s="251"/>
      <c r="G104" s="251"/>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221</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0">
        <v>49</v>
      </c>
      <c r="B105" s="171" t="s">
        <v>1952</v>
      </c>
      <c r="C105" s="180" t="s">
        <v>1953</v>
      </c>
      <c r="D105" s="172" t="s">
        <v>1861</v>
      </c>
      <c r="E105" s="173">
        <v>1</v>
      </c>
      <c r="F105" s="174">
        <v>1780.44</v>
      </c>
      <c r="G105" s="175">
        <f>ROUND(E105*F105,2)</f>
        <v>1780.44</v>
      </c>
      <c r="H105" s="174"/>
      <c r="I105" s="175">
        <f>ROUND(E105*H105,2)</f>
        <v>0</v>
      </c>
      <c r="J105" s="174"/>
      <c r="K105" s="175">
        <f>ROUND(E105*J105,2)</f>
        <v>0</v>
      </c>
      <c r="L105" s="175">
        <v>21</v>
      </c>
      <c r="M105" s="175">
        <f>G105*(1+L105/100)</f>
        <v>2154.3323999999998</v>
      </c>
      <c r="N105" s="175">
        <v>0</v>
      </c>
      <c r="O105" s="175">
        <f>ROUND(E105*N105,2)</f>
        <v>0</v>
      </c>
      <c r="P105" s="175">
        <v>0</v>
      </c>
      <c r="Q105" s="175">
        <f>ROUND(E105*P105,2)</f>
        <v>0</v>
      </c>
      <c r="R105" s="175"/>
      <c r="S105" s="175" t="s">
        <v>288</v>
      </c>
      <c r="T105" s="176" t="s">
        <v>218</v>
      </c>
      <c r="U105" s="161">
        <v>0</v>
      </c>
      <c r="V105" s="161">
        <f>ROUND(E105*U105,2)</f>
        <v>0</v>
      </c>
      <c r="W105" s="161"/>
      <c r="X105" s="161" t="s">
        <v>241</v>
      </c>
      <c r="Y105" s="150"/>
      <c r="Z105" s="150"/>
      <c r="AA105" s="150"/>
      <c r="AB105" s="150"/>
      <c r="AC105" s="150"/>
      <c r="AD105" s="150"/>
      <c r="AE105" s="150"/>
      <c r="AF105" s="150"/>
      <c r="AG105" s="150" t="s">
        <v>1856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50"/>
      <c r="D106" s="251"/>
      <c r="E106" s="251"/>
      <c r="F106" s="251"/>
      <c r="G106" s="251"/>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221</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0">
        <v>50</v>
      </c>
      <c r="B107" s="171" t="s">
        <v>1954</v>
      </c>
      <c r="C107" s="180" t="s">
        <v>1955</v>
      </c>
      <c r="D107" s="172" t="s">
        <v>1861</v>
      </c>
      <c r="E107" s="173">
        <v>1</v>
      </c>
      <c r="F107" s="174">
        <v>1780.44</v>
      </c>
      <c r="G107" s="175">
        <f>ROUND(E107*F107,2)</f>
        <v>1780.44</v>
      </c>
      <c r="H107" s="174"/>
      <c r="I107" s="175">
        <f>ROUND(E107*H107,2)</f>
        <v>0</v>
      </c>
      <c r="J107" s="174"/>
      <c r="K107" s="175">
        <f>ROUND(E107*J107,2)</f>
        <v>0</v>
      </c>
      <c r="L107" s="175">
        <v>21</v>
      </c>
      <c r="M107" s="175">
        <f>G107*(1+L107/100)</f>
        <v>2154.3323999999998</v>
      </c>
      <c r="N107" s="175">
        <v>0</v>
      </c>
      <c r="O107" s="175">
        <f>ROUND(E107*N107,2)</f>
        <v>0</v>
      </c>
      <c r="P107" s="175">
        <v>0</v>
      </c>
      <c r="Q107" s="175">
        <f>ROUND(E107*P107,2)</f>
        <v>0</v>
      </c>
      <c r="R107" s="175"/>
      <c r="S107" s="175" t="s">
        <v>288</v>
      </c>
      <c r="T107" s="176" t="s">
        <v>218</v>
      </c>
      <c r="U107" s="161">
        <v>0</v>
      </c>
      <c r="V107" s="161">
        <f>ROUND(E107*U107,2)</f>
        <v>0</v>
      </c>
      <c r="W107" s="161"/>
      <c r="X107" s="161" t="s">
        <v>241</v>
      </c>
      <c r="Y107" s="150"/>
      <c r="Z107" s="150"/>
      <c r="AA107" s="150"/>
      <c r="AB107" s="150"/>
      <c r="AC107" s="150"/>
      <c r="AD107" s="150"/>
      <c r="AE107" s="150"/>
      <c r="AF107" s="150"/>
      <c r="AG107" s="150" t="s">
        <v>1856</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50"/>
      <c r="D108" s="251"/>
      <c r="E108" s="251"/>
      <c r="F108" s="251"/>
      <c r="G108" s="251"/>
      <c r="H108" s="161"/>
      <c r="I108" s="161"/>
      <c r="J108" s="161"/>
      <c r="K108" s="161"/>
      <c r="L108" s="161"/>
      <c r="M108" s="161"/>
      <c r="N108" s="161"/>
      <c r="O108" s="161"/>
      <c r="P108" s="161"/>
      <c r="Q108" s="161"/>
      <c r="R108" s="161"/>
      <c r="S108" s="161"/>
      <c r="T108" s="161"/>
      <c r="U108" s="161"/>
      <c r="V108" s="161"/>
      <c r="W108" s="161"/>
      <c r="X108" s="161"/>
      <c r="Y108" s="150"/>
      <c r="Z108" s="150"/>
      <c r="AA108" s="150"/>
      <c r="AB108" s="150"/>
      <c r="AC108" s="150"/>
      <c r="AD108" s="150"/>
      <c r="AE108" s="150"/>
      <c r="AF108" s="150"/>
      <c r="AG108" s="150" t="s">
        <v>221</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0">
        <v>51</v>
      </c>
      <c r="B109" s="171" t="s">
        <v>1956</v>
      </c>
      <c r="C109" s="180" t="s">
        <v>1957</v>
      </c>
      <c r="D109" s="172" t="s">
        <v>239</v>
      </c>
      <c r="E109" s="173">
        <v>122</v>
      </c>
      <c r="F109" s="174">
        <v>213.65</v>
      </c>
      <c r="G109" s="175">
        <f>ROUND(E109*F109,2)</f>
        <v>26065.3</v>
      </c>
      <c r="H109" s="174"/>
      <c r="I109" s="175">
        <f>ROUND(E109*H109,2)</f>
        <v>0</v>
      </c>
      <c r="J109" s="174"/>
      <c r="K109" s="175">
        <f>ROUND(E109*J109,2)</f>
        <v>0</v>
      </c>
      <c r="L109" s="175">
        <v>21</v>
      </c>
      <c r="M109" s="175">
        <f>G109*(1+L109/100)</f>
        <v>31539.012999999999</v>
      </c>
      <c r="N109" s="175">
        <v>0</v>
      </c>
      <c r="O109" s="175">
        <f>ROUND(E109*N109,2)</f>
        <v>0</v>
      </c>
      <c r="P109" s="175">
        <v>0</v>
      </c>
      <c r="Q109" s="175">
        <f>ROUND(E109*P109,2)</f>
        <v>0</v>
      </c>
      <c r="R109" s="175"/>
      <c r="S109" s="175" t="s">
        <v>288</v>
      </c>
      <c r="T109" s="176" t="s">
        <v>218</v>
      </c>
      <c r="U109" s="161">
        <v>0</v>
      </c>
      <c r="V109" s="161">
        <f>ROUND(E109*U109,2)</f>
        <v>0</v>
      </c>
      <c r="W109" s="161"/>
      <c r="X109" s="161" t="s">
        <v>241</v>
      </c>
      <c r="Y109" s="150"/>
      <c r="Z109" s="150"/>
      <c r="AA109" s="150"/>
      <c r="AB109" s="150"/>
      <c r="AC109" s="150"/>
      <c r="AD109" s="150"/>
      <c r="AE109" s="150"/>
      <c r="AF109" s="150"/>
      <c r="AG109" s="150" t="s">
        <v>1856</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250"/>
      <c r="D110" s="251"/>
      <c r="E110" s="251"/>
      <c r="F110" s="251"/>
      <c r="G110" s="251"/>
      <c r="H110" s="161"/>
      <c r="I110" s="161"/>
      <c r="J110" s="161"/>
      <c r="K110" s="161"/>
      <c r="L110" s="161"/>
      <c r="M110" s="161"/>
      <c r="N110" s="161"/>
      <c r="O110" s="161"/>
      <c r="P110" s="161"/>
      <c r="Q110" s="161"/>
      <c r="R110" s="161"/>
      <c r="S110" s="161"/>
      <c r="T110" s="161"/>
      <c r="U110" s="161"/>
      <c r="V110" s="161"/>
      <c r="W110" s="161"/>
      <c r="X110" s="161"/>
      <c r="Y110" s="150"/>
      <c r="Z110" s="150"/>
      <c r="AA110" s="150"/>
      <c r="AB110" s="150"/>
      <c r="AC110" s="150"/>
      <c r="AD110" s="150"/>
      <c r="AE110" s="150"/>
      <c r="AF110" s="150"/>
      <c r="AG110" s="150" t="s">
        <v>221</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70">
        <v>52</v>
      </c>
      <c r="B111" s="171" t="s">
        <v>1958</v>
      </c>
      <c r="C111" s="180" t="s">
        <v>1959</v>
      </c>
      <c r="D111" s="172" t="s">
        <v>239</v>
      </c>
      <c r="E111" s="173">
        <v>35</v>
      </c>
      <c r="F111" s="174">
        <v>100.9</v>
      </c>
      <c r="G111" s="175">
        <f>ROUND(E111*F111,2)</f>
        <v>3531.5</v>
      </c>
      <c r="H111" s="174"/>
      <c r="I111" s="175">
        <f>ROUND(E111*H111,2)</f>
        <v>0</v>
      </c>
      <c r="J111" s="174"/>
      <c r="K111" s="175">
        <f>ROUND(E111*J111,2)</f>
        <v>0</v>
      </c>
      <c r="L111" s="175">
        <v>21</v>
      </c>
      <c r="M111" s="175">
        <f>G111*(1+L111/100)</f>
        <v>4273.1149999999998</v>
      </c>
      <c r="N111" s="175">
        <v>0</v>
      </c>
      <c r="O111" s="175">
        <f>ROUND(E111*N111,2)</f>
        <v>0</v>
      </c>
      <c r="P111" s="175">
        <v>0</v>
      </c>
      <c r="Q111" s="175">
        <f>ROUND(E111*P111,2)</f>
        <v>0</v>
      </c>
      <c r="R111" s="175"/>
      <c r="S111" s="175" t="s">
        <v>288</v>
      </c>
      <c r="T111" s="176" t="s">
        <v>218</v>
      </c>
      <c r="U111" s="161">
        <v>0</v>
      </c>
      <c r="V111" s="161">
        <f>ROUND(E111*U111,2)</f>
        <v>0</v>
      </c>
      <c r="W111" s="161"/>
      <c r="X111" s="161" t="s">
        <v>241</v>
      </c>
      <c r="Y111" s="150"/>
      <c r="Z111" s="150"/>
      <c r="AA111" s="150"/>
      <c r="AB111" s="150"/>
      <c r="AC111" s="150"/>
      <c r="AD111" s="150"/>
      <c r="AE111" s="150"/>
      <c r="AF111" s="150"/>
      <c r="AG111" s="150" t="s">
        <v>1856</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57"/>
      <c r="B112" s="158"/>
      <c r="C112" s="250"/>
      <c r="D112" s="251"/>
      <c r="E112" s="251"/>
      <c r="F112" s="251"/>
      <c r="G112" s="251"/>
      <c r="H112" s="161"/>
      <c r="I112" s="161"/>
      <c r="J112" s="161"/>
      <c r="K112" s="161"/>
      <c r="L112" s="161"/>
      <c r="M112" s="161"/>
      <c r="N112" s="161"/>
      <c r="O112" s="161"/>
      <c r="P112" s="161"/>
      <c r="Q112" s="161"/>
      <c r="R112" s="161"/>
      <c r="S112" s="161"/>
      <c r="T112" s="161"/>
      <c r="U112" s="161"/>
      <c r="V112" s="161"/>
      <c r="W112" s="161"/>
      <c r="X112" s="161"/>
      <c r="Y112" s="150"/>
      <c r="Z112" s="150"/>
      <c r="AA112" s="150"/>
      <c r="AB112" s="150"/>
      <c r="AC112" s="150"/>
      <c r="AD112" s="150"/>
      <c r="AE112" s="150"/>
      <c r="AF112" s="150"/>
      <c r="AG112" s="150" t="s">
        <v>221</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0">
        <v>53</v>
      </c>
      <c r="B113" s="171" t="s">
        <v>1960</v>
      </c>
      <c r="C113" s="180" t="s">
        <v>1961</v>
      </c>
      <c r="D113" s="172" t="s">
        <v>239</v>
      </c>
      <c r="E113" s="173">
        <v>35</v>
      </c>
      <c r="F113" s="174">
        <v>100.9</v>
      </c>
      <c r="G113" s="175">
        <f>ROUND(E113*F113,2)</f>
        <v>3531.5</v>
      </c>
      <c r="H113" s="174"/>
      <c r="I113" s="175">
        <f>ROUND(E113*H113,2)</f>
        <v>0</v>
      </c>
      <c r="J113" s="174"/>
      <c r="K113" s="175">
        <f>ROUND(E113*J113,2)</f>
        <v>0</v>
      </c>
      <c r="L113" s="175">
        <v>21</v>
      </c>
      <c r="M113" s="175">
        <f>G113*(1+L113/100)</f>
        <v>4273.1149999999998</v>
      </c>
      <c r="N113" s="175">
        <v>0</v>
      </c>
      <c r="O113" s="175">
        <f>ROUND(E113*N113,2)</f>
        <v>0</v>
      </c>
      <c r="P113" s="175">
        <v>0</v>
      </c>
      <c r="Q113" s="175">
        <f>ROUND(E113*P113,2)</f>
        <v>0</v>
      </c>
      <c r="R113" s="175"/>
      <c r="S113" s="175" t="s">
        <v>288</v>
      </c>
      <c r="T113" s="176" t="s">
        <v>218</v>
      </c>
      <c r="U113" s="161">
        <v>0</v>
      </c>
      <c r="V113" s="161">
        <f>ROUND(E113*U113,2)</f>
        <v>0</v>
      </c>
      <c r="W113" s="161"/>
      <c r="X113" s="161" t="s">
        <v>241</v>
      </c>
      <c r="Y113" s="150"/>
      <c r="Z113" s="150"/>
      <c r="AA113" s="150"/>
      <c r="AB113" s="150"/>
      <c r="AC113" s="150"/>
      <c r="AD113" s="150"/>
      <c r="AE113" s="150"/>
      <c r="AF113" s="150"/>
      <c r="AG113" s="150" t="s">
        <v>1856</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250"/>
      <c r="D114" s="251"/>
      <c r="E114" s="251"/>
      <c r="F114" s="251"/>
      <c r="G114" s="251"/>
      <c r="H114" s="161"/>
      <c r="I114" s="161"/>
      <c r="J114" s="161"/>
      <c r="K114" s="161"/>
      <c r="L114" s="161"/>
      <c r="M114" s="161"/>
      <c r="N114" s="161"/>
      <c r="O114" s="161"/>
      <c r="P114" s="161"/>
      <c r="Q114" s="161"/>
      <c r="R114" s="161"/>
      <c r="S114" s="161"/>
      <c r="T114" s="161"/>
      <c r="U114" s="161"/>
      <c r="V114" s="161"/>
      <c r="W114" s="161"/>
      <c r="X114" s="161"/>
      <c r="Y114" s="150"/>
      <c r="Z114" s="150"/>
      <c r="AA114" s="150"/>
      <c r="AB114" s="150"/>
      <c r="AC114" s="150"/>
      <c r="AD114" s="150"/>
      <c r="AE114" s="150"/>
      <c r="AF114" s="150"/>
      <c r="AG114" s="150" t="s">
        <v>221</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0">
        <v>54</v>
      </c>
      <c r="B115" s="171" t="s">
        <v>1962</v>
      </c>
      <c r="C115" s="180" t="s">
        <v>1963</v>
      </c>
      <c r="D115" s="172" t="s">
        <v>1861</v>
      </c>
      <c r="E115" s="173">
        <v>6</v>
      </c>
      <c r="F115" s="174">
        <v>104.46</v>
      </c>
      <c r="G115" s="175">
        <f>ROUND(E115*F115,2)</f>
        <v>626.76</v>
      </c>
      <c r="H115" s="174"/>
      <c r="I115" s="175">
        <f>ROUND(E115*H115,2)</f>
        <v>0</v>
      </c>
      <c r="J115" s="174"/>
      <c r="K115" s="175">
        <f>ROUND(E115*J115,2)</f>
        <v>0</v>
      </c>
      <c r="L115" s="175">
        <v>21</v>
      </c>
      <c r="M115" s="175">
        <f>G115*(1+L115/100)</f>
        <v>758.37959999999998</v>
      </c>
      <c r="N115" s="175">
        <v>0</v>
      </c>
      <c r="O115" s="175">
        <f>ROUND(E115*N115,2)</f>
        <v>0</v>
      </c>
      <c r="P115" s="175">
        <v>0</v>
      </c>
      <c r="Q115" s="175">
        <f>ROUND(E115*P115,2)</f>
        <v>0</v>
      </c>
      <c r="R115" s="175"/>
      <c r="S115" s="175" t="s">
        <v>288</v>
      </c>
      <c r="T115" s="176" t="s">
        <v>218</v>
      </c>
      <c r="U115" s="161">
        <v>0</v>
      </c>
      <c r="V115" s="161">
        <f>ROUND(E115*U115,2)</f>
        <v>0</v>
      </c>
      <c r="W115" s="161"/>
      <c r="X115" s="161" t="s">
        <v>241</v>
      </c>
      <c r="Y115" s="150"/>
      <c r="Z115" s="150"/>
      <c r="AA115" s="150"/>
      <c r="AB115" s="150"/>
      <c r="AC115" s="150"/>
      <c r="AD115" s="150"/>
      <c r="AE115" s="150"/>
      <c r="AF115" s="150"/>
      <c r="AG115" s="150" t="s">
        <v>1856</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250"/>
      <c r="D116" s="251"/>
      <c r="E116" s="251"/>
      <c r="F116" s="251"/>
      <c r="G116" s="251"/>
      <c r="H116" s="161"/>
      <c r="I116" s="161"/>
      <c r="J116" s="161"/>
      <c r="K116" s="161"/>
      <c r="L116" s="161"/>
      <c r="M116" s="161"/>
      <c r="N116" s="161"/>
      <c r="O116" s="161"/>
      <c r="P116" s="161"/>
      <c r="Q116" s="161"/>
      <c r="R116" s="161"/>
      <c r="S116" s="161"/>
      <c r="T116" s="161"/>
      <c r="U116" s="161"/>
      <c r="V116" s="161"/>
      <c r="W116" s="161"/>
      <c r="X116" s="161"/>
      <c r="Y116" s="150"/>
      <c r="Z116" s="150"/>
      <c r="AA116" s="150"/>
      <c r="AB116" s="150"/>
      <c r="AC116" s="150"/>
      <c r="AD116" s="150"/>
      <c r="AE116" s="150"/>
      <c r="AF116" s="150"/>
      <c r="AG116" s="150" t="s">
        <v>221</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0">
        <v>55</v>
      </c>
      <c r="B117" s="171" t="s">
        <v>1964</v>
      </c>
      <c r="C117" s="180" t="s">
        <v>1965</v>
      </c>
      <c r="D117" s="172" t="s">
        <v>1861</v>
      </c>
      <c r="E117" s="173">
        <v>10</v>
      </c>
      <c r="F117" s="174">
        <v>11.88</v>
      </c>
      <c r="G117" s="175">
        <f>ROUND(E117*F117,2)</f>
        <v>118.8</v>
      </c>
      <c r="H117" s="174"/>
      <c r="I117" s="175">
        <f>ROUND(E117*H117,2)</f>
        <v>0</v>
      </c>
      <c r="J117" s="174"/>
      <c r="K117" s="175">
        <f>ROUND(E117*J117,2)</f>
        <v>0</v>
      </c>
      <c r="L117" s="175">
        <v>21</v>
      </c>
      <c r="M117" s="175">
        <f>G117*(1+L117/100)</f>
        <v>143.74799999999999</v>
      </c>
      <c r="N117" s="175">
        <v>0</v>
      </c>
      <c r="O117" s="175">
        <f>ROUND(E117*N117,2)</f>
        <v>0</v>
      </c>
      <c r="P117" s="175">
        <v>0</v>
      </c>
      <c r="Q117" s="175">
        <f>ROUND(E117*P117,2)</f>
        <v>0</v>
      </c>
      <c r="R117" s="175"/>
      <c r="S117" s="175" t="s">
        <v>288</v>
      </c>
      <c r="T117" s="176" t="s">
        <v>218</v>
      </c>
      <c r="U117" s="161">
        <v>0</v>
      </c>
      <c r="V117" s="161">
        <f>ROUND(E117*U117,2)</f>
        <v>0</v>
      </c>
      <c r="W117" s="161"/>
      <c r="X117" s="161" t="s">
        <v>241</v>
      </c>
      <c r="Y117" s="150"/>
      <c r="Z117" s="150"/>
      <c r="AA117" s="150"/>
      <c r="AB117" s="150"/>
      <c r="AC117" s="150"/>
      <c r="AD117" s="150"/>
      <c r="AE117" s="150"/>
      <c r="AF117" s="150"/>
      <c r="AG117" s="150" t="s">
        <v>1856</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250"/>
      <c r="D118" s="251"/>
      <c r="E118" s="251"/>
      <c r="F118" s="251"/>
      <c r="G118" s="251"/>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221</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0">
        <v>56</v>
      </c>
      <c r="B119" s="171" t="s">
        <v>1966</v>
      </c>
      <c r="C119" s="180" t="s">
        <v>1967</v>
      </c>
      <c r="D119" s="172" t="s">
        <v>1861</v>
      </c>
      <c r="E119" s="173">
        <v>1</v>
      </c>
      <c r="F119" s="174">
        <v>11.88</v>
      </c>
      <c r="G119" s="175">
        <f>ROUND(E119*F119,2)</f>
        <v>11.88</v>
      </c>
      <c r="H119" s="174"/>
      <c r="I119" s="175">
        <f>ROUND(E119*H119,2)</f>
        <v>0</v>
      </c>
      <c r="J119" s="174"/>
      <c r="K119" s="175">
        <f>ROUND(E119*J119,2)</f>
        <v>0</v>
      </c>
      <c r="L119" s="175">
        <v>21</v>
      </c>
      <c r="M119" s="175">
        <f>G119*(1+L119/100)</f>
        <v>14.3748</v>
      </c>
      <c r="N119" s="175">
        <v>0</v>
      </c>
      <c r="O119" s="175">
        <f>ROUND(E119*N119,2)</f>
        <v>0</v>
      </c>
      <c r="P119" s="175">
        <v>0</v>
      </c>
      <c r="Q119" s="175">
        <f>ROUND(E119*P119,2)</f>
        <v>0</v>
      </c>
      <c r="R119" s="175"/>
      <c r="S119" s="175" t="s">
        <v>288</v>
      </c>
      <c r="T119" s="176" t="s">
        <v>218</v>
      </c>
      <c r="U119" s="161">
        <v>0</v>
      </c>
      <c r="V119" s="161">
        <f>ROUND(E119*U119,2)</f>
        <v>0</v>
      </c>
      <c r="W119" s="161"/>
      <c r="X119" s="161" t="s">
        <v>241</v>
      </c>
      <c r="Y119" s="150"/>
      <c r="Z119" s="150"/>
      <c r="AA119" s="150"/>
      <c r="AB119" s="150"/>
      <c r="AC119" s="150"/>
      <c r="AD119" s="150"/>
      <c r="AE119" s="150"/>
      <c r="AF119" s="150"/>
      <c r="AG119" s="150" t="s">
        <v>1856</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250"/>
      <c r="D120" s="251"/>
      <c r="E120" s="251"/>
      <c r="F120" s="251"/>
      <c r="G120" s="251"/>
      <c r="H120" s="161"/>
      <c r="I120" s="161"/>
      <c r="J120" s="161"/>
      <c r="K120" s="161"/>
      <c r="L120" s="161"/>
      <c r="M120" s="161"/>
      <c r="N120" s="161"/>
      <c r="O120" s="161"/>
      <c r="P120" s="161"/>
      <c r="Q120" s="161"/>
      <c r="R120" s="161"/>
      <c r="S120" s="161"/>
      <c r="T120" s="161"/>
      <c r="U120" s="161"/>
      <c r="V120" s="161"/>
      <c r="W120" s="161"/>
      <c r="X120" s="161"/>
      <c r="Y120" s="150"/>
      <c r="Z120" s="150"/>
      <c r="AA120" s="150"/>
      <c r="AB120" s="150"/>
      <c r="AC120" s="150"/>
      <c r="AD120" s="150"/>
      <c r="AE120" s="150"/>
      <c r="AF120" s="150"/>
      <c r="AG120" s="150" t="s">
        <v>221</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0">
        <v>57</v>
      </c>
      <c r="B121" s="171" t="s">
        <v>1968</v>
      </c>
      <c r="C121" s="180" t="s">
        <v>1969</v>
      </c>
      <c r="D121" s="172" t="s">
        <v>1861</v>
      </c>
      <c r="E121" s="173">
        <v>12</v>
      </c>
      <c r="F121" s="174">
        <v>59.35</v>
      </c>
      <c r="G121" s="175">
        <f>ROUND(E121*F121,2)</f>
        <v>712.2</v>
      </c>
      <c r="H121" s="174"/>
      <c r="I121" s="175">
        <f>ROUND(E121*H121,2)</f>
        <v>0</v>
      </c>
      <c r="J121" s="174"/>
      <c r="K121" s="175">
        <f>ROUND(E121*J121,2)</f>
        <v>0</v>
      </c>
      <c r="L121" s="175">
        <v>21</v>
      </c>
      <c r="M121" s="175">
        <f>G121*(1+L121/100)</f>
        <v>861.76200000000006</v>
      </c>
      <c r="N121" s="175">
        <v>0</v>
      </c>
      <c r="O121" s="175">
        <f>ROUND(E121*N121,2)</f>
        <v>0</v>
      </c>
      <c r="P121" s="175">
        <v>0</v>
      </c>
      <c r="Q121" s="175">
        <f>ROUND(E121*P121,2)</f>
        <v>0</v>
      </c>
      <c r="R121" s="175"/>
      <c r="S121" s="175" t="s">
        <v>288</v>
      </c>
      <c r="T121" s="176" t="s">
        <v>218</v>
      </c>
      <c r="U121" s="161">
        <v>0</v>
      </c>
      <c r="V121" s="161">
        <f>ROUND(E121*U121,2)</f>
        <v>0</v>
      </c>
      <c r="W121" s="161"/>
      <c r="X121" s="161" t="s">
        <v>241</v>
      </c>
      <c r="Y121" s="150"/>
      <c r="Z121" s="150"/>
      <c r="AA121" s="150"/>
      <c r="AB121" s="150"/>
      <c r="AC121" s="150"/>
      <c r="AD121" s="150"/>
      <c r="AE121" s="150"/>
      <c r="AF121" s="150"/>
      <c r="AG121" s="150" t="s">
        <v>1856</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250"/>
      <c r="D122" s="251"/>
      <c r="E122" s="251"/>
      <c r="F122" s="251"/>
      <c r="G122" s="251"/>
      <c r="H122" s="161"/>
      <c r="I122" s="161"/>
      <c r="J122" s="161"/>
      <c r="K122" s="161"/>
      <c r="L122" s="161"/>
      <c r="M122" s="161"/>
      <c r="N122" s="161"/>
      <c r="O122" s="161"/>
      <c r="P122" s="161"/>
      <c r="Q122" s="161"/>
      <c r="R122" s="161"/>
      <c r="S122" s="161"/>
      <c r="T122" s="161"/>
      <c r="U122" s="161"/>
      <c r="V122" s="161"/>
      <c r="W122" s="161"/>
      <c r="X122" s="161"/>
      <c r="Y122" s="150"/>
      <c r="Z122" s="150"/>
      <c r="AA122" s="150"/>
      <c r="AB122" s="150"/>
      <c r="AC122" s="150"/>
      <c r="AD122" s="150"/>
      <c r="AE122" s="150"/>
      <c r="AF122" s="150"/>
      <c r="AG122" s="150" t="s">
        <v>221</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70">
        <v>58</v>
      </c>
      <c r="B123" s="171" t="s">
        <v>1970</v>
      </c>
      <c r="C123" s="180" t="s">
        <v>1971</v>
      </c>
      <c r="D123" s="172" t="s">
        <v>1861</v>
      </c>
      <c r="E123" s="173">
        <v>5</v>
      </c>
      <c r="F123" s="174">
        <v>318.11</v>
      </c>
      <c r="G123" s="175">
        <f>ROUND(E123*F123,2)</f>
        <v>1590.55</v>
      </c>
      <c r="H123" s="174"/>
      <c r="I123" s="175">
        <f>ROUND(E123*H123,2)</f>
        <v>0</v>
      </c>
      <c r="J123" s="174"/>
      <c r="K123" s="175">
        <f>ROUND(E123*J123,2)</f>
        <v>0</v>
      </c>
      <c r="L123" s="175">
        <v>21</v>
      </c>
      <c r="M123" s="175">
        <f>G123*(1+L123/100)</f>
        <v>1924.5654999999999</v>
      </c>
      <c r="N123" s="175">
        <v>0</v>
      </c>
      <c r="O123" s="175">
        <f>ROUND(E123*N123,2)</f>
        <v>0</v>
      </c>
      <c r="P123" s="175">
        <v>0</v>
      </c>
      <c r="Q123" s="175">
        <f>ROUND(E123*P123,2)</f>
        <v>0</v>
      </c>
      <c r="R123" s="175"/>
      <c r="S123" s="175" t="s">
        <v>288</v>
      </c>
      <c r="T123" s="176" t="s">
        <v>218</v>
      </c>
      <c r="U123" s="161">
        <v>0</v>
      </c>
      <c r="V123" s="161">
        <f>ROUND(E123*U123,2)</f>
        <v>0</v>
      </c>
      <c r="W123" s="161"/>
      <c r="X123" s="161" t="s">
        <v>241</v>
      </c>
      <c r="Y123" s="150"/>
      <c r="Z123" s="150"/>
      <c r="AA123" s="150"/>
      <c r="AB123" s="150"/>
      <c r="AC123" s="150"/>
      <c r="AD123" s="150"/>
      <c r="AE123" s="150"/>
      <c r="AF123" s="150"/>
      <c r="AG123" s="150" t="s">
        <v>1856</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250"/>
      <c r="D124" s="251"/>
      <c r="E124" s="251"/>
      <c r="F124" s="251"/>
      <c r="G124" s="251"/>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221</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0">
        <v>59</v>
      </c>
      <c r="B125" s="171" t="s">
        <v>1972</v>
      </c>
      <c r="C125" s="180" t="s">
        <v>1973</v>
      </c>
      <c r="D125" s="172" t="s">
        <v>1861</v>
      </c>
      <c r="E125" s="173">
        <v>15</v>
      </c>
      <c r="F125" s="174">
        <v>23.74</v>
      </c>
      <c r="G125" s="175">
        <f>ROUND(E125*F125,2)</f>
        <v>356.1</v>
      </c>
      <c r="H125" s="174"/>
      <c r="I125" s="175">
        <f>ROUND(E125*H125,2)</f>
        <v>0</v>
      </c>
      <c r="J125" s="174"/>
      <c r="K125" s="175">
        <f>ROUND(E125*J125,2)</f>
        <v>0</v>
      </c>
      <c r="L125" s="175">
        <v>21</v>
      </c>
      <c r="M125" s="175">
        <f>G125*(1+L125/100)</f>
        <v>430.88100000000003</v>
      </c>
      <c r="N125" s="175">
        <v>0</v>
      </c>
      <c r="O125" s="175">
        <f>ROUND(E125*N125,2)</f>
        <v>0</v>
      </c>
      <c r="P125" s="175">
        <v>0</v>
      </c>
      <c r="Q125" s="175">
        <f>ROUND(E125*P125,2)</f>
        <v>0</v>
      </c>
      <c r="R125" s="175"/>
      <c r="S125" s="175" t="s">
        <v>288</v>
      </c>
      <c r="T125" s="176" t="s">
        <v>218</v>
      </c>
      <c r="U125" s="161">
        <v>0</v>
      </c>
      <c r="V125" s="161">
        <f>ROUND(E125*U125,2)</f>
        <v>0</v>
      </c>
      <c r="W125" s="161"/>
      <c r="X125" s="161" t="s">
        <v>241</v>
      </c>
      <c r="Y125" s="150"/>
      <c r="Z125" s="150"/>
      <c r="AA125" s="150"/>
      <c r="AB125" s="150"/>
      <c r="AC125" s="150"/>
      <c r="AD125" s="150"/>
      <c r="AE125" s="150"/>
      <c r="AF125" s="150"/>
      <c r="AG125" s="150" t="s">
        <v>1856</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57"/>
      <c r="B126" s="158"/>
      <c r="C126" s="250"/>
      <c r="D126" s="251"/>
      <c r="E126" s="251"/>
      <c r="F126" s="251"/>
      <c r="G126" s="251"/>
      <c r="H126" s="161"/>
      <c r="I126" s="161"/>
      <c r="J126" s="161"/>
      <c r="K126" s="161"/>
      <c r="L126" s="161"/>
      <c r="M126" s="161"/>
      <c r="N126" s="161"/>
      <c r="O126" s="161"/>
      <c r="P126" s="161"/>
      <c r="Q126" s="161"/>
      <c r="R126" s="161"/>
      <c r="S126" s="161"/>
      <c r="T126" s="161"/>
      <c r="U126" s="161"/>
      <c r="V126" s="161"/>
      <c r="W126" s="161"/>
      <c r="X126" s="161"/>
      <c r="Y126" s="150"/>
      <c r="Z126" s="150"/>
      <c r="AA126" s="150"/>
      <c r="AB126" s="150"/>
      <c r="AC126" s="150"/>
      <c r="AD126" s="150"/>
      <c r="AE126" s="150"/>
      <c r="AF126" s="150"/>
      <c r="AG126" s="150" t="s">
        <v>221</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70">
        <v>60</v>
      </c>
      <c r="B127" s="171" t="s">
        <v>1974</v>
      </c>
      <c r="C127" s="180" t="s">
        <v>1975</v>
      </c>
      <c r="D127" s="172" t="s">
        <v>1861</v>
      </c>
      <c r="E127" s="173">
        <v>1</v>
      </c>
      <c r="F127" s="174">
        <v>332.35</v>
      </c>
      <c r="G127" s="175">
        <f>ROUND(E127*F127,2)</f>
        <v>332.35</v>
      </c>
      <c r="H127" s="174"/>
      <c r="I127" s="175">
        <f>ROUND(E127*H127,2)</f>
        <v>0</v>
      </c>
      <c r="J127" s="174"/>
      <c r="K127" s="175">
        <f>ROUND(E127*J127,2)</f>
        <v>0</v>
      </c>
      <c r="L127" s="175">
        <v>21</v>
      </c>
      <c r="M127" s="175">
        <f>G127*(1+L127/100)</f>
        <v>402.14350000000002</v>
      </c>
      <c r="N127" s="175">
        <v>0</v>
      </c>
      <c r="O127" s="175">
        <f>ROUND(E127*N127,2)</f>
        <v>0</v>
      </c>
      <c r="P127" s="175">
        <v>0</v>
      </c>
      <c r="Q127" s="175">
        <f>ROUND(E127*P127,2)</f>
        <v>0</v>
      </c>
      <c r="R127" s="175"/>
      <c r="S127" s="175" t="s">
        <v>288</v>
      </c>
      <c r="T127" s="176" t="s">
        <v>218</v>
      </c>
      <c r="U127" s="161">
        <v>0</v>
      </c>
      <c r="V127" s="161">
        <f>ROUND(E127*U127,2)</f>
        <v>0</v>
      </c>
      <c r="W127" s="161"/>
      <c r="X127" s="161" t="s">
        <v>241</v>
      </c>
      <c r="Y127" s="150"/>
      <c r="Z127" s="150"/>
      <c r="AA127" s="150"/>
      <c r="AB127" s="150"/>
      <c r="AC127" s="150"/>
      <c r="AD127" s="150"/>
      <c r="AE127" s="150"/>
      <c r="AF127" s="150"/>
      <c r="AG127" s="150" t="s">
        <v>1856</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250"/>
      <c r="D128" s="251"/>
      <c r="E128" s="251"/>
      <c r="F128" s="251"/>
      <c r="G128" s="251"/>
      <c r="H128" s="161"/>
      <c r="I128" s="161"/>
      <c r="J128" s="161"/>
      <c r="K128" s="161"/>
      <c r="L128" s="161"/>
      <c r="M128" s="161"/>
      <c r="N128" s="161"/>
      <c r="O128" s="161"/>
      <c r="P128" s="161"/>
      <c r="Q128" s="161"/>
      <c r="R128" s="161"/>
      <c r="S128" s="161"/>
      <c r="T128" s="161"/>
      <c r="U128" s="161"/>
      <c r="V128" s="161"/>
      <c r="W128" s="161"/>
      <c r="X128" s="161"/>
      <c r="Y128" s="150"/>
      <c r="Z128" s="150"/>
      <c r="AA128" s="150"/>
      <c r="AB128" s="150"/>
      <c r="AC128" s="150"/>
      <c r="AD128" s="150"/>
      <c r="AE128" s="150"/>
      <c r="AF128" s="150"/>
      <c r="AG128" s="150" t="s">
        <v>221</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70">
        <v>61</v>
      </c>
      <c r="B129" s="171" t="s">
        <v>1976</v>
      </c>
      <c r="C129" s="180" t="s">
        <v>1977</v>
      </c>
      <c r="D129" s="172" t="s">
        <v>1861</v>
      </c>
      <c r="E129" s="173">
        <v>2</v>
      </c>
      <c r="F129" s="174">
        <v>287.25</v>
      </c>
      <c r="G129" s="175">
        <f>ROUND(E129*F129,2)</f>
        <v>574.5</v>
      </c>
      <c r="H129" s="174"/>
      <c r="I129" s="175">
        <f>ROUND(E129*H129,2)</f>
        <v>0</v>
      </c>
      <c r="J129" s="174"/>
      <c r="K129" s="175">
        <f>ROUND(E129*J129,2)</f>
        <v>0</v>
      </c>
      <c r="L129" s="175">
        <v>21</v>
      </c>
      <c r="M129" s="175">
        <f>G129*(1+L129/100)</f>
        <v>695.14499999999998</v>
      </c>
      <c r="N129" s="175">
        <v>0</v>
      </c>
      <c r="O129" s="175">
        <f>ROUND(E129*N129,2)</f>
        <v>0</v>
      </c>
      <c r="P129" s="175">
        <v>0</v>
      </c>
      <c r="Q129" s="175">
        <f>ROUND(E129*P129,2)</f>
        <v>0</v>
      </c>
      <c r="R129" s="175"/>
      <c r="S129" s="175" t="s">
        <v>288</v>
      </c>
      <c r="T129" s="176" t="s">
        <v>218</v>
      </c>
      <c r="U129" s="161">
        <v>0</v>
      </c>
      <c r="V129" s="161">
        <f>ROUND(E129*U129,2)</f>
        <v>0</v>
      </c>
      <c r="W129" s="161"/>
      <c r="X129" s="161" t="s">
        <v>241</v>
      </c>
      <c r="Y129" s="150"/>
      <c r="Z129" s="150"/>
      <c r="AA129" s="150"/>
      <c r="AB129" s="150"/>
      <c r="AC129" s="150"/>
      <c r="AD129" s="150"/>
      <c r="AE129" s="150"/>
      <c r="AF129" s="150"/>
      <c r="AG129" s="150" t="s">
        <v>1856</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250"/>
      <c r="D130" s="251"/>
      <c r="E130" s="251"/>
      <c r="F130" s="251"/>
      <c r="G130" s="251"/>
      <c r="H130" s="161"/>
      <c r="I130" s="161"/>
      <c r="J130" s="161"/>
      <c r="K130" s="161"/>
      <c r="L130" s="161"/>
      <c r="M130" s="161"/>
      <c r="N130" s="161"/>
      <c r="O130" s="161"/>
      <c r="P130" s="161"/>
      <c r="Q130" s="161"/>
      <c r="R130" s="161"/>
      <c r="S130" s="161"/>
      <c r="T130" s="161"/>
      <c r="U130" s="161"/>
      <c r="V130" s="161"/>
      <c r="W130" s="161"/>
      <c r="X130" s="161"/>
      <c r="Y130" s="150"/>
      <c r="Z130" s="150"/>
      <c r="AA130" s="150"/>
      <c r="AB130" s="150"/>
      <c r="AC130" s="150"/>
      <c r="AD130" s="150"/>
      <c r="AE130" s="150"/>
      <c r="AF130" s="150"/>
      <c r="AG130" s="150" t="s">
        <v>221</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70">
        <v>62</v>
      </c>
      <c r="B131" s="171" t="s">
        <v>1978</v>
      </c>
      <c r="C131" s="180" t="s">
        <v>1979</v>
      </c>
      <c r="D131" s="172" t="s">
        <v>1861</v>
      </c>
      <c r="E131" s="173">
        <v>1</v>
      </c>
      <c r="F131" s="174">
        <v>4154.37</v>
      </c>
      <c r="G131" s="175">
        <f>ROUND(E131*F131,2)</f>
        <v>4154.37</v>
      </c>
      <c r="H131" s="174"/>
      <c r="I131" s="175">
        <f>ROUND(E131*H131,2)</f>
        <v>0</v>
      </c>
      <c r="J131" s="174"/>
      <c r="K131" s="175">
        <f>ROUND(E131*J131,2)</f>
        <v>0</v>
      </c>
      <c r="L131" s="175">
        <v>21</v>
      </c>
      <c r="M131" s="175">
        <f>G131*(1+L131/100)</f>
        <v>5026.7876999999999</v>
      </c>
      <c r="N131" s="175">
        <v>0</v>
      </c>
      <c r="O131" s="175">
        <f>ROUND(E131*N131,2)</f>
        <v>0</v>
      </c>
      <c r="P131" s="175">
        <v>0</v>
      </c>
      <c r="Q131" s="175">
        <f>ROUND(E131*P131,2)</f>
        <v>0</v>
      </c>
      <c r="R131" s="175"/>
      <c r="S131" s="175" t="s">
        <v>288</v>
      </c>
      <c r="T131" s="176" t="s">
        <v>218</v>
      </c>
      <c r="U131" s="161">
        <v>0</v>
      </c>
      <c r="V131" s="161">
        <f>ROUND(E131*U131,2)</f>
        <v>0</v>
      </c>
      <c r="W131" s="161"/>
      <c r="X131" s="161" t="s">
        <v>241</v>
      </c>
      <c r="Y131" s="150"/>
      <c r="Z131" s="150"/>
      <c r="AA131" s="150"/>
      <c r="AB131" s="150"/>
      <c r="AC131" s="150"/>
      <c r="AD131" s="150"/>
      <c r="AE131" s="150"/>
      <c r="AF131" s="150"/>
      <c r="AG131" s="150" t="s">
        <v>1856</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250"/>
      <c r="D132" s="251"/>
      <c r="E132" s="251"/>
      <c r="F132" s="251"/>
      <c r="G132" s="251"/>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221</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0">
        <v>63</v>
      </c>
      <c r="B133" s="171" t="s">
        <v>1980</v>
      </c>
      <c r="C133" s="180" t="s">
        <v>1981</v>
      </c>
      <c r="D133" s="172" t="s">
        <v>1861</v>
      </c>
      <c r="E133" s="173">
        <v>1</v>
      </c>
      <c r="F133" s="174">
        <v>5934.8</v>
      </c>
      <c r="G133" s="175">
        <f>ROUND(E133*F133,2)</f>
        <v>5934.8</v>
      </c>
      <c r="H133" s="174"/>
      <c r="I133" s="175">
        <f>ROUND(E133*H133,2)</f>
        <v>0</v>
      </c>
      <c r="J133" s="174"/>
      <c r="K133" s="175">
        <f>ROUND(E133*J133,2)</f>
        <v>0</v>
      </c>
      <c r="L133" s="175">
        <v>21</v>
      </c>
      <c r="M133" s="175">
        <f>G133*(1+L133/100)</f>
        <v>7181.1080000000002</v>
      </c>
      <c r="N133" s="175">
        <v>0</v>
      </c>
      <c r="O133" s="175">
        <f>ROUND(E133*N133,2)</f>
        <v>0</v>
      </c>
      <c r="P133" s="175">
        <v>0</v>
      </c>
      <c r="Q133" s="175">
        <f>ROUND(E133*P133,2)</f>
        <v>0</v>
      </c>
      <c r="R133" s="175"/>
      <c r="S133" s="175" t="s">
        <v>288</v>
      </c>
      <c r="T133" s="176" t="s">
        <v>218</v>
      </c>
      <c r="U133" s="161">
        <v>0</v>
      </c>
      <c r="V133" s="161">
        <f>ROUND(E133*U133,2)</f>
        <v>0</v>
      </c>
      <c r="W133" s="161"/>
      <c r="X133" s="161" t="s">
        <v>241</v>
      </c>
      <c r="Y133" s="150"/>
      <c r="Z133" s="150"/>
      <c r="AA133" s="150"/>
      <c r="AB133" s="150"/>
      <c r="AC133" s="150"/>
      <c r="AD133" s="150"/>
      <c r="AE133" s="150"/>
      <c r="AF133" s="150"/>
      <c r="AG133" s="150" t="s">
        <v>1856</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250"/>
      <c r="D134" s="251"/>
      <c r="E134" s="251"/>
      <c r="F134" s="251"/>
      <c r="G134" s="251"/>
      <c r="H134" s="161"/>
      <c r="I134" s="161"/>
      <c r="J134" s="161"/>
      <c r="K134" s="161"/>
      <c r="L134" s="161"/>
      <c r="M134" s="161"/>
      <c r="N134" s="161"/>
      <c r="O134" s="161"/>
      <c r="P134" s="161"/>
      <c r="Q134" s="161"/>
      <c r="R134" s="161"/>
      <c r="S134" s="161"/>
      <c r="T134" s="161"/>
      <c r="U134" s="161"/>
      <c r="V134" s="161"/>
      <c r="W134" s="161"/>
      <c r="X134" s="161"/>
      <c r="Y134" s="150"/>
      <c r="Z134" s="150"/>
      <c r="AA134" s="150"/>
      <c r="AB134" s="150"/>
      <c r="AC134" s="150"/>
      <c r="AD134" s="150"/>
      <c r="AE134" s="150"/>
      <c r="AF134" s="150"/>
      <c r="AG134" s="150" t="s">
        <v>221</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70">
        <v>64</v>
      </c>
      <c r="B135" s="171" t="s">
        <v>1982</v>
      </c>
      <c r="C135" s="180" t="s">
        <v>1983</v>
      </c>
      <c r="D135" s="172" t="s">
        <v>332</v>
      </c>
      <c r="E135" s="173">
        <v>1</v>
      </c>
      <c r="F135" s="174">
        <v>29674.05</v>
      </c>
      <c r="G135" s="175">
        <f>ROUND(E135*F135,2)</f>
        <v>29674.05</v>
      </c>
      <c r="H135" s="174"/>
      <c r="I135" s="175">
        <f>ROUND(E135*H135,2)</f>
        <v>0</v>
      </c>
      <c r="J135" s="174"/>
      <c r="K135" s="175">
        <f>ROUND(E135*J135,2)</f>
        <v>0</v>
      </c>
      <c r="L135" s="175">
        <v>21</v>
      </c>
      <c r="M135" s="175">
        <f>G135*(1+L135/100)</f>
        <v>35905.6005</v>
      </c>
      <c r="N135" s="175">
        <v>0</v>
      </c>
      <c r="O135" s="175">
        <f>ROUND(E135*N135,2)</f>
        <v>0</v>
      </c>
      <c r="P135" s="175">
        <v>0</v>
      </c>
      <c r="Q135" s="175">
        <f>ROUND(E135*P135,2)</f>
        <v>0</v>
      </c>
      <c r="R135" s="175"/>
      <c r="S135" s="175" t="s">
        <v>288</v>
      </c>
      <c r="T135" s="176" t="s">
        <v>218</v>
      </c>
      <c r="U135" s="161">
        <v>0</v>
      </c>
      <c r="V135" s="161">
        <f>ROUND(E135*U135,2)</f>
        <v>0</v>
      </c>
      <c r="W135" s="161"/>
      <c r="X135" s="161" t="s">
        <v>241</v>
      </c>
      <c r="Y135" s="150"/>
      <c r="Z135" s="150"/>
      <c r="AA135" s="150"/>
      <c r="AB135" s="150"/>
      <c r="AC135" s="150"/>
      <c r="AD135" s="150"/>
      <c r="AE135" s="150"/>
      <c r="AF135" s="150"/>
      <c r="AG135" s="150" t="s">
        <v>242</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57"/>
      <c r="B136" s="158"/>
      <c r="C136" s="250"/>
      <c r="D136" s="251"/>
      <c r="E136" s="251"/>
      <c r="F136" s="251"/>
      <c r="G136" s="251"/>
      <c r="H136" s="161"/>
      <c r="I136" s="161"/>
      <c r="J136" s="161"/>
      <c r="K136" s="161"/>
      <c r="L136" s="161"/>
      <c r="M136" s="161"/>
      <c r="N136" s="161"/>
      <c r="O136" s="161"/>
      <c r="P136" s="161"/>
      <c r="Q136" s="161"/>
      <c r="R136" s="161"/>
      <c r="S136" s="161"/>
      <c r="T136" s="161"/>
      <c r="U136" s="161"/>
      <c r="V136" s="161"/>
      <c r="W136" s="161"/>
      <c r="X136" s="161"/>
      <c r="Y136" s="150"/>
      <c r="Z136" s="150"/>
      <c r="AA136" s="150"/>
      <c r="AB136" s="150"/>
      <c r="AC136" s="150"/>
      <c r="AD136" s="150"/>
      <c r="AE136" s="150"/>
      <c r="AF136" s="150"/>
      <c r="AG136" s="150" t="s">
        <v>221</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0">
        <v>65</v>
      </c>
      <c r="B137" s="171" t="s">
        <v>1984</v>
      </c>
      <c r="C137" s="180" t="s">
        <v>1985</v>
      </c>
      <c r="D137" s="172" t="s">
        <v>332</v>
      </c>
      <c r="E137" s="173">
        <v>1</v>
      </c>
      <c r="F137" s="174">
        <v>5934.8</v>
      </c>
      <c r="G137" s="175">
        <f>ROUND(E137*F137,2)</f>
        <v>5934.8</v>
      </c>
      <c r="H137" s="174"/>
      <c r="I137" s="175">
        <f>ROUND(E137*H137,2)</f>
        <v>0</v>
      </c>
      <c r="J137" s="174"/>
      <c r="K137" s="175">
        <f>ROUND(E137*J137,2)</f>
        <v>0</v>
      </c>
      <c r="L137" s="175">
        <v>21</v>
      </c>
      <c r="M137" s="175">
        <f>G137*(1+L137/100)</f>
        <v>7181.1080000000002</v>
      </c>
      <c r="N137" s="175">
        <v>0</v>
      </c>
      <c r="O137" s="175">
        <f>ROUND(E137*N137,2)</f>
        <v>0</v>
      </c>
      <c r="P137" s="175">
        <v>0</v>
      </c>
      <c r="Q137" s="175">
        <f>ROUND(E137*P137,2)</f>
        <v>0</v>
      </c>
      <c r="R137" s="175"/>
      <c r="S137" s="175" t="s">
        <v>288</v>
      </c>
      <c r="T137" s="176" t="s">
        <v>218</v>
      </c>
      <c r="U137" s="161">
        <v>0</v>
      </c>
      <c r="V137" s="161">
        <f>ROUND(E137*U137,2)</f>
        <v>0</v>
      </c>
      <c r="W137" s="161"/>
      <c r="X137" s="161" t="s">
        <v>241</v>
      </c>
      <c r="Y137" s="150"/>
      <c r="Z137" s="150"/>
      <c r="AA137" s="150"/>
      <c r="AB137" s="150"/>
      <c r="AC137" s="150"/>
      <c r="AD137" s="150"/>
      <c r="AE137" s="150"/>
      <c r="AF137" s="150"/>
      <c r="AG137" s="150" t="s">
        <v>242</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57"/>
      <c r="B138" s="158"/>
      <c r="C138" s="250"/>
      <c r="D138" s="251"/>
      <c r="E138" s="251"/>
      <c r="F138" s="251"/>
      <c r="G138" s="251"/>
      <c r="H138" s="161"/>
      <c r="I138" s="161"/>
      <c r="J138" s="161"/>
      <c r="K138" s="161"/>
      <c r="L138" s="161"/>
      <c r="M138" s="161"/>
      <c r="N138" s="161"/>
      <c r="O138" s="161"/>
      <c r="P138" s="161"/>
      <c r="Q138" s="161"/>
      <c r="R138" s="161"/>
      <c r="S138" s="161"/>
      <c r="T138" s="161"/>
      <c r="U138" s="161"/>
      <c r="V138" s="161"/>
      <c r="W138" s="161"/>
      <c r="X138" s="161"/>
      <c r="Y138" s="150"/>
      <c r="Z138" s="150"/>
      <c r="AA138" s="150"/>
      <c r="AB138" s="150"/>
      <c r="AC138" s="150"/>
      <c r="AD138" s="150"/>
      <c r="AE138" s="150"/>
      <c r="AF138" s="150"/>
      <c r="AG138" s="150" t="s">
        <v>221</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0">
        <v>66</v>
      </c>
      <c r="B139" s="171" t="s">
        <v>1043</v>
      </c>
      <c r="C139" s="180" t="s">
        <v>1044</v>
      </c>
      <c r="D139" s="172" t="s">
        <v>747</v>
      </c>
      <c r="E139" s="173">
        <v>58</v>
      </c>
      <c r="F139" s="174">
        <v>379.83</v>
      </c>
      <c r="G139" s="175">
        <f>ROUND(E139*F139,2)</f>
        <v>22030.14</v>
      </c>
      <c r="H139" s="174"/>
      <c r="I139" s="175">
        <f>ROUND(E139*H139,2)</f>
        <v>0</v>
      </c>
      <c r="J139" s="174"/>
      <c r="K139" s="175">
        <f>ROUND(E139*J139,2)</f>
        <v>0</v>
      </c>
      <c r="L139" s="175">
        <v>21</v>
      </c>
      <c r="M139" s="175">
        <f>G139*(1+L139/100)</f>
        <v>26656.469399999998</v>
      </c>
      <c r="N139" s="175">
        <v>0</v>
      </c>
      <c r="O139" s="175">
        <f>ROUND(E139*N139,2)</f>
        <v>0</v>
      </c>
      <c r="P139" s="175">
        <v>0</v>
      </c>
      <c r="Q139" s="175">
        <f>ROUND(E139*P139,2)</f>
        <v>0</v>
      </c>
      <c r="R139" s="175" t="s">
        <v>748</v>
      </c>
      <c r="S139" s="175" t="s">
        <v>217</v>
      </c>
      <c r="T139" s="176" t="s">
        <v>218</v>
      </c>
      <c r="U139" s="161">
        <v>1</v>
      </c>
      <c r="V139" s="161">
        <f>ROUND(E139*U139,2)</f>
        <v>58</v>
      </c>
      <c r="W139" s="161"/>
      <c r="X139" s="161" t="s">
        <v>749</v>
      </c>
      <c r="Y139" s="150"/>
      <c r="Z139" s="150"/>
      <c r="AA139" s="150"/>
      <c r="AB139" s="150"/>
      <c r="AC139" s="150"/>
      <c r="AD139" s="150"/>
      <c r="AE139" s="150"/>
      <c r="AF139" s="150"/>
      <c r="AG139" s="150" t="s">
        <v>750</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189" t="s">
        <v>1986</v>
      </c>
      <c r="D140" s="184"/>
      <c r="E140" s="185">
        <v>50</v>
      </c>
      <c r="F140" s="161"/>
      <c r="G140" s="161"/>
      <c r="H140" s="161"/>
      <c r="I140" s="161"/>
      <c r="J140" s="161"/>
      <c r="K140" s="161"/>
      <c r="L140" s="161"/>
      <c r="M140" s="161"/>
      <c r="N140" s="161"/>
      <c r="O140" s="161"/>
      <c r="P140" s="161"/>
      <c r="Q140" s="161"/>
      <c r="R140" s="161"/>
      <c r="S140" s="161"/>
      <c r="T140" s="161"/>
      <c r="U140" s="161"/>
      <c r="V140" s="161"/>
      <c r="W140" s="161"/>
      <c r="X140" s="161"/>
      <c r="Y140" s="150"/>
      <c r="Z140" s="150"/>
      <c r="AA140" s="150"/>
      <c r="AB140" s="150"/>
      <c r="AC140" s="150"/>
      <c r="AD140" s="150"/>
      <c r="AE140" s="150"/>
      <c r="AF140" s="150"/>
      <c r="AG140" s="150" t="s">
        <v>246</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
      <c r="A141" s="157"/>
      <c r="B141" s="158"/>
      <c r="C141" s="189" t="s">
        <v>1987</v>
      </c>
      <c r="D141" s="184"/>
      <c r="E141" s="185">
        <v>8</v>
      </c>
      <c r="F141" s="161"/>
      <c r="G141" s="161"/>
      <c r="H141" s="161"/>
      <c r="I141" s="161"/>
      <c r="J141" s="161"/>
      <c r="K141" s="161"/>
      <c r="L141" s="161"/>
      <c r="M141" s="161"/>
      <c r="N141" s="161"/>
      <c r="O141" s="161"/>
      <c r="P141" s="161"/>
      <c r="Q141" s="161"/>
      <c r="R141" s="161"/>
      <c r="S141" s="161"/>
      <c r="T141" s="161"/>
      <c r="U141" s="161"/>
      <c r="V141" s="161"/>
      <c r="W141" s="161"/>
      <c r="X141" s="161"/>
      <c r="Y141" s="150"/>
      <c r="Z141" s="150"/>
      <c r="AA141" s="150"/>
      <c r="AB141" s="150"/>
      <c r="AC141" s="150"/>
      <c r="AD141" s="150"/>
      <c r="AE141" s="150"/>
      <c r="AF141" s="150"/>
      <c r="AG141" s="150" t="s">
        <v>246</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61"/>
      <c r="D142" s="262"/>
      <c r="E142" s="262"/>
      <c r="F142" s="262"/>
      <c r="G142" s="262"/>
      <c r="H142" s="161"/>
      <c r="I142" s="161"/>
      <c r="J142" s="161"/>
      <c r="K142" s="161"/>
      <c r="L142" s="161"/>
      <c r="M142" s="161"/>
      <c r="N142" s="161"/>
      <c r="O142" s="161"/>
      <c r="P142" s="161"/>
      <c r="Q142" s="161"/>
      <c r="R142" s="161"/>
      <c r="S142" s="161"/>
      <c r="T142" s="161"/>
      <c r="U142" s="161"/>
      <c r="V142" s="161"/>
      <c r="W142" s="161"/>
      <c r="X142" s="161"/>
      <c r="Y142" s="150"/>
      <c r="Z142" s="150"/>
      <c r="AA142" s="150"/>
      <c r="AB142" s="150"/>
      <c r="AC142" s="150"/>
      <c r="AD142" s="150"/>
      <c r="AE142" s="150"/>
      <c r="AF142" s="150"/>
      <c r="AG142" s="150" t="s">
        <v>221</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x14ac:dyDescent="0.2">
      <c r="A143" s="164" t="s">
        <v>212</v>
      </c>
      <c r="B143" s="165" t="s">
        <v>173</v>
      </c>
      <c r="C143" s="179" t="s">
        <v>174</v>
      </c>
      <c r="D143" s="166"/>
      <c r="E143" s="167"/>
      <c r="F143" s="168"/>
      <c r="G143" s="168">
        <f>SUMIF(AG144:AG161,"&lt;&gt;NOR",G144:G161)</f>
        <v>134966.84</v>
      </c>
      <c r="H143" s="168"/>
      <c r="I143" s="168">
        <f>SUM(I144:I161)</f>
        <v>0</v>
      </c>
      <c r="J143" s="168"/>
      <c r="K143" s="168">
        <f>SUM(K144:K161)</f>
        <v>0</v>
      </c>
      <c r="L143" s="168"/>
      <c r="M143" s="168">
        <f>SUM(M144:M161)</f>
        <v>163309.87639999998</v>
      </c>
      <c r="N143" s="168"/>
      <c r="O143" s="168">
        <f>SUM(O144:O161)</f>
        <v>0</v>
      </c>
      <c r="P143" s="168"/>
      <c r="Q143" s="168">
        <f>SUM(Q144:Q161)</f>
        <v>0</v>
      </c>
      <c r="R143" s="168"/>
      <c r="S143" s="168"/>
      <c r="T143" s="169"/>
      <c r="U143" s="163"/>
      <c r="V143" s="163">
        <f>SUM(V144:V161)</f>
        <v>0</v>
      </c>
      <c r="W143" s="163"/>
      <c r="X143" s="163"/>
      <c r="AG143" t="s">
        <v>213</v>
      </c>
    </row>
    <row r="144" spans="1:60" outlineLevel="1" x14ac:dyDescent="0.2">
      <c r="A144" s="170">
        <v>67</v>
      </c>
      <c r="B144" s="171" t="s">
        <v>1988</v>
      </c>
      <c r="C144" s="180" t="s">
        <v>1989</v>
      </c>
      <c r="D144" s="172" t="s">
        <v>1861</v>
      </c>
      <c r="E144" s="173">
        <v>14</v>
      </c>
      <c r="F144" s="174">
        <v>2327.63</v>
      </c>
      <c r="G144" s="175">
        <f>ROUND(E144*F144,2)</f>
        <v>32586.82</v>
      </c>
      <c r="H144" s="174"/>
      <c r="I144" s="175">
        <f>ROUND(E144*H144,2)</f>
        <v>0</v>
      </c>
      <c r="J144" s="174"/>
      <c r="K144" s="175">
        <f>ROUND(E144*J144,2)</f>
        <v>0</v>
      </c>
      <c r="L144" s="175">
        <v>21</v>
      </c>
      <c r="M144" s="175">
        <f>G144*(1+L144/100)</f>
        <v>39430.052199999998</v>
      </c>
      <c r="N144" s="175">
        <v>0</v>
      </c>
      <c r="O144" s="175">
        <f>ROUND(E144*N144,2)</f>
        <v>0</v>
      </c>
      <c r="P144" s="175">
        <v>0</v>
      </c>
      <c r="Q144" s="175">
        <f>ROUND(E144*P144,2)</f>
        <v>0</v>
      </c>
      <c r="R144" s="175"/>
      <c r="S144" s="175" t="s">
        <v>288</v>
      </c>
      <c r="T144" s="176" t="s">
        <v>218</v>
      </c>
      <c r="U144" s="161">
        <v>0</v>
      </c>
      <c r="V144" s="161">
        <f>ROUND(E144*U144,2)</f>
        <v>0</v>
      </c>
      <c r="W144" s="161"/>
      <c r="X144" s="161" t="s">
        <v>241</v>
      </c>
      <c r="Y144" s="150"/>
      <c r="Z144" s="150"/>
      <c r="AA144" s="150"/>
      <c r="AB144" s="150"/>
      <c r="AC144" s="150"/>
      <c r="AD144" s="150"/>
      <c r="AE144" s="150"/>
      <c r="AF144" s="150"/>
      <c r="AG144" s="150" t="s">
        <v>1856</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
      <c r="A145" s="157"/>
      <c r="B145" s="158"/>
      <c r="C145" s="250"/>
      <c r="D145" s="251"/>
      <c r="E145" s="251"/>
      <c r="F145" s="251"/>
      <c r="G145" s="251"/>
      <c r="H145" s="161"/>
      <c r="I145" s="161"/>
      <c r="J145" s="161"/>
      <c r="K145" s="161"/>
      <c r="L145" s="161"/>
      <c r="M145" s="161"/>
      <c r="N145" s="161"/>
      <c r="O145" s="161"/>
      <c r="P145" s="161"/>
      <c r="Q145" s="161"/>
      <c r="R145" s="161"/>
      <c r="S145" s="161"/>
      <c r="T145" s="161"/>
      <c r="U145" s="161"/>
      <c r="V145" s="161"/>
      <c r="W145" s="161"/>
      <c r="X145" s="161"/>
      <c r="Y145" s="150"/>
      <c r="Z145" s="150"/>
      <c r="AA145" s="150"/>
      <c r="AB145" s="150"/>
      <c r="AC145" s="150"/>
      <c r="AD145" s="150"/>
      <c r="AE145" s="150"/>
      <c r="AF145" s="150"/>
      <c r="AG145" s="150" t="s">
        <v>221</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0">
        <v>68</v>
      </c>
      <c r="B146" s="171" t="s">
        <v>1990</v>
      </c>
      <c r="C146" s="180" t="s">
        <v>1991</v>
      </c>
      <c r="D146" s="172" t="s">
        <v>1861</v>
      </c>
      <c r="E146" s="173">
        <v>2</v>
      </c>
      <c r="F146" s="174">
        <v>1994.09</v>
      </c>
      <c r="G146" s="175">
        <f>ROUND(E146*F146,2)</f>
        <v>3988.18</v>
      </c>
      <c r="H146" s="174"/>
      <c r="I146" s="175">
        <f>ROUND(E146*H146,2)</f>
        <v>0</v>
      </c>
      <c r="J146" s="174"/>
      <c r="K146" s="175">
        <f>ROUND(E146*J146,2)</f>
        <v>0</v>
      </c>
      <c r="L146" s="175">
        <v>21</v>
      </c>
      <c r="M146" s="175">
        <f>G146*(1+L146/100)</f>
        <v>4825.6977999999999</v>
      </c>
      <c r="N146" s="175">
        <v>0</v>
      </c>
      <c r="O146" s="175">
        <f>ROUND(E146*N146,2)</f>
        <v>0</v>
      </c>
      <c r="P146" s="175">
        <v>0</v>
      </c>
      <c r="Q146" s="175">
        <f>ROUND(E146*P146,2)</f>
        <v>0</v>
      </c>
      <c r="R146" s="175"/>
      <c r="S146" s="175" t="s">
        <v>288</v>
      </c>
      <c r="T146" s="176" t="s">
        <v>218</v>
      </c>
      <c r="U146" s="161">
        <v>0</v>
      </c>
      <c r="V146" s="161">
        <f>ROUND(E146*U146,2)</f>
        <v>0</v>
      </c>
      <c r="W146" s="161"/>
      <c r="X146" s="161" t="s">
        <v>241</v>
      </c>
      <c r="Y146" s="150"/>
      <c r="Z146" s="150"/>
      <c r="AA146" s="150"/>
      <c r="AB146" s="150"/>
      <c r="AC146" s="150"/>
      <c r="AD146" s="150"/>
      <c r="AE146" s="150"/>
      <c r="AF146" s="150"/>
      <c r="AG146" s="150" t="s">
        <v>1856</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50"/>
      <c r="D147" s="251"/>
      <c r="E147" s="251"/>
      <c r="F147" s="251"/>
      <c r="G147" s="251"/>
      <c r="H147" s="161"/>
      <c r="I147" s="161"/>
      <c r="J147" s="161"/>
      <c r="K147" s="161"/>
      <c r="L147" s="161"/>
      <c r="M147" s="161"/>
      <c r="N147" s="161"/>
      <c r="O147" s="161"/>
      <c r="P147" s="161"/>
      <c r="Q147" s="161"/>
      <c r="R147" s="161"/>
      <c r="S147" s="161"/>
      <c r="T147" s="161"/>
      <c r="U147" s="161"/>
      <c r="V147" s="161"/>
      <c r="W147" s="161"/>
      <c r="X147" s="161"/>
      <c r="Y147" s="150"/>
      <c r="Z147" s="150"/>
      <c r="AA147" s="150"/>
      <c r="AB147" s="150"/>
      <c r="AC147" s="150"/>
      <c r="AD147" s="150"/>
      <c r="AE147" s="150"/>
      <c r="AF147" s="150"/>
      <c r="AG147" s="150" t="s">
        <v>221</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0">
        <v>69</v>
      </c>
      <c r="B148" s="171" t="s">
        <v>1992</v>
      </c>
      <c r="C148" s="180" t="s">
        <v>1993</v>
      </c>
      <c r="D148" s="172" t="s">
        <v>1861</v>
      </c>
      <c r="E148" s="173">
        <v>7</v>
      </c>
      <c r="F148" s="174">
        <v>1170.3399999999999</v>
      </c>
      <c r="G148" s="175">
        <f>ROUND(E148*F148,2)</f>
        <v>8192.3799999999992</v>
      </c>
      <c r="H148" s="174"/>
      <c r="I148" s="175">
        <f>ROUND(E148*H148,2)</f>
        <v>0</v>
      </c>
      <c r="J148" s="174"/>
      <c r="K148" s="175">
        <f>ROUND(E148*J148,2)</f>
        <v>0</v>
      </c>
      <c r="L148" s="175">
        <v>21</v>
      </c>
      <c r="M148" s="175">
        <f>G148*(1+L148/100)</f>
        <v>9912.7797999999984</v>
      </c>
      <c r="N148" s="175">
        <v>0</v>
      </c>
      <c r="O148" s="175">
        <f>ROUND(E148*N148,2)</f>
        <v>0</v>
      </c>
      <c r="P148" s="175">
        <v>0</v>
      </c>
      <c r="Q148" s="175">
        <f>ROUND(E148*P148,2)</f>
        <v>0</v>
      </c>
      <c r="R148" s="175"/>
      <c r="S148" s="175" t="s">
        <v>288</v>
      </c>
      <c r="T148" s="176" t="s">
        <v>218</v>
      </c>
      <c r="U148" s="161">
        <v>0</v>
      </c>
      <c r="V148" s="161">
        <f>ROUND(E148*U148,2)</f>
        <v>0</v>
      </c>
      <c r="W148" s="161"/>
      <c r="X148" s="161" t="s">
        <v>241</v>
      </c>
      <c r="Y148" s="150"/>
      <c r="Z148" s="150"/>
      <c r="AA148" s="150"/>
      <c r="AB148" s="150"/>
      <c r="AC148" s="150"/>
      <c r="AD148" s="150"/>
      <c r="AE148" s="150"/>
      <c r="AF148" s="150"/>
      <c r="AG148" s="150" t="s">
        <v>1856</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50"/>
      <c r="D149" s="251"/>
      <c r="E149" s="251"/>
      <c r="F149" s="251"/>
      <c r="G149" s="251"/>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221</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0">
        <v>70</v>
      </c>
      <c r="B150" s="171" t="s">
        <v>1994</v>
      </c>
      <c r="C150" s="180" t="s">
        <v>1995</v>
      </c>
      <c r="D150" s="172" t="s">
        <v>1861</v>
      </c>
      <c r="E150" s="173">
        <v>16</v>
      </c>
      <c r="F150" s="174">
        <v>2967.4</v>
      </c>
      <c r="G150" s="175">
        <f>ROUND(E150*F150,2)</f>
        <v>47478.400000000001</v>
      </c>
      <c r="H150" s="174"/>
      <c r="I150" s="175">
        <f>ROUND(E150*H150,2)</f>
        <v>0</v>
      </c>
      <c r="J150" s="174"/>
      <c r="K150" s="175">
        <f>ROUND(E150*J150,2)</f>
        <v>0</v>
      </c>
      <c r="L150" s="175">
        <v>21</v>
      </c>
      <c r="M150" s="175">
        <f>G150*(1+L150/100)</f>
        <v>57448.864000000001</v>
      </c>
      <c r="N150" s="175">
        <v>0</v>
      </c>
      <c r="O150" s="175">
        <f>ROUND(E150*N150,2)</f>
        <v>0</v>
      </c>
      <c r="P150" s="175">
        <v>0</v>
      </c>
      <c r="Q150" s="175">
        <f>ROUND(E150*P150,2)</f>
        <v>0</v>
      </c>
      <c r="R150" s="175"/>
      <c r="S150" s="175" t="s">
        <v>288</v>
      </c>
      <c r="T150" s="176" t="s">
        <v>218</v>
      </c>
      <c r="U150" s="161">
        <v>0</v>
      </c>
      <c r="V150" s="161">
        <f>ROUND(E150*U150,2)</f>
        <v>0</v>
      </c>
      <c r="W150" s="161"/>
      <c r="X150" s="161" t="s">
        <v>241</v>
      </c>
      <c r="Y150" s="150"/>
      <c r="Z150" s="150"/>
      <c r="AA150" s="150"/>
      <c r="AB150" s="150"/>
      <c r="AC150" s="150"/>
      <c r="AD150" s="150"/>
      <c r="AE150" s="150"/>
      <c r="AF150" s="150"/>
      <c r="AG150" s="150" t="s">
        <v>1856</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50"/>
      <c r="D151" s="251"/>
      <c r="E151" s="251"/>
      <c r="F151" s="251"/>
      <c r="G151" s="251"/>
      <c r="H151" s="161"/>
      <c r="I151" s="161"/>
      <c r="J151" s="161"/>
      <c r="K151" s="161"/>
      <c r="L151" s="161"/>
      <c r="M151" s="161"/>
      <c r="N151" s="161"/>
      <c r="O151" s="161"/>
      <c r="P151" s="161"/>
      <c r="Q151" s="161"/>
      <c r="R151" s="161"/>
      <c r="S151" s="161"/>
      <c r="T151" s="161"/>
      <c r="U151" s="161"/>
      <c r="V151" s="161"/>
      <c r="W151" s="161"/>
      <c r="X151" s="161"/>
      <c r="Y151" s="150"/>
      <c r="Z151" s="150"/>
      <c r="AA151" s="150"/>
      <c r="AB151" s="150"/>
      <c r="AC151" s="150"/>
      <c r="AD151" s="150"/>
      <c r="AE151" s="150"/>
      <c r="AF151" s="150"/>
      <c r="AG151" s="150" t="s">
        <v>221</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70">
        <v>71</v>
      </c>
      <c r="B152" s="171" t="s">
        <v>1996</v>
      </c>
      <c r="C152" s="180" t="s">
        <v>1997</v>
      </c>
      <c r="D152" s="172" t="s">
        <v>1861</v>
      </c>
      <c r="E152" s="173">
        <v>7</v>
      </c>
      <c r="F152" s="174">
        <v>1170.3399999999999</v>
      </c>
      <c r="G152" s="175">
        <f>ROUND(E152*F152,2)</f>
        <v>8192.3799999999992</v>
      </c>
      <c r="H152" s="174"/>
      <c r="I152" s="175">
        <f>ROUND(E152*H152,2)</f>
        <v>0</v>
      </c>
      <c r="J152" s="174"/>
      <c r="K152" s="175">
        <f>ROUND(E152*J152,2)</f>
        <v>0</v>
      </c>
      <c r="L152" s="175">
        <v>21</v>
      </c>
      <c r="M152" s="175">
        <f>G152*(1+L152/100)</f>
        <v>9912.7797999999984</v>
      </c>
      <c r="N152" s="175">
        <v>0</v>
      </c>
      <c r="O152" s="175">
        <f>ROUND(E152*N152,2)</f>
        <v>0</v>
      </c>
      <c r="P152" s="175">
        <v>0</v>
      </c>
      <c r="Q152" s="175">
        <f>ROUND(E152*P152,2)</f>
        <v>0</v>
      </c>
      <c r="R152" s="175"/>
      <c r="S152" s="175" t="s">
        <v>288</v>
      </c>
      <c r="T152" s="176" t="s">
        <v>218</v>
      </c>
      <c r="U152" s="161">
        <v>0</v>
      </c>
      <c r="V152" s="161">
        <f>ROUND(E152*U152,2)</f>
        <v>0</v>
      </c>
      <c r="W152" s="161"/>
      <c r="X152" s="161" t="s">
        <v>241</v>
      </c>
      <c r="Y152" s="150"/>
      <c r="Z152" s="150"/>
      <c r="AA152" s="150"/>
      <c r="AB152" s="150"/>
      <c r="AC152" s="150"/>
      <c r="AD152" s="150"/>
      <c r="AE152" s="150"/>
      <c r="AF152" s="150"/>
      <c r="AG152" s="150" t="s">
        <v>1856</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50"/>
      <c r="D153" s="251"/>
      <c r="E153" s="251"/>
      <c r="F153" s="251"/>
      <c r="G153" s="251"/>
      <c r="H153" s="161"/>
      <c r="I153" s="161"/>
      <c r="J153" s="161"/>
      <c r="K153" s="161"/>
      <c r="L153" s="161"/>
      <c r="M153" s="161"/>
      <c r="N153" s="161"/>
      <c r="O153" s="161"/>
      <c r="P153" s="161"/>
      <c r="Q153" s="161"/>
      <c r="R153" s="161"/>
      <c r="S153" s="161"/>
      <c r="T153" s="161"/>
      <c r="U153" s="161"/>
      <c r="V153" s="161"/>
      <c r="W153" s="161"/>
      <c r="X153" s="161"/>
      <c r="Y153" s="150"/>
      <c r="Z153" s="150"/>
      <c r="AA153" s="150"/>
      <c r="AB153" s="150"/>
      <c r="AC153" s="150"/>
      <c r="AD153" s="150"/>
      <c r="AE153" s="150"/>
      <c r="AF153" s="150"/>
      <c r="AG153" s="150" t="s">
        <v>221</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0">
        <v>72</v>
      </c>
      <c r="B154" s="171" t="s">
        <v>1998</v>
      </c>
      <c r="C154" s="180" t="s">
        <v>1999</v>
      </c>
      <c r="D154" s="172" t="s">
        <v>1861</v>
      </c>
      <c r="E154" s="173">
        <v>5</v>
      </c>
      <c r="F154" s="174">
        <v>1170.3399999999999</v>
      </c>
      <c r="G154" s="175">
        <f>ROUND(E154*F154,2)</f>
        <v>5851.7</v>
      </c>
      <c r="H154" s="174"/>
      <c r="I154" s="175">
        <f>ROUND(E154*H154,2)</f>
        <v>0</v>
      </c>
      <c r="J154" s="174"/>
      <c r="K154" s="175">
        <f>ROUND(E154*J154,2)</f>
        <v>0</v>
      </c>
      <c r="L154" s="175">
        <v>21</v>
      </c>
      <c r="M154" s="175">
        <f>G154*(1+L154/100)</f>
        <v>7080.5569999999998</v>
      </c>
      <c r="N154" s="175">
        <v>0</v>
      </c>
      <c r="O154" s="175">
        <f>ROUND(E154*N154,2)</f>
        <v>0</v>
      </c>
      <c r="P154" s="175">
        <v>0</v>
      </c>
      <c r="Q154" s="175">
        <f>ROUND(E154*P154,2)</f>
        <v>0</v>
      </c>
      <c r="R154" s="175"/>
      <c r="S154" s="175" t="s">
        <v>288</v>
      </c>
      <c r="T154" s="176" t="s">
        <v>218</v>
      </c>
      <c r="U154" s="161">
        <v>0</v>
      </c>
      <c r="V154" s="161">
        <f>ROUND(E154*U154,2)</f>
        <v>0</v>
      </c>
      <c r="W154" s="161"/>
      <c r="X154" s="161" t="s">
        <v>241</v>
      </c>
      <c r="Y154" s="150"/>
      <c r="Z154" s="150"/>
      <c r="AA154" s="150"/>
      <c r="AB154" s="150"/>
      <c r="AC154" s="150"/>
      <c r="AD154" s="150"/>
      <c r="AE154" s="150"/>
      <c r="AF154" s="150"/>
      <c r="AG154" s="150" t="s">
        <v>1856</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50"/>
      <c r="D155" s="251"/>
      <c r="E155" s="251"/>
      <c r="F155" s="251"/>
      <c r="G155" s="251"/>
      <c r="H155" s="161"/>
      <c r="I155" s="161"/>
      <c r="J155" s="161"/>
      <c r="K155" s="161"/>
      <c r="L155" s="161"/>
      <c r="M155" s="161"/>
      <c r="N155" s="161"/>
      <c r="O155" s="161"/>
      <c r="P155" s="161"/>
      <c r="Q155" s="161"/>
      <c r="R155" s="161"/>
      <c r="S155" s="161"/>
      <c r="T155" s="161"/>
      <c r="U155" s="161"/>
      <c r="V155" s="161"/>
      <c r="W155" s="161"/>
      <c r="X155" s="161"/>
      <c r="Y155" s="150"/>
      <c r="Z155" s="150"/>
      <c r="AA155" s="150"/>
      <c r="AB155" s="150"/>
      <c r="AC155" s="150"/>
      <c r="AD155" s="150"/>
      <c r="AE155" s="150"/>
      <c r="AF155" s="150"/>
      <c r="AG155" s="150" t="s">
        <v>221</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70">
        <v>73</v>
      </c>
      <c r="B156" s="171" t="s">
        <v>2000</v>
      </c>
      <c r="C156" s="180" t="s">
        <v>2001</v>
      </c>
      <c r="D156" s="172" t="s">
        <v>1861</v>
      </c>
      <c r="E156" s="173">
        <v>4</v>
      </c>
      <c r="F156" s="174">
        <v>1649.88</v>
      </c>
      <c r="G156" s="175">
        <f>ROUND(E156*F156,2)</f>
        <v>6599.52</v>
      </c>
      <c r="H156" s="174"/>
      <c r="I156" s="175">
        <f>ROUND(E156*H156,2)</f>
        <v>0</v>
      </c>
      <c r="J156" s="174"/>
      <c r="K156" s="175">
        <f>ROUND(E156*J156,2)</f>
        <v>0</v>
      </c>
      <c r="L156" s="175">
        <v>21</v>
      </c>
      <c r="M156" s="175">
        <f>G156*(1+L156/100)</f>
        <v>7985.4192000000003</v>
      </c>
      <c r="N156" s="175">
        <v>0</v>
      </c>
      <c r="O156" s="175">
        <f>ROUND(E156*N156,2)</f>
        <v>0</v>
      </c>
      <c r="P156" s="175">
        <v>0</v>
      </c>
      <c r="Q156" s="175">
        <f>ROUND(E156*P156,2)</f>
        <v>0</v>
      </c>
      <c r="R156" s="175"/>
      <c r="S156" s="175" t="s">
        <v>288</v>
      </c>
      <c r="T156" s="176" t="s">
        <v>218</v>
      </c>
      <c r="U156" s="161">
        <v>0</v>
      </c>
      <c r="V156" s="161">
        <f>ROUND(E156*U156,2)</f>
        <v>0</v>
      </c>
      <c r="W156" s="161"/>
      <c r="X156" s="161" t="s">
        <v>241</v>
      </c>
      <c r="Y156" s="150"/>
      <c r="Z156" s="150"/>
      <c r="AA156" s="150"/>
      <c r="AB156" s="150"/>
      <c r="AC156" s="150"/>
      <c r="AD156" s="150"/>
      <c r="AE156" s="150"/>
      <c r="AF156" s="150"/>
      <c r="AG156" s="150" t="s">
        <v>1856</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250"/>
      <c r="D157" s="251"/>
      <c r="E157" s="251"/>
      <c r="F157" s="251"/>
      <c r="G157" s="251"/>
      <c r="H157" s="161"/>
      <c r="I157" s="161"/>
      <c r="J157" s="161"/>
      <c r="K157" s="161"/>
      <c r="L157" s="161"/>
      <c r="M157" s="161"/>
      <c r="N157" s="161"/>
      <c r="O157" s="161"/>
      <c r="P157" s="161"/>
      <c r="Q157" s="161"/>
      <c r="R157" s="161"/>
      <c r="S157" s="161"/>
      <c r="T157" s="161"/>
      <c r="U157" s="161"/>
      <c r="V157" s="161"/>
      <c r="W157" s="161"/>
      <c r="X157" s="161"/>
      <c r="Y157" s="150"/>
      <c r="Z157" s="150"/>
      <c r="AA157" s="150"/>
      <c r="AB157" s="150"/>
      <c r="AC157" s="150"/>
      <c r="AD157" s="150"/>
      <c r="AE157" s="150"/>
      <c r="AF157" s="150"/>
      <c r="AG157" s="150" t="s">
        <v>221</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0">
        <v>74</v>
      </c>
      <c r="B158" s="171" t="s">
        <v>2002</v>
      </c>
      <c r="C158" s="180" t="s">
        <v>2003</v>
      </c>
      <c r="D158" s="172" t="s">
        <v>1861</v>
      </c>
      <c r="E158" s="173">
        <v>8</v>
      </c>
      <c r="F158" s="174">
        <v>2077.1799999999998</v>
      </c>
      <c r="G158" s="175">
        <f>ROUND(E158*F158,2)</f>
        <v>16617.439999999999</v>
      </c>
      <c r="H158" s="174"/>
      <c r="I158" s="175">
        <f>ROUND(E158*H158,2)</f>
        <v>0</v>
      </c>
      <c r="J158" s="174"/>
      <c r="K158" s="175">
        <f>ROUND(E158*J158,2)</f>
        <v>0</v>
      </c>
      <c r="L158" s="175">
        <v>21</v>
      </c>
      <c r="M158" s="175">
        <f>G158*(1+L158/100)</f>
        <v>20107.102399999996</v>
      </c>
      <c r="N158" s="175">
        <v>0</v>
      </c>
      <c r="O158" s="175">
        <f>ROUND(E158*N158,2)</f>
        <v>0</v>
      </c>
      <c r="P158" s="175">
        <v>0</v>
      </c>
      <c r="Q158" s="175">
        <f>ROUND(E158*P158,2)</f>
        <v>0</v>
      </c>
      <c r="R158" s="175"/>
      <c r="S158" s="175" t="s">
        <v>288</v>
      </c>
      <c r="T158" s="176" t="s">
        <v>218</v>
      </c>
      <c r="U158" s="161">
        <v>0</v>
      </c>
      <c r="V158" s="161">
        <f>ROUND(E158*U158,2)</f>
        <v>0</v>
      </c>
      <c r="W158" s="161"/>
      <c r="X158" s="161" t="s">
        <v>241</v>
      </c>
      <c r="Y158" s="150"/>
      <c r="Z158" s="150"/>
      <c r="AA158" s="150"/>
      <c r="AB158" s="150"/>
      <c r="AC158" s="150"/>
      <c r="AD158" s="150"/>
      <c r="AE158" s="150"/>
      <c r="AF158" s="150"/>
      <c r="AG158" s="150" t="s">
        <v>1856</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
      <c r="A159" s="157"/>
      <c r="B159" s="158"/>
      <c r="C159" s="250"/>
      <c r="D159" s="251"/>
      <c r="E159" s="251"/>
      <c r="F159" s="251"/>
      <c r="G159" s="251"/>
      <c r="H159" s="161"/>
      <c r="I159" s="161"/>
      <c r="J159" s="161"/>
      <c r="K159" s="161"/>
      <c r="L159" s="161"/>
      <c r="M159" s="161"/>
      <c r="N159" s="161"/>
      <c r="O159" s="161"/>
      <c r="P159" s="161"/>
      <c r="Q159" s="161"/>
      <c r="R159" s="161"/>
      <c r="S159" s="161"/>
      <c r="T159" s="161"/>
      <c r="U159" s="161"/>
      <c r="V159" s="161"/>
      <c r="W159" s="161"/>
      <c r="X159" s="161"/>
      <c r="Y159" s="150"/>
      <c r="Z159" s="150"/>
      <c r="AA159" s="150"/>
      <c r="AB159" s="150"/>
      <c r="AC159" s="150"/>
      <c r="AD159" s="150"/>
      <c r="AE159" s="150"/>
      <c r="AF159" s="150"/>
      <c r="AG159" s="150" t="s">
        <v>221</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70">
        <v>75</v>
      </c>
      <c r="B160" s="171" t="s">
        <v>2004</v>
      </c>
      <c r="C160" s="180" t="s">
        <v>2005</v>
      </c>
      <c r="D160" s="172" t="s">
        <v>1861</v>
      </c>
      <c r="E160" s="173">
        <v>2</v>
      </c>
      <c r="F160" s="174">
        <v>2730.01</v>
      </c>
      <c r="G160" s="175">
        <f>ROUND(E160*F160,2)</f>
        <v>5460.02</v>
      </c>
      <c r="H160" s="174"/>
      <c r="I160" s="175">
        <f>ROUND(E160*H160,2)</f>
        <v>0</v>
      </c>
      <c r="J160" s="174"/>
      <c r="K160" s="175">
        <f>ROUND(E160*J160,2)</f>
        <v>0</v>
      </c>
      <c r="L160" s="175">
        <v>21</v>
      </c>
      <c r="M160" s="175">
        <f>G160*(1+L160/100)</f>
        <v>6606.6242000000002</v>
      </c>
      <c r="N160" s="175">
        <v>0</v>
      </c>
      <c r="O160" s="175">
        <f>ROUND(E160*N160,2)</f>
        <v>0</v>
      </c>
      <c r="P160" s="175">
        <v>0</v>
      </c>
      <c r="Q160" s="175">
        <f>ROUND(E160*P160,2)</f>
        <v>0</v>
      </c>
      <c r="R160" s="175"/>
      <c r="S160" s="175" t="s">
        <v>288</v>
      </c>
      <c r="T160" s="176" t="s">
        <v>218</v>
      </c>
      <c r="U160" s="161">
        <v>0</v>
      </c>
      <c r="V160" s="161">
        <f>ROUND(E160*U160,2)</f>
        <v>0</v>
      </c>
      <c r="W160" s="161"/>
      <c r="X160" s="161" t="s">
        <v>241</v>
      </c>
      <c r="Y160" s="150"/>
      <c r="Z160" s="150"/>
      <c r="AA160" s="150"/>
      <c r="AB160" s="150"/>
      <c r="AC160" s="150"/>
      <c r="AD160" s="150"/>
      <c r="AE160" s="150"/>
      <c r="AF160" s="150"/>
      <c r="AG160" s="150" t="s">
        <v>1856</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250"/>
      <c r="D161" s="251"/>
      <c r="E161" s="251"/>
      <c r="F161" s="251"/>
      <c r="G161" s="251"/>
      <c r="H161" s="161"/>
      <c r="I161" s="161"/>
      <c r="J161" s="161"/>
      <c r="K161" s="161"/>
      <c r="L161" s="161"/>
      <c r="M161" s="161"/>
      <c r="N161" s="161"/>
      <c r="O161" s="161"/>
      <c r="P161" s="161"/>
      <c r="Q161" s="161"/>
      <c r="R161" s="161"/>
      <c r="S161" s="161"/>
      <c r="T161" s="161"/>
      <c r="U161" s="161"/>
      <c r="V161" s="161"/>
      <c r="W161" s="161"/>
      <c r="X161" s="161"/>
      <c r="Y161" s="150"/>
      <c r="Z161" s="150"/>
      <c r="AA161" s="150"/>
      <c r="AB161" s="150"/>
      <c r="AC161" s="150"/>
      <c r="AD161" s="150"/>
      <c r="AE161" s="150"/>
      <c r="AF161" s="150"/>
      <c r="AG161" s="150" t="s">
        <v>221</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x14ac:dyDescent="0.2">
      <c r="A162" s="164" t="s">
        <v>212</v>
      </c>
      <c r="B162" s="165" t="s">
        <v>175</v>
      </c>
      <c r="C162" s="179" t="s">
        <v>176</v>
      </c>
      <c r="D162" s="166"/>
      <c r="E162" s="167"/>
      <c r="F162" s="168"/>
      <c r="G162" s="168">
        <f>SUMIF(AG163:AG216,"&lt;&gt;NOR",G163:G216)</f>
        <v>59825.640000000007</v>
      </c>
      <c r="H162" s="168"/>
      <c r="I162" s="168">
        <f>SUM(I163:I216)</f>
        <v>0</v>
      </c>
      <c r="J162" s="168"/>
      <c r="K162" s="168">
        <f>SUM(K163:K216)</f>
        <v>0</v>
      </c>
      <c r="L162" s="168"/>
      <c r="M162" s="168">
        <f>SUM(M163:M216)</f>
        <v>72389.024400000009</v>
      </c>
      <c r="N162" s="168"/>
      <c r="O162" s="168">
        <f>SUM(O163:O216)</f>
        <v>0</v>
      </c>
      <c r="P162" s="168"/>
      <c r="Q162" s="168">
        <f>SUM(Q163:Q216)</f>
        <v>0</v>
      </c>
      <c r="R162" s="168"/>
      <c r="S162" s="168"/>
      <c r="T162" s="169"/>
      <c r="U162" s="163"/>
      <c r="V162" s="163">
        <f>SUM(V163:V216)</f>
        <v>0</v>
      </c>
      <c r="W162" s="163"/>
      <c r="X162" s="163"/>
      <c r="AG162" t="s">
        <v>213</v>
      </c>
    </row>
    <row r="163" spans="1:60" outlineLevel="1" x14ac:dyDescent="0.2">
      <c r="A163" s="170">
        <v>76</v>
      </c>
      <c r="B163" s="171" t="s">
        <v>2006</v>
      </c>
      <c r="C163" s="180" t="s">
        <v>2007</v>
      </c>
      <c r="D163" s="172" t="s">
        <v>1861</v>
      </c>
      <c r="E163" s="173">
        <v>1</v>
      </c>
      <c r="F163" s="174">
        <v>17804.45</v>
      </c>
      <c r="G163" s="175">
        <f>ROUND(E163*F163,2)</f>
        <v>17804.45</v>
      </c>
      <c r="H163" s="174"/>
      <c r="I163" s="175">
        <f>ROUND(E163*H163,2)</f>
        <v>0</v>
      </c>
      <c r="J163" s="174"/>
      <c r="K163" s="175">
        <f>ROUND(E163*J163,2)</f>
        <v>0</v>
      </c>
      <c r="L163" s="175">
        <v>21</v>
      </c>
      <c r="M163" s="175">
        <f>G163*(1+L163/100)</f>
        <v>21543.3845</v>
      </c>
      <c r="N163" s="175">
        <v>0</v>
      </c>
      <c r="O163" s="175">
        <f>ROUND(E163*N163,2)</f>
        <v>0</v>
      </c>
      <c r="P163" s="175">
        <v>0</v>
      </c>
      <c r="Q163" s="175">
        <f>ROUND(E163*P163,2)</f>
        <v>0</v>
      </c>
      <c r="R163" s="175"/>
      <c r="S163" s="175" t="s">
        <v>288</v>
      </c>
      <c r="T163" s="176" t="s">
        <v>218</v>
      </c>
      <c r="U163" s="161">
        <v>0</v>
      </c>
      <c r="V163" s="161">
        <f>ROUND(E163*U163,2)</f>
        <v>0</v>
      </c>
      <c r="W163" s="161"/>
      <c r="X163" s="161" t="s">
        <v>241</v>
      </c>
      <c r="Y163" s="150"/>
      <c r="Z163" s="150"/>
      <c r="AA163" s="150"/>
      <c r="AB163" s="150"/>
      <c r="AC163" s="150"/>
      <c r="AD163" s="150"/>
      <c r="AE163" s="150"/>
      <c r="AF163" s="150"/>
      <c r="AG163" s="150" t="s">
        <v>1856</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50"/>
      <c r="D164" s="251"/>
      <c r="E164" s="251"/>
      <c r="F164" s="251"/>
      <c r="G164" s="251"/>
      <c r="H164" s="161"/>
      <c r="I164" s="161"/>
      <c r="J164" s="161"/>
      <c r="K164" s="161"/>
      <c r="L164" s="161"/>
      <c r="M164" s="161"/>
      <c r="N164" s="161"/>
      <c r="O164" s="161"/>
      <c r="P164" s="161"/>
      <c r="Q164" s="161"/>
      <c r="R164" s="161"/>
      <c r="S164" s="161"/>
      <c r="T164" s="161"/>
      <c r="U164" s="161"/>
      <c r="V164" s="161"/>
      <c r="W164" s="161"/>
      <c r="X164" s="161"/>
      <c r="Y164" s="150"/>
      <c r="Z164" s="150"/>
      <c r="AA164" s="150"/>
      <c r="AB164" s="150"/>
      <c r="AC164" s="150"/>
      <c r="AD164" s="150"/>
      <c r="AE164" s="150"/>
      <c r="AF164" s="150"/>
      <c r="AG164" s="150" t="s">
        <v>221</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70">
        <v>77</v>
      </c>
      <c r="B165" s="171" t="s">
        <v>2008</v>
      </c>
      <c r="C165" s="180" t="s">
        <v>2009</v>
      </c>
      <c r="D165" s="172" t="s">
        <v>1861</v>
      </c>
      <c r="E165" s="173">
        <v>1</v>
      </c>
      <c r="F165" s="174">
        <v>4510.45</v>
      </c>
      <c r="G165" s="175">
        <f>ROUND(E165*F165,2)</f>
        <v>4510.45</v>
      </c>
      <c r="H165" s="174"/>
      <c r="I165" s="175">
        <f>ROUND(E165*H165,2)</f>
        <v>0</v>
      </c>
      <c r="J165" s="174"/>
      <c r="K165" s="175">
        <f>ROUND(E165*J165,2)</f>
        <v>0</v>
      </c>
      <c r="L165" s="175">
        <v>21</v>
      </c>
      <c r="M165" s="175">
        <f>G165*(1+L165/100)</f>
        <v>5457.6444999999994</v>
      </c>
      <c r="N165" s="175">
        <v>0</v>
      </c>
      <c r="O165" s="175">
        <f>ROUND(E165*N165,2)</f>
        <v>0</v>
      </c>
      <c r="P165" s="175">
        <v>0</v>
      </c>
      <c r="Q165" s="175">
        <f>ROUND(E165*P165,2)</f>
        <v>0</v>
      </c>
      <c r="R165" s="175"/>
      <c r="S165" s="175" t="s">
        <v>288</v>
      </c>
      <c r="T165" s="176" t="s">
        <v>218</v>
      </c>
      <c r="U165" s="161">
        <v>0</v>
      </c>
      <c r="V165" s="161">
        <f>ROUND(E165*U165,2)</f>
        <v>0</v>
      </c>
      <c r="W165" s="161"/>
      <c r="X165" s="161" t="s">
        <v>241</v>
      </c>
      <c r="Y165" s="150"/>
      <c r="Z165" s="150"/>
      <c r="AA165" s="150"/>
      <c r="AB165" s="150"/>
      <c r="AC165" s="150"/>
      <c r="AD165" s="150"/>
      <c r="AE165" s="150"/>
      <c r="AF165" s="150"/>
      <c r="AG165" s="150" t="s">
        <v>1856</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50"/>
      <c r="D166" s="251"/>
      <c r="E166" s="251"/>
      <c r="F166" s="251"/>
      <c r="G166" s="251"/>
      <c r="H166" s="161"/>
      <c r="I166" s="161"/>
      <c r="J166" s="161"/>
      <c r="K166" s="161"/>
      <c r="L166" s="161"/>
      <c r="M166" s="161"/>
      <c r="N166" s="161"/>
      <c r="O166" s="161"/>
      <c r="P166" s="161"/>
      <c r="Q166" s="161"/>
      <c r="R166" s="161"/>
      <c r="S166" s="161"/>
      <c r="T166" s="161"/>
      <c r="U166" s="161"/>
      <c r="V166" s="161"/>
      <c r="W166" s="161"/>
      <c r="X166" s="161"/>
      <c r="Y166" s="150"/>
      <c r="Z166" s="150"/>
      <c r="AA166" s="150"/>
      <c r="AB166" s="150"/>
      <c r="AC166" s="150"/>
      <c r="AD166" s="150"/>
      <c r="AE166" s="150"/>
      <c r="AF166" s="150"/>
      <c r="AG166" s="150" t="s">
        <v>221</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
      <c r="A167" s="170">
        <v>78</v>
      </c>
      <c r="B167" s="171" t="s">
        <v>2010</v>
      </c>
      <c r="C167" s="180" t="s">
        <v>2011</v>
      </c>
      <c r="D167" s="172" t="s">
        <v>1861</v>
      </c>
      <c r="E167" s="173">
        <v>1</v>
      </c>
      <c r="F167" s="174">
        <v>130.58000000000001</v>
      </c>
      <c r="G167" s="175">
        <f>ROUND(E167*F167,2)</f>
        <v>130.58000000000001</v>
      </c>
      <c r="H167" s="174"/>
      <c r="I167" s="175">
        <f>ROUND(E167*H167,2)</f>
        <v>0</v>
      </c>
      <c r="J167" s="174"/>
      <c r="K167" s="175">
        <f>ROUND(E167*J167,2)</f>
        <v>0</v>
      </c>
      <c r="L167" s="175">
        <v>21</v>
      </c>
      <c r="M167" s="175">
        <f>G167*(1+L167/100)</f>
        <v>158.0018</v>
      </c>
      <c r="N167" s="175">
        <v>0</v>
      </c>
      <c r="O167" s="175">
        <f>ROUND(E167*N167,2)</f>
        <v>0</v>
      </c>
      <c r="P167" s="175">
        <v>0</v>
      </c>
      <c r="Q167" s="175">
        <f>ROUND(E167*P167,2)</f>
        <v>0</v>
      </c>
      <c r="R167" s="175"/>
      <c r="S167" s="175" t="s">
        <v>288</v>
      </c>
      <c r="T167" s="176" t="s">
        <v>218</v>
      </c>
      <c r="U167" s="161">
        <v>0</v>
      </c>
      <c r="V167" s="161">
        <f>ROUND(E167*U167,2)</f>
        <v>0</v>
      </c>
      <c r="W167" s="161"/>
      <c r="X167" s="161" t="s">
        <v>241</v>
      </c>
      <c r="Y167" s="150"/>
      <c r="Z167" s="150"/>
      <c r="AA167" s="150"/>
      <c r="AB167" s="150"/>
      <c r="AC167" s="150"/>
      <c r="AD167" s="150"/>
      <c r="AE167" s="150"/>
      <c r="AF167" s="150"/>
      <c r="AG167" s="150" t="s">
        <v>1856</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50"/>
      <c r="D168" s="251"/>
      <c r="E168" s="251"/>
      <c r="F168" s="251"/>
      <c r="G168" s="251"/>
      <c r="H168" s="161"/>
      <c r="I168" s="161"/>
      <c r="J168" s="161"/>
      <c r="K168" s="161"/>
      <c r="L168" s="161"/>
      <c r="M168" s="161"/>
      <c r="N168" s="161"/>
      <c r="O168" s="161"/>
      <c r="P168" s="161"/>
      <c r="Q168" s="161"/>
      <c r="R168" s="161"/>
      <c r="S168" s="161"/>
      <c r="T168" s="161"/>
      <c r="U168" s="161"/>
      <c r="V168" s="161"/>
      <c r="W168" s="161"/>
      <c r="X168" s="161"/>
      <c r="Y168" s="150"/>
      <c r="Z168" s="150"/>
      <c r="AA168" s="150"/>
      <c r="AB168" s="150"/>
      <c r="AC168" s="150"/>
      <c r="AD168" s="150"/>
      <c r="AE168" s="150"/>
      <c r="AF168" s="150"/>
      <c r="AG168" s="150" t="s">
        <v>221</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70">
        <v>79</v>
      </c>
      <c r="B169" s="171" t="s">
        <v>2012</v>
      </c>
      <c r="C169" s="180" t="s">
        <v>2013</v>
      </c>
      <c r="D169" s="172" t="s">
        <v>1861</v>
      </c>
      <c r="E169" s="173">
        <v>6</v>
      </c>
      <c r="F169" s="174">
        <v>71.22</v>
      </c>
      <c r="G169" s="175">
        <f>ROUND(E169*F169,2)</f>
        <v>427.32</v>
      </c>
      <c r="H169" s="174"/>
      <c r="I169" s="175">
        <f>ROUND(E169*H169,2)</f>
        <v>0</v>
      </c>
      <c r="J169" s="174"/>
      <c r="K169" s="175">
        <f>ROUND(E169*J169,2)</f>
        <v>0</v>
      </c>
      <c r="L169" s="175">
        <v>21</v>
      </c>
      <c r="M169" s="175">
        <f>G169*(1+L169/100)</f>
        <v>517.05719999999997</v>
      </c>
      <c r="N169" s="175">
        <v>0</v>
      </c>
      <c r="O169" s="175">
        <f>ROUND(E169*N169,2)</f>
        <v>0</v>
      </c>
      <c r="P169" s="175">
        <v>0</v>
      </c>
      <c r="Q169" s="175">
        <f>ROUND(E169*P169,2)</f>
        <v>0</v>
      </c>
      <c r="R169" s="175"/>
      <c r="S169" s="175" t="s">
        <v>288</v>
      </c>
      <c r="T169" s="176" t="s">
        <v>218</v>
      </c>
      <c r="U169" s="161">
        <v>0</v>
      </c>
      <c r="V169" s="161">
        <f>ROUND(E169*U169,2)</f>
        <v>0</v>
      </c>
      <c r="W169" s="161"/>
      <c r="X169" s="161" t="s">
        <v>241</v>
      </c>
      <c r="Y169" s="150"/>
      <c r="Z169" s="150"/>
      <c r="AA169" s="150"/>
      <c r="AB169" s="150"/>
      <c r="AC169" s="150"/>
      <c r="AD169" s="150"/>
      <c r="AE169" s="150"/>
      <c r="AF169" s="150"/>
      <c r="AG169" s="150" t="s">
        <v>1856</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50"/>
      <c r="D170" s="251"/>
      <c r="E170" s="251"/>
      <c r="F170" s="251"/>
      <c r="G170" s="251"/>
      <c r="H170" s="161"/>
      <c r="I170" s="161"/>
      <c r="J170" s="161"/>
      <c r="K170" s="161"/>
      <c r="L170" s="161"/>
      <c r="M170" s="161"/>
      <c r="N170" s="161"/>
      <c r="O170" s="161"/>
      <c r="P170" s="161"/>
      <c r="Q170" s="161"/>
      <c r="R170" s="161"/>
      <c r="S170" s="161"/>
      <c r="T170" s="161"/>
      <c r="U170" s="161"/>
      <c r="V170" s="161"/>
      <c r="W170" s="161"/>
      <c r="X170" s="161"/>
      <c r="Y170" s="150"/>
      <c r="Z170" s="150"/>
      <c r="AA170" s="150"/>
      <c r="AB170" s="150"/>
      <c r="AC170" s="150"/>
      <c r="AD170" s="150"/>
      <c r="AE170" s="150"/>
      <c r="AF170" s="150"/>
      <c r="AG170" s="150" t="s">
        <v>221</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
      <c r="A171" s="170">
        <v>80</v>
      </c>
      <c r="B171" s="171" t="s">
        <v>2014</v>
      </c>
      <c r="C171" s="180" t="s">
        <v>2015</v>
      </c>
      <c r="D171" s="172" t="s">
        <v>1861</v>
      </c>
      <c r="E171" s="173">
        <v>6</v>
      </c>
      <c r="F171" s="174">
        <v>462.93</v>
      </c>
      <c r="G171" s="175">
        <f>ROUND(E171*F171,2)</f>
        <v>2777.58</v>
      </c>
      <c r="H171" s="174"/>
      <c r="I171" s="175">
        <f>ROUND(E171*H171,2)</f>
        <v>0</v>
      </c>
      <c r="J171" s="174"/>
      <c r="K171" s="175">
        <f>ROUND(E171*J171,2)</f>
        <v>0</v>
      </c>
      <c r="L171" s="175">
        <v>21</v>
      </c>
      <c r="M171" s="175">
        <f>G171*(1+L171/100)</f>
        <v>3360.8717999999999</v>
      </c>
      <c r="N171" s="175">
        <v>0</v>
      </c>
      <c r="O171" s="175">
        <f>ROUND(E171*N171,2)</f>
        <v>0</v>
      </c>
      <c r="P171" s="175">
        <v>0</v>
      </c>
      <c r="Q171" s="175">
        <f>ROUND(E171*P171,2)</f>
        <v>0</v>
      </c>
      <c r="R171" s="175"/>
      <c r="S171" s="175" t="s">
        <v>288</v>
      </c>
      <c r="T171" s="176" t="s">
        <v>218</v>
      </c>
      <c r="U171" s="161">
        <v>0</v>
      </c>
      <c r="V171" s="161">
        <f>ROUND(E171*U171,2)</f>
        <v>0</v>
      </c>
      <c r="W171" s="161"/>
      <c r="X171" s="161" t="s">
        <v>241</v>
      </c>
      <c r="Y171" s="150"/>
      <c r="Z171" s="150"/>
      <c r="AA171" s="150"/>
      <c r="AB171" s="150"/>
      <c r="AC171" s="150"/>
      <c r="AD171" s="150"/>
      <c r="AE171" s="150"/>
      <c r="AF171" s="150"/>
      <c r="AG171" s="150" t="s">
        <v>1856</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50"/>
      <c r="D172" s="251"/>
      <c r="E172" s="251"/>
      <c r="F172" s="251"/>
      <c r="G172" s="251"/>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221</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70">
        <v>81</v>
      </c>
      <c r="B173" s="171" t="s">
        <v>2016</v>
      </c>
      <c r="C173" s="180" t="s">
        <v>2017</v>
      </c>
      <c r="D173" s="172" t="s">
        <v>1861</v>
      </c>
      <c r="E173" s="173">
        <v>1</v>
      </c>
      <c r="F173" s="174">
        <v>296.75</v>
      </c>
      <c r="G173" s="175">
        <f>ROUND(E173*F173,2)</f>
        <v>296.75</v>
      </c>
      <c r="H173" s="174"/>
      <c r="I173" s="175">
        <f>ROUND(E173*H173,2)</f>
        <v>0</v>
      </c>
      <c r="J173" s="174"/>
      <c r="K173" s="175">
        <f>ROUND(E173*J173,2)</f>
        <v>0</v>
      </c>
      <c r="L173" s="175">
        <v>21</v>
      </c>
      <c r="M173" s="175">
        <f>G173*(1+L173/100)</f>
        <v>359.0675</v>
      </c>
      <c r="N173" s="175">
        <v>0</v>
      </c>
      <c r="O173" s="175">
        <f>ROUND(E173*N173,2)</f>
        <v>0</v>
      </c>
      <c r="P173" s="175">
        <v>0</v>
      </c>
      <c r="Q173" s="175">
        <f>ROUND(E173*P173,2)</f>
        <v>0</v>
      </c>
      <c r="R173" s="175"/>
      <c r="S173" s="175" t="s">
        <v>288</v>
      </c>
      <c r="T173" s="176" t="s">
        <v>218</v>
      </c>
      <c r="U173" s="161">
        <v>0</v>
      </c>
      <c r="V173" s="161">
        <f>ROUND(E173*U173,2)</f>
        <v>0</v>
      </c>
      <c r="W173" s="161"/>
      <c r="X173" s="161" t="s">
        <v>241</v>
      </c>
      <c r="Y173" s="150"/>
      <c r="Z173" s="150"/>
      <c r="AA173" s="150"/>
      <c r="AB173" s="150"/>
      <c r="AC173" s="150"/>
      <c r="AD173" s="150"/>
      <c r="AE173" s="150"/>
      <c r="AF173" s="150"/>
      <c r="AG173" s="150" t="s">
        <v>1856</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250"/>
      <c r="D174" s="251"/>
      <c r="E174" s="251"/>
      <c r="F174" s="251"/>
      <c r="G174" s="251"/>
      <c r="H174" s="161"/>
      <c r="I174" s="161"/>
      <c r="J174" s="161"/>
      <c r="K174" s="161"/>
      <c r="L174" s="161"/>
      <c r="M174" s="161"/>
      <c r="N174" s="161"/>
      <c r="O174" s="161"/>
      <c r="P174" s="161"/>
      <c r="Q174" s="161"/>
      <c r="R174" s="161"/>
      <c r="S174" s="161"/>
      <c r="T174" s="161"/>
      <c r="U174" s="161"/>
      <c r="V174" s="161"/>
      <c r="W174" s="161"/>
      <c r="X174" s="161"/>
      <c r="Y174" s="150"/>
      <c r="Z174" s="150"/>
      <c r="AA174" s="150"/>
      <c r="AB174" s="150"/>
      <c r="AC174" s="150"/>
      <c r="AD174" s="150"/>
      <c r="AE174" s="150"/>
      <c r="AF174" s="150"/>
      <c r="AG174" s="150" t="s">
        <v>221</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0">
        <v>82</v>
      </c>
      <c r="B175" s="171" t="s">
        <v>2018</v>
      </c>
      <c r="C175" s="180" t="s">
        <v>1953</v>
      </c>
      <c r="D175" s="172" t="s">
        <v>1861</v>
      </c>
      <c r="E175" s="173">
        <v>4</v>
      </c>
      <c r="F175" s="174">
        <v>1056.4000000000001</v>
      </c>
      <c r="G175" s="175">
        <f>ROUND(E175*F175,2)</f>
        <v>4225.6000000000004</v>
      </c>
      <c r="H175" s="174"/>
      <c r="I175" s="175">
        <f>ROUND(E175*H175,2)</f>
        <v>0</v>
      </c>
      <c r="J175" s="174"/>
      <c r="K175" s="175">
        <f>ROUND(E175*J175,2)</f>
        <v>0</v>
      </c>
      <c r="L175" s="175">
        <v>21</v>
      </c>
      <c r="M175" s="175">
        <f>G175*(1+L175/100)</f>
        <v>5112.9760000000006</v>
      </c>
      <c r="N175" s="175">
        <v>0</v>
      </c>
      <c r="O175" s="175">
        <f>ROUND(E175*N175,2)</f>
        <v>0</v>
      </c>
      <c r="P175" s="175">
        <v>0</v>
      </c>
      <c r="Q175" s="175">
        <f>ROUND(E175*P175,2)</f>
        <v>0</v>
      </c>
      <c r="R175" s="175"/>
      <c r="S175" s="175" t="s">
        <v>288</v>
      </c>
      <c r="T175" s="176" t="s">
        <v>218</v>
      </c>
      <c r="U175" s="161">
        <v>0</v>
      </c>
      <c r="V175" s="161">
        <f>ROUND(E175*U175,2)</f>
        <v>0</v>
      </c>
      <c r="W175" s="161"/>
      <c r="X175" s="161" t="s">
        <v>241</v>
      </c>
      <c r="Y175" s="150"/>
      <c r="Z175" s="150"/>
      <c r="AA175" s="150"/>
      <c r="AB175" s="150"/>
      <c r="AC175" s="150"/>
      <c r="AD175" s="150"/>
      <c r="AE175" s="150"/>
      <c r="AF175" s="150"/>
      <c r="AG175" s="150" t="s">
        <v>1856</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
      <c r="A176" s="157"/>
      <c r="B176" s="158"/>
      <c r="C176" s="250"/>
      <c r="D176" s="251"/>
      <c r="E176" s="251"/>
      <c r="F176" s="251"/>
      <c r="G176" s="251"/>
      <c r="H176" s="161"/>
      <c r="I176" s="161"/>
      <c r="J176" s="161"/>
      <c r="K176" s="161"/>
      <c r="L176" s="161"/>
      <c r="M176" s="161"/>
      <c r="N176" s="161"/>
      <c r="O176" s="161"/>
      <c r="P176" s="161"/>
      <c r="Q176" s="161"/>
      <c r="R176" s="161"/>
      <c r="S176" s="161"/>
      <c r="T176" s="161"/>
      <c r="U176" s="161"/>
      <c r="V176" s="161"/>
      <c r="W176" s="161"/>
      <c r="X176" s="161"/>
      <c r="Y176" s="150"/>
      <c r="Z176" s="150"/>
      <c r="AA176" s="150"/>
      <c r="AB176" s="150"/>
      <c r="AC176" s="150"/>
      <c r="AD176" s="150"/>
      <c r="AE176" s="150"/>
      <c r="AF176" s="150"/>
      <c r="AG176" s="150" t="s">
        <v>221</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70">
        <v>83</v>
      </c>
      <c r="B177" s="171" t="s">
        <v>2019</v>
      </c>
      <c r="C177" s="180" t="s">
        <v>2020</v>
      </c>
      <c r="D177" s="172" t="s">
        <v>1861</v>
      </c>
      <c r="E177" s="173">
        <v>1</v>
      </c>
      <c r="F177" s="174">
        <v>2017.84</v>
      </c>
      <c r="G177" s="175">
        <f>ROUND(E177*F177,2)</f>
        <v>2017.84</v>
      </c>
      <c r="H177" s="174"/>
      <c r="I177" s="175">
        <f>ROUND(E177*H177,2)</f>
        <v>0</v>
      </c>
      <c r="J177" s="174"/>
      <c r="K177" s="175">
        <f>ROUND(E177*J177,2)</f>
        <v>0</v>
      </c>
      <c r="L177" s="175">
        <v>21</v>
      </c>
      <c r="M177" s="175">
        <f>G177*(1+L177/100)</f>
        <v>2441.5863999999997</v>
      </c>
      <c r="N177" s="175">
        <v>0</v>
      </c>
      <c r="O177" s="175">
        <f>ROUND(E177*N177,2)</f>
        <v>0</v>
      </c>
      <c r="P177" s="175">
        <v>0</v>
      </c>
      <c r="Q177" s="175">
        <f>ROUND(E177*P177,2)</f>
        <v>0</v>
      </c>
      <c r="R177" s="175"/>
      <c r="S177" s="175" t="s">
        <v>288</v>
      </c>
      <c r="T177" s="176" t="s">
        <v>218</v>
      </c>
      <c r="U177" s="161">
        <v>0</v>
      </c>
      <c r="V177" s="161">
        <f>ROUND(E177*U177,2)</f>
        <v>0</v>
      </c>
      <c r="W177" s="161"/>
      <c r="X177" s="161" t="s">
        <v>241</v>
      </c>
      <c r="Y177" s="150"/>
      <c r="Z177" s="150"/>
      <c r="AA177" s="150"/>
      <c r="AB177" s="150"/>
      <c r="AC177" s="150"/>
      <c r="AD177" s="150"/>
      <c r="AE177" s="150"/>
      <c r="AF177" s="150"/>
      <c r="AG177" s="150" t="s">
        <v>1856</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50"/>
      <c r="D178" s="251"/>
      <c r="E178" s="251"/>
      <c r="F178" s="251"/>
      <c r="G178" s="251"/>
      <c r="H178" s="161"/>
      <c r="I178" s="161"/>
      <c r="J178" s="161"/>
      <c r="K178" s="161"/>
      <c r="L178" s="161"/>
      <c r="M178" s="161"/>
      <c r="N178" s="161"/>
      <c r="O178" s="161"/>
      <c r="P178" s="161"/>
      <c r="Q178" s="161"/>
      <c r="R178" s="161"/>
      <c r="S178" s="161"/>
      <c r="T178" s="161"/>
      <c r="U178" s="161"/>
      <c r="V178" s="161"/>
      <c r="W178" s="161"/>
      <c r="X178" s="161"/>
      <c r="Y178" s="150"/>
      <c r="Z178" s="150"/>
      <c r="AA178" s="150"/>
      <c r="AB178" s="150"/>
      <c r="AC178" s="150"/>
      <c r="AD178" s="150"/>
      <c r="AE178" s="150"/>
      <c r="AF178" s="150"/>
      <c r="AG178" s="150" t="s">
        <v>221</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70">
        <v>84</v>
      </c>
      <c r="B179" s="171" t="s">
        <v>2021</v>
      </c>
      <c r="C179" s="180" t="s">
        <v>2022</v>
      </c>
      <c r="D179" s="172" t="s">
        <v>1861</v>
      </c>
      <c r="E179" s="173">
        <v>1</v>
      </c>
      <c r="F179" s="174">
        <v>890.22</v>
      </c>
      <c r="G179" s="175">
        <f>ROUND(E179*F179,2)</f>
        <v>890.22</v>
      </c>
      <c r="H179" s="174"/>
      <c r="I179" s="175">
        <f>ROUND(E179*H179,2)</f>
        <v>0</v>
      </c>
      <c r="J179" s="174"/>
      <c r="K179" s="175">
        <f>ROUND(E179*J179,2)</f>
        <v>0</v>
      </c>
      <c r="L179" s="175">
        <v>21</v>
      </c>
      <c r="M179" s="175">
        <f>G179*(1+L179/100)</f>
        <v>1077.1661999999999</v>
      </c>
      <c r="N179" s="175">
        <v>0</v>
      </c>
      <c r="O179" s="175">
        <f>ROUND(E179*N179,2)</f>
        <v>0</v>
      </c>
      <c r="P179" s="175">
        <v>0</v>
      </c>
      <c r="Q179" s="175">
        <f>ROUND(E179*P179,2)</f>
        <v>0</v>
      </c>
      <c r="R179" s="175"/>
      <c r="S179" s="175" t="s">
        <v>288</v>
      </c>
      <c r="T179" s="176" t="s">
        <v>218</v>
      </c>
      <c r="U179" s="161">
        <v>0</v>
      </c>
      <c r="V179" s="161">
        <f>ROUND(E179*U179,2)</f>
        <v>0</v>
      </c>
      <c r="W179" s="161"/>
      <c r="X179" s="161" t="s">
        <v>241</v>
      </c>
      <c r="Y179" s="150"/>
      <c r="Z179" s="150"/>
      <c r="AA179" s="150"/>
      <c r="AB179" s="150"/>
      <c r="AC179" s="150"/>
      <c r="AD179" s="150"/>
      <c r="AE179" s="150"/>
      <c r="AF179" s="150"/>
      <c r="AG179" s="150" t="s">
        <v>1856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50"/>
      <c r="D180" s="251"/>
      <c r="E180" s="251"/>
      <c r="F180" s="251"/>
      <c r="G180" s="251"/>
      <c r="H180" s="161"/>
      <c r="I180" s="161"/>
      <c r="J180" s="161"/>
      <c r="K180" s="161"/>
      <c r="L180" s="161"/>
      <c r="M180" s="161"/>
      <c r="N180" s="161"/>
      <c r="O180" s="161"/>
      <c r="P180" s="161"/>
      <c r="Q180" s="161"/>
      <c r="R180" s="161"/>
      <c r="S180" s="161"/>
      <c r="T180" s="161"/>
      <c r="U180" s="161"/>
      <c r="V180" s="161"/>
      <c r="W180" s="161"/>
      <c r="X180" s="161"/>
      <c r="Y180" s="150"/>
      <c r="Z180" s="150"/>
      <c r="AA180" s="150"/>
      <c r="AB180" s="150"/>
      <c r="AC180" s="150"/>
      <c r="AD180" s="150"/>
      <c r="AE180" s="150"/>
      <c r="AF180" s="150"/>
      <c r="AG180" s="150" t="s">
        <v>221</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0">
        <v>85</v>
      </c>
      <c r="B181" s="171" t="s">
        <v>2023</v>
      </c>
      <c r="C181" s="180" t="s">
        <v>2024</v>
      </c>
      <c r="D181" s="172" t="s">
        <v>1861</v>
      </c>
      <c r="E181" s="173">
        <v>1</v>
      </c>
      <c r="F181" s="174">
        <v>1127.6099999999999</v>
      </c>
      <c r="G181" s="175">
        <f>ROUND(E181*F181,2)</f>
        <v>1127.6099999999999</v>
      </c>
      <c r="H181" s="174"/>
      <c r="I181" s="175">
        <f>ROUND(E181*H181,2)</f>
        <v>0</v>
      </c>
      <c r="J181" s="174"/>
      <c r="K181" s="175">
        <f>ROUND(E181*J181,2)</f>
        <v>0</v>
      </c>
      <c r="L181" s="175">
        <v>21</v>
      </c>
      <c r="M181" s="175">
        <f>G181*(1+L181/100)</f>
        <v>1364.4080999999999</v>
      </c>
      <c r="N181" s="175">
        <v>0</v>
      </c>
      <c r="O181" s="175">
        <f>ROUND(E181*N181,2)</f>
        <v>0</v>
      </c>
      <c r="P181" s="175">
        <v>0</v>
      </c>
      <c r="Q181" s="175">
        <f>ROUND(E181*P181,2)</f>
        <v>0</v>
      </c>
      <c r="R181" s="175"/>
      <c r="S181" s="175" t="s">
        <v>288</v>
      </c>
      <c r="T181" s="176" t="s">
        <v>218</v>
      </c>
      <c r="U181" s="161">
        <v>0</v>
      </c>
      <c r="V181" s="161">
        <f>ROUND(E181*U181,2)</f>
        <v>0</v>
      </c>
      <c r="W181" s="161"/>
      <c r="X181" s="161" t="s">
        <v>241</v>
      </c>
      <c r="Y181" s="150"/>
      <c r="Z181" s="150"/>
      <c r="AA181" s="150"/>
      <c r="AB181" s="150"/>
      <c r="AC181" s="150"/>
      <c r="AD181" s="150"/>
      <c r="AE181" s="150"/>
      <c r="AF181" s="150"/>
      <c r="AG181" s="150" t="s">
        <v>1856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57"/>
      <c r="B182" s="158"/>
      <c r="C182" s="250"/>
      <c r="D182" s="251"/>
      <c r="E182" s="251"/>
      <c r="F182" s="251"/>
      <c r="G182" s="251"/>
      <c r="H182" s="161"/>
      <c r="I182" s="161"/>
      <c r="J182" s="161"/>
      <c r="K182" s="161"/>
      <c r="L182" s="161"/>
      <c r="M182" s="161"/>
      <c r="N182" s="161"/>
      <c r="O182" s="161"/>
      <c r="P182" s="161"/>
      <c r="Q182" s="161"/>
      <c r="R182" s="161"/>
      <c r="S182" s="161"/>
      <c r="T182" s="161"/>
      <c r="U182" s="161"/>
      <c r="V182" s="161"/>
      <c r="W182" s="161"/>
      <c r="X182" s="161"/>
      <c r="Y182" s="150"/>
      <c r="Z182" s="150"/>
      <c r="AA182" s="150"/>
      <c r="AB182" s="150"/>
      <c r="AC182" s="150"/>
      <c r="AD182" s="150"/>
      <c r="AE182" s="150"/>
      <c r="AF182" s="150"/>
      <c r="AG182" s="150" t="s">
        <v>221</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0">
        <v>86</v>
      </c>
      <c r="B183" s="171" t="s">
        <v>2025</v>
      </c>
      <c r="C183" s="180" t="s">
        <v>2026</v>
      </c>
      <c r="D183" s="172" t="s">
        <v>1861</v>
      </c>
      <c r="E183" s="173">
        <v>9</v>
      </c>
      <c r="F183" s="174">
        <v>118.7</v>
      </c>
      <c r="G183" s="175">
        <f>ROUND(E183*F183,2)</f>
        <v>1068.3</v>
      </c>
      <c r="H183" s="174"/>
      <c r="I183" s="175">
        <f>ROUND(E183*H183,2)</f>
        <v>0</v>
      </c>
      <c r="J183" s="174"/>
      <c r="K183" s="175">
        <f>ROUND(E183*J183,2)</f>
        <v>0</v>
      </c>
      <c r="L183" s="175">
        <v>21</v>
      </c>
      <c r="M183" s="175">
        <f>G183*(1+L183/100)</f>
        <v>1292.6429999999998</v>
      </c>
      <c r="N183" s="175">
        <v>0</v>
      </c>
      <c r="O183" s="175">
        <f>ROUND(E183*N183,2)</f>
        <v>0</v>
      </c>
      <c r="P183" s="175">
        <v>0</v>
      </c>
      <c r="Q183" s="175">
        <f>ROUND(E183*P183,2)</f>
        <v>0</v>
      </c>
      <c r="R183" s="175"/>
      <c r="S183" s="175" t="s">
        <v>288</v>
      </c>
      <c r="T183" s="176" t="s">
        <v>218</v>
      </c>
      <c r="U183" s="161">
        <v>0</v>
      </c>
      <c r="V183" s="161">
        <f>ROUND(E183*U183,2)</f>
        <v>0</v>
      </c>
      <c r="W183" s="161"/>
      <c r="X183" s="161" t="s">
        <v>241</v>
      </c>
      <c r="Y183" s="150"/>
      <c r="Z183" s="150"/>
      <c r="AA183" s="150"/>
      <c r="AB183" s="150"/>
      <c r="AC183" s="150"/>
      <c r="AD183" s="150"/>
      <c r="AE183" s="150"/>
      <c r="AF183" s="150"/>
      <c r="AG183" s="150" t="s">
        <v>1856</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50"/>
      <c r="D184" s="251"/>
      <c r="E184" s="251"/>
      <c r="F184" s="251"/>
      <c r="G184" s="251"/>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221</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70">
        <v>87</v>
      </c>
      <c r="B185" s="171" t="s">
        <v>2027</v>
      </c>
      <c r="C185" s="180" t="s">
        <v>2028</v>
      </c>
      <c r="D185" s="172" t="s">
        <v>1861</v>
      </c>
      <c r="E185" s="173">
        <v>6</v>
      </c>
      <c r="F185" s="174">
        <v>118.7</v>
      </c>
      <c r="G185" s="175">
        <f>ROUND(E185*F185,2)</f>
        <v>712.2</v>
      </c>
      <c r="H185" s="174"/>
      <c r="I185" s="175">
        <f>ROUND(E185*H185,2)</f>
        <v>0</v>
      </c>
      <c r="J185" s="174"/>
      <c r="K185" s="175">
        <f>ROUND(E185*J185,2)</f>
        <v>0</v>
      </c>
      <c r="L185" s="175">
        <v>21</v>
      </c>
      <c r="M185" s="175">
        <f>G185*(1+L185/100)</f>
        <v>861.76200000000006</v>
      </c>
      <c r="N185" s="175">
        <v>0</v>
      </c>
      <c r="O185" s="175">
        <f>ROUND(E185*N185,2)</f>
        <v>0</v>
      </c>
      <c r="P185" s="175">
        <v>0</v>
      </c>
      <c r="Q185" s="175">
        <f>ROUND(E185*P185,2)</f>
        <v>0</v>
      </c>
      <c r="R185" s="175"/>
      <c r="S185" s="175" t="s">
        <v>288</v>
      </c>
      <c r="T185" s="176" t="s">
        <v>218</v>
      </c>
      <c r="U185" s="161">
        <v>0</v>
      </c>
      <c r="V185" s="161">
        <f>ROUND(E185*U185,2)</f>
        <v>0</v>
      </c>
      <c r="W185" s="161"/>
      <c r="X185" s="161" t="s">
        <v>241</v>
      </c>
      <c r="Y185" s="150"/>
      <c r="Z185" s="150"/>
      <c r="AA185" s="150"/>
      <c r="AB185" s="150"/>
      <c r="AC185" s="150"/>
      <c r="AD185" s="150"/>
      <c r="AE185" s="150"/>
      <c r="AF185" s="150"/>
      <c r="AG185" s="150" t="s">
        <v>1856</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
      <c r="A186" s="157"/>
      <c r="B186" s="158"/>
      <c r="C186" s="250"/>
      <c r="D186" s="251"/>
      <c r="E186" s="251"/>
      <c r="F186" s="251"/>
      <c r="G186" s="251"/>
      <c r="H186" s="161"/>
      <c r="I186" s="161"/>
      <c r="J186" s="161"/>
      <c r="K186" s="161"/>
      <c r="L186" s="161"/>
      <c r="M186" s="161"/>
      <c r="N186" s="161"/>
      <c r="O186" s="161"/>
      <c r="P186" s="161"/>
      <c r="Q186" s="161"/>
      <c r="R186" s="161"/>
      <c r="S186" s="161"/>
      <c r="T186" s="161"/>
      <c r="U186" s="161"/>
      <c r="V186" s="161"/>
      <c r="W186" s="161"/>
      <c r="X186" s="161"/>
      <c r="Y186" s="150"/>
      <c r="Z186" s="150"/>
      <c r="AA186" s="150"/>
      <c r="AB186" s="150"/>
      <c r="AC186" s="150"/>
      <c r="AD186" s="150"/>
      <c r="AE186" s="150"/>
      <c r="AF186" s="150"/>
      <c r="AG186" s="150" t="s">
        <v>221</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0">
        <v>88</v>
      </c>
      <c r="B187" s="171" t="s">
        <v>2029</v>
      </c>
      <c r="C187" s="180" t="s">
        <v>2030</v>
      </c>
      <c r="D187" s="172" t="s">
        <v>1861</v>
      </c>
      <c r="E187" s="173">
        <v>6</v>
      </c>
      <c r="F187" s="174">
        <v>59.35</v>
      </c>
      <c r="G187" s="175">
        <f>ROUND(E187*F187,2)</f>
        <v>356.1</v>
      </c>
      <c r="H187" s="174"/>
      <c r="I187" s="175">
        <f>ROUND(E187*H187,2)</f>
        <v>0</v>
      </c>
      <c r="J187" s="174"/>
      <c r="K187" s="175">
        <f>ROUND(E187*J187,2)</f>
        <v>0</v>
      </c>
      <c r="L187" s="175">
        <v>21</v>
      </c>
      <c r="M187" s="175">
        <f>G187*(1+L187/100)</f>
        <v>430.88100000000003</v>
      </c>
      <c r="N187" s="175">
        <v>0</v>
      </c>
      <c r="O187" s="175">
        <f>ROUND(E187*N187,2)</f>
        <v>0</v>
      </c>
      <c r="P187" s="175">
        <v>0</v>
      </c>
      <c r="Q187" s="175">
        <f>ROUND(E187*P187,2)</f>
        <v>0</v>
      </c>
      <c r="R187" s="175"/>
      <c r="S187" s="175" t="s">
        <v>288</v>
      </c>
      <c r="T187" s="176" t="s">
        <v>218</v>
      </c>
      <c r="U187" s="161">
        <v>0</v>
      </c>
      <c r="V187" s="161">
        <f>ROUND(E187*U187,2)</f>
        <v>0</v>
      </c>
      <c r="W187" s="161"/>
      <c r="X187" s="161" t="s">
        <v>241</v>
      </c>
      <c r="Y187" s="150"/>
      <c r="Z187" s="150"/>
      <c r="AA187" s="150"/>
      <c r="AB187" s="150"/>
      <c r="AC187" s="150"/>
      <c r="AD187" s="150"/>
      <c r="AE187" s="150"/>
      <c r="AF187" s="150"/>
      <c r="AG187" s="150" t="s">
        <v>1856</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250"/>
      <c r="D188" s="251"/>
      <c r="E188" s="251"/>
      <c r="F188" s="251"/>
      <c r="G188" s="251"/>
      <c r="H188" s="161"/>
      <c r="I188" s="161"/>
      <c r="J188" s="161"/>
      <c r="K188" s="161"/>
      <c r="L188" s="161"/>
      <c r="M188" s="161"/>
      <c r="N188" s="161"/>
      <c r="O188" s="161"/>
      <c r="P188" s="161"/>
      <c r="Q188" s="161"/>
      <c r="R188" s="161"/>
      <c r="S188" s="161"/>
      <c r="T188" s="161"/>
      <c r="U188" s="161"/>
      <c r="V188" s="161"/>
      <c r="W188" s="161"/>
      <c r="X188" s="161"/>
      <c r="Y188" s="150"/>
      <c r="Z188" s="150"/>
      <c r="AA188" s="150"/>
      <c r="AB188" s="150"/>
      <c r="AC188" s="150"/>
      <c r="AD188" s="150"/>
      <c r="AE188" s="150"/>
      <c r="AF188" s="150"/>
      <c r="AG188" s="150" t="s">
        <v>221</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0">
        <v>89</v>
      </c>
      <c r="B189" s="171" t="s">
        <v>2031</v>
      </c>
      <c r="C189" s="180" t="s">
        <v>2032</v>
      </c>
      <c r="D189" s="172" t="s">
        <v>1861</v>
      </c>
      <c r="E189" s="173">
        <v>2</v>
      </c>
      <c r="F189" s="174">
        <v>415.45</v>
      </c>
      <c r="G189" s="175">
        <f>ROUND(E189*F189,2)</f>
        <v>830.9</v>
      </c>
      <c r="H189" s="174"/>
      <c r="I189" s="175">
        <f>ROUND(E189*H189,2)</f>
        <v>0</v>
      </c>
      <c r="J189" s="174"/>
      <c r="K189" s="175">
        <f>ROUND(E189*J189,2)</f>
        <v>0</v>
      </c>
      <c r="L189" s="175">
        <v>21</v>
      </c>
      <c r="M189" s="175">
        <f>G189*(1+L189/100)</f>
        <v>1005.3889999999999</v>
      </c>
      <c r="N189" s="175">
        <v>0</v>
      </c>
      <c r="O189" s="175">
        <f>ROUND(E189*N189,2)</f>
        <v>0</v>
      </c>
      <c r="P189" s="175">
        <v>0</v>
      </c>
      <c r="Q189" s="175">
        <f>ROUND(E189*P189,2)</f>
        <v>0</v>
      </c>
      <c r="R189" s="175"/>
      <c r="S189" s="175" t="s">
        <v>288</v>
      </c>
      <c r="T189" s="176" t="s">
        <v>218</v>
      </c>
      <c r="U189" s="161">
        <v>0</v>
      </c>
      <c r="V189" s="161">
        <f>ROUND(E189*U189,2)</f>
        <v>0</v>
      </c>
      <c r="W189" s="161"/>
      <c r="X189" s="161" t="s">
        <v>241</v>
      </c>
      <c r="Y189" s="150"/>
      <c r="Z189" s="150"/>
      <c r="AA189" s="150"/>
      <c r="AB189" s="150"/>
      <c r="AC189" s="150"/>
      <c r="AD189" s="150"/>
      <c r="AE189" s="150"/>
      <c r="AF189" s="150"/>
      <c r="AG189" s="150" t="s">
        <v>1856</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250"/>
      <c r="D190" s="251"/>
      <c r="E190" s="251"/>
      <c r="F190" s="251"/>
      <c r="G190" s="251"/>
      <c r="H190" s="161"/>
      <c r="I190" s="161"/>
      <c r="J190" s="161"/>
      <c r="K190" s="161"/>
      <c r="L190" s="161"/>
      <c r="M190" s="161"/>
      <c r="N190" s="161"/>
      <c r="O190" s="161"/>
      <c r="P190" s="161"/>
      <c r="Q190" s="161"/>
      <c r="R190" s="161"/>
      <c r="S190" s="161"/>
      <c r="T190" s="161"/>
      <c r="U190" s="161"/>
      <c r="V190" s="161"/>
      <c r="W190" s="161"/>
      <c r="X190" s="161"/>
      <c r="Y190" s="150"/>
      <c r="Z190" s="150"/>
      <c r="AA190" s="150"/>
      <c r="AB190" s="150"/>
      <c r="AC190" s="150"/>
      <c r="AD190" s="150"/>
      <c r="AE190" s="150"/>
      <c r="AF190" s="150"/>
      <c r="AG190" s="150" t="s">
        <v>221</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0">
        <v>90</v>
      </c>
      <c r="B191" s="171" t="s">
        <v>2033</v>
      </c>
      <c r="C191" s="180" t="s">
        <v>2034</v>
      </c>
      <c r="D191" s="172" t="s">
        <v>1861</v>
      </c>
      <c r="E191" s="173">
        <v>1</v>
      </c>
      <c r="F191" s="174">
        <v>415.44</v>
      </c>
      <c r="G191" s="175">
        <f>ROUND(E191*F191,2)</f>
        <v>415.44</v>
      </c>
      <c r="H191" s="174"/>
      <c r="I191" s="175">
        <f>ROUND(E191*H191,2)</f>
        <v>0</v>
      </c>
      <c r="J191" s="174"/>
      <c r="K191" s="175">
        <f>ROUND(E191*J191,2)</f>
        <v>0</v>
      </c>
      <c r="L191" s="175">
        <v>21</v>
      </c>
      <c r="M191" s="175">
        <f>G191*(1+L191/100)</f>
        <v>502.68239999999997</v>
      </c>
      <c r="N191" s="175">
        <v>0</v>
      </c>
      <c r="O191" s="175">
        <f>ROUND(E191*N191,2)</f>
        <v>0</v>
      </c>
      <c r="P191" s="175">
        <v>0</v>
      </c>
      <c r="Q191" s="175">
        <f>ROUND(E191*P191,2)</f>
        <v>0</v>
      </c>
      <c r="R191" s="175"/>
      <c r="S191" s="175" t="s">
        <v>288</v>
      </c>
      <c r="T191" s="176" t="s">
        <v>218</v>
      </c>
      <c r="U191" s="161">
        <v>0</v>
      </c>
      <c r="V191" s="161">
        <f>ROUND(E191*U191,2)</f>
        <v>0</v>
      </c>
      <c r="W191" s="161"/>
      <c r="X191" s="161" t="s">
        <v>241</v>
      </c>
      <c r="Y191" s="150"/>
      <c r="Z191" s="150"/>
      <c r="AA191" s="150"/>
      <c r="AB191" s="150"/>
      <c r="AC191" s="150"/>
      <c r="AD191" s="150"/>
      <c r="AE191" s="150"/>
      <c r="AF191" s="150"/>
      <c r="AG191" s="150" t="s">
        <v>1856</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
      <c r="A192" s="157"/>
      <c r="B192" s="158"/>
      <c r="C192" s="250"/>
      <c r="D192" s="251"/>
      <c r="E192" s="251"/>
      <c r="F192" s="251"/>
      <c r="G192" s="251"/>
      <c r="H192" s="161"/>
      <c r="I192" s="161"/>
      <c r="J192" s="161"/>
      <c r="K192" s="161"/>
      <c r="L192" s="161"/>
      <c r="M192" s="161"/>
      <c r="N192" s="161"/>
      <c r="O192" s="161"/>
      <c r="P192" s="161"/>
      <c r="Q192" s="161"/>
      <c r="R192" s="161"/>
      <c r="S192" s="161"/>
      <c r="T192" s="161"/>
      <c r="U192" s="161"/>
      <c r="V192" s="161"/>
      <c r="W192" s="161"/>
      <c r="X192" s="161"/>
      <c r="Y192" s="150"/>
      <c r="Z192" s="150"/>
      <c r="AA192" s="150"/>
      <c r="AB192" s="150"/>
      <c r="AC192" s="150"/>
      <c r="AD192" s="150"/>
      <c r="AE192" s="150"/>
      <c r="AF192" s="150"/>
      <c r="AG192" s="150" t="s">
        <v>221</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
      <c r="A193" s="170">
        <v>91</v>
      </c>
      <c r="B193" s="171" t="s">
        <v>2035</v>
      </c>
      <c r="C193" s="180" t="s">
        <v>2036</v>
      </c>
      <c r="D193" s="172" t="s">
        <v>1861</v>
      </c>
      <c r="E193" s="173">
        <v>1</v>
      </c>
      <c r="F193" s="174">
        <v>9495.69</v>
      </c>
      <c r="G193" s="175">
        <f>ROUND(E193*F193,2)</f>
        <v>9495.69</v>
      </c>
      <c r="H193" s="174"/>
      <c r="I193" s="175">
        <f>ROUND(E193*H193,2)</f>
        <v>0</v>
      </c>
      <c r="J193" s="174"/>
      <c r="K193" s="175">
        <f>ROUND(E193*J193,2)</f>
        <v>0</v>
      </c>
      <c r="L193" s="175">
        <v>21</v>
      </c>
      <c r="M193" s="175">
        <f>G193*(1+L193/100)</f>
        <v>11489.784900000001</v>
      </c>
      <c r="N193" s="175">
        <v>0</v>
      </c>
      <c r="O193" s="175">
        <f>ROUND(E193*N193,2)</f>
        <v>0</v>
      </c>
      <c r="P193" s="175">
        <v>0</v>
      </c>
      <c r="Q193" s="175">
        <f>ROUND(E193*P193,2)</f>
        <v>0</v>
      </c>
      <c r="R193" s="175"/>
      <c r="S193" s="175" t="s">
        <v>288</v>
      </c>
      <c r="T193" s="176" t="s">
        <v>218</v>
      </c>
      <c r="U193" s="161">
        <v>0</v>
      </c>
      <c r="V193" s="161">
        <f>ROUND(E193*U193,2)</f>
        <v>0</v>
      </c>
      <c r="W193" s="161"/>
      <c r="X193" s="161" t="s">
        <v>241</v>
      </c>
      <c r="Y193" s="150"/>
      <c r="Z193" s="150"/>
      <c r="AA193" s="150"/>
      <c r="AB193" s="150"/>
      <c r="AC193" s="150"/>
      <c r="AD193" s="150"/>
      <c r="AE193" s="150"/>
      <c r="AF193" s="150"/>
      <c r="AG193" s="150" t="s">
        <v>1856</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250"/>
      <c r="D194" s="251"/>
      <c r="E194" s="251"/>
      <c r="F194" s="251"/>
      <c r="G194" s="251"/>
      <c r="H194" s="161"/>
      <c r="I194" s="161"/>
      <c r="J194" s="161"/>
      <c r="K194" s="161"/>
      <c r="L194" s="161"/>
      <c r="M194" s="161"/>
      <c r="N194" s="161"/>
      <c r="O194" s="161"/>
      <c r="P194" s="161"/>
      <c r="Q194" s="161"/>
      <c r="R194" s="161"/>
      <c r="S194" s="161"/>
      <c r="T194" s="161"/>
      <c r="U194" s="161"/>
      <c r="V194" s="161"/>
      <c r="W194" s="161"/>
      <c r="X194" s="161"/>
      <c r="Y194" s="150"/>
      <c r="Z194" s="150"/>
      <c r="AA194" s="150"/>
      <c r="AB194" s="150"/>
      <c r="AC194" s="150"/>
      <c r="AD194" s="150"/>
      <c r="AE194" s="150"/>
      <c r="AF194" s="150"/>
      <c r="AG194" s="150" t="s">
        <v>221</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0">
        <v>92</v>
      </c>
      <c r="B195" s="171" t="s">
        <v>2037</v>
      </c>
      <c r="C195" s="180" t="s">
        <v>2009</v>
      </c>
      <c r="D195" s="172" t="s">
        <v>1861</v>
      </c>
      <c r="E195" s="173">
        <v>1</v>
      </c>
      <c r="F195" s="174">
        <v>4510.45</v>
      </c>
      <c r="G195" s="175">
        <f>ROUND(E195*F195,2)</f>
        <v>4510.45</v>
      </c>
      <c r="H195" s="174"/>
      <c r="I195" s="175">
        <f>ROUND(E195*H195,2)</f>
        <v>0</v>
      </c>
      <c r="J195" s="174"/>
      <c r="K195" s="175">
        <f>ROUND(E195*J195,2)</f>
        <v>0</v>
      </c>
      <c r="L195" s="175">
        <v>21</v>
      </c>
      <c r="M195" s="175">
        <f>G195*(1+L195/100)</f>
        <v>5457.6444999999994</v>
      </c>
      <c r="N195" s="175">
        <v>0</v>
      </c>
      <c r="O195" s="175">
        <f>ROUND(E195*N195,2)</f>
        <v>0</v>
      </c>
      <c r="P195" s="175">
        <v>0</v>
      </c>
      <c r="Q195" s="175">
        <f>ROUND(E195*P195,2)</f>
        <v>0</v>
      </c>
      <c r="R195" s="175"/>
      <c r="S195" s="175" t="s">
        <v>288</v>
      </c>
      <c r="T195" s="176" t="s">
        <v>218</v>
      </c>
      <c r="U195" s="161">
        <v>0</v>
      </c>
      <c r="V195" s="161">
        <f>ROUND(E195*U195,2)</f>
        <v>0</v>
      </c>
      <c r="W195" s="161"/>
      <c r="X195" s="161" t="s">
        <v>241</v>
      </c>
      <c r="Y195" s="150"/>
      <c r="Z195" s="150"/>
      <c r="AA195" s="150"/>
      <c r="AB195" s="150"/>
      <c r="AC195" s="150"/>
      <c r="AD195" s="150"/>
      <c r="AE195" s="150"/>
      <c r="AF195" s="150"/>
      <c r="AG195" s="150" t="s">
        <v>1856</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57"/>
      <c r="B196" s="158"/>
      <c r="C196" s="250"/>
      <c r="D196" s="251"/>
      <c r="E196" s="251"/>
      <c r="F196" s="251"/>
      <c r="G196" s="251"/>
      <c r="H196" s="161"/>
      <c r="I196" s="161"/>
      <c r="J196" s="161"/>
      <c r="K196" s="161"/>
      <c r="L196" s="161"/>
      <c r="M196" s="161"/>
      <c r="N196" s="161"/>
      <c r="O196" s="161"/>
      <c r="P196" s="161"/>
      <c r="Q196" s="161"/>
      <c r="R196" s="161"/>
      <c r="S196" s="161"/>
      <c r="T196" s="161"/>
      <c r="U196" s="161"/>
      <c r="V196" s="161"/>
      <c r="W196" s="161"/>
      <c r="X196" s="161"/>
      <c r="Y196" s="150"/>
      <c r="Z196" s="150"/>
      <c r="AA196" s="150"/>
      <c r="AB196" s="150"/>
      <c r="AC196" s="150"/>
      <c r="AD196" s="150"/>
      <c r="AE196" s="150"/>
      <c r="AF196" s="150"/>
      <c r="AG196" s="150" t="s">
        <v>221</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
      <c r="A197" s="170">
        <v>93</v>
      </c>
      <c r="B197" s="171" t="s">
        <v>2038</v>
      </c>
      <c r="C197" s="180" t="s">
        <v>2013</v>
      </c>
      <c r="D197" s="172" t="s">
        <v>1861</v>
      </c>
      <c r="E197" s="173">
        <v>7</v>
      </c>
      <c r="F197" s="174">
        <v>71.22</v>
      </c>
      <c r="G197" s="175">
        <f>ROUND(E197*F197,2)</f>
        <v>498.54</v>
      </c>
      <c r="H197" s="174"/>
      <c r="I197" s="175">
        <f>ROUND(E197*H197,2)</f>
        <v>0</v>
      </c>
      <c r="J197" s="174"/>
      <c r="K197" s="175">
        <f>ROUND(E197*J197,2)</f>
        <v>0</v>
      </c>
      <c r="L197" s="175">
        <v>21</v>
      </c>
      <c r="M197" s="175">
        <f>G197*(1+L197/100)</f>
        <v>603.23339999999996</v>
      </c>
      <c r="N197" s="175">
        <v>0</v>
      </c>
      <c r="O197" s="175">
        <f>ROUND(E197*N197,2)</f>
        <v>0</v>
      </c>
      <c r="P197" s="175">
        <v>0</v>
      </c>
      <c r="Q197" s="175">
        <f>ROUND(E197*P197,2)</f>
        <v>0</v>
      </c>
      <c r="R197" s="175"/>
      <c r="S197" s="175" t="s">
        <v>288</v>
      </c>
      <c r="T197" s="176" t="s">
        <v>218</v>
      </c>
      <c r="U197" s="161">
        <v>0</v>
      </c>
      <c r="V197" s="161">
        <f>ROUND(E197*U197,2)</f>
        <v>0</v>
      </c>
      <c r="W197" s="161"/>
      <c r="X197" s="161" t="s">
        <v>241</v>
      </c>
      <c r="Y197" s="150"/>
      <c r="Z197" s="150"/>
      <c r="AA197" s="150"/>
      <c r="AB197" s="150"/>
      <c r="AC197" s="150"/>
      <c r="AD197" s="150"/>
      <c r="AE197" s="150"/>
      <c r="AF197" s="150"/>
      <c r="AG197" s="150" t="s">
        <v>1856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57"/>
      <c r="B198" s="158"/>
      <c r="C198" s="250"/>
      <c r="D198" s="251"/>
      <c r="E198" s="251"/>
      <c r="F198" s="251"/>
      <c r="G198" s="251"/>
      <c r="H198" s="161"/>
      <c r="I198" s="161"/>
      <c r="J198" s="161"/>
      <c r="K198" s="161"/>
      <c r="L198" s="161"/>
      <c r="M198" s="161"/>
      <c r="N198" s="161"/>
      <c r="O198" s="161"/>
      <c r="P198" s="161"/>
      <c r="Q198" s="161"/>
      <c r="R198" s="161"/>
      <c r="S198" s="161"/>
      <c r="T198" s="161"/>
      <c r="U198" s="161"/>
      <c r="V198" s="161"/>
      <c r="W198" s="161"/>
      <c r="X198" s="161"/>
      <c r="Y198" s="150"/>
      <c r="Z198" s="150"/>
      <c r="AA198" s="150"/>
      <c r="AB198" s="150"/>
      <c r="AC198" s="150"/>
      <c r="AD198" s="150"/>
      <c r="AE198" s="150"/>
      <c r="AF198" s="150"/>
      <c r="AG198" s="150" t="s">
        <v>221</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
      <c r="A199" s="170">
        <v>94</v>
      </c>
      <c r="B199" s="171" t="s">
        <v>2039</v>
      </c>
      <c r="C199" s="180" t="s">
        <v>1953</v>
      </c>
      <c r="D199" s="172" t="s">
        <v>1861</v>
      </c>
      <c r="E199" s="173">
        <v>3</v>
      </c>
      <c r="F199" s="174">
        <v>1056.4100000000001</v>
      </c>
      <c r="G199" s="175">
        <f>ROUND(E199*F199,2)</f>
        <v>3169.23</v>
      </c>
      <c r="H199" s="174"/>
      <c r="I199" s="175">
        <f>ROUND(E199*H199,2)</f>
        <v>0</v>
      </c>
      <c r="J199" s="174"/>
      <c r="K199" s="175">
        <f>ROUND(E199*J199,2)</f>
        <v>0</v>
      </c>
      <c r="L199" s="175">
        <v>21</v>
      </c>
      <c r="M199" s="175">
        <f>G199*(1+L199/100)</f>
        <v>3834.7682999999997</v>
      </c>
      <c r="N199" s="175">
        <v>0</v>
      </c>
      <c r="O199" s="175">
        <f>ROUND(E199*N199,2)</f>
        <v>0</v>
      </c>
      <c r="P199" s="175">
        <v>0</v>
      </c>
      <c r="Q199" s="175">
        <f>ROUND(E199*P199,2)</f>
        <v>0</v>
      </c>
      <c r="R199" s="175"/>
      <c r="S199" s="175" t="s">
        <v>288</v>
      </c>
      <c r="T199" s="176" t="s">
        <v>218</v>
      </c>
      <c r="U199" s="161">
        <v>0</v>
      </c>
      <c r="V199" s="161">
        <f>ROUND(E199*U199,2)</f>
        <v>0</v>
      </c>
      <c r="W199" s="161"/>
      <c r="X199" s="161" t="s">
        <v>241</v>
      </c>
      <c r="Y199" s="150"/>
      <c r="Z199" s="150"/>
      <c r="AA199" s="150"/>
      <c r="AB199" s="150"/>
      <c r="AC199" s="150"/>
      <c r="AD199" s="150"/>
      <c r="AE199" s="150"/>
      <c r="AF199" s="150"/>
      <c r="AG199" s="150" t="s">
        <v>1856</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50"/>
      <c r="D200" s="251"/>
      <c r="E200" s="251"/>
      <c r="F200" s="251"/>
      <c r="G200" s="251"/>
      <c r="H200" s="161"/>
      <c r="I200" s="161"/>
      <c r="J200" s="161"/>
      <c r="K200" s="161"/>
      <c r="L200" s="161"/>
      <c r="M200" s="161"/>
      <c r="N200" s="161"/>
      <c r="O200" s="161"/>
      <c r="P200" s="161"/>
      <c r="Q200" s="161"/>
      <c r="R200" s="161"/>
      <c r="S200" s="161"/>
      <c r="T200" s="161"/>
      <c r="U200" s="161"/>
      <c r="V200" s="161"/>
      <c r="W200" s="161"/>
      <c r="X200" s="161"/>
      <c r="Y200" s="150"/>
      <c r="Z200" s="150"/>
      <c r="AA200" s="150"/>
      <c r="AB200" s="150"/>
      <c r="AC200" s="150"/>
      <c r="AD200" s="150"/>
      <c r="AE200" s="150"/>
      <c r="AF200" s="150"/>
      <c r="AG200" s="150" t="s">
        <v>221</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0">
        <v>95</v>
      </c>
      <c r="B201" s="171" t="s">
        <v>2040</v>
      </c>
      <c r="C201" s="180" t="s">
        <v>2041</v>
      </c>
      <c r="D201" s="172" t="s">
        <v>1861</v>
      </c>
      <c r="E201" s="173">
        <v>1</v>
      </c>
      <c r="F201" s="174">
        <v>1058.77</v>
      </c>
      <c r="G201" s="175">
        <f>ROUND(E201*F201,2)</f>
        <v>1058.77</v>
      </c>
      <c r="H201" s="174"/>
      <c r="I201" s="175">
        <f>ROUND(E201*H201,2)</f>
        <v>0</v>
      </c>
      <c r="J201" s="174"/>
      <c r="K201" s="175">
        <f>ROUND(E201*J201,2)</f>
        <v>0</v>
      </c>
      <c r="L201" s="175">
        <v>21</v>
      </c>
      <c r="M201" s="175">
        <f>G201*(1+L201/100)</f>
        <v>1281.1116999999999</v>
      </c>
      <c r="N201" s="175">
        <v>0</v>
      </c>
      <c r="O201" s="175">
        <f>ROUND(E201*N201,2)</f>
        <v>0</v>
      </c>
      <c r="P201" s="175">
        <v>0</v>
      </c>
      <c r="Q201" s="175">
        <f>ROUND(E201*P201,2)</f>
        <v>0</v>
      </c>
      <c r="R201" s="175"/>
      <c r="S201" s="175" t="s">
        <v>288</v>
      </c>
      <c r="T201" s="176" t="s">
        <v>218</v>
      </c>
      <c r="U201" s="161">
        <v>0</v>
      </c>
      <c r="V201" s="161">
        <f>ROUND(E201*U201,2)</f>
        <v>0</v>
      </c>
      <c r="W201" s="161"/>
      <c r="X201" s="161" t="s">
        <v>241</v>
      </c>
      <c r="Y201" s="150"/>
      <c r="Z201" s="150"/>
      <c r="AA201" s="150"/>
      <c r="AB201" s="150"/>
      <c r="AC201" s="150"/>
      <c r="AD201" s="150"/>
      <c r="AE201" s="150"/>
      <c r="AF201" s="150"/>
      <c r="AG201" s="150" t="s">
        <v>1856</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57"/>
      <c r="B202" s="158"/>
      <c r="C202" s="250"/>
      <c r="D202" s="251"/>
      <c r="E202" s="251"/>
      <c r="F202" s="251"/>
      <c r="G202" s="251"/>
      <c r="H202" s="161"/>
      <c r="I202" s="161"/>
      <c r="J202" s="161"/>
      <c r="K202" s="161"/>
      <c r="L202" s="161"/>
      <c r="M202" s="161"/>
      <c r="N202" s="161"/>
      <c r="O202" s="161"/>
      <c r="P202" s="161"/>
      <c r="Q202" s="161"/>
      <c r="R202" s="161"/>
      <c r="S202" s="161"/>
      <c r="T202" s="161"/>
      <c r="U202" s="161"/>
      <c r="V202" s="161"/>
      <c r="W202" s="161"/>
      <c r="X202" s="161"/>
      <c r="Y202" s="150"/>
      <c r="Z202" s="150"/>
      <c r="AA202" s="150"/>
      <c r="AB202" s="150"/>
      <c r="AC202" s="150"/>
      <c r="AD202" s="150"/>
      <c r="AE202" s="150"/>
      <c r="AF202" s="150"/>
      <c r="AG202" s="150" t="s">
        <v>221</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
      <c r="A203" s="170">
        <v>96</v>
      </c>
      <c r="B203" s="171" t="s">
        <v>2042</v>
      </c>
      <c r="C203" s="180" t="s">
        <v>2043</v>
      </c>
      <c r="D203" s="172" t="s">
        <v>1861</v>
      </c>
      <c r="E203" s="173">
        <v>1</v>
      </c>
      <c r="F203" s="174">
        <v>534.13</v>
      </c>
      <c r="G203" s="175">
        <f>ROUND(E203*F203,2)</f>
        <v>534.13</v>
      </c>
      <c r="H203" s="174"/>
      <c r="I203" s="175">
        <f>ROUND(E203*H203,2)</f>
        <v>0</v>
      </c>
      <c r="J203" s="174"/>
      <c r="K203" s="175">
        <f>ROUND(E203*J203,2)</f>
        <v>0</v>
      </c>
      <c r="L203" s="175">
        <v>21</v>
      </c>
      <c r="M203" s="175">
        <f>G203*(1+L203/100)</f>
        <v>646.29729999999995</v>
      </c>
      <c r="N203" s="175">
        <v>0</v>
      </c>
      <c r="O203" s="175">
        <f>ROUND(E203*N203,2)</f>
        <v>0</v>
      </c>
      <c r="P203" s="175">
        <v>0</v>
      </c>
      <c r="Q203" s="175">
        <f>ROUND(E203*P203,2)</f>
        <v>0</v>
      </c>
      <c r="R203" s="175"/>
      <c r="S203" s="175" t="s">
        <v>288</v>
      </c>
      <c r="T203" s="176" t="s">
        <v>218</v>
      </c>
      <c r="U203" s="161">
        <v>0</v>
      </c>
      <c r="V203" s="161">
        <f>ROUND(E203*U203,2)</f>
        <v>0</v>
      </c>
      <c r="W203" s="161"/>
      <c r="X203" s="161" t="s">
        <v>241</v>
      </c>
      <c r="Y203" s="150"/>
      <c r="Z203" s="150"/>
      <c r="AA203" s="150"/>
      <c r="AB203" s="150"/>
      <c r="AC203" s="150"/>
      <c r="AD203" s="150"/>
      <c r="AE203" s="150"/>
      <c r="AF203" s="150"/>
      <c r="AG203" s="150" t="s">
        <v>1856</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250"/>
      <c r="D204" s="251"/>
      <c r="E204" s="251"/>
      <c r="F204" s="251"/>
      <c r="G204" s="251"/>
      <c r="H204" s="161"/>
      <c r="I204" s="161"/>
      <c r="J204" s="161"/>
      <c r="K204" s="161"/>
      <c r="L204" s="161"/>
      <c r="M204" s="161"/>
      <c r="N204" s="161"/>
      <c r="O204" s="161"/>
      <c r="P204" s="161"/>
      <c r="Q204" s="161"/>
      <c r="R204" s="161"/>
      <c r="S204" s="161"/>
      <c r="T204" s="161"/>
      <c r="U204" s="161"/>
      <c r="V204" s="161"/>
      <c r="W204" s="161"/>
      <c r="X204" s="161"/>
      <c r="Y204" s="150"/>
      <c r="Z204" s="150"/>
      <c r="AA204" s="150"/>
      <c r="AB204" s="150"/>
      <c r="AC204" s="150"/>
      <c r="AD204" s="150"/>
      <c r="AE204" s="150"/>
      <c r="AF204" s="150"/>
      <c r="AG204" s="150" t="s">
        <v>221</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70">
        <v>97</v>
      </c>
      <c r="B205" s="171" t="s">
        <v>2044</v>
      </c>
      <c r="C205" s="180" t="s">
        <v>2026</v>
      </c>
      <c r="D205" s="172" t="s">
        <v>1861</v>
      </c>
      <c r="E205" s="173">
        <v>6</v>
      </c>
      <c r="F205" s="174">
        <v>118.7</v>
      </c>
      <c r="G205" s="175">
        <f>ROUND(E205*F205,2)</f>
        <v>712.2</v>
      </c>
      <c r="H205" s="174"/>
      <c r="I205" s="175">
        <f>ROUND(E205*H205,2)</f>
        <v>0</v>
      </c>
      <c r="J205" s="174"/>
      <c r="K205" s="175">
        <f>ROUND(E205*J205,2)</f>
        <v>0</v>
      </c>
      <c r="L205" s="175">
        <v>21</v>
      </c>
      <c r="M205" s="175">
        <f>G205*(1+L205/100)</f>
        <v>861.76200000000006</v>
      </c>
      <c r="N205" s="175">
        <v>0</v>
      </c>
      <c r="O205" s="175">
        <f>ROUND(E205*N205,2)</f>
        <v>0</v>
      </c>
      <c r="P205" s="175">
        <v>0</v>
      </c>
      <c r="Q205" s="175">
        <f>ROUND(E205*P205,2)</f>
        <v>0</v>
      </c>
      <c r="R205" s="175"/>
      <c r="S205" s="175" t="s">
        <v>288</v>
      </c>
      <c r="T205" s="176" t="s">
        <v>218</v>
      </c>
      <c r="U205" s="161">
        <v>0</v>
      </c>
      <c r="V205" s="161">
        <f>ROUND(E205*U205,2)</f>
        <v>0</v>
      </c>
      <c r="W205" s="161"/>
      <c r="X205" s="161" t="s">
        <v>241</v>
      </c>
      <c r="Y205" s="150"/>
      <c r="Z205" s="150"/>
      <c r="AA205" s="150"/>
      <c r="AB205" s="150"/>
      <c r="AC205" s="150"/>
      <c r="AD205" s="150"/>
      <c r="AE205" s="150"/>
      <c r="AF205" s="150"/>
      <c r="AG205" s="150" t="s">
        <v>1856</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57"/>
      <c r="B206" s="158"/>
      <c r="C206" s="250"/>
      <c r="D206" s="251"/>
      <c r="E206" s="251"/>
      <c r="F206" s="251"/>
      <c r="G206" s="251"/>
      <c r="H206" s="161"/>
      <c r="I206" s="161"/>
      <c r="J206" s="161"/>
      <c r="K206" s="161"/>
      <c r="L206" s="161"/>
      <c r="M206" s="161"/>
      <c r="N206" s="161"/>
      <c r="O206" s="161"/>
      <c r="P206" s="161"/>
      <c r="Q206" s="161"/>
      <c r="R206" s="161"/>
      <c r="S206" s="161"/>
      <c r="T206" s="161"/>
      <c r="U206" s="161"/>
      <c r="V206" s="161"/>
      <c r="W206" s="161"/>
      <c r="X206" s="161"/>
      <c r="Y206" s="150"/>
      <c r="Z206" s="150"/>
      <c r="AA206" s="150"/>
      <c r="AB206" s="150"/>
      <c r="AC206" s="150"/>
      <c r="AD206" s="150"/>
      <c r="AE206" s="150"/>
      <c r="AF206" s="150"/>
      <c r="AG206" s="150" t="s">
        <v>221</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70">
        <v>98</v>
      </c>
      <c r="B207" s="171" t="s">
        <v>2045</v>
      </c>
      <c r="C207" s="180" t="s">
        <v>2028</v>
      </c>
      <c r="D207" s="172" t="s">
        <v>1861</v>
      </c>
      <c r="E207" s="173">
        <v>4</v>
      </c>
      <c r="F207" s="174">
        <v>118.7</v>
      </c>
      <c r="G207" s="175">
        <f>ROUND(E207*F207,2)</f>
        <v>474.8</v>
      </c>
      <c r="H207" s="174"/>
      <c r="I207" s="175">
        <f>ROUND(E207*H207,2)</f>
        <v>0</v>
      </c>
      <c r="J207" s="174"/>
      <c r="K207" s="175">
        <f>ROUND(E207*J207,2)</f>
        <v>0</v>
      </c>
      <c r="L207" s="175">
        <v>21</v>
      </c>
      <c r="M207" s="175">
        <f>G207*(1+L207/100)</f>
        <v>574.50800000000004</v>
      </c>
      <c r="N207" s="175">
        <v>0</v>
      </c>
      <c r="O207" s="175">
        <f>ROUND(E207*N207,2)</f>
        <v>0</v>
      </c>
      <c r="P207" s="175">
        <v>0</v>
      </c>
      <c r="Q207" s="175">
        <f>ROUND(E207*P207,2)</f>
        <v>0</v>
      </c>
      <c r="R207" s="175"/>
      <c r="S207" s="175" t="s">
        <v>288</v>
      </c>
      <c r="T207" s="176" t="s">
        <v>218</v>
      </c>
      <c r="U207" s="161">
        <v>0</v>
      </c>
      <c r="V207" s="161">
        <f>ROUND(E207*U207,2)</f>
        <v>0</v>
      </c>
      <c r="W207" s="161"/>
      <c r="X207" s="161" t="s">
        <v>241</v>
      </c>
      <c r="Y207" s="150"/>
      <c r="Z207" s="150"/>
      <c r="AA207" s="150"/>
      <c r="AB207" s="150"/>
      <c r="AC207" s="150"/>
      <c r="AD207" s="150"/>
      <c r="AE207" s="150"/>
      <c r="AF207" s="150"/>
      <c r="AG207" s="150" t="s">
        <v>1856</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250"/>
      <c r="D208" s="251"/>
      <c r="E208" s="251"/>
      <c r="F208" s="251"/>
      <c r="G208" s="251"/>
      <c r="H208" s="161"/>
      <c r="I208" s="161"/>
      <c r="J208" s="161"/>
      <c r="K208" s="161"/>
      <c r="L208" s="161"/>
      <c r="M208" s="161"/>
      <c r="N208" s="161"/>
      <c r="O208" s="161"/>
      <c r="P208" s="161"/>
      <c r="Q208" s="161"/>
      <c r="R208" s="161"/>
      <c r="S208" s="161"/>
      <c r="T208" s="161"/>
      <c r="U208" s="161"/>
      <c r="V208" s="161"/>
      <c r="W208" s="161"/>
      <c r="X208" s="161"/>
      <c r="Y208" s="150"/>
      <c r="Z208" s="150"/>
      <c r="AA208" s="150"/>
      <c r="AB208" s="150"/>
      <c r="AC208" s="150"/>
      <c r="AD208" s="150"/>
      <c r="AE208" s="150"/>
      <c r="AF208" s="150"/>
      <c r="AG208" s="150" t="s">
        <v>221</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70">
        <v>99</v>
      </c>
      <c r="B209" s="171" t="s">
        <v>2046</v>
      </c>
      <c r="C209" s="180" t="s">
        <v>2030</v>
      </c>
      <c r="D209" s="172" t="s">
        <v>1861</v>
      </c>
      <c r="E209" s="173">
        <v>4</v>
      </c>
      <c r="F209" s="174">
        <v>59.35</v>
      </c>
      <c r="G209" s="175">
        <f>ROUND(E209*F209,2)</f>
        <v>237.4</v>
      </c>
      <c r="H209" s="174"/>
      <c r="I209" s="175">
        <f>ROUND(E209*H209,2)</f>
        <v>0</v>
      </c>
      <c r="J209" s="174"/>
      <c r="K209" s="175">
        <f>ROUND(E209*J209,2)</f>
        <v>0</v>
      </c>
      <c r="L209" s="175">
        <v>21</v>
      </c>
      <c r="M209" s="175">
        <f>G209*(1+L209/100)</f>
        <v>287.25400000000002</v>
      </c>
      <c r="N209" s="175">
        <v>0</v>
      </c>
      <c r="O209" s="175">
        <f>ROUND(E209*N209,2)</f>
        <v>0</v>
      </c>
      <c r="P209" s="175">
        <v>0</v>
      </c>
      <c r="Q209" s="175">
        <f>ROUND(E209*P209,2)</f>
        <v>0</v>
      </c>
      <c r="R209" s="175"/>
      <c r="S209" s="175" t="s">
        <v>288</v>
      </c>
      <c r="T209" s="176" t="s">
        <v>218</v>
      </c>
      <c r="U209" s="161">
        <v>0</v>
      </c>
      <c r="V209" s="161">
        <f>ROUND(E209*U209,2)</f>
        <v>0</v>
      </c>
      <c r="W209" s="161"/>
      <c r="X209" s="161" t="s">
        <v>241</v>
      </c>
      <c r="Y209" s="150"/>
      <c r="Z209" s="150"/>
      <c r="AA209" s="150"/>
      <c r="AB209" s="150"/>
      <c r="AC209" s="150"/>
      <c r="AD209" s="150"/>
      <c r="AE209" s="150"/>
      <c r="AF209" s="150"/>
      <c r="AG209" s="150" t="s">
        <v>1856</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57"/>
      <c r="B210" s="158"/>
      <c r="C210" s="250"/>
      <c r="D210" s="251"/>
      <c r="E210" s="251"/>
      <c r="F210" s="251"/>
      <c r="G210" s="251"/>
      <c r="H210" s="161"/>
      <c r="I210" s="161"/>
      <c r="J210" s="161"/>
      <c r="K210" s="161"/>
      <c r="L210" s="161"/>
      <c r="M210" s="161"/>
      <c r="N210" s="161"/>
      <c r="O210" s="161"/>
      <c r="P210" s="161"/>
      <c r="Q210" s="161"/>
      <c r="R210" s="161"/>
      <c r="S210" s="161"/>
      <c r="T210" s="161"/>
      <c r="U210" s="161"/>
      <c r="V210" s="161"/>
      <c r="W210" s="161"/>
      <c r="X210" s="161"/>
      <c r="Y210" s="150"/>
      <c r="Z210" s="150"/>
      <c r="AA210" s="150"/>
      <c r="AB210" s="150"/>
      <c r="AC210" s="150"/>
      <c r="AD210" s="150"/>
      <c r="AE210" s="150"/>
      <c r="AF210" s="150"/>
      <c r="AG210" s="150" t="s">
        <v>221</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70">
        <v>100</v>
      </c>
      <c r="B211" s="171" t="s">
        <v>2047</v>
      </c>
      <c r="C211" s="180" t="s">
        <v>2032</v>
      </c>
      <c r="D211" s="172" t="s">
        <v>1861</v>
      </c>
      <c r="E211" s="173">
        <v>2</v>
      </c>
      <c r="F211" s="174">
        <v>415.45</v>
      </c>
      <c r="G211" s="175">
        <f>ROUND(E211*F211,2)</f>
        <v>830.9</v>
      </c>
      <c r="H211" s="174"/>
      <c r="I211" s="175">
        <f>ROUND(E211*H211,2)</f>
        <v>0</v>
      </c>
      <c r="J211" s="174"/>
      <c r="K211" s="175">
        <f>ROUND(E211*J211,2)</f>
        <v>0</v>
      </c>
      <c r="L211" s="175">
        <v>21</v>
      </c>
      <c r="M211" s="175">
        <f>G211*(1+L211/100)</f>
        <v>1005.3889999999999</v>
      </c>
      <c r="N211" s="175">
        <v>0</v>
      </c>
      <c r="O211" s="175">
        <f>ROUND(E211*N211,2)</f>
        <v>0</v>
      </c>
      <c r="P211" s="175">
        <v>0</v>
      </c>
      <c r="Q211" s="175">
        <f>ROUND(E211*P211,2)</f>
        <v>0</v>
      </c>
      <c r="R211" s="175"/>
      <c r="S211" s="175" t="s">
        <v>288</v>
      </c>
      <c r="T211" s="176" t="s">
        <v>218</v>
      </c>
      <c r="U211" s="161">
        <v>0</v>
      </c>
      <c r="V211" s="161">
        <f>ROUND(E211*U211,2)</f>
        <v>0</v>
      </c>
      <c r="W211" s="161"/>
      <c r="X211" s="161" t="s">
        <v>241</v>
      </c>
      <c r="Y211" s="150"/>
      <c r="Z211" s="150"/>
      <c r="AA211" s="150"/>
      <c r="AB211" s="150"/>
      <c r="AC211" s="150"/>
      <c r="AD211" s="150"/>
      <c r="AE211" s="150"/>
      <c r="AF211" s="150"/>
      <c r="AG211" s="150" t="s">
        <v>1856</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250"/>
      <c r="D212" s="251"/>
      <c r="E212" s="251"/>
      <c r="F212" s="251"/>
      <c r="G212" s="251"/>
      <c r="H212" s="161"/>
      <c r="I212" s="161"/>
      <c r="J212" s="161"/>
      <c r="K212" s="161"/>
      <c r="L212" s="161"/>
      <c r="M212" s="161"/>
      <c r="N212" s="161"/>
      <c r="O212" s="161"/>
      <c r="P212" s="161"/>
      <c r="Q212" s="161"/>
      <c r="R212" s="161"/>
      <c r="S212" s="161"/>
      <c r="T212" s="161"/>
      <c r="U212" s="161"/>
      <c r="V212" s="161"/>
      <c r="W212" s="161"/>
      <c r="X212" s="161"/>
      <c r="Y212" s="150"/>
      <c r="Z212" s="150"/>
      <c r="AA212" s="150"/>
      <c r="AB212" s="150"/>
      <c r="AC212" s="150"/>
      <c r="AD212" s="150"/>
      <c r="AE212" s="150"/>
      <c r="AF212" s="150"/>
      <c r="AG212" s="150" t="s">
        <v>221</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0">
        <v>101</v>
      </c>
      <c r="B213" s="171" t="s">
        <v>2048</v>
      </c>
      <c r="C213" s="180" t="s">
        <v>2034</v>
      </c>
      <c r="D213" s="172" t="s">
        <v>1861</v>
      </c>
      <c r="E213" s="173">
        <v>1</v>
      </c>
      <c r="F213" s="174">
        <v>415.44</v>
      </c>
      <c r="G213" s="175">
        <f>ROUND(E213*F213,2)</f>
        <v>415.44</v>
      </c>
      <c r="H213" s="174"/>
      <c r="I213" s="175">
        <f>ROUND(E213*H213,2)</f>
        <v>0</v>
      </c>
      <c r="J213" s="174"/>
      <c r="K213" s="175">
        <f>ROUND(E213*J213,2)</f>
        <v>0</v>
      </c>
      <c r="L213" s="175">
        <v>21</v>
      </c>
      <c r="M213" s="175">
        <f>G213*(1+L213/100)</f>
        <v>502.68239999999997</v>
      </c>
      <c r="N213" s="175">
        <v>0</v>
      </c>
      <c r="O213" s="175">
        <f>ROUND(E213*N213,2)</f>
        <v>0</v>
      </c>
      <c r="P213" s="175">
        <v>0</v>
      </c>
      <c r="Q213" s="175">
        <f>ROUND(E213*P213,2)</f>
        <v>0</v>
      </c>
      <c r="R213" s="175"/>
      <c r="S213" s="175" t="s">
        <v>288</v>
      </c>
      <c r="T213" s="176" t="s">
        <v>218</v>
      </c>
      <c r="U213" s="161">
        <v>0</v>
      </c>
      <c r="V213" s="161">
        <f>ROUND(E213*U213,2)</f>
        <v>0</v>
      </c>
      <c r="W213" s="161"/>
      <c r="X213" s="161" t="s">
        <v>241</v>
      </c>
      <c r="Y213" s="150"/>
      <c r="Z213" s="150"/>
      <c r="AA213" s="150"/>
      <c r="AB213" s="150"/>
      <c r="AC213" s="150"/>
      <c r="AD213" s="150"/>
      <c r="AE213" s="150"/>
      <c r="AF213" s="150"/>
      <c r="AG213" s="150" t="s">
        <v>1856</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50"/>
      <c r="D214" s="251"/>
      <c r="E214" s="251"/>
      <c r="F214" s="251"/>
      <c r="G214" s="251"/>
      <c r="H214" s="161"/>
      <c r="I214" s="161"/>
      <c r="J214" s="161"/>
      <c r="K214" s="161"/>
      <c r="L214" s="161"/>
      <c r="M214" s="161"/>
      <c r="N214" s="161"/>
      <c r="O214" s="161"/>
      <c r="P214" s="161"/>
      <c r="Q214" s="161"/>
      <c r="R214" s="161"/>
      <c r="S214" s="161"/>
      <c r="T214" s="161"/>
      <c r="U214" s="161"/>
      <c r="V214" s="161"/>
      <c r="W214" s="161"/>
      <c r="X214" s="161"/>
      <c r="Y214" s="150"/>
      <c r="Z214" s="150"/>
      <c r="AA214" s="150"/>
      <c r="AB214" s="150"/>
      <c r="AC214" s="150"/>
      <c r="AD214" s="150"/>
      <c r="AE214" s="150"/>
      <c r="AF214" s="150"/>
      <c r="AG214" s="150" t="s">
        <v>221</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70">
        <v>102</v>
      </c>
      <c r="B215" s="171" t="s">
        <v>2049</v>
      </c>
      <c r="C215" s="180" t="s">
        <v>2050</v>
      </c>
      <c r="D215" s="172" t="s">
        <v>1861</v>
      </c>
      <c r="E215" s="173">
        <v>1</v>
      </c>
      <c r="F215" s="174">
        <v>296.75</v>
      </c>
      <c r="G215" s="175">
        <f>ROUND(E215*F215,2)</f>
        <v>296.75</v>
      </c>
      <c r="H215" s="174"/>
      <c r="I215" s="175">
        <f>ROUND(E215*H215,2)</f>
        <v>0</v>
      </c>
      <c r="J215" s="174"/>
      <c r="K215" s="175">
        <f>ROUND(E215*J215,2)</f>
        <v>0</v>
      </c>
      <c r="L215" s="175">
        <v>21</v>
      </c>
      <c r="M215" s="175">
        <f>G215*(1+L215/100)</f>
        <v>359.0675</v>
      </c>
      <c r="N215" s="175">
        <v>0</v>
      </c>
      <c r="O215" s="175">
        <f>ROUND(E215*N215,2)</f>
        <v>0</v>
      </c>
      <c r="P215" s="175">
        <v>0</v>
      </c>
      <c r="Q215" s="175">
        <f>ROUND(E215*P215,2)</f>
        <v>0</v>
      </c>
      <c r="R215" s="175"/>
      <c r="S215" s="175" t="s">
        <v>288</v>
      </c>
      <c r="T215" s="176" t="s">
        <v>218</v>
      </c>
      <c r="U215" s="161">
        <v>0</v>
      </c>
      <c r="V215" s="161">
        <f>ROUND(E215*U215,2)</f>
        <v>0</v>
      </c>
      <c r="W215" s="161"/>
      <c r="X215" s="161" t="s">
        <v>241</v>
      </c>
      <c r="Y215" s="150"/>
      <c r="Z215" s="150"/>
      <c r="AA215" s="150"/>
      <c r="AB215" s="150"/>
      <c r="AC215" s="150"/>
      <c r="AD215" s="150"/>
      <c r="AE215" s="150"/>
      <c r="AF215" s="150"/>
      <c r="AG215" s="150" t="s">
        <v>1856</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50"/>
      <c r="D216" s="251"/>
      <c r="E216" s="251"/>
      <c r="F216" s="251"/>
      <c r="G216" s="251"/>
      <c r="H216" s="161"/>
      <c r="I216" s="161"/>
      <c r="J216" s="161"/>
      <c r="K216" s="161"/>
      <c r="L216" s="161"/>
      <c r="M216" s="161"/>
      <c r="N216" s="161"/>
      <c r="O216" s="161"/>
      <c r="P216" s="161"/>
      <c r="Q216" s="161"/>
      <c r="R216" s="161"/>
      <c r="S216" s="161"/>
      <c r="T216" s="161"/>
      <c r="U216" s="161"/>
      <c r="V216" s="161"/>
      <c r="W216" s="161"/>
      <c r="X216" s="161"/>
      <c r="Y216" s="150"/>
      <c r="Z216" s="150"/>
      <c r="AA216" s="150"/>
      <c r="AB216" s="150"/>
      <c r="AC216" s="150"/>
      <c r="AD216" s="150"/>
      <c r="AE216" s="150"/>
      <c r="AF216" s="150"/>
      <c r="AG216" s="150" t="s">
        <v>221</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x14ac:dyDescent="0.2">
      <c r="A217" s="3"/>
      <c r="B217" s="4"/>
      <c r="C217" s="181"/>
      <c r="D217" s="6"/>
      <c r="E217" s="3"/>
      <c r="F217" s="3"/>
      <c r="G217" s="3"/>
      <c r="H217" s="3"/>
      <c r="I217" s="3"/>
      <c r="J217" s="3"/>
      <c r="K217" s="3"/>
      <c r="L217" s="3"/>
      <c r="M217" s="3"/>
      <c r="N217" s="3"/>
      <c r="O217" s="3"/>
      <c r="P217" s="3"/>
      <c r="Q217" s="3"/>
      <c r="R217" s="3"/>
      <c r="S217" s="3"/>
      <c r="T217" s="3"/>
      <c r="U217" s="3"/>
      <c r="V217" s="3"/>
      <c r="W217" s="3"/>
      <c r="X217" s="3"/>
      <c r="AE217">
        <v>15</v>
      </c>
      <c r="AF217">
        <v>21</v>
      </c>
      <c r="AG217" t="s">
        <v>199</v>
      </c>
    </row>
    <row r="218" spans="1:60" x14ac:dyDescent="0.2">
      <c r="A218" s="153"/>
      <c r="B218" s="154" t="s">
        <v>29</v>
      </c>
      <c r="C218" s="182"/>
      <c r="D218" s="155"/>
      <c r="E218" s="156"/>
      <c r="F218" s="156"/>
      <c r="G218" s="178">
        <f>G8+G143+G162</f>
        <v>483595</v>
      </c>
      <c r="H218" s="3"/>
      <c r="I218" s="3"/>
      <c r="J218" s="3"/>
      <c r="K218" s="3"/>
      <c r="L218" s="3"/>
      <c r="M218" s="3"/>
      <c r="N218" s="3"/>
      <c r="O218" s="3"/>
      <c r="P218" s="3"/>
      <c r="Q218" s="3"/>
      <c r="R218" s="3"/>
      <c r="S218" s="3"/>
      <c r="T218" s="3"/>
      <c r="U218" s="3"/>
      <c r="V218" s="3"/>
      <c r="W218" s="3"/>
      <c r="X218" s="3"/>
      <c r="AE218">
        <f>SUMIF(L7:L216,AE217,G7:G216)</f>
        <v>0</v>
      </c>
      <c r="AF218">
        <f>SUMIF(L7:L216,AF217,G7:G216)</f>
        <v>483595.00000000017</v>
      </c>
      <c r="AG218" t="s">
        <v>230</v>
      </c>
    </row>
    <row r="219" spans="1:60" x14ac:dyDescent="0.2">
      <c r="C219" s="183"/>
      <c r="D219" s="10"/>
      <c r="AG219" t="s">
        <v>231</v>
      </c>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M0WI//SBu9pYZ3rIHIQWQxL+Bp8/x5fq95Hr/1ZLFIuIqxnYO0AlTOkVUyY5ys9z8Us69KRE9iGOMXO8vC1Eg==" saltValue="H1h7h/WOqy0Mzabur2GFmA==" spinCount="100000" sheet="1"/>
  <mergeCells count="106">
    <mergeCell ref="C14:G14"/>
    <mergeCell ref="C16:G16"/>
    <mergeCell ref="C18:G18"/>
    <mergeCell ref="C20:G20"/>
    <mergeCell ref="C22:G22"/>
    <mergeCell ref="C24:G24"/>
    <mergeCell ref="A1:G1"/>
    <mergeCell ref="C2:G2"/>
    <mergeCell ref="C3:G3"/>
    <mergeCell ref="C4:G4"/>
    <mergeCell ref="C10:G10"/>
    <mergeCell ref="C12:G12"/>
    <mergeCell ref="C38:G38"/>
    <mergeCell ref="C40:G40"/>
    <mergeCell ref="C42:G42"/>
    <mergeCell ref="C44:G44"/>
    <mergeCell ref="C46:G46"/>
    <mergeCell ref="C48:G48"/>
    <mergeCell ref="C26:G26"/>
    <mergeCell ref="C28:G28"/>
    <mergeCell ref="C30:G30"/>
    <mergeCell ref="C32:G32"/>
    <mergeCell ref="C34:G34"/>
    <mergeCell ref="C36:G36"/>
    <mergeCell ref="C62:G62"/>
    <mergeCell ref="C64:G64"/>
    <mergeCell ref="C66:G66"/>
    <mergeCell ref="C68:G68"/>
    <mergeCell ref="C70:G70"/>
    <mergeCell ref="C72:G72"/>
    <mergeCell ref="C50:G50"/>
    <mergeCell ref="C52:G52"/>
    <mergeCell ref="C54:G54"/>
    <mergeCell ref="C56:G56"/>
    <mergeCell ref="C58:G58"/>
    <mergeCell ref="C60:G60"/>
    <mergeCell ref="C86:G86"/>
    <mergeCell ref="C88:G88"/>
    <mergeCell ref="C90:G90"/>
    <mergeCell ref="C92:G92"/>
    <mergeCell ref="C94:G94"/>
    <mergeCell ref="C96:G96"/>
    <mergeCell ref="C74:G74"/>
    <mergeCell ref="C76:G76"/>
    <mergeCell ref="C78:G78"/>
    <mergeCell ref="C80:G80"/>
    <mergeCell ref="C82:G82"/>
    <mergeCell ref="C84:G84"/>
    <mergeCell ref="C110:G110"/>
    <mergeCell ref="C112:G112"/>
    <mergeCell ref="C114:G114"/>
    <mergeCell ref="C116:G116"/>
    <mergeCell ref="C118:G118"/>
    <mergeCell ref="C120:G120"/>
    <mergeCell ref="C98:G98"/>
    <mergeCell ref="C100:G100"/>
    <mergeCell ref="C102:G102"/>
    <mergeCell ref="C104:G104"/>
    <mergeCell ref="C106:G106"/>
    <mergeCell ref="C108:G108"/>
    <mergeCell ref="C134:G134"/>
    <mergeCell ref="C136:G136"/>
    <mergeCell ref="C138:G138"/>
    <mergeCell ref="C142:G142"/>
    <mergeCell ref="C145:G145"/>
    <mergeCell ref="C147:G147"/>
    <mergeCell ref="C122:G122"/>
    <mergeCell ref="C124:G124"/>
    <mergeCell ref="C126:G126"/>
    <mergeCell ref="C128:G128"/>
    <mergeCell ref="C130:G130"/>
    <mergeCell ref="C132:G132"/>
    <mergeCell ref="C161:G161"/>
    <mergeCell ref="C164:G164"/>
    <mergeCell ref="C166:G166"/>
    <mergeCell ref="C168:G168"/>
    <mergeCell ref="C170:G170"/>
    <mergeCell ref="C172:G172"/>
    <mergeCell ref="C149:G149"/>
    <mergeCell ref="C151:G151"/>
    <mergeCell ref="C153:G153"/>
    <mergeCell ref="C155:G155"/>
    <mergeCell ref="C157:G157"/>
    <mergeCell ref="C159:G159"/>
    <mergeCell ref="C186:G186"/>
    <mergeCell ref="C188:G188"/>
    <mergeCell ref="C190:G190"/>
    <mergeCell ref="C192:G192"/>
    <mergeCell ref="C194:G194"/>
    <mergeCell ref="C196:G196"/>
    <mergeCell ref="C174:G174"/>
    <mergeCell ref="C176:G176"/>
    <mergeCell ref="C178:G178"/>
    <mergeCell ref="C180:G180"/>
    <mergeCell ref="C182:G182"/>
    <mergeCell ref="C184:G184"/>
    <mergeCell ref="C210:G210"/>
    <mergeCell ref="C212:G212"/>
    <mergeCell ref="C214:G214"/>
    <mergeCell ref="C216:G216"/>
    <mergeCell ref="C198:G198"/>
    <mergeCell ref="C200:G200"/>
    <mergeCell ref="C202:G202"/>
    <mergeCell ref="C204:G204"/>
    <mergeCell ref="C206:G206"/>
    <mergeCell ref="C208:G20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C210-AFAC-4781-B00D-68607357DBE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74</v>
      </c>
      <c r="C3" s="253" t="s">
        <v>75</v>
      </c>
      <c r="D3" s="254"/>
      <c r="E3" s="254"/>
      <c r="F3" s="254"/>
      <c r="G3" s="255"/>
      <c r="AC3" s="124" t="s">
        <v>186</v>
      </c>
      <c r="AG3" t="s">
        <v>189</v>
      </c>
    </row>
    <row r="4" spans="1:60" ht="24.95" customHeight="1" x14ac:dyDescent="0.2">
      <c r="A4" s="143" t="s">
        <v>9</v>
      </c>
      <c r="B4" s="144" t="s">
        <v>43</v>
      </c>
      <c r="C4" s="256" t="s">
        <v>76</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119</v>
      </c>
      <c r="C8" s="179" t="s">
        <v>120</v>
      </c>
      <c r="D8" s="166"/>
      <c r="E8" s="167"/>
      <c r="F8" s="168"/>
      <c r="G8" s="168">
        <f>SUMIF(AG9:AG11,"&lt;&gt;NOR",G9:G11)</f>
        <v>2047.51</v>
      </c>
      <c r="H8" s="168"/>
      <c r="I8" s="168">
        <f>SUM(I9:I11)</f>
        <v>0</v>
      </c>
      <c r="J8" s="168"/>
      <c r="K8" s="168">
        <f>SUM(K9:K11)</f>
        <v>0</v>
      </c>
      <c r="L8" s="168"/>
      <c r="M8" s="168">
        <f>SUM(M9:M11)</f>
        <v>2477.4870999999998</v>
      </c>
      <c r="N8" s="168"/>
      <c r="O8" s="168">
        <f>SUM(O9:O11)</f>
        <v>0</v>
      </c>
      <c r="P8" s="168"/>
      <c r="Q8" s="168">
        <f>SUM(Q9:Q11)</f>
        <v>0</v>
      </c>
      <c r="R8" s="168"/>
      <c r="S8" s="168"/>
      <c r="T8" s="169"/>
      <c r="U8" s="163"/>
      <c r="V8" s="163">
        <f>SUM(V9:V11)</f>
        <v>7.76</v>
      </c>
      <c r="W8" s="163"/>
      <c r="X8" s="163"/>
      <c r="AG8" t="s">
        <v>213</v>
      </c>
    </row>
    <row r="9" spans="1:60" outlineLevel="1" x14ac:dyDescent="0.2">
      <c r="A9" s="170">
        <v>1</v>
      </c>
      <c r="B9" s="171" t="s">
        <v>1567</v>
      </c>
      <c r="C9" s="180" t="s">
        <v>1568</v>
      </c>
      <c r="D9" s="172" t="s">
        <v>239</v>
      </c>
      <c r="E9" s="173">
        <v>3.45</v>
      </c>
      <c r="F9" s="174">
        <v>593.48</v>
      </c>
      <c r="G9" s="175">
        <f>ROUND(E9*F9,2)</f>
        <v>2047.51</v>
      </c>
      <c r="H9" s="174"/>
      <c r="I9" s="175">
        <f>ROUND(E9*H9,2)</f>
        <v>0</v>
      </c>
      <c r="J9" s="174"/>
      <c r="K9" s="175">
        <f>ROUND(E9*J9,2)</f>
        <v>0</v>
      </c>
      <c r="L9" s="175">
        <v>21</v>
      </c>
      <c r="M9" s="175">
        <f>G9*(1+L9/100)</f>
        <v>2477.4870999999998</v>
      </c>
      <c r="N9" s="175">
        <v>0</v>
      </c>
      <c r="O9" s="175">
        <f>ROUND(E9*N9,2)</f>
        <v>0</v>
      </c>
      <c r="P9" s="175">
        <v>4.6000000000000001E-4</v>
      </c>
      <c r="Q9" s="175">
        <f>ROUND(E9*P9,2)</f>
        <v>0</v>
      </c>
      <c r="R9" s="175" t="s">
        <v>602</v>
      </c>
      <c r="S9" s="175" t="s">
        <v>217</v>
      </c>
      <c r="T9" s="176" t="s">
        <v>218</v>
      </c>
      <c r="U9" s="161">
        <v>2.25</v>
      </c>
      <c r="V9" s="161">
        <f>ROUND(E9*U9,2)</f>
        <v>7.76</v>
      </c>
      <c r="W9" s="161"/>
      <c r="X9" s="161" t="s">
        <v>241</v>
      </c>
      <c r="Y9" s="150"/>
      <c r="Z9" s="150"/>
      <c r="AA9" s="150"/>
      <c r="AB9" s="150"/>
      <c r="AC9" s="150"/>
      <c r="AD9" s="150"/>
      <c r="AE9" s="150"/>
      <c r="AF9" s="150"/>
      <c r="AG9" s="150" t="s">
        <v>242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189" t="s">
        <v>2051</v>
      </c>
      <c r="D10" s="184"/>
      <c r="E10" s="185">
        <v>3.45</v>
      </c>
      <c r="F10" s="161"/>
      <c r="G10" s="16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246</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261"/>
      <c r="D11" s="262"/>
      <c r="E11" s="262"/>
      <c r="F11" s="262"/>
      <c r="G11" s="262"/>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221</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x14ac:dyDescent="0.2">
      <c r="A12" s="164" t="s">
        <v>212</v>
      </c>
      <c r="B12" s="165" t="s">
        <v>171</v>
      </c>
      <c r="C12" s="179" t="s">
        <v>172</v>
      </c>
      <c r="D12" s="166"/>
      <c r="E12" s="167"/>
      <c r="F12" s="168"/>
      <c r="G12" s="168">
        <f>SUMIF(AG13:AG25,"&lt;&gt;NOR",G13:G25)</f>
        <v>23661.68</v>
      </c>
      <c r="H12" s="168"/>
      <c r="I12" s="168">
        <f>SUM(I13:I25)</f>
        <v>0</v>
      </c>
      <c r="J12" s="168"/>
      <c r="K12" s="168">
        <f>SUM(K13:K25)</f>
        <v>0</v>
      </c>
      <c r="L12" s="168"/>
      <c r="M12" s="168">
        <f>SUM(M13:M25)</f>
        <v>28630.632799999999</v>
      </c>
      <c r="N12" s="168"/>
      <c r="O12" s="168">
        <f>SUM(O13:O25)</f>
        <v>0.01</v>
      </c>
      <c r="P12" s="168"/>
      <c r="Q12" s="168">
        <f>SUM(Q13:Q25)</f>
        <v>0</v>
      </c>
      <c r="R12" s="168"/>
      <c r="S12" s="168"/>
      <c r="T12" s="169"/>
      <c r="U12" s="163"/>
      <c r="V12" s="163">
        <f>SUM(V13:V25)</f>
        <v>32.049999999999997</v>
      </c>
      <c r="W12" s="163"/>
      <c r="X12" s="163"/>
      <c r="AG12" t="s">
        <v>213</v>
      </c>
    </row>
    <row r="13" spans="1:60" ht="22.5" outlineLevel="1" x14ac:dyDescent="0.2">
      <c r="A13" s="170">
        <v>2</v>
      </c>
      <c r="B13" s="171" t="s">
        <v>2052</v>
      </c>
      <c r="C13" s="180" t="s">
        <v>2053</v>
      </c>
      <c r="D13" s="172" t="s">
        <v>239</v>
      </c>
      <c r="E13" s="173">
        <v>5.5</v>
      </c>
      <c r="F13" s="174">
        <v>178.05</v>
      </c>
      <c r="G13" s="175">
        <f>ROUND(E13*F13,2)</f>
        <v>979.28</v>
      </c>
      <c r="H13" s="174"/>
      <c r="I13" s="175">
        <f>ROUND(E13*H13,2)</f>
        <v>0</v>
      </c>
      <c r="J13" s="174"/>
      <c r="K13" s="175">
        <f>ROUND(E13*J13,2)</f>
        <v>0</v>
      </c>
      <c r="L13" s="175">
        <v>21</v>
      </c>
      <c r="M13" s="175">
        <f>G13*(1+L13/100)</f>
        <v>1184.9287999999999</v>
      </c>
      <c r="N13" s="175">
        <v>0</v>
      </c>
      <c r="O13" s="175">
        <f>ROUND(E13*N13,2)</f>
        <v>0</v>
      </c>
      <c r="P13" s="175">
        <v>0</v>
      </c>
      <c r="Q13" s="175">
        <f>ROUND(E13*P13,2)</f>
        <v>0</v>
      </c>
      <c r="R13" s="175" t="s">
        <v>171</v>
      </c>
      <c r="S13" s="175" t="s">
        <v>217</v>
      </c>
      <c r="T13" s="176" t="s">
        <v>218</v>
      </c>
      <c r="U13" s="161">
        <v>8.2830000000000001E-2</v>
      </c>
      <c r="V13" s="161">
        <f>ROUND(E13*U13,2)</f>
        <v>0.46</v>
      </c>
      <c r="W13" s="161"/>
      <c r="X13" s="161" t="s">
        <v>241</v>
      </c>
      <c r="Y13" s="150"/>
      <c r="Z13" s="150"/>
      <c r="AA13" s="150"/>
      <c r="AB13" s="150"/>
      <c r="AC13" s="150"/>
      <c r="AD13" s="150"/>
      <c r="AE13" s="150"/>
      <c r="AF13" s="150"/>
      <c r="AG13" s="150" t="s">
        <v>242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189" t="s">
        <v>2054</v>
      </c>
      <c r="D14" s="184"/>
      <c r="E14" s="185">
        <v>5.5</v>
      </c>
      <c r="F14" s="161"/>
      <c r="G14" s="161"/>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246</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261"/>
      <c r="D15" s="262"/>
      <c r="E15" s="262"/>
      <c r="F15" s="262"/>
      <c r="G15" s="262"/>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221</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0">
        <v>3</v>
      </c>
      <c r="B16" s="171" t="s">
        <v>2055</v>
      </c>
      <c r="C16" s="180" t="s">
        <v>2056</v>
      </c>
      <c r="D16" s="172" t="s">
        <v>239</v>
      </c>
      <c r="E16" s="173">
        <v>32.700000000000003</v>
      </c>
      <c r="F16" s="174">
        <v>118.69</v>
      </c>
      <c r="G16" s="175">
        <f>ROUND(E16*F16,2)</f>
        <v>3881.16</v>
      </c>
      <c r="H16" s="174"/>
      <c r="I16" s="175">
        <f>ROUND(E16*H16,2)</f>
        <v>0</v>
      </c>
      <c r="J16" s="174"/>
      <c r="K16" s="175">
        <f>ROUND(E16*J16,2)</f>
        <v>0</v>
      </c>
      <c r="L16" s="175">
        <v>21</v>
      </c>
      <c r="M16" s="175">
        <f>G16*(1+L16/100)</f>
        <v>4696.2035999999998</v>
      </c>
      <c r="N16" s="175">
        <v>0</v>
      </c>
      <c r="O16" s="175">
        <f>ROUND(E16*N16,2)</f>
        <v>0</v>
      </c>
      <c r="P16" s="175">
        <v>0</v>
      </c>
      <c r="Q16" s="175">
        <f>ROUND(E16*P16,2)</f>
        <v>0</v>
      </c>
      <c r="R16" s="175" t="s">
        <v>171</v>
      </c>
      <c r="S16" s="175" t="s">
        <v>217</v>
      </c>
      <c r="T16" s="176" t="s">
        <v>218</v>
      </c>
      <c r="U16" s="161">
        <v>0.17083000000000001</v>
      </c>
      <c r="V16" s="161">
        <f>ROUND(E16*U16,2)</f>
        <v>5.59</v>
      </c>
      <c r="W16" s="161"/>
      <c r="X16" s="161" t="s">
        <v>241</v>
      </c>
      <c r="Y16" s="150"/>
      <c r="Z16" s="150"/>
      <c r="AA16" s="150"/>
      <c r="AB16" s="150"/>
      <c r="AC16" s="150"/>
      <c r="AD16" s="150"/>
      <c r="AE16" s="150"/>
      <c r="AF16" s="150"/>
      <c r="AG16" s="150" t="s">
        <v>242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57"/>
      <c r="B17" s="158"/>
      <c r="C17" s="189" t="s">
        <v>2057</v>
      </c>
      <c r="D17" s="184"/>
      <c r="E17" s="185">
        <v>32.700000000000003</v>
      </c>
      <c r="F17" s="161"/>
      <c r="G17" s="161"/>
      <c r="H17" s="161"/>
      <c r="I17" s="161"/>
      <c r="J17" s="161"/>
      <c r="K17" s="161"/>
      <c r="L17" s="161"/>
      <c r="M17" s="161"/>
      <c r="N17" s="161"/>
      <c r="O17" s="161"/>
      <c r="P17" s="161"/>
      <c r="Q17" s="161"/>
      <c r="R17" s="161"/>
      <c r="S17" s="161"/>
      <c r="T17" s="161"/>
      <c r="U17" s="161"/>
      <c r="V17" s="161"/>
      <c r="W17" s="161"/>
      <c r="X17" s="161"/>
      <c r="Y17" s="150"/>
      <c r="Z17" s="150"/>
      <c r="AA17" s="150"/>
      <c r="AB17" s="150"/>
      <c r="AC17" s="150"/>
      <c r="AD17" s="150"/>
      <c r="AE17" s="150"/>
      <c r="AF17" s="150"/>
      <c r="AG17" s="150" t="s">
        <v>246</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61"/>
      <c r="D18" s="262"/>
      <c r="E18" s="262"/>
      <c r="F18" s="262"/>
      <c r="G18" s="262"/>
      <c r="H18" s="161"/>
      <c r="I18" s="161"/>
      <c r="J18" s="161"/>
      <c r="K18" s="161"/>
      <c r="L18" s="161"/>
      <c r="M18" s="161"/>
      <c r="N18" s="161"/>
      <c r="O18" s="161"/>
      <c r="P18" s="161"/>
      <c r="Q18" s="161"/>
      <c r="R18" s="161"/>
      <c r="S18" s="161"/>
      <c r="T18" s="161"/>
      <c r="U18" s="161"/>
      <c r="V18" s="161"/>
      <c r="W18" s="161"/>
      <c r="X18" s="161"/>
      <c r="Y18" s="150"/>
      <c r="Z18" s="150"/>
      <c r="AA18" s="150"/>
      <c r="AB18" s="150"/>
      <c r="AC18" s="150"/>
      <c r="AD18" s="150"/>
      <c r="AE18" s="150"/>
      <c r="AF18" s="150"/>
      <c r="AG18" s="150" t="s">
        <v>221</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0">
        <v>4</v>
      </c>
      <c r="B19" s="171" t="s">
        <v>745</v>
      </c>
      <c r="C19" s="180" t="s">
        <v>746</v>
      </c>
      <c r="D19" s="172" t="s">
        <v>747</v>
      </c>
      <c r="E19" s="173">
        <v>26</v>
      </c>
      <c r="F19" s="174">
        <v>451.04</v>
      </c>
      <c r="G19" s="175">
        <f>ROUND(E19*F19,2)</f>
        <v>11727.04</v>
      </c>
      <c r="H19" s="174"/>
      <c r="I19" s="175">
        <f>ROUND(E19*H19,2)</f>
        <v>0</v>
      </c>
      <c r="J19" s="174"/>
      <c r="K19" s="175">
        <f>ROUND(E19*J19,2)</f>
        <v>0</v>
      </c>
      <c r="L19" s="175">
        <v>21</v>
      </c>
      <c r="M19" s="175">
        <f>G19*(1+L19/100)</f>
        <v>14189.7184</v>
      </c>
      <c r="N19" s="175">
        <v>0</v>
      </c>
      <c r="O19" s="175">
        <f>ROUND(E19*N19,2)</f>
        <v>0</v>
      </c>
      <c r="P19" s="175">
        <v>0</v>
      </c>
      <c r="Q19" s="175">
        <f>ROUND(E19*P19,2)</f>
        <v>0</v>
      </c>
      <c r="R19" s="175" t="s">
        <v>748</v>
      </c>
      <c r="S19" s="175" t="s">
        <v>217</v>
      </c>
      <c r="T19" s="176" t="s">
        <v>218</v>
      </c>
      <c r="U19" s="161">
        <v>1</v>
      </c>
      <c r="V19" s="161">
        <f>ROUND(E19*U19,2)</f>
        <v>26</v>
      </c>
      <c r="W19" s="161"/>
      <c r="X19" s="161" t="s">
        <v>749</v>
      </c>
      <c r="Y19" s="150"/>
      <c r="Z19" s="150"/>
      <c r="AA19" s="150"/>
      <c r="AB19" s="150"/>
      <c r="AC19" s="150"/>
      <c r="AD19" s="150"/>
      <c r="AE19" s="150"/>
      <c r="AF19" s="150"/>
      <c r="AG19" s="150" t="s">
        <v>750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189" t="s">
        <v>2058</v>
      </c>
      <c r="D20" s="184"/>
      <c r="E20" s="185">
        <v>6</v>
      </c>
      <c r="F20" s="161"/>
      <c r="G20" s="161"/>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246</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57"/>
      <c r="B21" s="158"/>
      <c r="C21" s="189" t="s">
        <v>2059</v>
      </c>
      <c r="D21" s="184"/>
      <c r="E21" s="185">
        <v>20</v>
      </c>
      <c r="F21" s="161"/>
      <c r="G21" s="161"/>
      <c r="H21" s="161"/>
      <c r="I21" s="161"/>
      <c r="J21" s="161"/>
      <c r="K21" s="161"/>
      <c r="L21" s="161"/>
      <c r="M21" s="161"/>
      <c r="N21" s="161"/>
      <c r="O21" s="161"/>
      <c r="P21" s="161"/>
      <c r="Q21" s="161"/>
      <c r="R21" s="161"/>
      <c r="S21" s="161"/>
      <c r="T21" s="161"/>
      <c r="U21" s="161"/>
      <c r="V21" s="161"/>
      <c r="W21" s="161"/>
      <c r="X21" s="161"/>
      <c r="Y21" s="150"/>
      <c r="Z21" s="150"/>
      <c r="AA21" s="150"/>
      <c r="AB21" s="150"/>
      <c r="AC21" s="150"/>
      <c r="AD21" s="150"/>
      <c r="AE21" s="150"/>
      <c r="AF21" s="150"/>
      <c r="AG21" s="150" t="s">
        <v>246</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61"/>
      <c r="D22" s="262"/>
      <c r="E22" s="262"/>
      <c r="F22" s="262"/>
      <c r="G22" s="262"/>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221</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0">
        <v>5</v>
      </c>
      <c r="B23" s="171" t="s">
        <v>2060</v>
      </c>
      <c r="C23" s="180" t="s">
        <v>2061</v>
      </c>
      <c r="D23" s="172" t="s">
        <v>239</v>
      </c>
      <c r="E23" s="173">
        <v>20</v>
      </c>
      <c r="F23" s="174">
        <v>353.71</v>
      </c>
      <c r="G23" s="175">
        <f>ROUND(E23*F23,2)</f>
        <v>7074.2</v>
      </c>
      <c r="H23" s="174"/>
      <c r="I23" s="175">
        <f>ROUND(E23*H23,2)</f>
        <v>0</v>
      </c>
      <c r="J23" s="174"/>
      <c r="K23" s="175">
        <f>ROUND(E23*J23,2)</f>
        <v>0</v>
      </c>
      <c r="L23" s="175">
        <v>21</v>
      </c>
      <c r="M23" s="175">
        <f>G23*(1+L23/100)</f>
        <v>8559.7819999999992</v>
      </c>
      <c r="N23" s="175">
        <v>5.0000000000000001E-4</v>
      </c>
      <c r="O23" s="175">
        <f>ROUND(E23*N23,2)</f>
        <v>0.01</v>
      </c>
      <c r="P23" s="175">
        <v>0</v>
      </c>
      <c r="Q23" s="175">
        <f>ROUND(E23*P23,2)</f>
        <v>0</v>
      </c>
      <c r="R23" s="175"/>
      <c r="S23" s="175" t="s">
        <v>288</v>
      </c>
      <c r="T23" s="176" t="s">
        <v>218</v>
      </c>
      <c r="U23" s="161">
        <v>0</v>
      </c>
      <c r="V23" s="161">
        <f>ROUND(E23*U23,2)</f>
        <v>0</v>
      </c>
      <c r="W23" s="161"/>
      <c r="X23" s="161" t="s">
        <v>296</v>
      </c>
      <c r="Y23" s="150"/>
      <c r="Z23" s="150"/>
      <c r="AA23" s="150"/>
      <c r="AB23" s="150"/>
      <c r="AC23" s="150"/>
      <c r="AD23" s="150"/>
      <c r="AE23" s="150"/>
      <c r="AF23" s="150"/>
      <c r="AG23" s="150" t="s">
        <v>297</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189" t="s">
        <v>2062</v>
      </c>
      <c r="D24" s="184"/>
      <c r="E24" s="185">
        <v>20</v>
      </c>
      <c r="F24" s="161"/>
      <c r="G24" s="161"/>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246</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57"/>
      <c r="B25" s="158"/>
      <c r="C25" s="261"/>
      <c r="D25" s="262"/>
      <c r="E25" s="262"/>
      <c r="F25" s="262"/>
      <c r="G25" s="262"/>
      <c r="H25" s="161"/>
      <c r="I25" s="161"/>
      <c r="J25" s="161"/>
      <c r="K25" s="161"/>
      <c r="L25" s="161"/>
      <c r="M25" s="161"/>
      <c r="N25" s="161"/>
      <c r="O25" s="161"/>
      <c r="P25" s="161"/>
      <c r="Q25" s="161"/>
      <c r="R25" s="161"/>
      <c r="S25" s="161"/>
      <c r="T25" s="161"/>
      <c r="U25" s="161"/>
      <c r="V25" s="161"/>
      <c r="W25" s="161"/>
      <c r="X25" s="161"/>
      <c r="Y25" s="150"/>
      <c r="Z25" s="150"/>
      <c r="AA25" s="150"/>
      <c r="AB25" s="150"/>
      <c r="AC25" s="150"/>
      <c r="AD25" s="150"/>
      <c r="AE25" s="150"/>
      <c r="AF25" s="150"/>
      <c r="AG25" s="150" t="s">
        <v>221</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x14ac:dyDescent="0.2">
      <c r="A26" s="164" t="s">
        <v>212</v>
      </c>
      <c r="B26" s="165" t="s">
        <v>177</v>
      </c>
      <c r="C26" s="179" t="s">
        <v>178</v>
      </c>
      <c r="D26" s="166"/>
      <c r="E26" s="167"/>
      <c r="F26" s="168"/>
      <c r="G26" s="168">
        <f>SUMIF(AG27:AG71,"&lt;&gt;NOR",G27:G71)</f>
        <v>58463.81</v>
      </c>
      <c r="H26" s="168"/>
      <c r="I26" s="168">
        <f>SUM(I27:I71)</f>
        <v>0</v>
      </c>
      <c r="J26" s="168"/>
      <c r="K26" s="168">
        <f>SUM(K27:K71)</f>
        <v>0</v>
      </c>
      <c r="L26" s="168"/>
      <c r="M26" s="168">
        <f>SUM(M27:M71)</f>
        <v>70741.210099999997</v>
      </c>
      <c r="N26" s="168"/>
      <c r="O26" s="168">
        <f>SUM(O27:O71)</f>
        <v>0</v>
      </c>
      <c r="P26" s="168"/>
      <c r="Q26" s="168">
        <f>SUM(Q27:Q71)</f>
        <v>0</v>
      </c>
      <c r="R26" s="168"/>
      <c r="S26" s="168"/>
      <c r="T26" s="169"/>
      <c r="U26" s="163"/>
      <c r="V26" s="163">
        <f>SUM(V27:V71)</f>
        <v>0</v>
      </c>
      <c r="W26" s="163"/>
      <c r="X26" s="163"/>
      <c r="AG26" t="s">
        <v>213</v>
      </c>
    </row>
    <row r="27" spans="1:60" outlineLevel="1" x14ac:dyDescent="0.2">
      <c r="A27" s="170">
        <v>6</v>
      </c>
      <c r="B27" s="171" t="s">
        <v>2063</v>
      </c>
      <c r="C27" s="180" t="s">
        <v>2064</v>
      </c>
      <c r="D27" s="172" t="s">
        <v>332</v>
      </c>
      <c r="E27" s="173">
        <v>1</v>
      </c>
      <c r="F27" s="174">
        <v>4015.45</v>
      </c>
      <c r="G27" s="175">
        <f>ROUND(E27*F27,2)</f>
        <v>4015.45</v>
      </c>
      <c r="H27" s="174"/>
      <c r="I27" s="175">
        <f>ROUND(E27*H27,2)</f>
        <v>0</v>
      </c>
      <c r="J27" s="174"/>
      <c r="K27" s="175">
        <f>ROUND(E27*J27,2)</f>
        <v>0</v>
      </c>
      <c r="L27" s="175">
        <v>21</v>
      </c>
      <c r="M27" s="175">
        <f>G27*(1+L27/100)</f>
        <v>4858.6944999999996</v>
      </c>
      <c r="N27" s="175">
        <v>0</v>
      </c>
      <c r="O27" s="175">
        <f>ROUND(E27*N27,2)</f>
        <v>0</v>
      </c>
      <c r="P27" s="175">
        <v>0</v>
      </c>
      <c r="Q27" s="175">
        <f>ROUND(E27*P27,2)</f>
        <v>0</v>
      </c>
      <c r="R27" s="175"/>
      <c r="S27" s="175" t="s">
        <v>288</v>
      </c>
      <c r="T27" s="176" t="s">
        <v>218</v>
      </c>
      <c r="U27" s="161">
        <v>0</v>
      </c>
      <c r="V27" s="161">
        <f>ROUND(E27*U27,2)</f>
        <v>0</v>
      </c>
      <c r="W27" s="161"/>
      <c r="X27" s="161" t="s">
        <v>241</v>
      </c>
      <c r="Y27" s="150"/>
      <c r="Z27" s="150"/>
      <c r="AA27" s="150"/>
      <c r="AB27" s="150"/>
      <c r="AC27" s="150"/>
      <c r="AD27" s="150"/>
      <c r="AE27" s="150"/>
      <c r="AF27" s="150"/>
      <c r="AG27" s="150" t="s">
        <v>242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189" t="s">
        <v>89</v>
      </c>
      <c r="D28" s="184"/>
      <c r="E28" s="185">
        <v>1</v>
      </c>
      <c r="F28" s="161"/>
      <c r="G28" s="161"/>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246</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57"/>
      <c r="B29" s="158"/>
      <c r="C29" s="261"/>
      <c r="D29" s="262"/>
      <c r="E29" s="262"/>
      <c r="F29" s="262"/>
      <c r="G29" s="262"/>
      <c r="H29" s="161"/>
      <c r="I29" s="161"/>
      <c r="J29" s="161"/>
      <c r="K29" s="161"/>
      <c r="L29" s="161"/>
      <c r="M29" s="161"/>
      <c r="N29" s="161"/>
      <c r="O29" s="161"/>
      <c r="P29" s="161"/>
      <c r="Q29" s="161"/>
      <c r="R29" s="161"/>
      <c r="S29" s="161"/>
      <c r="T29" s="161"/>
      <c r="U29" s="161"/>
      <c r="V29" s="161"/>
      <c r="W29" s="161"/>
      <c r="X29" s="161"/>
      <c r="Y29" s="150"/>
      <c r="Z29" s="150"/>
      <c r="AA29" s="150"/>
      <c r="AB29" s="150"/>
      <c r="AC29" s="150"/>
      <c r="AD29" s="150"/>
      <c r="AE29" s="150"/>
      <c r="AF29" s="150"/>
      <c r="AG29" s="150" t="s">
        <v>221</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70">
        <v>7</v>
      </c>
      <c r="B30" s="171" t="s">
        <v>2065</v>
      </c>
      <c r="C30" s="180" t="s">
        <v>2066</v>
      </c>
      <c r="D30" s="172" t="s">
        <v>332</v>
      </c>
      <c r="E30" s="173">
        <v>2</v>
      </c>
      <c r="F30" s="174">
        <v>1395.85</v>
      </c>
      <c r="G30" s="175">
        <f>ROUND(E30*F30,2)</f>
        <v>2791.7</v>
      </c>
      <c r="H30" s="174"/>
      <c r="I30" s="175">
        <f>ROUND(E30*H30,2)</f>
        <v>0</v>
      </c>
      <c r="J30" s="174"/>
      <c r="K30" s="175">
        <f>ROUND(E30*J30,2)</f>
        <v>0</v>
      </c>
      <c r="L30" s="175">
        <v>21</v>
      </c>
      <c r="M30" s="175">
        <f>G30*(1+L30/100)</f>
        <v>3377.9569999999999</v>
      </c>
      <c r="N30" s="175">
        <v>0</v>
      </c>
      <c r="O30" s="175">
        <f>ROUND(E30*N30,2)</f>
        <v>0</v>
      </c>
      <c r="P30" s="175">
        <v>0</v>
      </c>
      <c r="Q30" s="175">
        <f>ROUND(E30*P30,2)</f>
        <v>0</v>
      </c>
      <c r="R30" s="175"/>
      <c r="S30" s="175" t="s">
        <v>288</v>
      </c>
      <c r="T30" s="176" t="s">
        <v>218</v>
      </c>
      <c r="U30" s="161">
        <v>0</v>
      </c>
      <c r="V30" s="161">
        <f>ROUND(E30*U30,2)</f>
        <v>0</v>
      </c>
      <c r="W30" s="161"/>
      <c r="X30" s="161" t="s">
        <v>241</v>
      </c>
      <c r="Y30" s="150"/>
      <c r="Z30" s="150"/>
      <c r="AA30" s="150"/>
      <c r="AB30" s="150"/>
      <c r="AC30" s="150"/>
      <c r="AD30" s="150"/>
      <c r="AE30" s="150"/>
      <c r="AF30" s="150"/>
      <c r="AG30" s="150" t="s">
        <v>242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250"/>
      <c r="D31" s="251"/>
      <c r="E31" s="251"/>
      <c r="F31" s="251"/>
      <c r="G31" s="251"/>
      <c r="H31" s="161"/>
      <c r="I31" s="161"/>
      <c r="J31" s="161"/>
      <c r="K31" s="161"/>
      <c r="L31" s="161"/>
      <c r="M31" s="161"/>
      <c r="N31" s="161"/>
      <c r="O31" s="161"/>
      <c r="P31" s="161"/>
      <c r="Q31" s="161"/>
      <c r="R31" s="161"/>
      <c r="S31" s="161"/>
      <c r="T31" s="161"/>
      <c r="U31" s="161"/>
      <c r="V31" s="161"/>
      <c r="W31" s="161"/>
      <c r="X31" s="161"/>
      <c r="Y31" s="150"/>
      <c r="Z31" s="150"/>
      <c r="AA31" s="150"/>
      <c r="AB31" s="150"/>
      <c r="AC31" s="150"/>
      <c r="AD31" s="150"/>
      <c r="AE31" s="150"/>
      <c r="AF31" s="150"/>
      <c r="AG31" s="150" t="s">
        <v>221</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0">
        <v>8</v>
      </c>
      <c r="B32" s="171" t="s">
        <v>2067</v>
      </c>
      <c r="C32" s="180" t="s">
        <v>2068</v>
      </c>
      <c r="D32" s="172" t="s">
        <v>332</v>
      </c>
      <c r="E32" s="173">
        <v>4</v>
      </c>
      <c r="F32" s="174">
        <v>237.4</v>
      </c>
      <c r="G32" s="175">
        <f>ROUND(E32*F32,2)</f>
        <v>949.6</v>
      </c>
      <c r="H32" s="174"/>
      <c r="I32" s="175">
        <f>ROUND(E32*H32,2)</f>
        <v>0</v>
      </c>
      <c r="J32" s="174"/>
      <c r="K32" s="175">
        <f>ROUND(E32*J32,2)</f>
        <v>0</v>
      </c>
      <c r="L32" s="175">
        <v>21</v>
      </c>
      <c r="M32" s="175">
        <f>G32*(1+L32/100)</f>
        <v>1149.0160000000001</v>
      </c>
      <c r="N32" s="175">
        <v>0</v>
      </c>
      <c r="O32" s="175">
        <f>ROUND(E32*N32,2)</f>
        <v>0</v>
      </c>
      <c r="P32" s="175">
        <v>0</v>
      </c>
      <c r="Q32" s="175">
        <f>ROUND(E32*P32,2)</f>
        <v>0</v>
      </c>
      <c r="R32" s="175"/>
      <c r="S32" s="175" t="s">
        <v>288</v>
      </c>
      <c r="T32" s="176" t="s">
        <v>218</v>
      </c>
      <c r="U32" s="161">
        <v>0</v>
      </c>
      <c r="V32" s="161">
        <f>ROUND(E32*U32,2)</f>
        <v>0</v>
      </c>
      <c r="W32" s="161"/>
      <c r="X32" s="161" t="s">
        <v>241</v>
      </c>
      <c r="Y32" s="150"/>
      <c r="Z32" s="150"/>
      <c r="AA32" s="150"/>
      <c r="AB32" s="150"/>
      <c r="AC32" s="150"/>
      <c r="AD32" s="150"/>
      <c r="AE32" s="150"/>
      <c r="AF32" s="150"/>
      <c r="AG32" s="150" t="s">
        <v>242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57"/>
      <c r="B33" s="158"/>
      <c r="C33" s="250"/>
      <c r="D33" s="251"/>
      <c r="E33" s="251"/>
      <c r="F33" s="251"/>
      <c r="G33" s="251"/>
      <c r="H33" s="161"/>
      <c r="I33" s="161"/>
      <c r="J33" s="161"/>
      <c r="K33" s="161"/>
      <c r="L33" s="161"/>
      <c r="M33" s="161"/>
      <c r="N33" s="161"/>
      <c r="O33" s="161"/>
      <c r="P33" s="161"/>
      <c r="Q33" s="161"/>
      <c r="R33" s="161"/>
      <c r="S33" s="161"/>
      <c r="T33" s="161"/>
      <c r="U33" s="161"/>
      <c r="V33" s="161"/>
      <c r="W33" s="161"/>
      <c r="X33" s="161"/>
      <c r="Y33" s="150"/>
      <c r="Z33" s="150"/>
      <c r="AA33" s="150"/>
      <c r="AB33" s="150"/>
      <c r="AC33" s="150"/>
      <c r="AD33" s="150"/>
      <c r="AE33" s="150"/>
      <c r="AF33" s="150"/>
      <c r="AG33" s="150" t="s">
        <v>221</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0">
        <v>9</v>
      </c>
      <c r="B34" s="171" t="s">
        <v>2069</v>
      </c>
      <c r="C34" s="180" t="s">
        <v>2070</v>
      </c>
      <c r="D34" s="172" t="s">
        <v>332</v>
      </c>
      <c r="E34" s="173">
        <v>1</v>
      </c>
      <c r="F34" s="174">
        <v>652.82000000000005</v>
      </c>
      <c r="G34" s="175">
        <f>ROUND(E34*F34,2)</f>
        <v>652.82000000000005</v>
      </c>
      <c r="H34" s="174"/>
      <c r="I34" s="175">
        <f>ROUND(E34*H34,2)</f>
        <v>0</v>
      </c>
      <c r="J34" s="174"/>
      <c r="K34" s="175">
        <f>ROUND(E34*J34,2)</f>
        <v>0</v>
      </c>
      <c r="L34" s="175">
        <v>21</v>
      </c>
      <c r="M34" s="175">
        <f>G34*(1+L34/100)</f>
        <v>789.91219999999998</v>
      </c>
      <c r="N34" s="175">
        <v>0</v>
      </c>
      <c r="O34" s="175">
        <f>ROUND(E34*N34,2)</f>
        <v>0</v>
      </c>
      <c r="P34" s="175">
        <v>0</v>
      </c>
      <c r="Q34" s="175">
        <f>ROUND(E34*P34,2)</f>
        <v>0</v>
      </c>
      <c r="R34" s="175"/>
      <c r="S34" s="175" t="s">
        <v>288</v>
      </c>
      <c r="T34" s="176" t="s">
        <v>218</v>
      </c>
      <c r="U34" s="161">
        <v>0</v>
      </c>
      <c r="V34" s="161">
        <f>ROUND(E34*U34,2)</f>
        <v>0</v>
      </c>
      <c r="W34" s="161"/>
      <c r="X34" s="161" t="s">
        <v>241</v>
      </c>
      <c r="Y34" s="150"/>
      <c r="Z34" s="150"/>
      <c r="AA34" s="150"/>
      <c r="AB34" s="150"/>
      <c r="AC34" s="150"/>
      <c r="AD34" s="150"/>
      <c r="AE34" s="150"/>
      <c r="AF34" s="150"/>
      <c r="AG34" s="150" t="s">
        <v>242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50"/>
      <c r="D35" s="251"/>
      <c r="E35" s="251"/>
      <c r="F35" s="251"/>
      <c r="G35" s="251"/>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221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70">
        <v>10</v>
      </c>
      <c r="B36" s="171" t="s">
        <v>2071</v>
      </c>
      <c r="C36" s="180" t="s">
        <v>2072</v>
      </c>
      <c r="D36" s="172" t="s">
        <v>332</v>
      </c>
      <c r="E36" s="173">
        <v>1</v>
      </c>
      <c r="F36" s="174">
        <v>985.18</v>
      </c>
      <c r="G36" s="175">
        <f>ROUND(E36*F36,2)</f>
        <v>985.18</v>
      </c>
      <c r="H36" s="174"/>
      <c r="I36" s="175">
        <f>ROUND(E36*H36,2)</f>
        <v>0</v>
      </c>
      <c r="J36" s="174"/>
      <c r="K36" s="175">
        <f>ROUND(E36*J36,2)</f>
        <v>0</v>
      </c>
      <c r="L36" s="175">
        <v>21</v>
      </c>
      <c r="M36" s="175">
        <f>G36*(1+L36/100)</f>
        <v>1192.0677999999998</v>
      </c>
      <c r="N36" s="175">
        <v>0</v>
      </c>
      <c r="O36" s="175">
        <f>ROUND(E36*N36,2)</f>
        <v>0</v>
      </c>
      <c r="P36" s="175">
        <v>0</v>
      </c>
      <c r="Q36" s="175">
        <f>ROUND(E36*P36,2)</f>
        <v>0</v>
      </c>
      <c r="R36" s="175"/>
      <c r="S36" s="175" t="s">
        <v>288</v>
      </c>
      <c r="T36" s="176" t="s">
        <v>218</v>
      </c>
      <c r="U36" s="161">
        <v>0</v>
      </c>
      <c r="V36" s="161">
        <f>ROUND(E36*U36,2)</f>
        <v>0</v>
      </c>
      <c r="W36" s="161"/>
      <c r="X36" s="161" t="s">
        <v>241</v>
      </c>
      <c r="Y36" s="150"/>
      <c r="Z36" s="150"/>
      <c r="AA36" s="150"/>
      <c r="AB36" s="150"/>
      <c r="AC36" s="150"/>
      <c r="AD36" s="150"/>
      <c r="AE36" s="150"/>
      <c r="AF36" s="150"/>
      <c r="AG36" s="150" t="s">
        <v>242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50"/>
      <c r="D37" s="251"/>
      <c r="E37" s="251"/>
      <c r="F37" s="251"/>
      <c r="G37" s="251"/>
      <c r="H37" s="161"/>
      <c r="I37" s="161"/>
      <c r="J37" s="161"/>
      <c r="K37" s="161"/>
      <c r="L37" s="161"/>
      <c r="M37" s="161"/>
      <c r="N37" s="161"/>
      <c r="O37" s="161"/>
      <c r="P37" s="161"/>
      <c r="Q37" s="161"/>
      <c r="R37" s="161"/>
      <c r="S37" s="161"/>
      <c r="T37" s="161"/>
      <c r="U37" s="161"/>
      <c r="V37" s="161"/>
      <c r="W37" s="161"/>
      <c r="X37" s="161"/>
      <c r="Y37" s="150"/>
      <c r="Z37" s="150"/>
      <c r="AA37" s="150"/>
      <c r="AB37" s="150"/>
      <c r="AC37" s="150"/>
      <c r="AD37" s="150"/>
      <c r="AE37" s="150"/>
      <c r="AF37" s="150"/>
      <c r="AG37" s="150" t="s">
        <v>221</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70">
        <v>11</v>
      </c>
      <c r="B38" s="171" t="s">
        <v>2073</v>
      </c>
      <c r="C38" s="180" t="s">
        <v>2074</v>
      </c>
      <c r="D38" s="172" t="s">
        <v>332</v>
      </c>
      <c r="E38" s="173">
        <v>1</v>
      </c>
      <c r="F38" s="174">
        <v>890.21</v>
      </c>
      <c r="G38" s="175">
        <f>ROUND(E38*F38,2)</f>
        <v>890.21</v>
      </c>
      <c r="H38" s="174"/>
      <c r="I38" s="175">
        <f>ROUND(E38*H38,2)</f>
        <v>0</v>
      </c>
      <c r="J38" s="174"/>
      <c r="K38" s="175">
        <f>ROUND(E38*J38,2)</f>
        <v>0</v>
      </c>
      <c r="L38" s="175">
        <v>21</v>
      </c>
      <c r="M38" s="175">
        <f>G38*(1+L38/100)</f>
        <v>1077.1541</v>
      </c>
      <c r="N38" s="175">
        <v>0</v>
      </c>
      <c r="O38" s="175">
        <f>ROUND(E38*N38,2)</f>
        <v>0</v>
      </c>
      <c r="P38" s="175">
        <v>0</v>
      </c>
      <c r="Q38" s="175">
        <f>ROUND(E38*P38,2)</f>
        <v>0</v>
      </c>
      <c r="R38" s="175"/>
      <c r="S38" s="175" t="s">
        <v>288</v>
      </c>
      <c r="T38" s="176" t="s">
        <v>218</v>
      </c>
      <c r="U38" s="161">
        <v>0</v>
      </c>
      <c r="V38" s="161">
        <f>ROUND(E38*U38,2)</f>
        <v>0</v>
      </c>
      <c r="W38" s="161"/>
      <c r="X38" s="161" t="s">
        <v>241</v>
      </c>
      <c r="Y38" s="150"/>
      <c r="Z38" s="150"/>
      <c r="AA38" s="150"/>
      <c r="AB38" s="150"/>
      <c r="AC38" s="150"/>
      <c r="AD38" s="150"/>
      <c r="AE38" s="150"/>
      <c r="AF38" s="150"/>
      <c r="AG38" s="150" t="s">
        <v>242</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50"/>
      <c r="D39" s="251"/>
      <c r="E39" s="251"/>
      <c r="F39" s="251"/>
      <c r="G39" s="251"/>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221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0">
        <v>12</v>
      </c>
      <c r="B40" s="171" t="s">
        <v>2075</v>
      </c>
      <c r="C40" s="180" t="s">
        <v>2076</v>
      </c>
      <c r="D40" s="172" t="s">
        <v>332</v>
      </c>
      <c r="E40" s="173">
        <v>4</v>
      </c>
      <c r="F40" s="174">
        <v>62.92</v>
      </c>
      <c r="G40" s="175">
        <f>ROUND(E40*F40,2)</f>
        <v>251.68</v>
      </c>
      <c r="H40" s="174"/>
      <c r="I40" s="175">
        <f>ROUND(E40*H40,2)</f>
        <v>0</v>
      </c>
      <c r="J40" s="174"/>
      <c r="K40" s="175">
        <f>ROUND(E40*J40,2)</f>
        <v>0</v>
      </c>
      <c r="L40" s="175">
        <v>21</v>
      </c>
      <c r="M40" s="175">
        <f>G40*(1+L40/100)</f>
        <v>304.53280000000001</v>
      </c>
      <c r="N40" s="175">
        <v>0</v>
      </c>
      <c r="O40" s="175">
        <f>ROUND(E40*N40,2)</f>
        <v>0</v>
      </c>
      <c r="P40" s="175">
        <v>0</v>
      </c>
      <c r="Q40" s="175">
        <f>ROUND(E40*P40,2)</f>
        <v>0</v>
      </c>
      <c r="R40" s="175"/>
      <c r="S40" s="175" t="s">
        <v>288</v>
      </c>
      <c r="T40" s="176" t="s">
        <v>218</v>
      </c>
      <c r="U40" s="161">
        <v>0</v>
      </c>
      <c r="V40" s="161">
        <f>ROUND(E40*U40,2)</f>
        <v>0</v>
      </c>
      <c r="W40" s="161"/>
      <c r="X40" s="161" t="s">
        <v>241</v>
      </c>
      <c r="Y40" s="150"/>
      <c r="Z40" s="150"/>
      <c r="AA40" s="150"/>
      <c r="AB40" s="150"/>
      <c r="AC40" s="150"/>
      <c r="AD40" s="150"/>
      <c r="AE40" s="150"/>
      <c r="AF40" s="150"/>
      <c r="AG40" s="150" t="s">
        <v>242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57"/>
      <c r="B41" s="158"/>
      <c r="C41" s="250"/>
      <c r="D41" s="251"/>
      <c r="E41" s="251"/>
      <c r="F41" s="251"/>
      <c r="G41" s="251"/>
      <c r="H41" s="161"/>
      <c r="I41" s="161"/>
      <c r="J41" s="161"/>
      <c r="K41" s="161"/>
      <c r="L41" s="161"/>
      <c r="M41" s="161"/>
      <c r="N41" s="161"/>
      <c r="O41" s="161"/>
      <c r="P41" s="161"/>
      <c r="Q41" s="161"/>
      <c r="R41" s="161"/>
      <c r="S41" s="161"/>
      <c r="T41" s="161"/>
      <c r="U41" s="161"/>
      <c r="V41" s="161"/>
      <c r="W41" s="161"/>
      <c r="X41" s="161"/>
      <c r="Y41" s="150"/>
      <c r="Z41" s="150"/>
      <c r="AA41" s="150"/>
      <c r="AB41" s="150"/>
      <c r="AC41" s="150"/>
      <c r="AD41" s="150"/>
      <c r="AE41" s="150"/>
      <c r="AF41" s="150"/>
      <c r="AG41" s="150" t="s">
        <v>221</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0">
        <v>13</v>
      </c>
      <c r="B42" s="171" t="s">
        <v>2077</v>
      </c>
      <c r="C42" s="180" t="s">
        <v>2078</v>
      </c>
      <c r="D42" s="172" t="s">
        <v>332</v>
      </c>
      <c r="E42" s="173">
        <v>4</v>
      </c>
      <c r="F42" s="174">
        <v>62.92</v>
      </c>
      <c r="G42" s="175">
        <f>ROUND(E42*F42,2)</f>
        <v>251.68</v>
      </c>
      <c r="H42" s="174"/>
      <c r="I42" s="175">
        <f>ROUND(E42*H42,2)</f>
        <v>0</v>
      </c>
      <c r="J42" s="174"/>
      <c r="K42" s="175">
        <f>ROUND(E42*J42,2)</f>
        <v>0</v>
      </c>
      <c r="L42" s="175">
        <v>21</v>
      </c>
      <c r="M42" s="175">
        <f>G42*(1+L42/100)</f>
        <v>304.53280000000001</v>
      </c>
      <c r="N42" s="175">
        <v>0</v>
      </c>
      <c r="O42" s="175">
        <f>ROUND(E42*N42,2)</f>
        <v>0</v>
      </c>
      <c r="P42" s="175">
        <v>0</v>
      </c>
      <c r="Q42" s="175">
        <f>ROUND(E42*P42,2)</f>
        <v>0</v>
      </c>
      <c r="R42" s="175"/>
      <c r="S42" s="175" t="s">
        <v>288</v>
      </c>
      <c r="T42" s="176" t="s">
        <v>218</v>
      </c>
      <c r="U42" s="161">
        <v>0</v>
      </c>
      <c r="V42" s="161">
        <f>ROUND(E42*U42,2)</f>
        <v>0</v>
      </c>
      <c r="W42" s="161"/>
      <c r="X42" s="161" t="s">
        <v>241</v>
      </c>
      <c r="Y42" s="150"/>
      <c r="Z42" s="150"/>
      <c r="AA42" s="150"/>
      <c r="AB42" s="150"/>
      <c r="AC42" s="150"/>
      <c r="AD42" s="150"/>
      <c r="AE42" s="150"/>
      <c r="AF42" s="150"/>
      <c r="AG42" s="150" t="s">
        <v>242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50"/>
      <c r="D43" s="251"/>
      <c r="E43" s="251"/>
      <c r="F43" s="251"/>
      <c r="G43" s="251"/>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221</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0">
        <v>14</v>
      </c>
      <c r="B44" s="171" t="s">
        <v>2079</v>
      </c>
      <c r="C44" s="180" t="s">
        <v>2080</v>
      </c>
      <c r="D44" s="172" t="s">
        <v>332</v>
      </c>
      <c r="E44" s="173">
        <v>2</v>
      </c>
      <c r="F44" s="174">
        <v>231.46</v>
      </c>
      <c r="G44" s="175">
        <f>ROUND(E44*F44,2)</f>
        <v>462.92</v>
      </c>
      <c r="H44" s="174"/>
      <c r="I44" s="175">
        <f>ROUND(E44*H44,2)</f>
        <v>0</v>
      </c>
      <c r="J44" s="174"/>
      <c r="K44" s="175">
        <f>ROUND(E44*J44,2)</f>
        <v>0</v>
      </c>
      <c r="L44" s="175">
        <v>21</v>
      </c>
      <c r="M44" s="175">
        <f>G44*(1+L44/100)</f>
        <v>560.13319999999999</v>
      </c>
      <c r="N44" s="175">
        <v>0</v>
      </c>
      <c r="O44" s="175">
        <f>ROUND(E44*N44,2)</f>
        <v>0</v>
      </c>
      <c r="P44" s="175">
        <v>0</v>
      </c>
      <c r="Q44" s="175">
        <f>ROUND(E44*P44,2)</f>
        <v>0</v>
      </c>
      <c r="R44" s="175"/>
      <c r="S44" s="175" t="s">
        <v>288</v>
      </c>
      <c r="T44" s="176" t="s">
        <v>218</v>
      </c>
      <c r="U44" s="161">
        <v>0</v>
      </c>
      <c r="V44" s="161">
        <f>ROUND(E44*U44,2)</f>
        <v>0</v>
      </c>
      <c r="W44" s="161"/>
      <c r="X44" s="161" t="s">
        <v>241</v>
      </c>
      <c r="Y44" s="150"/>
      <c r="Z44" s="150"/>
      <c r="AA44" s="150"/>
      <c r="AB44" s="150"/>
      <c r="AC44" s="150"/>
      <c r="AD44" s="150"/>
      <c r="AE44" s="150"/>
      <c r="AF44" s="150"/>
      <c r="AG44" s="150" t="s">
        <v>242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50"/>
      <c r="D45" s="251"/>
      <c r="E45" s="251"/>
      <c r="F45" s="251"/>
      <c r="G45" s="251"/>
      <c r="H45" s="161"/>
      <c r="I45" s="161"/>
      <c r="J45" s="161"/>
      <c r="K45" s="161"/>
      <c r="L45" s="161"/>
      <c r="M45" s="161"/>
      <c r="N45" s="161"/>
      <c r="O45" s="161"/>
      <c r="P45" s="161"/>
      <c r="Q45" s="161"/>
      <c r="R45" s="161"/>
      <c r="S45" s="161"/>
      <c r="T45" s="161"/>
      <c r="U45" s="161"/>
      <c r="V45" s="161"/>
      <c r="W45" s="161"/>
      <c r="X45" s="161"/>
      <c r="Y45" s="150"/>
      <c r="Z45" s="150"/>
      <c r="AA45" s="150"/>
      <c r="AB45" s="150"/>
      <c r="AC45" s="150"/>
      <c r="AD45" s="150"/>
      <c r="AE45" s="150"/>
      <c r="AF45" s="150"/>
      <c r="AG45" s="150" t="s">
        <v>221</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0">
        <v>15</v>
      </c>
      <c r="B46" s="171" t="s">
        <v>2081</v>
      </c>
      <c r="C46" s="180" t="s">
        <v>2082</v>
      </c>
      <c r="D46" s="172" t="s">
        <v>332</v>
      </c>
      <c r="E46" s="173">
        <v>30</v>
      </c>
      <c r="F46" s="174">
        <v>35.61</v>
      </c>
      <c r="G46" s="175">
        <f>ROUND(E46*F46,2)</f>
        <v>1068.3</v>
      </c>
      <c r="H46" s="174"/>
      <c r="I46" s="175">
        <f>ROUND(E46*H46,2)</f>
        <v>0</v>
      </c>
      <c r="J46" s="174"/>
      <c r="K46" s="175">
        <f>ROUND(E46*J46,2)</f>
        <v>0</v>
      </c>
      <c r="L46" s="175">
        <v>21</v>
      </c>
      <c r="M46" s="175">
        <f>G46*(1+L46/100)</f>
        <v>1292.6429999999998</v>
      </c>
      <c r="N46" s="175">
        <v>0</v>
      </c>
      <c r="O46" s="175">
        <f>ROUND(E46*N46,2)</f>
        <v>0</v>
      </c>
      <c r="P46" s="175">
        <v>0</v>
      </c>
      <c r="Q46" s="175">
        <f>ROUND(E46*P46,2)</f>
        <v>0</v>
      </c>
      <c r="R46" s="175"/>
      <c r="S46" s="175" t="s">
        <v>288</v>
      </c>
      <c r="T46" s="176" t="s">
        <v>218</v>
      </c>
      <c r="U46" s="161">
        <v>0</v>
      </c>
      <c r="V46" s="161">
        <f>ROUND(E46*U46,2)</f>
        <v>0</v>
      </c>
      <c r="W46" s="161"/>
      <c r="X46" s="161" t="s">
        <v>241</v>
      </c>
      <c r="Y46" s="150"/>
      <c r="Z46" s="150"/>
      <c r="AA46" s="150"/>
      <c r="AB46" s="150"/>
      <c r="AC46" s="150"/>
      <c r="AD46" s="150"/>
      <c r="AE46" s="150"/>
      <c r="AF46" s="150"/>
      <c r="AG46" s="150" t="s">
        <v>242</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50"/>
      <c r="D47" s="251"/>
      <c r="E47" s="251"/>
      <c r="F47" s="251"/>
      <c r="G47" s="251"/>
      <c r="H47" s="161"/>
      <c r="I47" s="161"/>
      <c r="J47" s="161"/>
      <c r="K47" s="161"/>
      <c r="L47" s="161"/>
      <c r="M47" s="161"/>
      <c r="N47" s="161"/>
      <c r="O47" s="161"/>
      <c r="P47" s="161"/>
      <c r="Q47" s="161"/>
      <c r="R47" s="161"/>
      <c r="S47" s="161"/>
      <c r="T47" s="161"/>
      <c r="U47" s="161"/>
      <c r="V47" s="161"/>
      <c r="W47" s="161"/>
      <c r="X47" s="161"/>
      <c r="Y47" s="150"/>
      <c r="Z47" s="150"/>
      <c r="AA47" s="150"/>
      <c r="AB47" s="150"/>
      <c r="AC47" s="150"/>
      <c r="AD47" s="150"/>
      <c r="AE47" s="150"/>
      <c r="AF47" s="150"/>
      <c r="AG47" s="150" t="s">
        <v>221</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0">
        <v>16</v>
      </c>
      <c r="B48" s="171" t="s">
        <v>2083</v>
      </c>
      <c r="C48" s="180" t="s">
        <v>2084</v>
      </c>
      <c r="D48" s="172" t="s">
        <v>332</v>
      </c>
      <c r="E48" s="173">
        <v>1</v>
      </c>
      <c r="F48" s="174">
        <v>5741.25</v>
      </c>
      <c r="G48" s="175">
        <f>ROUND(E48*F48,2)</f>
        <v>5741.25</v>
      </c>
      <c r="H48" s="174"/>
      <c r="I48" s="175">
        <f>ROUND(E48*H48,2)</f>
        <v>0</v>
      </c>
      <c r="J48" s="174"/>
      <c r="K48" s="175">
        <f>ROUND(E48*J48,2)</f>
        <v>0</v>
      </c>
      <c r="L48" s="175">
        <v>21</v>
      </c>
      <c r="M48" s="175">
        <f>G48*(1+L48/100)</f>
        <v>6946.9124999999995</v>
      </c>
      <c r="N48" s="175">
        <v>0</v>
      </c>
      <c r="O48" s="175">
        <f>ROUND(E48*N48,2)</f>
        <v>0</v>
      </c>
      <c r="P48" s="175">
        <v>0</v>
      </c>
      <c r="Q48" s="175">
        <f>ROUND(E48*P48,2)</f>
        <v>0</v>
      </c>
      <c r="R48" s="175"/>
      <c r="S48" s="175" t="s">
        <v>288</v>
      </c>
      <c r="T48" s="176" t="s">
        <v>218</v>
      </c>
      <c r="U48" s="161">
        <v>0</v>
      </c>
      <c r="V48" s="161">
        <f>ROUND(E48*U48,2)</f>
        <v>0</v>
      </c>
      <c r="W48" s="161"/>
      <c r="X48" s="161" t="s">
        <v>241</v>
      </c>
      <c r="Y48" s="150"/>
      <c r="Z48" s="150"/>
      <c r="AA48" s="150"/>
      <c r="AB48" s="150"/>
      <c r="AC48" s="150"/>
      <c r="AD48" s="150"/>
      <c r="AE48" s="150"/>
      <c r="AF48" s="150"/>
      <c r="AG48" s="150" t="s">
        <v>242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250"/>
      <c r="D49" s="251"/>
      <c r="E49" s="251"/>
      <c r="F49" s="251"/>
      <c r="G49" s="251"/>
      <c r="H49" s="161"/>
      <c r="I49" s="161"/>
      <c r="J49" s="161"/>
      <c r="K49" s="161"/>
      <c r="L49" s="161"/>
      <c r="M49" s="161"/>
      <c r="N49" s="161"/>
      <c r="O49" s="161"/>
      <c r="P49" s="161"/>
      <c r="Q49" s="161"/>
      <c r="R49" s="161"/>
      <c r="S49" s="161"/>
      <c r="T49" s="161"/>
      <c r="U49" s="161"/>
      <c r="V49" s="161"/>
      <c r="W49" s="161"/>
      <c r="X49" s="161"/>
      <c r="Y49" s="150"/>
      <c r="Z49" s="150"/>
      <c r="AA49" s="150"/>
      <c r="AB49" s="150"/>
      <c r="AC49" s="150"/>
      <c r="AD49" s="150"/>
      <c r="AE49" s="150"/>
      <c r="AF49" s="150"/>
      <c r="AG49" s="150" t="s">
        <v>221</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70">
        <v>17</v>
      </c>
      <c r="B50" s="171" t="s">
        <v>2085</v>
      </c>
      <c r="C50" s="180" t="s">
        <v>2086</v>
      </c>
      <c r="D50" s="172" t="s">
        <v>332</v>
      </c>
      <c r="E50" s="173">
        <v>1</v>
      </c>
      <c r="F50" s="174">
        <v>5400.6</v>
      </c>
      <c r="G50" s="175">
        <f>ROUND(E50*F50,2)</f>
        <v>5400.6</v>
      </c>
      <c r="H50" s="174"/>
      <c r="I50" s="175">
        <f>ROUND(E50*H50,2)</f>
        <v>0</v>
      </c>
      <c r="J50" s="174"/>
      <c r="K50" s="175">
        <f>ROUND(E50*J50,2)</f>
        <v>0</v>
      </c>
      <c r="L50" s="175">
        <v>21</v>
      </c>
      <c r="M50" s="175">
        <f>G50*(1+L50/100)</f>
        <v>6534.7260000000006</v>
      </c>
      <c r="N50" s="175">
        <v>0</v>
      </c>
      <c r="O50" s="175">
        <f>ROUND(E50*N50,2)</f>
        <v>0</v>
      </c>
      <c r="P50" s="175">
        <v>0</v>
      </c>
      <c r="Q50" s="175">
        <f>ROUND(E50*P50,2)</f>
        <v>0</v>
      </c>
      <c r="R50" s="175"/>
      <c r="S50" s="175" t="s">
        <v>288</v>
      </c>
      <c r="T50" s="176" t="s">
        <v>218</v>
      </c>
      <c r="U50" s="161">
        <v>0</v>
      </c>
      <c r="V50" s="161">
        <f>ROUND(E50*U50,2)</f>
        <v>0</v>
      </c>
      <c r="W50" s="161"/>
      <c r="X50" s="161" t="s">
        <v>241</v>
      </c>
      <c r="Y50" s="150"/>
      <c r="Z50" s="150"/>
      <c r="AA50" s="150"/>
      <c r="AB50" s="150"/>
      <c r="AC50" s="150"/>
      <c r="AD50" s="150"/>
      <c r="AE50" s="150"/>
      <c r="AF50" s="150"/>
      <c r="AG50" s="150" t="s">
        <v>242</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57"/>
      <c r="B51" s="158"/>
      <c r="C51" s="250"/>
      <c r="D51" s="251"/>
      <c r="E51" s="251"/>
      <c r="F51" s="251"/>
      <c r="G51" s="251"/>
      <c r="H51" s="161"/>
      <c r="I51" s="161"/>
      <c r="J51" s="161"/>
      <c r="K51" s="161"/>
      <c r="L51" s="161"/>
      <c r="M51" s="161"/>
      <c r="N51" s="161"/>
      <c r="O51" s="161"/>
      <c r="P51" s="161"/>
      <c r="Q51" s="161"/>
      <c r="R51" s="161"/>
      <c r="S51" s="161"/>
      <c r="T51" s="161"/>
      <c r="U51" s="161"/>
      <c r="V51" s="161"/>
      <c r="W51" s="161"/>
      <c r="X51" s="161"/>
      <c r="Y51" s="150"/>
      <c r="Z51" s="150"/>
      <c r="AA51" s="150"/>
      <c r="AB51" s="150"/>
      <c r="AC51" s="150"/>
      <c r="AD51" s="150"/>
      <c r="AE51" s="150"/>
      <c r="AF51" s="150"/>
      <c r="AG51" s="150" t="s">
        <v>221</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70">
        <v>18</v>
      </c>
      <c r="B52" s="171" t="s">
        <v>2087</v>
      </c>
      <c r="C52" s="180" t="s">
        <v>2088</v>
      </c>
      <c r="D52" s="172" t="s">
        <v>332</v>
      </c>
      <c r="E52" s="173">
        <v>1</v>
      </c>
      <c r="F52" s="174">
        <v>5341.25</v>
      </c>
      <c r="G52" s="175">
        <f>ROUND(E52*F52,2)</f>
        <v>5341.25</v>
      </c>
      <c r="H52" s="174"/>
      <c r="I52" s="175">
        <f>ROUND(E52*H52,2)</f>
        <v>0</v>
      </c>
      <c r="J52" s="174"/>
      <c r="K52" s="175">
        <f>ROUND(E52*J52,2)</f>
        <v>0</v>
      </c>
      <c r="L52" s="175">
        <v>21</v>
      </c>
      <c r="M52" s="175">
        <f>G52*(1+L52/100)</f>
        <v>6462.9124999999995</v>
      </c>
      <c r="N52" s="175">
        <v>0</v>
      </c>
      <c r="O52" s="175">
        <f>ROUND(E52*N52,2)</f>
        <v>0</v>
      </c>
      <c r="P52" s="175">
        <v>0</v>
      </c>
      <c r="Q52" s="175">
        <f>ROUND(E52*P52,2)</f>
        <v>0</v>
      </c>
      <c r="R52" s="175"/>
      <c r="S52" s="175" t="s">
        <v>288</v>
      </c>
      <c r="T52" s="176" t="s">
        <v>218</v>
      </c>
      <c r="U52" s="161">
        <v>0</v>
      </c>
      <c r="V52" s="161">
        <f>ROUND(E52*U52,2)</f>
        <v>0</v>
      </c>
      <c r="W52" s="161"/>
      <c r="X52" s="161" t="s">
        <v>241</v>
      </c>
      <c r="Y52" s="150"/>
      <c r="Z52" s="150"/>
      <c r="AA52" s="150"/>
      <c r="AB52" s="150"/>
      <c r="AC52" s="150"/>
      <c r="AD52" s="150"/>
      <c r="AE52" s="150"/>
      <c r="AF52" s="150"/>
      <c r="AG52" s="150" t="s">
        <v>242</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50"/>
      <c r="D53" s="251"/>
      <c r="E53" s="251"/>
      <c r="F53" s="251"/>
      <c r="G53" s="251"/>
      <c r="H53" s="161"/>
      <c r="I53" s="161"/>
      <c r="J53" s="161"/>
      <c r="K53" s="161"/>
      <c r="L53" s="161"/>
      <c r="M53" s="161"/>
      <c r="N53" s="161"/>
      <c r="O53" s="161"/>
      <c r="P53" s="161"/>
      <c r="Q53" s="161"/>
      <c r="R53" s="161"/>
      <c r="S53" s="161"/>
      <c r="T53" s="161"/>
      <c r="U53" s="161"/>
      <c r="V53" s="161"/>
      <c r="W53" s="161"/>
      <c r="X53" s="161"/>
      <c r="Y53" s="150"/>
      <c r="Z53" s="150"/>
      <c r="AA53" s="150"/>
      <c r="AB53" s="150"/>
      <c r="AC53" s="150"/>
      <c r="AD53" s="150"/>
      <c r="AE53" s="150"/>
      <c r="AF53" s="150"/>
      <c r="AG53" s="150" t="s">
        <v>221</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0">
        <v>19</v>
      </c>
      <c r="B54" s="171" t="s">
        <v>2089</v>
      </c>
      <c r="C54" s="180" t="s">
        <v>2090</v>
      </c>
      <c r="D54" s="172" t="s">
        <v>332</v>
      </c>
      <c r="E54" s="173">
        <v>1</v>
      </c>
      <c r="F54" s="174">
        <v>3916.92</v>
      </c>
      <c r="G54" s="175">
        <f>ROUND(E54*F54,2)</f>
        <v>3916.92</v>
      </c>
      <c r="H54" s="174"/>
      <c r="I54" s="175">
        <f>ROUND(E54*H54,2)</f>
        <v>0</v>
      </c>
      <c r="J54" s="174"/>
      <c r="K54" s="175">
        <f>ROUND(E54*J54,2)</f>
        <v>0</v>
      </c>
      <c r="L54" s="175">
        <v>21</v>
      </c>
      <c r="M54" s="175">
        <f>G54*(1+L54/100)</f>
        <v>4739.4732000000004</v>
      </c>
      <c r="N54" s="175">
        <v>0</v>
      </c>
      <c r="O54" s="175">
        <f>ROUND(E54*N54,2)</f>
        <v>0</v>
      </c>
      <c r="P54" s="175">
        <v>0</v>
      </c>
      <c r="Q54" s="175">
        <f>ROUND(E54*P54,2)</f>
        <v>0</v>
      </c>
      <c r="R54" s="175"/>
      <c r="S54" s="175" t="s">
        <v>288</v>
      </c>
      <c r="T54" s="176" t="s">
        <v>218</v>
      </c>
      <c r="U54" s="161">
        <v>0</v>
      </c>
      <c r="V54" s="161">
        <f>ROUND(E54*U54,2)</f>
        <v>0</v>
      </c>
      <c r="W54" s="161"/>
      <c r="X54" s="161" t="s">
        <v>241</v>
      </c>
      <c r="Y54" s="150"/>
      <c r="Z54" s="150"/>
      <c r="AA54" s="150"/>
      <c r="AB54" s="150"/>
      <c r="AC54" s="150"/>
      <c r="AD54" s="150"/>
      <c r="AE54" s="150"/>
      <c r="AF54" s="150"/>
      <c r="AG54" s="150" t="s">
        <v>242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57"/>
      <c r="B55" s="158"/>
      <c r="C55" s="250"/>
      <c r="D55" s="251"/>
      <c r="E55" s="251"/>
      <c r="F55" s="251"/>
      <c r="G55" s="251"/>
      <c r="H55" s="161"/>
      <c r="I55" s="161"/>
      <c r="J55" s="161"/>
      <c r="K55" s="161"/>
      <c r="L55" s="161"/>
      <c r="M55" s="161"/>
      <c r="N55" s="161"/>
      <c r="O55" s="161"/>
      <c r="P55" s="161"/>
      <c r="Q55" s="161"/>
      <c r="R55" s="161"/>
      <c r="S55" s="161"/>
      <c r="T55" s="161"/>
      <c r="U55" s="161"/>
      <c r="V55" s="161"/>
      <c r="W55" s="161"/>
      <c r="X55" s="161"/>
      <c r="Y55" s="150"/>
      <c r="Z55" s="150"/>
      <c r="AA55" s="150"/>
      <c r="AB55" s="150"/>
      <c r="AC55" s="150"/>
      <c r="AD55" s="150"/>
      <c r="AE55" s="150"/>
      <c r="AF55" s="150"/>
      <c r="AG55" s="150" t="s">
        <v>221</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70">
        <v>20</v>
      </c>
      <c r="B56" s="171" t="s">
        <v>2091</v>
      </c>
      <c r="C56" s="180" t="s">
        <v>2092</v>
      </c>
      <c r="D56" s="172" t="s">
        <v>332</v>
      </c>
      <c r="E56" s="173">
        <v>1</v>
      </c>
      <c r="F56" s="174">
        <v>2448.67</v>
      </c>
      <c r="G56" s="175">
        <f>ROUND(E56*F56,2)</f>
        <v>2448.67</v>
      </c>
      <c r="H56" s="174"/>
      <c r="I56" s="175">
        <f>ROUND(E56*H56,2)</f>
        <v>0</v>
      </c>
      <c r="J56" s="174"/>
      <c r="K56" s="175">
        <f>ROUND(E56*J56,2)</f>
        <v>0</v>
      </c>
      <c r="L56" s="175">
        <v>21</v>
      </c>
      <c r="M56" s="175">
        <f>G56*(1+L56/100)</f>
        <v>2962.8906999999999</v>
      </c>
      <c r="N56" s="175">
        <v>0</v>
      </c>
      <c r="O56" s="175">
        <f>ROUND(E56*N56,2)</f>
        <v>0</v>
      </c>
      <c r="P56" s="175">
        <v>0</v>
      </c>
      <c r="Q56" s="175">
        <f>ROUND(E56*P56,2)</f>
        <v>0</v>
      </c>
      <c r="R56" s="175"/>
      <c r="S56" s="175" t="s">
        <v>288</v>
      </c>
      <c r="T56" s="176" t="s">
        <v>218</v>
      </c>
      <c r="U56" s="161">
        <v>0</v>
      </c>
      <c r="V56" s="161">
        <f>ROUND(E56*U56,2)</f>
        <v>0</v>
      </c>
      <c r="W56" s="161"/>
      <c r="X56" s="161" t="s">
        <v>241</v>
      </c>
      <c r="Y56" s="150"/>
      <c r="Z56" s="150"/>
      <c r="AA56" s="150"/>
      <c r="AB56" s="150"/>
      <c r="AC56" s="150"/>
      <c r="AD56" s="150"/>
      <c r="AE56" s="150"/>
      <c r="AF56" s="150"/>
      <c r="AG56" s="150" t="s">
        <v>242</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250"/>
      <c r="D57" s="251"/>
      <c r="E57" s="251"/>
      <c r="F57" s="251"/>
      <c r="G57" s="251"/>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221</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0">
        <v>21</v>
      </c>
      <c r="B58" s="171" t="s">
        <v>2093</v>
      </c>
      <c r="C58" s="180" t="s">
        <v>2094</v>
      </c>
      <c r="D58" s="172" t="s">
        <v>332</v>
      </c>
      <c r="E58" s="173">
        <v>2</v>
      </c>
      <c r="F58" s="174">
        <v>724.05</v>
      </c>
      <c r="G58" s="175">
        <f>ROUND(E58*F58,2)</f>
        <v>1448.1</v>
      </c>
      <c r="H58" s="174"/>
      <c r="I58" s="175">
        <f>ROUND(E58*H58,2)</f>
        <v>0</v>
      </c>
      <c r="J58" s="174"/>
      <c r="K58" s="175">
        <f>ROUND(E58*J58,2)</f>
        <v>0</v>
      </c>
      <c r="L58" s="175">
        <v>21</v>
      </c>
      <c r="M58" s="175">
        <f>G58*(1+L58/100)</f>
        <v>1752.2009999999998</v>
      </c>
      <c r="N58" s="175">
        <v>0</v>
      </c>
      <c r="O58" s="175">
        <f>ROUND(E58*N58,2)</f>
        <v>0</v>
      </c>
      <c r="P58" s="175">
        <v>0</v>
      </c>
      <c r="Q58" s="175">
        <f>ROUND(E58*P58,2)</f>
        <v>0</v>
      </c>
      <c r="R58" s="175"/>
      <c r="S58" s="175" t="s">
        <v>288</v>
      </c>
      <c r="T58" s="176" t="s">
        <v>218</v>
      </c>
      <c r="U58" s="161">
        <v>0</v>
      </c>
      <c r="V58" s="161">
        <f>ROUND(E58*U58,2)</f>
        <v>0</v>
      </c>
      <c r="W58" s="161"/>
      <c r="X58" s="161" t="s">
        <v>241</v>
      </c>
      <c r="Y58" s="150"/>
      <c r="Z58" s="150"/>
      <c r="AA58" s="150"/>
      <c r="AB58" s="150"/>
      <c r="AC58" s="150"/>
      <c r="AD58" s="150"/>
      <c r="AE58" s="150"/>
      <c r="AF58" s="150"/>
      <c r="AG58" s="150" t="s">
        <v>242</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57"/>
      <c r="B59" s="158"/>
      <c r="C59" s="250"/>
      <c r="D59" s="251"/>
      <c r="E59" s="251"/>
      <c r="F59" s="251"/>
      <c r="G59" s="251"/>
      <c r="H59" s="161"/>
      <c r="I59" s="161"/>
      <c r="J59" s="161"/>
      <c r="K59" s="161"/>
      <c r="L59" s="161"/>
      <c r="M59" s="161"/>
      <c r="N59" s="161"/>
      <c r="O59" s="161"/>
      <c r="P59" s="161"/>
      <c r="Q59" s="161"/>
      <c r="R59" s="161"/>
      <c r="S59" s="161"/>
      <c r="T59" s="161"/>
      <c r="U59" s="161"/>
      <c r="V59" s="161"/>
      <c r="W59" s="161"/>
      <c r="X59" s="161"/>
      <c r="Y59" s="150"/>
      <c r="Z59" s="150"/>
      <c r="AA59" s="150"/>
      <c r="AB59" s="150"/>
      <c r="AC59" s="150"/>
      <c r="AD59" s="150"/>
      <c r="AE59" s="150"/>
      <c r="AF59" s="150"/>
      <c r="AG59" s="150" t="s">
        <v>221</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70">
        <v>22</v>
      </c>
      <c r="B60" s="171" t="s">
        <v>2095</v>
      </c>
      <c r="C60" s="180" t="s">
        <v>2096</v>
      </c>
      <c r="D60" s="172" t="s">
        <v>332</v>
      </c>
      <c r="E60" s="173">
        <v>1</v>
      </c>
      <c r="F60" s="174">
        <v>4102.1000000000004</v>
      </c>
      <c r="G60" s="175">
        <f>ROUND(E60*F60,2)</f>
        <v>4102.1000000000004</v>
      </c>
      <c r="H60" s="174"/>
      <c r="I60" s="175">
        <f>ROUND(E60*H60,2)</f>
        <v>0</v>
      </c>
      <c r="J60" s="174"/>
      <c r="K60" s="175">
        <f>ROUND(E60*J60,2)</f>
        <v>0</v>
      </c>
      <c r="L60" s="175">
        <v>21</v>
      </c>
      <c r="M60" s="175">
        <f>G60*(1+L60/100)</f>
        <v>4963.5410000000002</v>
      </c>
      <c r="N60" s="175">
        <v>0</v>
      </c>
      <c r="O60" s="175">
        <f>ROUND(E60*N60,2)</f>
        <v>0</v>
      </c>
      <c r="P60" s="175">
        <v>0</v>
      </c>
      <c r="Q60" s="175">
        <f>ROUND(E60*P60,2)</f>
        <v>0</v>
      </c>
      <c r="R60" s="175"/>
      <c r="S60" s="175" t="s">
        <v>288</v>
      </c>
      <c r="T60" s="176" t="s">
        <v>218</v>
      </c>
      <c r="U60" s="161">
        <v>0</v>
      </c>
      <c r="V60" s="161">
        <f>ROUND(E60*U60,2)</f>
        <v>0</v>
      </c>
      <c r="W60" s="161"/>
      <c r="X60" s="161" t="s">
        <v>241</v>
      </c>
      <c r="Y60" s="150"/>
      <c r="Z60" s="150"/>
      <c r="AA60" s="150"/>
      <c r="AB60" s="150"/>
      <c r="AC60" s="150"/>
      <c r="AD60" s="150"/>
      <c r="AE60" s="150"/>
      <c r="AF60" s="150"/>
      <c r="AG60" s="150" t="s">
        <v>242</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50"/>
      <c r="D61" s="251"/>
      <c r="E61" s="251"/>
      <c r="F61" s="251"/>
      <c r="G61" s="251"/>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221</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0">
        <v>23</v>
      </c>
      <c r="B62" s="171" t="s">
        <v>2097</v>
      </c>
      <c r="C62" s="180" t="s">
        <v>2098</v>
      </c>
      <c r="D62" s="172" t="s">
        <v>239</v>
      </c>
      <c r="E62" s="173">
        <v>150</v>
      </c>
      <c r="F62" s="174">
        <v>10.68</v>
      </c>
      <c r="G62" s="175">
        <f>ROUND(E62*F62,2)</f>
        <v>1602</v>
      </c>
      <c r="H62" s="174"/>
      <c r="I62" s="175">
        <f>ROUND(E62*H62,2)</f>
        <v>0</v>
      </c>
      <c r="J62" s="174"/>
      <c r="K62" s="175">
        <f>ROUND(E62*J62,2)</f>
        <v>0</v>
      </c>
      <c r="L62" s="175">
        <v>21</v>
      </c>
      <c r="M62" s="175">
        <f>G62*(1+L62/100)</f>
        <v>1938.4199999999998</v>
      </c>
      <c r="N62" s="175">
        <v>0</v>
      </c>
      <c r="O62" s="175">
        <f>ROUND(E62*N62,2)</f>
        <v>0</v>
      </c>
      <c r="P62" s="175">
        <v>0</v>
      </c>
      <c r="Q62" s="175">
        <f>ROUND(E62*P62,2)</f>
        <v>0</v>
      </c>
      <c r="R62" s="175"/>
      <c r="S62" s="175" t="s">
        <v>288</v>
      </c>
      <c r="T62" s="176" t="s">
        <v>218</v>
      </c>
      <c r="U62" s="161">
        <v>0</v>
      </c>
      <c r="V62" s="161">
        <f>ROUND(E62*U62,2)</f>
        <v>0</v>
      </c>
      <c r="W62" s="161"/>
      <c r="X62" s="161" t="s">
        <v>241</v>
      </c>
      <c r="Y62" s="150"/>
      <c r="Z62" s="150"/>
      <c r="AA62" s="150"/>
      <c r="AB62" s="150"/>
      <c r="AC62" s="150"/>
      <c r="AD62" s="150"/>
      <c r="AE62" s="150"/>
      <c r="AF62" s="150"/>
      <c r="AG62" s="150" t="s">
        <v>242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50"/>
      <c r="D63" s="251"/>
      <c r="E63" s="251"/>
      <c r="F63" s="251"/>
      <c r="G63" s="251"/>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221</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70">
        <v>24</v>
      </c>
      <c r="B64" s="171" t="s">
        <v>2099</v>
      </c>
      <c r="C64" s="180" t="s">
        <v>2100</v>
      </c>
      <c r="D64" s="172" t="s">
        <v>332</v>
      </c>
      <c r="E64" s="173">
        <v>1</v>
      </c>
      <c r="F64" s="174">
        <v>6528.07</v>
      </c>
      <c r="G64" s="175">
        <f>ROUND(E64*F64,2)</f>
        <v>6528.07</v>
      </c>
      <c r="H64" s="174"/>
      <c r="I64" s="175">
        <f>ROUND(E64*H64,2)</f>
        <v>0</v>
      </c>
      <c r="J64" s="174"/>
      <c r="K64" s="175">
        <f>ROUND(E64*J64,2)</f>
        <v>0</v>
      </c>
      <c r="L64" s="175">
        <v>21</v>
      </c>
      <c r="M64" s="175">
        <f>G64*(1+L64/100)</f>
        <v>7898.9646999999995</v>
      </c>
      <c r="N64" s="175">
        <v>0</v>
      </c>
      <c r="O64" s="175">
        <f>ROUND(E64*N64,2)</f>
        <v>0</v>
      </c>
      <c r="P64" s="175">
        <v>0</v>
      </c>
      <c r="Q64" s="175">
        <f>ROUND(E64*P64,2)</f>
        <v>0</v>
      </c>
      <c r="R64" s="175"/>
      <c r="S64" s="175" t="s">
        <v>288</v>
      </c>
      <c r="T64" s="176" t="s">
        <v>218</v>
      </c>
      <c r="U64" s="161">
        <v>0</v>
      </c>
      <c r="V64" s="161">
        <f>ROUND(E64*U64,2)</f>
        <v>0</v>
      </c>
      <c r="W64" s="161"/>
      <c r="X64" s="161" t="s">
        <v>241</v>
      </c>
      <c r="Y64" s="150"/>
      <c r="Z64" s="150"/>
      <c r="AA64" s="150"/>
      <c r="AB64" s="150"/>
      <c r="AC64" s="150"/>
      <c r="AD64" s="150"/>
      <c r="AE64" s="150"/>
      <c r="AF64" s="150"/>
      <c r="AG64" s="150" t="s">
        <v>242</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50"/>
      <c r="D65" s="251"/>
      <c r="E65" s="251"/>
      <c r="F65" s="251"/>
      <c r="G65" s="251"/>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221</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70">
        <v>25</v>
      </c>
      <c r="B66" s="171" t="s">
        <v>2101</v>
      </c>
      <c r="C66" s="180" t="s">
        <v>2102</v>
      </c>
      <c r="D66" s="172" t="s">
        <v>239</v>
      </c>
      <c r="E66" s="173">
        <v>150</v>
      </c>
      <c r="F66" s="174">
        <v>26.12</v>
      </c>
      <c r="G66" s="175">
        <f>ROUND(E66*F66,2)</f>
        <v>3918</v>
      </c>
      <c r="H66" s="174"/>
      <c r="I66" s="175">
        <f>ROUND(E66*H66,2)</f>
        <v>0</v>
      </c>
      <c r="J66" s="174"/>
      <c r="K66" s="175">
        <f>ROUND(E66*J66,2)</f>
        <v>0</v>
      </c>
      <c r="L66" s="175">
        <v>21</v>
      </c>
      <c r="M66" s="175">
        <f>G66*(1+L66/100)</f>
        <v>4740.78</v>
      </c>
      <c r="N66" s="175">
        <v>0</v>
      </c>
      <c r="O66" s="175">
        <f>ROUND(E66*N66,2)</f>
        <v>0</v>
      </c>
      <c r="P66" s="175">
        <v>0</v>
      </c>
      <c r="Q66" s="175">
        <f>ROUND(E66*P66,2)</f>
        <v>0</v>
      </c>
      <c r="R66" s="175"/>
      <c r="S66" s="175" t="s">
        <v>288</v>
      </c>
      <c r="T66" s="176" t="s">
        <v>218</v>
      </c>
      <c r="U66" s="161">
        <v>0</v>
      </c>
      <c r="V66" s="161">
        <f>ROUND(E66*U66,2)</f>
        <v>0</v>
      </c>
      <c r="W66" s="161"/>
      <c r="X66" s="161" t="s">
        <v>241</v>
      </c>
      <c r="Y66" s="150"/>
      <c r="Z66" s="150"/>
      <c r="AA66" s="150"/>
      <c r="AB66" s="150"/>
      <c r="AC66" s="150"/>
      <c r="AD66" s="150"/>
      <c r="AE66" s="150"/>
      <c r="AF66" s="150"/>
      <c r="AG66" s="150" t="s">
        <v>242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57"/>
      <c r="B67" s="158"/>
      <c r="C67" s="250"/>
      <c r="D67" s="251"/>
      <c r="E67" s="251"/>
      <c r="F67" s="251"/>
      <c r="G67" s="251"/>
      <c r="H67" s="161"/>
      <c r="I67" s="161"/>
      <c r="J67" s="161"/>
      <c r="K67" s="161"/>
      <c r="L67" s="161"/>
      <c r="M67" s="161"/>
      <c r="N67" s="161"/>
      <c r="O67" s="161"/>
      <c r="P67" s="161"/>
      <c r="Q67" s="161"/>
      <c r="R67" s="161"/>
      <c r="S67" s="161"/>
      <c r="T67" s="161"/>
      <c r="U67" s="161"/>
      <c r="V67" s="161"/>
      <c r="W67" s="161"/>
      <c r="X67" s="161"/>
      <c r="Y67" s="150"/>
      <c r="Z67" s="150"/>
      <c r="AA67" s="150"/>
      <c r="AB67" s="150"/>
      <c r="AC67" s="150"/>
      <c r="AD67" s="150"/>
      <c r="AE67" s="150"/>
      <c r="AF67" s="150"/>
      <c r="AG67" s="150" t="s">
        <v>221</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0">
        <v>26</v>
      </c>
      <c r="B68" s="171" t="s">
        <v>2103</v>
      </c>
      <c r="C68" s="180" t="s">
        <v>2104</v>
      </c>
      <c r="D68" s="172" t="s">
        <v>332</v>
      </c>
      <c r="E68" s="173">
        <v>4</v>
      </c>
      <c r="F68" s="174">
        <v>474.77</v>
      </c>
      <c r="G68" s="175">
        <f>ROUND(E68*F68,2)</f>
        <v>1899.08</v>
      </c>
      <c r="H68" s="174"/>
      <c r="I68" s="175">
        <f>ROUND(E68*H68,2)</f>
        <v>0</v>
      </c>
      <c r="J68" s="174"/>
      <c r="K68" s="175">
        <f>ROUND(E68*J68,2)</f>
        <v>0</v>
      </c>
      <c r="L68" s="175">
        <v>21</v>
      </c>
      <c r="M68" s="175">
        <f>G68*(1+L68/100)</f>
        <v>2297.8867999999998</v>
      </c>
      <c r="N68" s="175">
        <v>0</v>
      </c>
      <c r="O68" s="175">
        <f>ROUND(E68*N68,2)</f>
        <v>0</v>
      </c>
      <c r="P68" s="175">
        <v>0</v>
      </c>
      <c r="Q68" s="175">
        <f>ROUND(E68*P68,2)</f>
        <v>0</v>
      </c>
      <c r="R68" s="175"/>
      <c r="S68" s="175" t="s">
        <v>288</v>
      </c>
      <c r="T68" s="176" t="s">
        <v>218</v>
      </c>
      <c r="U68" s="161">
        <v>0</v>
      </c>
      <c r="V68" s="161">
        <f>ROUND(E68*U68,2)</f>
        <v>0</v>
      </c>
      <c r="W68" s="161"/>
      <c r="X68" s="161" t="s">
        <v>241</v>
      </c>
      <c r="Y68" s="150"/>
      <c r="Z68" s="150"/>
      <c r="AA68" s="150"/>
      <c r="AB68" s="150"/>
      <c r="AC68" s="150"/>
      <c r="AD68" s="150"/>
      <c r="AE68" s="150"/>
      <c r="AF68" s="150"/>
      <c r="AG68" s="150" t="s">
        <v>242</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50"/>
      <c r="D69" s="251"/>
      <c r="E69" s="251"/>
      <c r="F69" s="251"/>
      <c r="G69" s="251"/>
      <c r="H69" s="161"/>
      <c r="I69" s="161"/>
      <c r="J69" s="161"/>
      <c r="K69" s="161"/>
      <c r="L69" s="161"/>
      <c r="M69" s="161"/>
      <c r="N69" s="161"/>
      <c r="O69" s="161"/>
      <c r="P69" s="161"/>
      <c r="Q69" s="161"/>
      <c r="R69" s="161"/>
      <c r="S69" s="161"/>
      <c r="T69" s="161"/>
      <c r="U69" s="161"/>
      <c r="V69" s="161"/>
      <c r="W69" s="161"/>
      <c r="X69" s="161"/>
      <c r="Y69" s="150"/>
      <c r="Z69" s="150"/>
      <c r="AA69" s="150"/>
      <c r="AB69" s="150"/>
      <c r="AC69" s="150"/>
      <c r="AD69" s="150"/>
      <c r="AE69" s="150"/>
      <c r="AF69" s="150"/>
      <c r="AG69" s="150" t="s">
        <v>221</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70">
        <v>27</v>
      </c>
      <c r="B70" s="171" t="s">
        <v>2105</v>
      </c>
      <c r="C70" s="180" t="s">
        <v>2106</v>
      </c>
      <c r="D70" s="172" t="s">
        <v>332</v>
      </c>
      <c r="E70" s="173">
        <v>1</v>
      </c>
      <c r="F70" s="174">
        <v>3798.23</v>
      </c>
      <c r="G70" s="175">
        <f>ROUND(E70*F70,2)</f>
        <v>3798.23</v>
      </c>
      <c r="H70" s="174"/>
      <c r="I70" s="175">
        <f>ROUND(E70*H70,2)</f>
        <v>0</v>
      </c>
      <c r="J70" s="174"/>
      <c r="K70" s="175">
        <f>ROUND(E70*J70,2)</f>
        <v>0</v>
      </c>
      <c r="L70" s="175">
        <v>21</v>
      </c>
      <c r="M70" s="175">
        <f>G70*(1+L70/100)</f>
        <v>4595.8582999999999</v>
      </c>
      <c r="N70" s="175">
        <v>0</v>
      </c>
      <c r="O70" s="175">
        <f>ROUND(E70*N70,2)</f>
        <v>0</v>
      </c>
      <c r="P70" s="175">
        <v>0</v>
      </c>
      <c r="Q70" s="175">
        <f>ROUND(E70*P70,2)</f>
        <v>0</v>
      </c>
      <c r="R70" s="175"/>
      <c r="S70" s="175" t="s">
        <v>288</v>
      </c>
      <c r="T70" s="176" t="s">
        <v>218</v>
      </c>
      <c r="U70" s="161">
        <v>0</v>
      </c>
      <c r="V70" s="161">
        <f>ROUND(E70*U70,2)</f>
        <v>0</v>
      </c>
      <c r="W70" s="161"/>
      <c r="X70" s="161" t="s">
        <v>241</v>
      </c>
      <c r="Y70" s="150"/>
      <c r="Z70" s="150"/>
      <c r="AA70" s="150"/>
      <c r="AB70" s="150"/>
      <c r="AC70" s="150"/>
      <c r="AD70" s="150"/>
      <c r="AE70" s="150"/>
      <c r="AF70" s="150"/>
      <c r="AG70" s="150" t="s">
        <v>242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250"/>
      <c r="D71" s="251"/>
      <c r="E71" s="251"/>
      <c r="F71" s="251"/>
      <c r="G71" s="251"/>
      <c r="H71" s="161"/>
      <c r="I71" s="161"/>
      <c r="J71" s="161"/>
      <c r="K71" s="161"/>
      <c r="L71" s="161"/>
      <c r="M71" s="161"/>
      <c r="N71" s="161"/>
      <c r="O71" s="161"/>
      <c r="P71" s="161"/>
      <c r="Q71" s="161"/>
      <c r="R71" s="161"/>
      <c r="S71" s="161"/>
      <c r="T71" s="161"/>
      <c r="U71" s="161"/>
      <c r="V71" s="161"/>
      <c r="W71" s="161"/>
      <c r="X71" s="161"/>
      <c r="Y71" s="150"/>
      <c r="Z71" s="150"/>
      <c r="AA71" s="150"/>
      <c r="AB71" s="150"/>
      <c r="AC71" s="150"/>
      <c r="AD71" s="150"/>
      <c r="AE71" s="150"/>
      <c r="AF71" s="150"/>
      <c r="AG71" s="150" t="s">
        <v>221</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x14ac:dyDescent="0.2">
      <c r="A72" s="3"/>
      <c r="B72" s="4"/>
      <c r="C72" s="181"/>
      <c r="D72" s="6"/>
      <c r="E72" s="3"/>
      <c r="F72" s="3"/>
      <c r="G72" s="3"/>
      <c r="H72" s="3"/>
      <c r="I72" s="3"/>
      <c r="J72" s="3"/>
      <c r="K72" s="3"/>
      <c r="L72" s="3"/>
      <c r="M72" s="3"/>
      <c r="N72" s="3"/>
      <c r="O72" s="3"/>
      <c r="P72" s="3"/>
      <c r="Q72" s="3"/>
      <c r="R72" s="3"/>
      <c r="S72" s="3"/>
      <c r="T72" s="3"/>
      <c r="U72" s="3"/>
      <c r="V72" s="3"/>
      <c r="W72" s="3"/>
      <c r="X72" s="3"/>
      <c r="AE72">
        <v>15</v>
      </c>
      <c r="AF72">
        <v>21</v>
      </c>
      <c r="AG72" t="s">
        <v>199</v>
      </c>
    </row>
    <row r="73" spans="1:60" x14ac:dyDescent="0.2">
      <c r="A73" s="153"/>
      <c r="B73" s="154" t="s">
        <v>29</v>
      </c>
      <c r="C73" s="182"/>
      <c r="D73" s="155"/>
      <c r="E73" s="156"/>
      <c r="F73" s="156"/>
      <c r="G73" s="178">
        <f>G8+G12+G26</f>
        <v>84173</v>
      </c>
      <c r="H73" s="3"/>
      <c r="I73" s="3"/>
      <c r="J73" s="3"/>
      <c r="K73" s="3"/>
      <c r="L73" s="3"/>
      <c r="M73" s="3"/>
      <c r="N73" s="3"/>
      <c r="O73" s="3"/>
      <c r="P73" s="3"/>
      <c r="Q73" s="3"/>
      <c r="R73" s="3"/>
      <c r="S73" s="3"/>
      <c r="T73" s="3"/>
      <c r="U73" s="3"/>
      <c r="V73" s="3"/>
      <c r="W73" s="3"/>
      <c r="X73" s="3"/>
      <c r="AE73">
        <f>SUMIF(L7:L71,AE72,G7:G71)</f>
        <v>0</v>
      </c>
      <c r="AF73">
        <f>SUMIF(L7:L71,AF72,G7:G71)</f>
        <v>84173</v>
      </c>
      <c r="AG73" t="s">
        <v>230</v>
      </c>
    </row>
    <row r="74" spans="1:60" x14ac:dyDescent="0.2">
      <c r="C74" s="183"/>
      <c r="D74" s="10"/>
      <c r="AG74" t="s">
        <v>231</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tVg0dXOUjtKlW4DutJXS/ee3uJ3QvqHy2we6HoP/Q8T089SBhRckRBXJp10bePeP9ofdGN086tYoe60sTeoIg==" saltValue="W10HmC6SuAOltrP5eNsxcg==" spinCount="100000" sheet="1"/>
  <mergeCells count="31">
    <mergeCell ref="C33:G33"/>
    <mergeCell ref="A1:G1"/>
    <mergeCell ref="C2:G2"/>
    <mergeCell ref="C3:G3"/>
    <mergeCell ref="C4:G4"/>
    <mergeCell ref="C11:G11"/>
    <mergeCell ref="C15:G15"/>
    <mergeCell ref="C18:G18"/>
    <mergeCell ref="C22:G22"/>
    <mergeCell ref="C25:G25"/>
    <mergeCell ref="C29:G29"/>
    <mergeCell ref="C31:G31"/>
    <mergeCell ref="C57:G57"/>
    <mergeCell ref="C35:G35"/>
    <mergeCell ref="C37:G37"/>
    <mergeCell ref="C39:G39"/>
    <mergeCell ref="C41:G41"/>
    <mergeCell ref="C43:G43"/>
    <mergeCell ref="C45:G45"/>
    <mergeCell ref="C47:G47"/>
    <mergeCell ref="C49:G49"/>
    <mergeCell ref="C51:G51"/>
    <mergeCell ref="C53:G53"/>
    <mergeCell ref="C55:G55"/>
    <mergeCell ref="C71:G71"/>
    <mergeCell ref="C59:G59"/>
    <mergeCell ref="C61:G61"/>
    <mergeCell ref="C63:G63"/>
    <mergeCell ref="C65:G65"/>
    <mergeCell ref="C67:G67"/>
    <mergeCell ref="C69:G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A2ED-B539-4D34-8491-AB9A2E973A6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77</v>
      </c>
      <c r="C3" s="253" t="s">
        <v>78</v>
      </c>
      <c r="D3" s="254"/>
      <c r="E3" s="254"/>
      <c r="F3" s="254"/>
      <c r="G3" s="255"/>
      <c r="AC3" s="124" t="s">
        <v>186</v>
      </c>
      <c r="AG3" t="s">
        <v>189</v>
      </c>
    </row>
    <row r="4" spans="1:60" ht="24.95" customHeight="1" x14ac:dyDescent="0.2">
      <c r="A4" s="143" t="s">
        <v>9</v>
      </c>
      <c r="B4" s="144" t="s">
        <v>79</v>
      </c>
      <c r="C4" s="256" t="s">
        <v>80</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89</v>
      </c>
      <c r="C8" s="179" t="s">
        <v>90</v>
      </c>
      <c r="D8" s="166"/>
      <c r="E8" s="167"/>
      <c r="F8" s="168"/>
      <c r="G8" s="168">
        <f>SUMIF(AG9:AG53,"&lt;&gt;NOR",G9:G53)</f>
        <v>37434.43</v>
      </c>
      <c r="H8" s="168"/>
      <c r="I8" s="168">
        <f>SUM(I9:I53)</f>
        <v>0</v>
      </c>
      <c r="J8" s="168"/>
      <c r="K8" s="168">
        <f>SUM(K9:K53)</f>
        <v>0</v>
      </c>
      <c r="L8" s="168"/>
      <c r="M8" s="168">
        <f>SUM(M9:M53)</f>
        <v>45295.66030000001</v>
      </c>
      <c r="N8" s="168"/>
      <c r="O8" s="168">
        <f>SUM(O9:O53)</f>
        <v>1.96</v>
      </c>
      <c r="P8" s="168"/>
      <c r="Q8" s="168">
        <f>SUM(Q9:Q53)</f>
        <v>0</v>
      </c>
      <c r="R8" s="168"/>
      <c r="S8" s="168"/>
      <c r="T8" s="169"/>
      <c r="U8" s="163"/>
      <c r="V8" s="163">
        <f>SUM(V9:V53)</f>
        <v>68.549999999999983</v>
      </c>
      <c r="W8" s="163"/>
      <c r="X8" s="163"/>
      <c r="AG8" t="s">
        <v>213</v>
      </c>
    </row>
    <row r="9" spans="1:60" outlineLevel="1" x14ac:dyDescent="0.2">
      <c r="A9" s="170">
        <v>1</v>
      </c>
      <c r="B9" s="171" t="s">
        <v>2107</v>
      </c>
      <c r="C9" s="180" t="s">
        <v>2108</v>
      </c>
      <c r="D9" s="172" t="s">
        <v>249</v>
      </c>
      <c r="E9" s="173">
        <v>1.44</v>
      </c>
      <c r="F9" s="174">
        <v>1991.74</v>
      </c>
      <c r="G9" s="175">
        <f>ROUND(E9*F9,2)</f>
        <v>2868.11</v>
      </c>
      <c r="H9" s="174"/>
      <c r="I9" s="175">
        <f>ROUND(E9*H9,2)</f>
        <v>0</v>
      </c>
      <c r="J9" s="174"/>
      <c r="K9" s="175">
        <f>ROUND(E9*J9,2)</f>
        <v>0</v>
      </c>
      <c r="L9" s="175">
        <v>21</v>
      </c>
      <c r="M9" s="175">
        <f>G9*(1+L9/100)</f>
        <v>3470.4131000000002</v>
      </c>
      <c r="N9" s="175">
        <v>0</v>
      </c>
      <c r="O9" s="175">
        <f>ROUND(E9*N9,2)</f>
        <v>0</v>
      </c>
      <c r="P9" s="175">
        <v>0</v>
      </c>
      <c r="Q9" s="175">
        <f>ROUND(E9*P9,2)</f>
        <v>0</v>
      </c>
      <c r="R9" s="175" t="s">
        <v>250</v>
      </c>
      <c r="S9" s="175" t="s">
        <v>217</v>
      </c>
      <c r="T9" s="176" t="s">
        <v>218</v>
      </c>
      <c r="U9" s="161">
        <v>4.6550000000000002</v>
      </c>
      <c r="V9" s="161">
        <f>ROUND(E9*U9,2)</f>
        <v>6.7</v>
      </c>
      <c r="W9" s="161"/>
      <c r="X9" s="161" t="s">
        <v>241</v>
      </c>
      <c r="Y9" s="150"/>
      <c r="Z9" s="150"/>
      <c r="AA9" s="150"/>
      <c r="AB9" s="150"/>
      <c r="AC9" s="150"/>
      <c r="AD9" s="150"/>
      <c r="AE9" s="150"/>
      <c r="AF9" s="150"/>
      <c r="AG9" s="150" t="s">
        <v>242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9" t="s">
        <v>251</v>
      </c>
      <c r="D10" s="260"/>
      <c r="E10" s="260"/>
      <c r="F10" s="260"/>
      <c r="G10" s="260"/>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244</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57"/>
      <c r="B11" s="158"/>
      <c r="C11" s="189" t="s">
        <v>2109</v>
      </c>
      <c r="D11" s="184"/>
      <c r="E11" s="185">
        <v>1.44</v>
      </c>
      <c r="F11" s="161"/>
      <c r="G11" s="161"/>
      <c r="H11" s="161"/>
      <c r="I11" s="161"/>
      <c r="J11" s="161"/>
      <c r="K11" s="161"/>
      <c r="L11" s="161"/>
      <c r="M11" s="161"/>
      <c r="N11" s="161"/>
      <c r="O11" s="161"/>
      <c r="P11" s="161"/>
      <c r="Q11" s="161"/>
      <c r="R11" s="161"/>
      <c r="S11" s="161"/>
      <c r="T11" s="161"/>
      <c r="U11" s="161"/>
      <c r="V11" s="161"/>
      <c r="W11" s="161"/>
      <c r="X11" s="161"/>
      <c r="Y11" s="150"/>
      <c r="Z11" s="150"/>
      <c r="AA11" s="150"/>
      <c r="AB11" s="150"/>
      <c r="AC11" s="150"/>
      <c r="AD11" s="150"/>
      <c r="AE11" s="150"/>
      <c r="AF11" s="150"/>
      <c r="AG11" s="150" t="s">
        <v>246</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61"/>
      <c r="D12" s="262"/>
      <c r="E12" s="262"/>
      <c r="F12" s="262"/>
      <c r="G12" s="262"/>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0">
        <v>2</v>
      </c>
      <c r="B13" s="171" t="s">
        <v>1242</v>
      </c>
      <c r="C13" s="180" t="s">
        <v>1243</v>
      </c>
      <c r="D13" s="172" t="s">
        <v>249</v>
      </c>
      <c r="E13" s="173">
        <v>6.5</v>
      </c>
      <c r="F13" s="174">
        <v>2641.01</v>
      </c>
      <c r="G13" s="175">
        <f>ROUND(E13*F13,2)</f>
        <v>17166.57</v>
      </c>
      <c r="H13" s="174"/>
      <c r="I13" s="175">
        <f>ROUND(E13*H13,2)</f>
        <v>0</v>
      </c>
      <c r="J13" s="174"/>
      <c r="K13" s="175">
        <f>ROUND(E13*J13,2)</f>
        <v>0</v>
      </c>
      <c r="L13" s="175">
        <v>21</v>
      </c>
      <c r="M13" s="175">
        <f>G13*(1+L13/100)</f>
        <v>20771.5497</v>
      </c>
      <c r="N13" s="175">
        <v>0</v>
      </c>
      <c r="O13" s="175">
        <f>ROUND(E13*N13,2)</f>
        <v>0</v>
      </c>
      <c r="P13" s="175">
        <v>0</v>
      </c>
      <c r="Q13" s="175">
        <f>ROUND(E13*P13,2)</f>
        <v>0</v>
      </c>
      <c r="R13" s="175" t="s">
        <v>250</v>
      </c>
      <c r="S13" s="175" t="s">
        <v>217</v>
      </c>
      <c r="T13" s="176" t="s">
        <v>218</v>
      </c>
      <c r="U13" s="161">
        <v>6.298</v>
      </c>
      <c r="V13" s="161">
        <f>ROUND(E13*U13,2)</f>
        <v>40.94</v>
      </c>
      <c r="W13" s="161"/>
      <c r="X13" s="161" t="s">
        <v>241</v>
      </c>
      <c r="Y13" s="150"/>
      <c r="Z13" s="150"/>
      <c r="AA13" s="150"/>
      <c r="AB13" s="150"/>
      <c r="AC13" s="150"/>
      <c r="AD13" s="150"/>
      <c r="AE13" s="150"/>
      <c r="AF13" s="150"/>
      <c r="AG13" s="150" t="s">
        <v>242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59" t="s">
        <v>1244</v>
      </c>
      <c r="D14" s="260"/>
      <c r="E14" s="260"/>
      <c r="F14" s="260"/>
      <c r="G14" s="260"/>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244</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57"/>
      <c r="B15" s="158"/>
      <c r="C15" s="189" t="s">
        <v>2110</v>
      </c>
      <c r="D15" s="184"/>
      <c r="E15" s="185">
        <v>6.5</v>
      </c>
      <c r="F15" s="161"/>
      <c r="G15" s="161"/>
      <c r="H15" s="161"/>
      <c r="I15" s="161"/>
      <c r="J15" s="161"/>
      <c r="K15" s="161"/>
      <c r="L15" s="161"/>
      <c r="M15" s="161"/>
      <c r="N15" s="161"/>
      <c r="O15" s="161"/>
      <c r="P15" s="161"/>
      <c r="Q15" s="161"/>
      <c r="R15" s="161"/>
      <c r="S15" s="161"/>
      <c r="T15" s="161"/>
      <c r="U15" s="161"/>
      <c r="V15" s="161"/>
      <c r="W15" s="161"/>
      <c r="X15" s="161"/>
      <c r="Y15" s="150"/>
      <c r="Z15" s="150"/>
      <c r="AA15" s="150"/>
      <c r="AB15" s="150"/>
      <c r="AC15" s="150"/>
      <c r="AD15" s="150"/>
      <c r="AE15" s="150"/>
      <c r="AF15" s="150"/>
      <c r="AG15" s="150" t="s">
        <v>246</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61"/>
      <c r="D16" s="262"/>
      <c r="E16" s="262"/>
      <c r="F16" s="262"/>
      <c r="G16" s="262"/>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221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70">
        <v>3</v>
      </c>
      <c r="B17" s="171" t="s">
        <v>260</v>
      </c>
      <c r="C17" s="180" t="s">
        <v>261</v>
      </c>
      <c r="D17" s="172" t="s">
        <v>249</v>
      </c>
      <c r="E17" s="173">
        <v>7.94</v>
      </c>
      <c r="F17" s="174">
        <v>311.58</v>
      </c>
      <c r="G17" s="175">
        <f>ROUND(E17*F17,2)</f>
        <v>2473.9499999999998</v>
      </c>
      <c r="H17" s="174"/>
      <c r="I17" s="175">
        <f>ROUND(E17*H17,2)</f>
        <v>0</v>
      </c>
      <c r="J17" s="174"/>
      <c r="K17" s="175">
        <f>ROUND(E17*J17,2)</f>
        <v>0</v>
      </c>
      <c r="L17" s="175">
        <v>21</v>
      </c>
      <c r="M17" s="175">
        <f>G17*(1+L17/100)</f>
        <v>2993.4794999999999</v>
      </c>
      <c r="N17" s="175">
        <v>0</v>
      </c>
      <c r="O17" s="175">
        <f>ROUND(E17*N17,2)</f>
        <v>0</v>
      </c>
      <c r="P17" s="175">
        <v>0</v>
      </c>
      <c r="Q17" s="175">
        <f>ROUND(E17*P17,2)</f>
        <v>0</v>
      </c>
      <c r="R17" s="175" t="s">
        <v>250</v>
      </c>
      <c r="S17" s="175" t="s">
        <v>217</v>
      </c>
      <c r="T17" s="176" t="s">
        <v>218</v>
      </c>
      <c r="U17" s="161">
        <v>0.01</v>
      </c>
      <c r="V17" s="161">
        <f>ROUND(E17*U17,2)</f>
        <v>0.08</v>
      </c>
      <c r="W17" s="161"/>
      <c r="X17" s="161" t="s">
        <v>241</v>
      </c>
      <c r="Y17" s="150"/>
      <c r="Z17" s="150"/>
      <c r="AA17" s="150"/>
      <c r="AB17" s="150"/>
      <c r="AC17" s="150"/>
      <c r="AD17" s="150"/>
      <c r="AE17" s="150"/>
      <c r="AF17" s="150"/>
      <c r="AG17" s="150" t="s">
        <v>242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59" t="s">
        <v>262</v>
      </c>
      <c r="D18" s="260"/>
      <c r="E18" s="260"/>
      <c r="F18" s="260"/>
      <c r="G18" s="260"/>
      <c r="H18" s="161"/>
      <c r="I18" s="161"/>
      <c r="J18" s="161"/>
      <c r="K18" s="161"/>
      <c r="L18" s="161"/>
      <c r="M18" s="161"/>
      <c r="N18" s="161"/>
      <c r="O18" s="161"/>
      <c r="P18" s="161"/>
      <c r="Q18" s="161"/>
      <c r="R18" s="161"/>
      <c r="S18" s="161"/>
      <c r="T18" s="161"/>
      <c r="U18" s="161"/>
      <c r="V18" s="161"/>
      <c r="W18" s="161"/>
      <c r="X18" s="161"/>
      <c r="Y18" s="150"/>
      <c r="Z18" s="150"/>
      <c r="AA18" s="150"/>
      <c r="AB18" s="150"/>
      <c r="AC18" s="150"/>
      <c r="AD18" s="150"/>
      <c r="AE18" s="150"/>
      <c r="AF18" s="150"/>
      <c r="AG18" s="150" t="s">
        <v>244</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57"/>
      <c r="B19" s="158"/>
      <c r="C19" s="189" t="s">
        <v>2111</v>
      </c>
      <c r="D19" s="184"/>
      <c r="E19" s="185">
        <v>7.94</v>
      </c>
      <c r="F19" s="161"/>
      <c r="G19" s="161"/>
      <c r="H19" s="161"/>
      <c r="I19" s="161"/>
      <c r="J19" s="161"/>
      <c r="K19" s="161"/>
      <c r="L19" s="161"/>
      <c r="M19" s="161"/>
      <c r="N19" s="161"/>
      <c r="O19" s="161"/>
      <c r="P19" s="161"/>
      <c r="Q19" s="161"/>
      <c r="R19" s="161"/>
      <c r="S19" s="161"/>
      <c r="T19" s="161"/>
      <c r="U19" s="161"/>
      <c r="V19" s="161"/>
      <c r="W19" s="161"/>
      <c r="X19" s="161"/>
      <c r="Y19" s="150"/>
      <c r="Z19" s="150"/>
      <c r="AA19" s="150"/>
      <c r="AB19" s="150"/>
      <c r="AC19" s="150"/>
      <c r="AD19" s="150"/>
      <c r="AE19" s="150"/>
      <c r="AF19" s="150"/>
      <c r="AG19" s="150" t="s">
        <v>246</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61"/>
      <c r="D20" s="262"/>
      <c r="E20" s="262"/>
      <c r="F20" s="262"/>
      <c r="G20" s="262"/>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221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ht="33.75" outlineLevel="1" x14ac:dyDescent="0.2">
      <c r="A21" s="170">
        <v>4</v>
      </c>
      <c r="B21" s="171" t="s">
        <v>264</v>
      </c>
      <c r="C21" s="180" t="s">
        <v>265</v>
      </c>
      <c r="D21" s="172" t="s">
        <v>249</v>
      </c>
      <c r="E21" s="173">
        <v>71.459999999999994</v>
      </c>
      <c r="F21" s="174">
        <v>24.57</v>
      </c>
      <c r="G21" s="175">
        <f>ROUND(E21*F21,2)</f>
        <v>1755.77</v>
      </c>
      <c r="H21" s="174"/>
      <c r="I21" s="175">
        <f>ROUND(E21*H21,2)</f>
        <v>0</v>
      </c>
      <c r="J21" s="174"/>
      <c r="K21" s="175">
        <f>ROUND(E21*J21,2)</f>
        <v>0</v>
      </c>
      <c r="L21" s="175">
        <v>21</v>
      </c>
      <c r="M21" s="175">
        <f>G21*(1+L21/100)</f>
        <v>2124.4816999999998</v>
      </c>
      <c r="N21" s="175">
        <v>0</v>
      </c>
      <c r="O21" s="175">
        <f>ROUND(E21*N21,2)</f>
        <v>0</v>
      </c>
      <c r="P21" s="175">
        <v>0</v>
      </c>
      <c r="Q21" s="175">
        <f>ROUND(E21*P21,2)</f>
        <v>0</v>
      </c>
      <c r="R21" s="175" t="s">
        <v>250</v>
      </c>
      <c r="S21" s="175" t="s">
        <v>217</v>
      </c>
      <c r="T21" s="176" t="s">
        <v>218</v>
      </c>
      <c r="U21" s="161">
        <v>0</v>
      </c>
      <c r="V21" s="161">
        <f>ROUND(E21*U21,2)</f>
        <v>0</v>
      </c>
      <c r="W21" s="161"/>
      <c r="X21" s="161" t="s">
        <v>241</v>
      </c>
      <c r="Y21" s="150"/>
      <c r="Z21" s="150"/>
      <c r="AA21" s="150"/>
      <c r="AB21" s="150"/>
      <c r="AC21" s="150"/>
      <c r="AD21" s="150"/>
      <c r="AE21" s="150"/>
      <c r="AF21" s="150"/>
      <c r="AG21" s="150" t="s">
        <v>242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59" t="s">
        <v>262</v>
      </c>
      <c r="D22" s="260"/>
      <c r="E22" s="260"/>
      <c r="F22" s="260"/>
      <c r="G22" s="260"/>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244</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57"/>
      <c r="B23" s="158"/>
      <c r="C23" s="189" t="s">
        <v>2112</v>
      </c>
      <c r="D23" s="184"/>
      <c r="E23" s="185">
        <v>71.459999999999994</v>
      </c>
      <c r="F23" s="161"/>
      <c r="G23" s="161"/>
      <c r="H23" s="161"/>
      <c r="I23" s="161"/>
      <c r="J23" s="161"/>
      <c r="K23" s="161"/>
      <c r="L23" s="161"/>
      <c r="M23" s="161"/>
      <c r="N23" s="161"/>
      <c r="O23" s="161"/>
      <c r="P23" s="161"/>
      <c r="Q23" s="161"/>
      <c r="R23" s="161"/>
      <c r="S23" s="161"/>
      <c r="T23" s="161"/>
      <c r="U23" s="161"/>
      <c r="V23" s="161"/>
      <c r="W23" s="161"/>
      <c r="X23" s="161"/>
      <c r="Y23" s="150"/>
      <c r="Z23" s="150"/>
      <c r="AA23" s="150"/>
      <c r="AB23" s="150"/>
      <c r="AC23" s="150"/>
      <c r="AD23" s="150"/>
      <c r="AE23" s="150"/>
      <c r="AF23" s="150"/>
      <c r="AG23" s="150" t="s">
        <v>246</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61"/>
      <c r="D24" s="262"/>
      <c r="E24" s="262"/>
      <c r="F24" s="262"/>
      <c r="G24" s="262"/>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221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1" x14ac:dyDescent="0.2">
      <c r="A25" s="170">
        <v>5</v>
      </c>
      <c r="B25" s="171" t="s">
        <v>1249</v>
      </c>
      <c r="C25" s="180" t="s">
        <v>1250</v>
      </c>
      <c r="D25" s="172" t="s">
        <v>249</v>
      </c>
      <c r="E25" s="173">
        <v>7.94</v>
      </c>
      <c r="F25" s="174">
        <v>293.77999999999997</v>
      </c>
      <c r="G25" s="175">
        <f>ROUND(E25*F25,2)</f>
        <v>2332.61</v>
      </c>
      <c r="H25" s="174"/>
      <c r="I25" s="175">
        <f>ROUND(E25*H25,2)</f>
        <v>0</v>
      </c>
      <c r="J25" s="174"/>
      <c r="K25" s="175">
        <f>ROUND(E25*J25,2)</f>
        <v>0</v>
      </c>
      <c r="L25" s="175">
        <v>21</v>
      </c>
      <c r="M25" s="175">
        <f>G25*(1+L25/100)</f>
        <v>2822.4581000000003</v>
      </c>
      <c r="N25" s="175">
        <v>0</v>
      </c>
      <c r="O25" s="175">
        <f>ROUND(E25*N25,2)</f>
        <v>0</v>
      </c>
      <c r="P25" s="175">
        <v>0</v>
      </c>
      <c r="Q25" s="175">
        <f>ROUND(E25*P25,2)</f>
        <v>0</v>
      </c>
      <c r="R25" s="175" t="s">
        <v>250</v>
      </c>
      <c r="S25" s="175" t="s">
        <v>217</v>
      </c>
      <c r="T25" s="176" t="s">
        <v>218</v>
      </c>
      <c r="U25" s="161">
        <v>0.66800000000000004</v>
      </c>
      <c r="V25" s="161">
        <f>ROUND(E25*U25,2)</f>
        <v>5.3</v>
      </c>
      <c r="W25" s="161"/>
      <c r="X25" s="161" t="s">
        <v>241</v>
      </c>
      <c r="Y25" s="150"/>
      <c r="Z25" s="150"/>
      <c r="AA25" s="150"/>
      <c r="AB25" s="150"/>
      <c r="AC25" s="150"/>
      <c r="AD25" s="150"/>
      <c r="AE25" s="150"/>
      <c r="AF25" s="150"/>
      <c r="AG25" s="150" t="s">
        <v>242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59" t="s">
        <v>1251</v>
      </c>
      <c r="D26" s="260"/>
      <c r="E26" s="260"/>
      <c r="F26" s="260"/>
      <c r="G26" s="260"/>
      <c r="H26" s="161"/>
      <c r="I26" s="161"/>
      <c r="J26" s="161"/>
      <c r="K26" s="161"/>
      <c r="L26" s="161"/>
      <c r="M26" s="161"/>
      <c r="N26" s="161"/>
      <c r="O26" s="161"/>
      <c r="P26" s="161"/>
      <c r="Q26" s="161"/>
      <c r="R26" s="161"/>
      <c r="S26" s="161"/>
      <c r="T26" s="161"/>
      <c r="U26" s="161"/>
      <c r="V26" s="161"/>
      <c r="W26" s="161"/>
      <c r="X26" s="161"/>
      <c r="Y26" s="150"/>
      <c r="Z26" s="150"/>
      <c r="AA26" s="150"/>
      <c r="AB26" s="150"/>
      <c r="AC26" s="150"/>
      <c r="AD26" s="150"/>
      <c r="AE26" s="150"/>
      <c r="AF26" s="150"/>
      <c r="AG26" s="150" t="s">
        <v>244</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57"/>
      <c r="B27" s="158"/>
      <c r="C27" s="189" t="s">
        <v>2111</v>
      </c>
      <c r="D27" s="184"/>
      <c r="E27" s="185">
        <v>7.94</v>
      </c>
      <c r="F27" s="161"/>
      <c r="G27" s="161"/>
      <c r="H27" s="161"/>
      <c r="I27" s="161"/>
      <c r="J27" s="161"/>
      <c r="K27" s="161"/>
      <c r="L27" s="161"/>
      <c r="M27" s="161"/>
      <c r="N27" s="161"/>
      <c r="O27" s="161"/>
      <c r="P27" s="161"/>
      <c r="Q27" s="161"/>
      <c r="R27" s="161"/>
      <c r="S27" s="161"/>
      <c r="T27" s="161"/>
      <c r="U27" s="161"/>
      <c r="V27" s="161"/>
      <c r="W27" s="161"/>
      <c r="X27" s="161"/>
      <c r="Y27" s="150"/>
      <c r="Z27" s="150"/>
      <c r="AA27" s="150"/>
      <c r="AB27" s="150"/>
      <c r="AC27" s="150"/>
      <c r="AD27" s="150"/>
      <c r="AE27" s="150"/>
      <c r="AF27" s="150"/>
      <c r="AG27" s="150" t="s">
        <v>246</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61"/>
      <c r="D28" s="262"/>
      <c r="E28" s="262"/>
      <c r="F28" s="262"/>
      <c r="G28" s="262"/>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221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2.5" outlineLevel="1" x14ac:dyDescent="0.2">
      <c r="A29" s="170">
        <v>6</v>
      </c>
      <c r="B29" s="171" t="s">
        <v>2113</v>
      </c>
      <c r="C29" s="180" t="s">
        <v>2114</v>
      </c>
      <c r="D29" s="172" t="s">
        <v>249</v>
      </c>
      <c r="E29" s="173">
        <v>7.94</v>
      </c>
      <c r="F29" s="174">
        <v>348.38</v>
      </c>
      <c r="G29" s="175">
        <f>ROUND(E29*F29,2)</f>
        <v>2766.14</v>
      </c>
      <c r="H29" s="174"/>
      <c r="I29" s="175">
        <f>ROUND(E29*H29,2)</f>
        <v>0</v>
      </c>
      <c r="J29" s="174"/>
      <c r="K29" s="175">
        <f>ROUND(E29*J29,2)</f>
        <v>0</v>
      </c>
      <c r="L29" s="175">
        <v>21</v>
      </c>
      <c r="M29" s="175">
        <f>G29*(1+L29/100)</f>
        <v>3347.0293999999999</v>
      </c>
      <c r="N29" s="175">
        <v>0</v>
      </c>
      <c r="O29" s="175">
        <f>ROUND(E29*N29,2)</f>
        <v>0</v>
      </c>
      <c r="P29" s="175">
        <v>0</v>
      </c>
      <c r="Q29" s="175">
        <f>ROUND(E29*P29,2)</f>
        <v>0</v>
      </c>
      <c r="R29" s="175" t="s">
        <v>250</v>
      </c>
      <c r="S29" s="175" t="s">
        <v>217</v>
      </c>
      <c r="T29" s="176" t="s">
        <v>218</v>
      </c>
      <c r="U29" s="161">
        <v>0.79100000000000004</v>
      </c>
      <c r="V29" s="161">
        <f>ROUND(E29*U29,2)</f>
        <v>6.28</v>
      </c>
      <c r="W29" s="161"/>
      <c r="X29" s="161" t="s">
        <v>241</v>
      </c>
      <c r="Y29" s="150"/>
      <c r="Z29" s="150"/>
      <c r="AA29" s="150"/>
      <c r="AB29" s="150"/>
      <c r="AC29" s="150"/>
      <c r="AD29" s="150"/>
      <c r="AE29" s="150"/>
      <c r="AF29" s="150"/>
      <c r="AG29" s="150" t="s">
        <v>242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59" t="s">
        <v>1251</v>
      </c>
      <c r="D30" s="260"/>
      <c r="E30" s="260"/>
      <c r="F30" s="260"/>
      <c r="G30" s="260"/>
      <c r="H30" s="161"/>
      <c r="I30" s="161"/>
      <c r="J30" s="161"/>
      <c r="K30" s="161"/>
      <c r="L30" s="161"/>
      <c r="M30" s="161"/>
      <c r="N30" s="161"/>
      <c r="O30" s="161"/>
      <c r="P30" s="161"/>
      <c r="Q30" s="161"/>
      <c r="R30" s="161"/>
      <c r="S30" s="161"/>
      <c r="T30" s="161"/>
      <c r="U30" s="161"/>
      <c r="V30" s="161"/>
      <c r="W30" s="161"/>
      <c r="X30" s="161"/>
      <c r="Y30" s="150"/>
      <c r="Z30" s="150"/>
      <c r="AA30" s="150"/>
      <c r="AB30" s="150"/>
      <c r="AC30" s="150"/>
      <c r="AD30" s="150"/>
      <c r="AE30" s="150"/>
      <c r="AF30" s="150"/>
      <c r="AG30" s="150" t="s">
        <v>244</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57"/>
      <c r="B31" s="158"/>
      <c r="C31" s="189" t="s">
        <v>2111</v>
      </c>
      <c r="D31" s="184"/>
      <c r="E31" s="185">
        <v>7.94</v>
      </c>
      <c r="F31" s="161"/>
      <c r="G31" s="161"/>
      <c r="H31" s="161"/>
      <c r="I31" s="161"/>
      <c r="J31" s="161"/>
      <c r="K31" s="161"/>
      <c r="L31" s="161"/>
      <c r="M31" s="161"/>
      <c r="N31" s="161"/>
      <c r="O31" s="161"/>
      <c r="P31" s="161"/>
      <c r="Q31" s="161"/>
      <c r="R31" s="161"/>
      <c r="S31" s="161"/>
      <c r="T31" s="161"/>
      <c r="U31" s="161"/>
      <c r="V31" s="161"/>
      <c r="W31" s="161"/>
      <c r="X31" s="161"/>
      <c r="Y31" s="150"/>
      <c r="Z31" s="150"/>
      <c r="AA31" s="150"/>
      <c r="AB31" s="150"/>
      <c r="AC31" s="150"/>
      <c r="AD31" s="150"/>
      <c r="AE31" s="150"/>
      <c r="AF31" s="150"/>
      <c r="AG31" s="150" t="s">
        <v>246</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61"/>
      <c r="D32" s="262"/>
      <c r="E32" s="262"/>
      <c r="F32" s="262"/>
      <c r="G32" s="262"/>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221</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2.5" outlineLevel="1" x14ac:dyDescent="0.2">
      <c r="A33" s="170">
        <v>7</v>
      </c>
      <c r="B33" s="171" t="s">
        <v>267</v>
      </c>
      <c r="C33" s="180" t="s">
        <v>268</v>
      </c>
      <c r="D33" s="172" t="s">
        <v>249</v>
      </c>
      <c r="E33" s="173">
        <v>7.94</v>
      </c>
      <c r="F33" s="174">
        <v>313.95</v>
      </c>
      <c r="G33" s="175">
        <f>ROUND(E33*F33,2)</f>
        <v>2492.7600000000002</v>
      </c>
      <c r="H33" s="174"/>
      <c r="I33" s="175">
        <f>ROUND(E33*H33,2)</f>
        <v>0</v>
      </c>
      <c r="J33" s="174"/>
      <c r="K33" s="175">
        <f>ROUND(E33*J33,2)</f>
        <v>0</v>
      </c>
      <c r="L33" s="175">
        <v>21</v>
      </c>
      <c r="M33" s="175">
        <f>G33*(1+L33/100)</f>
        <v>3016.2396000000003</v>
      </c>
      <c r="N33" s="175">
        <v>0</v>
      </c>
      <c r="O33" s="175">
        <f>ROUND(E33*N33,2)</f>
        <v>0</v>
      </c>
      <c r="P33" s="175">
        <v>0</v>
      </c>
      <c r="Q33" s="175">
        <f>ROUND(E33*P33,2)</f>
        <v>0</v>
      </c>
      <c r="R33" s="175" t="s">
        <v>250</v>
      </c>
      <c r="S33" s="175" t="s">
        <v>217</v>
      </c>
      <c r="T33" s="176" t="s">
        <v>218</v>
      </c>
      <c r="U33" s="161">
        <v>0.65200000000000002</v>
      </c>
      <c r="V33" s="161">
        <f>ROUND(E33*U33,2)</f>
        <v>5.18</v>
      </c>
      <c r="W33" s="161"/>
      <c r="X33" s="161" t="s">
        <v>241</v>
      </c>
      <c r="Y33" s="150"/>
      <c r="Z33" s="150"/>
      <c r="AA33" s="150"/>
      <c r="AB33" s="150"/>
      <c r="AC33" s="150"/>
      <c r="AD33" s="150"/>
      <c r="AE33" s="150"/>
      <c r="AF33" s="150"/>
      <c r="AG33" s="150" t="s">
        <v>242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189" t="s">
        <v>2115</v>
      </c>
      <c r="D34" s="184"/>
      <c r="E34" s="185">
        <v>7.94</v>
      </c>
      <c r="F34" s="161"/>
      <c r="G34" s="161"/>
      <c r="H34" s="161"/>
      <c r="I34" s="161"/>
      <c r="J34" s="161"/>
      <c r="K34" s="161"/>
      <c r="L34" s="161"/>
      <c r="M34" s="161"/>
      <c r="N34" s="161"/>
      <c r="O34" s="161"/>
      <c r="P34" s="161"/>
      <c r="Q34" s="161"/>
      <c r="R34" s="161"/>
      <c r="S34" s="161"/>
      <c r="T34" s="161"/>
      <c r="U34" s="161"/>
      <c r="V34" s="161"/>
      <c r="W34" s="161"/>
      <c r="X34" s="161"/>
      <c r="Y34" s="150"/>
      <c r="Z34" s="150"/>
      <c r="AA34" s="150"/>
      <c r="AB34" s="150"/>
      <c r="AC34" s="150"/>
      <c r="AD34" s="150"/>
      <c r="AE34" s="150"/>
      <c r="AF34" s="150"/>
      <c r="AG34" s="150" t="s">
        <v>246</v>
      </c>
      <c r="AH34" s="150">
        <v>5</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57"/>
      <c r="B35" s="158"/>
      <c r="C35" s="261"/>
      <c r="D35" s="262"/>
      <c r="E35" s="262"/>
      <c r="F35" s="262"/>
      <c r="G35" s="262"/>
      <c r="H35" s="161"/>
      <c r="I35" s="161"/>
      <c r="J35" s="161"/>
      <c r="K35" s="161"/>
      <c r="L35" s="161"/>
      <c r="M35" s="161"/>
      <c r="N35" s="161"/>
      <c r="O35" s="161"/>
      <c r="P35" s="161"/>
      <c r="Q35" s="161"/>
      <c r="R35" s="161"/>
      <c r="S35" s="161"/>
      <c r="T35" s="161"/>
      <c r="U35" s="161"/>
      <c r="V35" s="161"/>
      <c r="W35" s="161"/>
      <c r="X35" s="161"/>
      <c r="Y35" s="150"/>
      <c r="Z35" s="150"/>
      <c r="AA35" s="150"/>
      <c r="AB35" s="150"/>
      <c r="AC35" s="150"/>
      <c r="AD35" s="150"/>
      <c r="AE35" s="150"/>
      <c r="AF35" s="150"/>
      <c r="AG35" s="150" t="s">
        <v>221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2.5" outlineLevel="1" x14ac:dyDescent="0.2">
      <c r="A36" s="170">
        <v>8</v>
      </c>
      <c r="B36" s="171" t="s">
        <v>270</v>
      </c>
      <c r="C36" s="180" t="s">
        <v>271</v>
      </c>
      <c r="D36" s="172" t="s">
        <v>249</v>
      </c>
      <c r="E36" s="173">
        <v>0.57599999999999996</v>
      </c>
      <c r="F36" s="174">
        <v>575.1</v>
      </c>
      <c r="G36" s="175">
        <f>ROUND(E36*F36,2)</f>
        <v>331.26</v>
      </c>
      <c r="H36" s="174"/>
      <c r="I36" s="175">
        <f>ROUND(E36*H36,2)</f>
        <v>0</v>
      </c>
      <c r="J36" s="174"/>
      <c r="K36" s="175">
        <f>ROUND(E36*J36,2)</f>
        <v>0</v>
      </c>
      <c r="L36" s="175">
        <v>21</v>
      </c>
      <c r="M36" s="175">
        <f>G36*(1+L36/100)</f>
        <v>400.82459999999998</v>
      </c>
      <c r="N36" s="175">
        <v>0</v>
      </c>
      <c r="O36" s="175">
        <f>ROUND(E36*N36,2)</f>
        <v>0</v>
      </c>
      <c r="P36" s="175">
        <v>0</v>
      </c>
      <c r="Q36" s="175">
        <f>ROUND(E36*P36,2)</f>
        <v>0</v>
      </c>
      <c r="R36" s="175" t="s">
        <v>250</v>
      </c>
      <c r="S36" s="175" t="s">
        <v>217</v>
      </c>
      <c r="T36" s="176" t="s">
        <v>218</v>
      </c>
      <c r="U36" s="161">
        <v>1.1499999999999999</v>
      </c>
      <c r="V36" s="161">
        <f>ROUND(E36*U36,2)</f>
        <v>0.66</v>
      </c>
      <c r="W36" s="161"/>
      <c r="X36" s="161" t="s">
        <v>241</v>
      </c>
      <c r="Y36" s="150"/>
      <c r="Z36" s="150"/>
      <c r="AA36" s="150"/>
      <c r="AB36" s="150"/>
      <c r="AC36" s="150"/>
      <c r="AD36" s="150"/>
      <c r="AE36" s="150"/>
      <c r="AF36" s="150"/>
      <c r="AG36" s="150" t="s">
        <v>242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57"/>
      <c r="B37" s="158"/>
      <c r="C37" s="259" t="s">
        <v>272</v>
      </c>
      <c r="D37" s="260"/>
      <c r="E37" s="260"/>
      <c r="F37" s="260"/>
      <c r="G37" s="260"/>
      <c r="H37" s="161"/>
      <c r="I37" s="161"/>
      <c r="J37" s="161"/>
      <c r="K37" s="161"/>
      <c r="L37" s="161"/>
      <c r="M37" s="161"/>
      <c r="N37" s="161"/>
      <c r="O37" s="161"/>
      <c r="P37" s="161"/>
      <c r="Q37" s="161"/>
      <c r="R37" s="161"/>
      <c r="S37" s="161"/>
      <c r="T37" s="161"/>
      <c r="U37" s="161"/>
      <c r="V37" s="161"/>
      <c r="W37" s="161"/>
      <c r="X37" s="161"/>
      <c r="Y37" s="150"/>
      <c r="Z37" s="150"/>
      <c r="AA37" s="150"/>
      <c r="AB37" s="150"/>
      <c r="AC37" s="150"/>
      <c r="AD37" s="150"/>
      <c r="AE37" s="150"/>
      <c r="AF37" s="150"/>
      <c r="AG37" s="150" t="s">
        <v>244</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189" t="s">
        <v>2116</v>
      </c>
      <c r="D38" s="184"/>
      <c r="E38" s="185">
        <v>0.57599999999999996</v>
      </c>
      <c r="F38" s="161"/>
      <c r="G38" s="161"/>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246</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57"/>
      <c r="B39" s="158"/>
      <c r="C39" s="261"/>
      <c r="D39" s="262"/>
      <c r="E39" s="262"/>
      <c r="F39" s="262"/>
      <c r="G39" s="262"/>
      <c r="H39" s="161"/>
      <c r="I39" s="161"/>
      <c r="J39" s="161"/>
      <c r="K39" s="161"/>
      <c r="L39" s="161"/>
      <c r="M39" s="161"/>
      <c r="N39" s="161"/>
      <c r="O39" s="161"/>
      <c r="P39" s="161"/>
      <c r="Q39" s="161"/>
      <c r="R39" s="161"/>
      <c r="S39" s="161"/>
      <c r="T39" s="161"/>
      <c r="U39" s="161"/>
      <c r="V39" s="161"/>
      <c r="W39" s="161"/>
      <c r="X39" s="161"/>
      <c r="Y39" s="150"/>
      <c r="Z39" s="150"/>
      <c r="AA39" s="150"/>
      <c r="AB39" s="150"/>
      <c r="AC39" s="150"/>
      <c r="AD39" s="150"/>
      <c r="AE39" s="150"/>
      <c r="AF39" s="150"/>
      <c r="AG39" s="150" t="s">
        <v>221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70">
        <v>9</v>
      </c>
      <c r="B40" s="171" t="s">
        <v>1254</v>
      </c>
      <c r="C40" s="180" t="s">
        <v>1255</v>
      </c>
      <c r="D40" s="172" t="s">
        <v>249</v>
      </c>
      <c r="E40" s="173">
        <v>0.57599999999999996</v>
      </c>
      <c r="F40" s="174">
        <v>1284.32</v>
      </c>
      <c r="G40" s="175">
        <f>ROUND(E40*F40,2)</f>
        <v>739.77</v>
      </c>
      <c r="H40" s="174"/>
      <c r="I40" s="175">
        <f>ROUND(E40*H40,2)</f>
        <v>0</v>
      </c>
      <c r="J40" s="174"/>
      <c r="K40" s="175">
        <f>ROUND(E40*J40,2)</f>
        <v>0</v>
      </c>
      <c r="L40" s="175">
        <v>21</v>
      </c>
      <c r="M40" s="175">
        <f>G40*(1+L40/100)</f>
        <v>895.12169999999992</v>
      </c>
      <c r="N40" s="175">
        <v>1.7</v>
      </c>
      <c r="O40" s="175">
        <f>ROUND(E40*N40,2)</f>
        <v>0.98</v>
      </c>
      <c r="P40" s="175">
        <v>0</v>
      </c>
      <c r="Q40" s="175">
        <f>ROUND(E40*P40,2)</f>
        <v>0</v>
      </c>
      <c r="R40" s="175" t="s">
        <v>250</v>
      </c>
      <c r="S40" s="175" t="s">
        <v>217</v>
      </c>
      <c r="T40" s="176" t="s">
        <v>218</v>
      </c>
      <c r="U40" s="161">
        <v>1.587</v>
      </c>
      <c r="V40" s="161">
        <f>ROUND(E40*U40,2)</f>
        <v>0.91</v>
      </c>
      <c r="W40" s="161"/>
      <c r="X40" s="161" t="s">
        <v>241</v>
      </c>
      <c r="Y40" s="150"/>
      <c r="Z40" s="150"/>
      <c r="AA40" s="150"/>
      <c r="AB40" s="150"/>
      <c r="AC40" s="150"/>
      <c r="AD40" s="150"/>
      <c r="AE40" s="150"/>
      <c r="AF40" s="150"/>
      <c r="AG40" s="150" t="s">
        <v>242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22.5" outlineLevel="1" x14ac:dyDescent="0.2">
      <c r="A41" s="157"/>
      <c r="B41" s="158"/>
      <c r="C41" s="259" t="s">
        <v>1256</v>
      </c>
      <c r="D41" s="260"/>
      <c r="E41" s="260"/>
      <c r="F41" s="260"/>
      <c r="G41" s="260"/>
      <c r="H41" s="161"/>
      <c r="I41" s="161"/>
      <c r="J41" s="161"/>
      <c r="K41" s="161"/>
      <c r="L41" s="161"/>
      <c r="M41" s="161"/>
      <c r="N41" s="161"/>
      <c r="O41" s="161"/>
      <c r="P41" s="161"/>
      <c r="Q41" s="161"/>
      <c r="R41" s="161"/>
      <c r="S41" s="161"/>
      <c r="T41" s="161"/>
      <c r="U41" s="161"/>
      <c r="V41" s="161"/>
      <c r="W41" s="161"/>
      <c r="X41" s="161"/>
      <c r="Y41" s="150"/>
      <c r="Z41" s="150"/>
      <c r="AA41" s="150"/>
      <c r="AB41" s="150"/>
      <c r="AC41" s="150"/>
      <c r="AD41" s="150"/>
      <c r="AE41" s="150"/>
      <c r="AF41" s="150"/>
      <c r="AG41" s="150" t="s">
        <v>244</v>
      </c>
      <c r="AH41" s="150"/>
      <c r="AI41" s="150"/>
      <c r="AJ41" s="150"/>
      <c r="AK41" s="150"/>
      <c r="AL41" s="150"/>
      <c r="AM41" s="150"/>
      <c r="AN41" s="150"/>
      <c r="AO41" s="150"/>
      <c r="AP41" s="150"/>
      <c r="AQ41" s="150"/>
      <c r="AR41" s="150"/>
      <c r="AS41" s="150"/>
      <c r="AT41" s="150"/>
      <c r="AU41" s="150"/>
      <c r="AV41" s="150"/>
      <c r="AW41" s="150"/>
      <c r="AX41" s="150"/>
      <c r="AY41" s="150"/>
      <c r="AZ41" s="150"/>
      <c r="BA41" s="188" t="str">
        <f>C41</f>
        <v>sypaninou z vhodných hornin tř. 1 - 4 nebo materiálem připraveným podél výkopu ve vzdálenosti do 3 m od jeho kraje, pro jakoukoliv hloubku výkopu a jakoukoliv míru zhutnění,</v>
      </c>
      <c r="BB41" s="150"/>
      <c r="BC41" s="150"/>
      <c r="BD41" s="150"/>
      <c r="BE41" s="150"/>
      <c r="BF41" s="150"/>
      <c r="BG41" s="150"/>
      <c r="BH41" s="150"/>
    </row>
    <row r="42" spans="1:60" outlineLevel="1" x14ac:dyDescent="0.2">
      <c r="A42" s="157"/>
      <c r="B42" s="158"/>
      <c r="C42" s="189" t="s">
        <v>2117</v>
      </c>
      <c r="D42" s="184"/>
      <c r="E42" s="185">
        <v>0.57599999999999996</v>
      </c>
      <c r="F42" s="161"/>
      <c r="G42" s="161"/>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246</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57"/>
      <c r="B43" s="158"/>
      <c r="C43" s="261"/>
      <c r="D43" s="262"/>
      <c r="E43" s="262"/>
      <c r="F43" s="262"/>
      <c r="G43" s="262"/>
      <c r="H43" s="161"/>
      <c r="I43" s="161"/>
      <c r="J43" s="161"/>
      <c r="K43" s="161"/>
      <c r="L43" s="161"/>
      <c r="M43" s="161"/>
      <c r="N43" s="161"/>
      <c r="O43" s="161"/>
      <c r="P43" s="161"/>
      <c r="Q43" s="161"/>
      <c r="R43" s="161"/>
      <c r="S43" s="161"/>
      <c r="T43" s="161"/>
      <c r="U43" s="161"/>
      <c r="V43" s="161"/>
      <c r="W43" s="161"/>
      <c r="X43" s="161"/>
      <c r="Y43" s="150"/>
      <c r="Z43" s="150"/>
      <c r="AA43" s="150"/>
      <c r="AB43" s="150"/>
      <c r="AC43" s="150"/>
      <c r="AD43" s="150"/>
      <c r="AE43" s="150"/>
      <c r="AF43" s="150"/>
      <c r="AG43" s="150" t="s">
        <v>221</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70">
        <v>10</v>
      </c>
      <c r="B44" s="171" t="s">
        <v>2118</v>
      </c>
      <c r="C44" s="180" t="s">
        <v>2119</v>
      </c>
      <c r="D44" s="172" t="s">
        <v>276</v>
      </c>
      <c r="E44" s="173">
        <v>26</v>
      </c>
      <c r="F44" s="174">
        <v>55.79</v>
      </c>
      <c r="G44" s="175">
        <f>ROUND(E44*F44,2)</f>
        <v>1450.54</v>
      </c>
      <c r="H44" s="174"/>
      <c r="I44" s="175">
        <f>ROUND(E44*H44,2)</f>
        <v>0</v>
      </c>
      <c r="J44" s="174"/>
      <c r="K44" s="175">
        <f>ROUND(E44*J44,2)</f>
        <v>0</v>
      </c>
      <c r="L44" s="175">
        <v>21</v>
      </c>
      <c r="M44" s="175">
        <f>G44*(1+L44/100)</f>
        <v>1755.1533999999999</v>
      </c>
      <c r="N44" s="175">
        <v>0</v>
      </c>
      <c r="O44" s="175">
        <f>ROUND(E44*N44,2)</f>
        <v>0</v>
      </c>
      <c r="P44" s="175">
        <v>0</v>
      </c>
      <c r="Q44" s="175">
        <f>ROUND(E44*P44,2)</f>
        <v>0</v>
      </c>
      <c r="R44" s="175" t="s">
        <v>250</v>
      </c>
      <c r="S44" s="175" t="s">
        <v>217</v>
      </c>
      <c r="T44" s="176" t="s">
        <v>218</v>
      </c>
      <c r="U44" s="161">
        <v>9.6000000000000002E-2</v>
      </c>
      <c r="V44" s="161">
        <f>ROUND(E44*U44,2)</f>
        <v>2.5</v>
      </c>
      <c r="W44" s="161"/>
      <c r="X44" s="161" t="s">
        <v>241</v>
      </c>
      <c r="Y44" s="150"/>
      <c r="Z44" s="150"/>
      <c r="AA44" s="150"/>
      <c r="AB44" s="150"/>
      <c r="AC44" s="150"/>
      <c r="AD44" s="150"/>
      <c r="AE44" s="150"/>
      <c r="AF44" s="150"/>
      <c r="AG44" s="150" t="s">
        <v>242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57"/>
      <c r="B45" s="158"/>
      <c r="C45" s="259" t="s">
        <v>2120</v>
      </c>
      <c r="D45" s="260"/>
      <c r="E45" s="260"/>
      <c r="F45" s="260"/>
      <c r="G45" s="260"/>
      <c r="H45" s="161"/>
      <c r="I45" s="161"/>
      <c r="J45" s="161"/>
      <c r="K45" s="161"/>
      <c r="L45" s="161"/>
      <c r="M45" s="161"/>
      <c r="N45" s="161"/>
      <c r="O45" s="161"/>
      <c r="P45" s="161"/>
      <c r="Q45" s="161"/>
      <c r="R45" s="161"/>
      <c r="S45" s="161"/>
      <c r="T45" s="161"/>
      <c r="U45" s="161"/>
      <c r="V45" s="161"/>
      <c r="W45" s="161"/>
      <c r="X45" s="161"/>
      <c r="Y45" s="150"/>
      <c r="Z45" s="150"/>
      <c r="AA45" s="150"/>
      <c r="AB45" s="150"/>
      <c r="AC45" s="150"/>
      <c r="AD45" s="150"/>
      <c r="AE45" s="150"/>
      <c r="AF45" s="150"/>
      <c r="AG45" s="150" t="s">
        <v>244</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189" t="s">
        <v>2121</v>
      </c>
      <c r="D46" s="184"/>
      <c r="E46" s="185">
        <v>26</v>
      </c>
      <c r="F46" s="161"/>
      <c r="G46" s="161"/>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246</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57"/>
      <c r="B47" s="158"/>
      <c r="C47" s="261"/>
      <c r="D47" s="262"/>
      <c r="E47" s="262"/>
      <c r="F47" s="262"/>
      <c r="G47" s="262"/>
      <c r="H47" s="161"/>
      <c r="I47" s="161"/>
      <c r="J47" s="161"/>
      <c r="K47" s="161"/>
      <c r="L47" s="161"/>
      <c r="M47" s="161"/>
      <c r="N47" s="161"/>
      <c r="O47" s="161"/>
      <c r="P47" s="161"/>
      <c r="Q47" s="161"/>
      <c r="R47" s="161"/>
      <c r="S47" s="161"/>
      <c r="T47" s="161"/>
      <c r="U47" s="161"/>
      <c r="V47" s="161"/>
      <c r="W47" s="161"/>
      <c r="X47" s="161"/>
      <c r="Y47" s="150"/>
      <c r="Z47" s="150"/>
      <c r="AA47" s="150"/>
      <c r="AB47" s="150"/>
      <c r="AC47" s="150"/>
      <c r="AD47" s="150"/>
      <c r="AE47" s="150"/>
      <c r="AF47" s="150"/>
      <c r="AG47" s="150" t="s">
        <v>221</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70">
        <v>11</v>
      </c>
      <c r="B48" s="171" t="s">
        <v>284</v>
      </c>
      <c r="C48" s="180" t="s">
        <v>285</v>
      </c>
      <c r="D48" s="172" t="s">
        <v>249</v>
      </c>
      <c r="E48" s="173">
        <v>7.94</v>
      </c>
      <c r="F48" s="174">
        <v>329.38</v>
      </c>
      <c r="G48" s="175">
        <f>ROUND(E48*F48,2)</f>
        <v>2615.2800000000002</v>
      </c>
      <c r="H48" s="174"/>
      <c r="I48" s="175">
        <f>ROUND(E48*H48,2)</f>
        <v>0</v>
      </c>
      <c r="J48" s="174"/>
      <c r="K48" s="175">
        <f>ROUND(E48*J48,2)</f>
        <v>0</v>
      </c>
      <c r="L48" s="175">
        <v>21</v>
      </c>
      <c r="M48" s="175">
        <f>G48*(1+L48/100)</f>
        <v>3164.4888000000001</v>
      </c>
      <c r="N48" s="175">
        <v>0</v>
      </c>
      <c r="O48" s="175">
        <f>ROUND(E48*N48,2)</f>
        <v>0</v>
      </c>
      <c r="P48" s="175">
        <v>0</v>
      </c>
      <c r="Q48" s="175">
        <f>ROUND(E48*P48,2)</f>
        <v>0</v>
      </c>
      <c r="R48" s="175" t="s">
        <v>250</v>
      </c>
      <c r="S48" s="175" t="s">
        <v>217</v>
      </c>
      <c r="T48" s="176" t="s">
        <v>218</v>
      </c>
      <c r="U48" s="161">
        <v>0</v>
      </c>
      <c r="V48" s="161">
        <f>ROUND(E48*U48,2)</f>
        <v>0</v>
      </c>
      <c r="W48" s="161"/>
      <c r="X48" s="161" t="s">
        <v>241</v>
      </c>
      <c r="Y48" s="150"/>
      <c r="Z48" s="150"/>
      <c r="AA48" s="150"/>
      <c r="AB48" s="150"/>
      <c r="AC48" s="150"/>
      <c r="AD48" s="150"/>
      <c r="AE48" s="150"/>
      <c r="AF48" s="150"/>
      <c r="AG48" s="150" t="s">
        <v>242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57"/>
      <c r="B49" s="158"/>
      <c r="C49" s="189" t="s">
        <v>2122</v>
      </c>
      <c r="D49" s="184"/>
      <c r="E49" s="185">
        <v>7.94</v>
      </c>
      <c r="F49" s="161"/>
      <c r="G49" s="161"/>
      <c r="H49" s="161"/>
      <c r="I49" s="161"/>
      <c r="J49" s="161"/>
      <c r="K49" s="161"/>
      <c r="L49" s="161"/>
      <c r="M49" s="161"/>
      <c r="N49" s="161"/>
      <c r="O49" s="161"/>
      <c r="P49" s="161"/>
      <c r="Q49" s="161"/>
      <c r="R49" s="161"/>
      <c r="S49" s="161"/>
      <c r="T49" s="161"/>
      <c r="U49" s="161"/>
      <c r="V49" s="161"/>
      <c r="W49" s="161"/>
      <c r="X49" s="161"/>
      <c r="Y49" s="150"/>
      <c r="Z49" s="150"/>
      <c r="AA49" s="150"/>
      <c r="AB49" s="150"/>
      <c r="AC49" s="150"/>
      <c r="AD49" s="150"/>
      <c r="AE49" s="150"/>
      <c r="AF49" s="150"/>
      <c r="AG49" s="150" t="s">
        <v>246</v>
      </c>
      <c r="AH49" s="150">
        <v>5</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61"/>
      <c r="D50" s="262"/>
      <c r="E50" s="262"/>
      <c r="F50" s="262"/>
      <c r="G50" s="262"/>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221</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70">
        <v>12</v>
      </c>
      <c r="B51" s="171" t="s">
        <v>2123</v>
      </c>
      <c r="C51" s="180" t="s">
        <v>2124</v>
      </c>
      <c r="D51" s="172" t="s">
        <v>300</v>
      </c>
      <c r="E51" s="173">
        <v>0.97919999999999996</v>
      </c>
      <c r="F51" s="174">
        <v>451.05</v>
      </c>
      <c r="G51" s="175">
        <f>ROUND(E51*F51,2)</f>
        <v>441.67</v>
      </c>
      <c r="H51" s="174"/>
      <c r="I51" s="175">
        <f>ROUND(E51*H51,2)</f>
        <v>0</v>
      </c>
      <c r="J51" s="174"/>
      <c r="K51" s="175">
        <f>ROUND(E51*J51,2)</f>
        <v>0</v>
      </c>
      <c r="L51" s="175">
        <v>21</v>
      </c>
      <c r="M51" s="175">
        <f>G51*(1+L51/100)</f>
        <v>534.42070000000001</v>
      </c>
      <c r="N51" s="175">
        <v>1</v>
      </c>
      <c r="O51" s="175">
        <f>ROUND(E51*N51,2)</f>
        <v>0.98</v>
      </c>
      <c r="P51" s="175">
        <v>0</v>
      </c>
      <c r="Q51" s="175">
        <f>ROUND(E51*P51,2)</f>
        <v>0</v>
      </c>
      <c r="R51" s="175" t="s">
        <v>295</v>
      </c>
      <c r="S51" s="175" t="s">
        <v>217</v>
      </c>
      <c r="T51" s="176" t="s">
        <v>218</v>
      </c>
      <c r="U51" s="161">
        <v>0</v>
      </c>
      <c r="V51" s="161">
        <f>ROUND(E51*U51,2)</f>
        <v>0</v>
      </c>
      <c r="W51" s="161"/>
      <c r="X51" s="161" t="s">
        <v>296</v>
      </c>
      <c r="Y51" s="150"/>
      <c r="Z51" s="150"/>
      <c r="AA51" s="150"/>
      <c r="AB51" s="150"/>
      <c r="AC51" s="150"/>
      <c r="AD51" s="150"/>
      <c r="AE51" s="150"/>
      <c r="AF51" s="150"/>
      <c r="AG51" s="150" t="s">
        <v>297</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189" t="s">
        <v>2125</v>
      </c>
      <c r="D52" s="184"/>
      <c r="E52" s="185">
        <v>0.97919999999999996</v>
      </c>
      <c r="F52" s="161"/>
      <c r="G52" s="161"/>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246</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57"/>
      <c r="B53" s="158"/>
      <c r="C53" s="261"/>
      <c r="D53" s="262"/>
      <c r="E53" s="262"/>
      <c r="F53" s="262"/>
      <c r="G53" s="262"/>
      <c r="H53" s="161"/>
      <c r="I53" s="161"/>
      <c r="J53" s="161"/>
      <c r="K53" s="161"/>
      <c r="L53" s="161"/>
      <c r="M53" s="161"/>
      <c r="N53" s="161"/>
      <c r="O53" s="161"/>
      <c r="P53" s="161"/>
      <c r="Q53" s="161"/>
      <c r="R53" s="161"/>
      <c r="S53" s="161"/>
      <c r="T53" s="161"/>
      <c r="U53" s="161"/>
      <c r="V53" s="161"/>
      <c r="W53" s="161"/>
      <c r="X53" s="161"/>
      <c r="Y53" s="150"/>
      <c r="Z53" s="150"/>
      <c r="AA53" s="150"/>
      <c r="AB53" s="150"/>
      <c r="AC53" s="150"/>
      <c r="AD53" s="150"/>
      <c r="AE53" s="150"/>
      <c r="AF53" s="150"/>
      <c r="AG53" s="150" t="s">
        <v>221</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x14ac:dyDescent="0.2">
      <c r="A54" s="164" t="s">
        <v>212</v>
      </c>
      <c r="B54" s="165" t="s">
        <v>93</v>
      </c>
      <c r="C54" s="179" t="s">
        <v>94</v>
      </c>
      <c r="D54" s="166"/>
      <c r="E54" s="167"/>
      <c r="F54" s="168"/>
      <c r="G54" s="168">
        <f>SUMIF(AG55:AG79,"&lt;&gt;NOR",G55:G79)</f>
        <v>32850.759999999995</v>
      </c>
      <c r="H54" s="168"/>
      <c r="I54" s="168">
        <f>SUM(I55:I79)</f>
        <v>0</v>
      </c>
      <c r="J54" s="168"/>
      <c r="K54" s="168">
        <f>SUM(K55:K79)</f>
        <v>0</v>
      </c>
      <c r="L54" s="168"/>
      <c r="M54" s="168">
        <f>SUM(M55:M79)</f>
        <v>39749.419600000001</v>
      </c>
      <c r="N54" s="168"/>
      <c r="O54" s="168">
        <f>SUM(O55:O79)</f>
        <v>5.1100000000000003</v>
      </c>
      <c r="P54" s="168"/>
      <c r="Q54" s="168">
        <f>SUM(Q55:Q79)</f>
        <v>0</v>
      </c>
      <c r="R54" s="168"/>
      <c r="S54" s="168"/>
      <c r="T54" s="169"/>
      <c r="U54" s="163"/>
      <c r="V54" s="163">
        <f>SUM(V55:V79)</f>
        <v>29.87</v>
      </c>
      <c r="W54" s="163"/>
      <c r="X54" s="163"/>
      <c r="AG54" t="s">
        <v>213</v>
      </c>
    </row>
    <row r="55" spans="1:60" ht="22.5" outlineLevel="1" x14ac:dyDescent="0.2">
      <c r="A55" s="170">
        <v>13</v>
      </c>
      <c r="B55" s="171" t="s">
        <v>2126</v>
      </c>
      <c r="C55" s="180" t="s">
        <v>2127</v>
      </c>
      <c r="D55" s="172" t="s">
        <v>249</v>
      </c>
      <c r="E55" s="173">
        <v>1</v>
      </c>
      <c r="F55" s="174">
        <v>5175.18</v>
      </c>
      <c r="G55" s="175">
        <f>ROUND(E55*F55,2)</f>
        <v>5175.18</v>
      </c>
      <c r="H55" s="174"/>
      <c r="I55" s="175">
        <f>ROUND(E55*H55,2)</f>
        <v>0</v>
      </c>
      <c r="J55" s="174"/>
      <c r="K55" s="175">
        <f>ROUND(E55*J55,2)</f>
        <v>0</v>
      </c>
      <c r="L55" s="175">
        <v>21</v>
      </c>
      <c r="M55" s="175">
        <f>G55*(1+L55/100)</f>
        <v>6261.9678000000004</v>
      </c>
      <c r="N55" s="175">
        <v>1.84144</v>
      </c>
      <c r="O55" s="175">
        <f>ROUND(E55*N55,2)</f>
        <v>1.84</v>
      </c>
      <c r="P55" s="175">
        <v>0</v>
      </c>
      <c r="Q55" s="175">
        <f>ROUND(E55*P55,2)</f>
        <v>0</v>
      </c>
      <c r="R55" s="175" t="s">
        <v>348</v>
      </c>
      <c r="S55" s="175" t="s">
        <v>217</v>
      </c>
      <c r="T55" s="176" t="s">
        <v>218</v>
      </c>
      <c r="U55" s="161">
        <v>3.8420000000000001</v>
      </c>
      <c r="V55" s="161">
        <f>ROUND(E55*U55,2)</f>
        <v>3.84</v>
      </c>
      <c r="W55" s="161"/>
      <c r="X55" s="161" t="s">
        <v>241</v>
      </c>
      <c r="Y55" s="150"/>
      <c r="Z55" s="150"/>
      <c r="AA55" s="150"/>
      <c r="AB55" s="150"/>
      <c r="AC55" s="150"/>
      <c r="AD55" s="150"/>
      <c r="AE55" s="150"/>
      <c r="AF55" s="150"/>
      <c r="AG55" s="150" t="s">
        <v>242</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59" t="s">
        <v>1063</v>
      </c>
      <c r="D56" s="260"/>
      <c r="E56" s="260"/>
      <c r="F56" s="260"/>
      <c r="G56" s="260"/>
      <c r="H56" s="161"/>
      <c r="I56" s="161"/>
      <c r="J56" s="161"/>
      <c r="K56" s="161"/>
      <c r="L56" s="161"/>
      <c r="M56" s="161"/>
      <c r="N56" s="161"/>
      <c r="O56" s="161"/>
      <c r="P56" s="161"/>
      <c r="Q56" s="161"/>
      <c r="R56" s="161"/>
      <c r="S56" s="161"/>
      <c r="T56" s="161"/>
      <c r="U56" s="161"/>
      <c r="V56" s="161"/>
      <c r="W56" s="161"/>
      <c r="X56" s="161"/>
      <c r="Y56" s="150"/>
      <c r="Z56" s="150"/>
      <c r="AA56" s="150"/>
      <c r="AB56" s="150"/>
      <c r="AC56" s="150"/>
      <c r="AD56" s="150"/>
      <c r="AE56" s="150"/>
      <c r="AF56" s="150"/>
      <c r="AG56" s="150" t="s">
        <v>244</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57"/>
      <c r="B57" s="158"/>
      <c r="C57" s="189" t="s">
        <v>2128</v>
      </c>
      <c r="D57" s="184"/>
      <c r="E57" s="185">
        <v>1</v>
      </c>
      <c r="F57" s="161"/>
      <c r="G57" s="161"/>
      <c r="H57" s="161"/>
      <c r="I57" s="161"/>
      <c r="J57" s="161"/>
      <c r="K57" s="161"/>
      <c r="L57" s="161"/>
      <c r="M57" s="161"/>
      <c r="N57" s="161"/>
      <c r="O57" s="161"/>
      <c r="P57" s="161"/>
      <c r="Q57" s="161"/>
      <c r="R57" s="161"/>
      <c r="S57" s="161"/>
      <c r="T57" s="161"/>
      <c r="U57" s="161"/>
      <c r="V57" s="161"/>
      <c r="W57" s="161"/>
      <c r="X57" s="161"/>
      <c r="Y57" s="150"/>
      <c r="Z57" s="150"/>
      <c r="AA57" s="150"/>
      <c r="AB57" s="150"/>
      <c r="AC57" s="150"/>
      <c r="AD57" s="150"/>
      <c r="AE57" s="150"/>
      <c r="AF57" s="150"/>
      <c r="AG57" s="150" t="s">
        <v>246</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61"/>
      <c r="D58" s="262"/>
      <c r="E58" s="262"/>
      <c r="F58" s="262"/>
      <c r="G58" s="262"/>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221</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0">
        <v>14</v>
      </c>
      <c r="B59" s="171" t="s">
        <v>2129</v>
      </c>
      <c r="C59" s="180" t="s">
        <v>2130</v>
      </c>
      <c r="D59" s="172" t="s">
        <v>332</v>
      </c>
      <c r="E59" s="173">
        <v>3</v>
      </c>
      <c r="F59" s="174">
        <v>285.47000000000003</v>
      </c>
      <c r="G59" s="175">
        <f>ROUND(E59*F59,2)</f>
        <v>856.41</v>
      </c>
      <c r="H59" s="174"/>
      <c r="I59" s="175">
        <f>ROUND(E59*H59,2)</f>
        <v>0</v>
      </c>
      <c r="J59" s="174"/>
      <c r="K59" s="175">
        <f>ROUND(E59*J59,2)</f>
        <v>0</v>
      </c>
      <c r="L59" s="175">
        <v>21</v>
      </c>
      <c r="M59" s="175">
        <f>G59*(1+L59/100)</f>
        <v>1036.2560999999998</v>
      </c>
      <c r="N59" s="175">
        <v>1.7260000000000001E-2</v>
      </c>
      <c r="O59" s="175">
        <f>ROUND(E59*N59,2)</f>
        <v>0.05</v>
      </c>
      <c r="P59" s="175">
        <v>0</v>
      </c>
      <c r="Q59" s="175">
        <f>ROUND(E59*P59,2)</f>
        <v>0</v>
      </c>
      <c r="R59" s="175" t="s">
        <v>304</v>
      </c>
      <c r="S59" s="175" t="s">
        <v>217</v>
      </c>
      <c r="T59" s="176" t="s">
        <v>218</v>
      </c>
      <c r="U59" s="161">
        <v>0.23250000000000001</v>
      </c>
      <c r="V59" s="161">
        <f>ROUND(E59*U59,2)</f>
        <v>0.7</v>
      </c>
      <c r="W59" s="161"/>
      <c r="X59" s="161" t="s">
        <v>241</v>
      </c>
      <c r="Y59" s="150"/>
      <c r="Z59" s="150"/>
      <c r="AA59" s="150"/>
      <c r="AB59" s="150"/>
      <c r="AC59" s="150"/>
      <c r="AD59" s="150"/>
      <c r="AE59" s="150"/>
      <c r="AF59" s="150"/>
      <c r="AG59" s="150" t="s">
        <v>1856</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189" t="s">
        <v>2131</v>
      </c>
      <c r="D60" s="184"/>
      <c r="E60" s="185">
        <v>3</v>
      </c>
      <c r="F60" s="161"/>
      <c r="G60" s="16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246</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57"/>
      <c r="B61" s="158"/>
      <c r="C61" s="261"/>
      <c r="D61" s="262"/>
      <c r="E61" s="262"/>
      <c r="F61" s="262"/>
      <c r="G61" s="262"/>
      <c r="H61" s="161"/>
      <c r="I61" s="161"/>
      <c r="J61" s="161"/>
      <c r="K61" s="161"/>
      <c r="L61" s="161"/>
      <c r="M61" s="161"/>
      <c r="N61" s="161"/>
      <c r="O61" s="161"/>
      <c r="P61" s="161"/>
      <c r="Q61" s="161"/>
      <c r="R61" s="161"/>
      <c r="S61" s="161"/>
      <c r="T61" s="161"/>
      <c r="U61" s="161"/>
      <c r="V61" s="161"/>
      <c r="W61" s="161"/>
      <c r="X61" s="161"/>
      <c r="Y61" s="150"/>
      <c r="Z61" s="150"/>
      <c r="AA61" s="150"/>
      <c r="AB61" s="150"/>
      <c r="AC61" s="150"/>
      <c r="AD61" s="150"/>
      <c r="AE61" s="150"/>
      <c r="AF61" s="150"/>
      <c r="AG61" s="150" t="s">
        <v>221</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22.5" outlineLevel="1" x14ac:dyDescent="0.2">
      <c r="A62" s="170">
        <v>15</v>
      </c>
      <c r="B62" s="171" t="s">
        <v>2132</v>
      </c>
      <c r="C62" s="180" t="s">
        <v>2133</v>
      </c>
      <c r="D62" s="172" t="s">
        <v>276</v>
      </c>
      <c r="E62" s="173">
        <v>1.28</v>
      </c>
      <c r="F62" s="174">
        <v>1241.57</v>
      </c>
      <c r="G62" s="175">
        <f>ROUND(E62*F62,2)</f>
        <v>1589.21</v>
      </c>
      <c r="H62" s="174"/>
      <c r="I62" s="175">
        <f>ROUND(E62*H62,2)</f>
        <v>0</v>
      </c>
      <c r="J62" s="174"/>
      <c r="K62" s="175">
        <f>ROUND(E62*J62,2)</f>
        <v>0</v>
      </c>
      <c r="L62" s="175">
        <v>21</v>
      </c>
      <c r="M62" s="175">
        <f>G62*(1+L62/100)</f>
        <v>1922.9440999999999</v>
      </c>
      <c r="N62" s="175">
        <v>0.23976</v>
      </c>
      <c r="O62" s="175">
        <f>ROUND(E62*N62,2)</f>
        <v>0.31</v>
      </c>
      <c r="P62" s="175">
        <v>0</v>
      </c>
      <c r="Q62" s="175">
        <f>ROUND(E62*P62,2)</f>
        <v>0</v>
      </c>
      <c r="R62" s="175" t="s">
        <v>348</v>
      </c>
      <c r="S62" s="175" t="s">
        <v>217</v>
      </c>
      <c r="T62" s="176" t="s">
        <v>218</v>
      </c>
      <c r="U62" s="161">
        <v>1.0329999999999999</v>
      </c>
      <c r="V62" s="161">
        <f>ROUND(E62*U62,2)</f>
        <v>1.32</v>
      </c>
      <c r="W62" s="161"/>
      <c r="X62" s="161" t="s">
        <v>241</v>
      </c>
      <c r="Y62" s="150"/>
      <c r="Z62" s="150"/>
      <c r="AA62" s="150"/>
      <c r="AB62" s="150"/>
      <c r="AC62" s="150"/>
      <c r="AD62" s="150"/>
      <c r="AE62" s="150"/>
      <c r="AF62" s="150"/>
      <c r="AG62" s="150" t="s">
        <v>242</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57"/>
      <c r="B63" s="158"/>
      <c r="C63" s="259" t="s">
        <v>1063</v>
      </c>
      <c r="D63" s="260"/>
      <c r="E63" s="260"/>
      <c r="F63" s="260"/>
      <c r="G63" s="260"/>
      <c r="H63" s="161"/>
      <c r="I63" s="161"/>
      <c r="J63" s="161"/>
      <c r="K63" s="161"/>
      <c r="L63" s="161"/>
      <c r="M63" s="161"/>
      <c r="N63" s="161"/>
      <c r="O63" s="161"/>
      <c r="P63" s="161"/>
      <c r="Q63" s="161"/>
      <c r="R63" s="161"/>
      <c r="S63" s="161"/>
      <c r="T63" s="161"/>
      <c r="U63" s="161"/>
      <c r="V63" s="161"/>
      <c r="W63" s="161"/>
      <c r="X63" s="161"/>
      <c r="Y63" s="150"/>
      <c r="Z63" s="150"/>
      <c r="AA63" s="150"/>
      <c r="AB63" s="150"/>
      <c r="AC63" s="150"/>
      <c r="AD63" s="150"/>
      <c r="AE63" s="150"/>
      <c r="AF63" s="150"/>
      <c r="AG63" s="150" t="s">
        <v>244</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189" t="s">
        <v>2134</v>
      </c>
      <c r="D64" s="184"/>
      <c r="E64" s="185">
        <v>1.28</v>
      </c>
      <c r="F64" s="161"/>
      <c r="G64" s="16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246</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57"/>
      <c r="B65" s="158"/>
      <c r="C65" s="261"/>
      <c r="D65" s="262"/>
      <c r="E65" s="262"/>
      <c r="F65" s="262"/>
      <c r="G65" s="262"/>
      <c r="H65" s="161"/>
      <c r="I65" s="161"/>
      <c r="J65" s="161"/>
      <c r="K65" s="161"/>
      <c r="L65" s="161"/>
      <c r="M65" s="161"/>
      <c r="N65" s="161"/>
      <c r="O65" s="161"/>
      <c r="P65" s="161"/>
      <c r="Q65" s="161"/>
      <c r="R65" s="161"/>
      <c r="S65" s="161"/>
      <c r="T65" s="161"/>
      <c r="U65" s="161"/>
      <c r="V65" s="161"/>
      <c r="W65" s="161"/>
      <c r="X65" s="161"/>
      <c r="Y65" s="150"/>
      <c r="Z65" s="150"/>
      <c r="AA65" s="150"/>
      <c r="AB65" s="150"/>
      <c r="AC65" s="150"/>
      <c r="AD65" s="150"/>
      <c r="AE65" s="150"/>
      <c r="AF65" s="150"/>
      <c r="AG65" s="150" t="s">
        <v>221</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70">
        <v>16</v>
      </c>
      <c r="B66" s="171" t="s">
        <v>2135</v>
      </c>
      <c r="C66" s="180" t="s">
        <v>2136</v>
      </c>
      <c r="D66" s="172" t="s">
        <v>276</v>
      </c>
      <c r="E66" s="173">
        <v>18.367000000000001</v>
      </c>
      <c r="F66" s="174">
        <v>727.61</v>
      </c>
      <c r="G66" s="175">
        <f>ROUND(E66*F66,2)</f>
        <v>13364.01</v>
      </c>
      <c r="H66" s="174"/>
      <c r="I66" s="175">
        <f>ROUND(E66*H66,2)</f>
        <v>0</v>
      </c>
      <c r="J66" s="174"/>
      <c r="K66" s="175">
        <f>ROUND(E66*J66,2)</f>
        <v>0</v>
      </c>
      <c r="L66" s="175">
        <v>21</v>
      </c>
      <c r="M66" s="175">
        <f>G66*(1+L66/100)</f>
        <v>16170.4521</v>
      </c>
      <c r="N66" s="175">
        <v>9.2030000000000001E-2</v>
      </c>
      <c r="O66" s="175">
        <f>ROUND(E66*N66,2)</f>
        <v>1.69</v>
      </c>
      <c r="P66" s="175">
        <v>0</v>
      </c>
      <c r="Q66" s="175">
        <f>ROUND(E66*P66,2)</f>
        <v>0</v>
      </c>
      <c r="R66" s="175" t="s">
        <v>304</v>
      </c>
      <c r="S66" s="175" t="s">
        <v>217</v>
      </c>
      <c r="T66" s="176" t="s">
        <v>218</v>
      </c>
      <c r="U66" s="161">
        <v>0.54600000000000004</v>
      </c>
      <c r="V66" s="161">
        <f>ROUND(E66*U66,2)</f>
        <v>10.029999999999999</v>
      </c>
      <c r="W66" s="161"/>
      <c r="X66" s="161" t="s">
        <v>241</v>
      </c>
      <c r="Y66" s="150"/>
      <c r="Z66" s="150"/>
      <c r="AA66" s="150"/>
      <c r="AB66" s="150"/>
      <c r="AC66" s="150"/>
      <c r="AD66" s="150"/>
      <c r="AE66" s="150"/>
      <c r="AF66" s="150"/>
      <c r="AG66" s="150" t="s">
        <v>1856</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22.5" outlineLevel="1" x14ac:dyDescent="0.2">
      <c r="A67" s="157"/>
      <c r="B67" s="158"/>
      <c r="C67" s="259" t="s">
        <v>2137</v>
      </c>
      <c r="D67" s="260"/>
      <c r="E67" s="260"/>
      <c r="F67" s="260"/>
      <c r="G67" s="260"/>
      <c r="H67" s="161"/>
      <c r="I67" s="161"/>
      <c r="J67" s="161"/>
      <c r="K67" s="161"/>
      <c r="L67" s="161"/>
      <c r="M67" s="161"/>
      <c r="N67" s="161"/>
      <c r="O67" s="161"/>
      <c r="P67" s="161"/>
      <c r="Q67" s="161"/>
      <c r="R67" s="161"/>
      <c r="S67" s="161"/>
      <c r="T67" s="161"/>
      <c r="U67" s="161"/>
      <c r="V67" s="161"/>
      <c r="W67" s="161"/>
      <c r="X67" s="161"/>
      <c r="Y67" s="150"/>
      <c r="Z67" s="150"/>
      <c r="AA67" s="150"/>
      <c r="AB67" s="150"/>
      <c r="AC67" s="150"/>
      <c r="AD67" s="150"/>
      <c r="AE67" s="150"/>
      <c r="AF67" s="150"/>
      <c r="AG67" s="150" t="s">
        <v>244</v>
      </c>
      <c r="AH67" s="150"/>
      <c r="AI67" s="150"/>
      <c r="AJ67" s="150"/>
      <c r="AK67" s="150"/>
      <c r="AL67" s="150"/>
      <c r="AM67" s="150"/>
      <c r="AN67" s="150"/>
      <c r="AO67" s="150"/>
      <c r="AP67" s="150"/>
      <c r="AQ67" s="150"/>
      <c r="AR67" s="150"/>
      <c r="AS67" s="150"/>
      <c r="AT67" s="150"/>
      <c r="AU67" s="150"/>
      <c r="AV67" s="150"/>
      <c r="AW67" s="150"/>
      <c r="AX67" s="150"/>
      <c r="AY67" s="150"/>
      <c r="AZ67" s="150"/>
      <c r="BA67" s="188" t="str">
        <f>C67</f>
        <v>jednoduché nebo příčky zděné do svislé dřevěné, cihelné, betonové nebo ocelové konstrukce na jakoukoliv maltu vápenocementovou (MVC) nebo cementovou (MC),</v>
      </c>
      <c r="BB67" s="150"/>
      <c r="BC67" s="150"/>
      <c r="BD67" s="150"/>
      <c r="BE67" s="150"/>
      <c r="BF67" s="150"/>
      <c r="BG67" s="150"/>
      <c r="BH67" s="150"/>
    </row>
    <row r="68" spans="1:60" outlineLevel="1" x14ac:dyDescent="0.2">
      <c r="A68" s="157"/>
      <c r="B68" s="158"/>
      <c r="C68" s="189" t="s">
        <v>2138</v>
      </c>
      <c r="D68" s="184"/>
      <c r="E68" s="185">
        <v>18.367000000000001</v>
      </c>
      <c r="F68" s="161"/>
      <c r="G68" s="161"/>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246</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57"/>
      <c r="B69" s="158"/>
      <c r="C69" s="261"/>
      <c r="D69" s="262"/>
      <c r="E69" s="262"/>
      <c r="F69" s="262"/>
      <c r="G69" s="262"/>
      <c r="H69" s="161"/>
      <c r="I69" s="161"/>
      <c r="J69" s="161"/>
      <c r="K69" s="161"/>
      <c r="L69" s="161"/>
      <c r="M69" s="161"/>
      <c r="N69" s="161"/>
      <c r="O69" s="161"/>
      <c r="P69" s="161"/>
      <c r="Q69" s="161"/>
      <c r="R69" s="161"/>
      <c r="S69" s="161"/>
      <c r="T69" s="161"/>
      <c r="U69" s="161"/>
      <c r="V69" s="161"/>
      <c r="W69" s="161"/>
      <c r="X69" s="161"/>
      <c r="Y69" s="150"/>
      <c r="Z69" s="150"/>
      <c r="AA69" s="150"/>
      <c r="AB69" s="150"/>
      <c r="AC69" s="150"/>
      <c r="AD69" s="150"/>
      <c r="AE69" s="150"/>
      <c r="AF69" s="150"/>
      <c r="AG69" s="150" t="s">
        <v>221</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70">
        <v>17</v>
      </c>
      <c r="B70" s="171" t="s">
        <v>2139</v>
      </c>
      <c r="C70" s="180" t="s">
        <v>2140</v>
      </c>
      <c r="D70" s="172" t="s">
        <v>239</v>
      </c>
      <c r="E70" s="173">
        <v>6.6</v>
      </c>
      <c r="F70" s="174">
        <v>121.66</v>
      </c>
      <c r="G70" s="175">
        <f>ROUND(E70*F70,2)</f>
        <v>802.96</v>
      </c>
      <c r="H70" s="174"/>
      <c r="I70" s="175">
        <f>ROUND(E70*H70,2)</f>
        <v>0</v>
      </c>
      <c r="J70" s="174"/>
      <c r="K70" s="175">
        <f>ROUND(E70*J70,2)</f>
        <v>0</v>
      </c>
      <c r="L70" s="175">
        <v>21</v>
      </c>
      <c r="M70" s="175">
        <f>G70*(1+L70/100)</f>
        <v>971.58159999999998</v>
      </c>
      <c r="N70" s="175">
        <v>8.0000000000000007E-5</v>
      </c>
      <c r="O70" s="175">
        <f>ROUND(E70*N70,2)</f>
        <v>0</v>
      </c>
      <c r="P70" s="175">
        <v>0</v>
      </c>
      <c r="Q70" s="175">
        <f>ROUND(E70*P70,2)</f>
        <v>0</v>
      </c>
      <c r="R70" s="175" t="s">
        <v>348</v>
      </c>
      <c r="S70" s="175" t="s">
        <v>217</v>
      </c>
      <c r="T70" s="176" t="s">
        <v>218</v>
      </c>
      <c r="U70" s="161">
        <v>0.18</v>
      </c>
      <c r="V70" s="161">
        <f>ROUND(E70*U70,2)</f>
        <v>1.19</v>
      </c>
      <c r="W70" s="161"/>
      <c r="X70" s="161" t="s">
        <v>241</v>
      </c>
      <c r="Y70" s="150"/>
      <c r="Z70" s="150"/>
      <c r="AA70" s="150"/>
      <c r="AB70" s="150"/>
      <c r="AC70" s="150"/>
      <c r="AD70" s="150"/>
      <c r="AE70" s="150"/>
      <c r="AF70" s="150"/>
      <c r="AG70" s="150" t="s">
        <v>242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57"/>
      <c r="B71" s="158"/>
      <c r="C71" s="189" t="s">
        <v>2141</v>
      </c>
      <c r="D71" s="184"/>
      <c r="E71" s="185">
        <v>6.6</v>
      </c>
      <c r="F71" s="161"/>
      <c r="G71" s="161"/>
      <c r="H71" s="161"/>
      <c r="I71" s="161"/>
      <c r="J71" s="161"/>
      <c r="K71" s="161"/>
      <c r="L71" s="161"/>
      <c r="M71" s="161"/>
      <c r="N71" s="161"/>
      <c r="O71" s="161"/>
      <c r="P71" s="161"/>
      <c r="Q71" s="161"/>
      <c r="R71" s="161"/>
      <c r="S71" s="161"/>
      <c r="T71" s="161"/>
      <c r="U71" s="161"/>
      <c r="V71" s="161"/>
      <c r="W71" s="161"/>
      <c r="X71" s="161"/>
      <c r="Y71" s="150"/>
      <c r="Z71" s="150"/>
      <c r="AA71" s="150"/>
      <c r="AB71" s="150"/>
      <c r="AC71" s="150"/>
      <c r="AD71" s="150"/>
      <c r="AE71" s="150"/>
      <c r="AF71" s="150"/>
      <c r="AG71" s="150" t="s">
        <v>246</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61"/>
      <c r="D72" s="262"/>
      <c r="E72" s="262"/>
      <c r="F72" s="262"/>
      <c r="G72" s="262"/>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221</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0">
        <v>18</v>
      </c>
      <c r="B73" s="171" t="s">
        <v>1081</v>
      </c>
      <c r="C73" s="180" t="s">
        <v>1082</v>
      </c>
      <c r="D73" s="172" t="s">
        <v>276</v>
      </c>
      <c r="E73" s="173">
        <v>4.7279999999999998</v>
      </c>
      <c r="F73" s="174">
        <v>1602.4</v>
      </c>
      <c r="G73" s="175">
        <f>ROUND(E73*F73,2)</f>
        <v>7576.15</v>
      </c>
      <c r="H73" s="174"/>
      <c r="I73" s="175">
        <f>ROUND(E73*H73,2)</f>
        <v>0</v>
      </c>
      <c r="J73" s="174"/>
      <c r="K73" s="175">
        <f>ROUND(E73*J73,2)</f>
        <v>0</v>
      </c>
      <c r="L73" s="175">
        <v>21</v>
      </c>
      <c r="M73" s="175">
        <f>G73*(1+L73/100)</f>
        <v>9167.1414999999997</v>
      </c>
      <c r="N73" s="175">
        <v>0.24884000000000001</v>
      </c>
      <c r="O73" s="175">
        <f>ROUND(E73*N73,2)</f>
        <v>1.18</v>
      </c>
      <c r="P73" s="175">
        <v>0</v>
      </c>
      <c r="Q73" s="175">
        <f>ROUND(E73*P73,2)</f>
        <v>0</v>
      </c>
      <c r="R73" s="175" t="s">
        <v>348</v>
      </c>
      <c r="S73" s="175" t="s">
        <v>217</v>
      </c>
      <c r="T73" s="176" t="s">
        <v>218</v>
      </c>
      <c r="U73" s="161">
        <v>1.621</v>
      </c>
      <c r="V73" s="161">
        <f>ROUND(E73*U73,2)</f>
        <v>7.66</v>
      </c>
      <c r="W73" s="161"/>
      <c r="X73" s="161" t="s">
        <v>241</v>
      </c>
      <c r="Y73" s="150"/>
      <c r="Z73" s="150"/>
      <c r="AA73" s="150"/>
      <c r="AB73" s="150"/>
      <c r="AC73" s="150"/>
      <c r="AD73" s="150"/>
      <c r="AE73" s="150"/>
      <c r="AF73" s="150"/>
      <c r="AG73" s="150" t="s">
        <v>242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2.5" outlineLevel="1" x14ac:dyDescent="0.2">
      <c r="A74" s="157"/>
      <c r="B74" s="158"/>
      <c r="C74" s="259" t="s">
        <v>1083</v>
      </c>
      <c r="D74" s="260"/>
      <c r="E74" s="260"/>
      <c r="F74" s="260"/>
      <c r="G74" s="260"/>
      <c r="H74" s="161"/>
      <c r="I74" s="161"/>
      <c r="J74" s="161"/>
      <c r="K74" s="161"/>
      <c r="L74" s="161"/>
      <c r="M74" s="161"/>
      <c r="N74" s="161"/>
      <c r="O74" s="161"/>
      <c r="P74" s="161"/>
      <c r="Q74" s="161"/>
      <c r="R74" s="161"/>
      <c r="S74" s="161"/>
      <c r="T74" s="161"/>
      <c r="U74" s="161"/>
      <c r="V74" s="161"/>
      <c r="W74" s="161"/>
      <c r="X74" s="161"/>
      <c r="Y74" s="150"/>
      <c r="Z74" s="150"/>
      <c r="AA74" s="150"/>
      <c r="AB74" s="150"/>
      <c r="AC74" s="150"/>
      <c r="AD74" s="150"/>
      <c r="AE74" s="150"/>
      <c r="AF74" s="150"/>
      <c r="AG74" s="150" t="s">
        <v>244</v>
      </c>
      <c r="AH74" s="150"/>
      <c r="AI74" s="150"/>
      <c r="AJ74" s="150"/>
      <c r="AK74" s="150"/>
      <c r="AL74" s="150"/>
      <c r="AM74" s="150"/>
      <c r="AN74" s="150"/>
      <c r="AO74" s="150"/>
      <c r="AP74" s="150"/>
      <c r="AQ74" s="150"/>
      <c r="AR74" s="150"/>
      <c r="AS74" s="150"/>
      <c r="AT74" s="150"/>
      <c r="AU74" s="150"/>
      <c r="AV74" s="150"/>
      <c r="AW74" s="150"/>
      <c r="AX74" s="150"/>
      <c r="AY74" s="150"/>
      <c r="AZ74" s="150"/>
      <c r="BA74" s="188" t="str">
        <f>C74</f>
        <v>ve vybouraných otvorech, s vysekáním kapes pro zavázání, z jakýchkoliv cihel, z pomocného pracovního lešení o výšce podlahy do 1900 mm a pro zatížení do 1,5 kPa,</v>
      </c>
      <c r="BB74" s="150"/>
      <c r="BC74" s="150"/>
      <c r="BD74" s="150"/>
      <c r="BE74" s="150"/>
      <c r="BF74" s="150"/>
      <c r="BG74" s="150"/>
      <c r="BH74" s="150"/>
    </row>
    <row r="75" spans="1:60" outlineLevel="1" x14ac:dyDescent="0.2">
      <c r="A75" s="157"/>
      <c r="B75" s="158"/>
      <c r="C75" s="189" t="s">
        <v>2142</v>
      </c>
      <c r="D75" s="184"/>
      <c r="E75" s="185">
        <v>4.7279999999999998</v>
      </c>
      <c r="F75" s="161"/>
      <c r="G75" s="161"/>
      <c r="H75" s="161"/>
      <c r="I75" s="161"/>
      <c r="J75" s="161"/>
      <c r="K75" s="161"/>
      <c r="L75" s="161"/>
      <c r="M75" s="161"/>
      <c r="N75" s="161"/>
      <c r="O75" s="161"/>
      <c r="P75" s="161"/>
      <c r="Q75" s="161"/>
      <c r="R75" s="161"/>
      <c r="S75" s="161"/>
      <c r="T75" s="161"/>
      <c r="U75" s="161"/>
      <c r="V75" s="161"/>
      <c r="W75" s="161"/>
      <c r="X75" s="161"/>
      <c r="Y75" s="150"/>
      <c r="Z75" s="150"/>
      <c r="AA75" s="150"/>
      <c r="AB75" s="150"/>
      <c r="AC75" s="150"/>
      <c r="AD75" s="150"/>
      <c r="AE75" s="150"/>
      <c r="AF75" s="150"/>
      <c r="AG75" s="150" t="s">
        <v>246</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261"/>
      <c r="D76" s="262"/>
      <c r="E76" s="262"/>
      <c r="F76" s="262"/>
      <c r="G76" s="262"/>
      <c r="H76" s="161"/>
      <c r="I76" s="161"/>
      <c r="J76" s="161"/>
      <c r="K76" s="161"/>
      <c r="L76" s="161"/>
      <c r="M76" s="161"/>
      <c r="N76" s="161"/>
      <c r="O76" s="161"/>
      <c r="P76" s="161"/>
      <c r="Q76" s="161"/>
      <c r="R76" s="161"/>
      <c r="S76" s="161"/>
      <c r="T76" s="161"/>
      <c r="U76" s="161"/>
      <c r="V76" s="161"/>
      <c r="W76" s="161"/>
      <c r="X76" s="161"/>
      <c r="Y76" s="150"/>
      <c r="Z76" s="150"/>
      <c r="AA76" s="150"/>
      <c r="AB76" s="150"/>
      <c r="AC76" s="150"/>
      <c r="AD76" s="150"/>
      <c r="AE76" s="150"/>
      <c r="AF76" s="150"/>
      <c r="AG76" s="150" t="s">
        <v>221</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33.75" outlineLevel="1" x14ac:dyDescent="0.2">
      <c r="A77" s="170">
        <v>19</v>
      </c>
      <c r="B77" s="171" t="s">
        <v>2143</v>
      </c>
      <c r="C77" s="180" t="s">
        <v>2144</v>
      </c>
      <c r="D77" s="172" t="s">
        <v>239</v>
      </c>
      <c r="E77" s="173">
        <v>2.4</v>
      </c>
      <c r="F77" s="174">
        <v>1452.85</v>
      </c>
      <c r="G77" s="175">
        <f>ROUND(E77*F77,2)</f>
        <v>3486.84</v>
      </c>
      <c r="H77" s="174"/>
      <c r="I77" s="175">
        <f>ROUND(E77*H77,2)</f>
        <v>0</v>
      </c>
      <c r="J77" s="174"/>
      <c r="K77" s="175">
        <f>ROUND(E77*J77,2)</f>
        <v>0</v>
      </c>
      <c r="L77" s="175">
        <v>21</v>
      </c>
      <c r="M77" s="175">
        <f>G77*(1+L77/100)</f>
        <v>4219.0763999999999</v>
      </c>
      <c r="N77" s="175">
        <v>1.7160000000000002E-2</v>
      </c>
      <c r="O77" s="175">
        <f>ROUND(E77*N77,2)</f>
        <v>0.04</v>
      </c>
      <c r="P77" s="175">
        <v>0</v>
      </c>
      <c r="Q77" s="175">
        <f>ROUND(E77*P77,2)</f>
        <v>0</v>
      </c>
      <c r="R77" s="175" t="s">
        <v>304</v>
      </c>
      <c r="S77" s="175" t="s">
        <v>217</v>
      </c>
      <c r="T77" s="176" t="s">
        <v>218</v>
      </c>
      <c r="U77" s="161">
        <v>2.1379999999999999</v>
      </c>
      <c r="V77" s="161">
        <f>ROUND(E77*U77,2)</f>
        <v>5.13</v>
      </c>
      <c r="W77" s="161"/>
      <c r="X77" s="161" t="s">
        <v>241</v>
      </c>
      <c r="Y77" s="150"/>
      <c r="Z77" s="150"/>
      <c r="AA77" s="150"/>
      <c r="AB77" s="150"/>
      <c r="AC77" s="150"/>
      <c r="AD77" s="150"/>
      <c r="AE77" s="150"/>
      <c r="AF77" s="150"/>
      <c r="AG77" s="150" t="s">
        <v>242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189" t="s">
        <v>2145</v>
      </c>
      <c r="D78" s="184"/>
      <c r="E78" s="185">
        <v>2.4</v>
      </c>
      <c r="F78" s="161"/>
      <c r="G78" s="161"/>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246</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57"/>
      <c r="B79" s="158"/>
      <c r="C79" s="261"/>
      <c r="D79" s="262"/>
      <c r="E79" s="262"/>
      <c r="F79" s="262"/>
      <c r="G79" s="262"/>
      <c r="H79" s="161"/>
      <c r="I79" s="161"/>
      <c r="J79" s="161"/>
      <c r="K79" s="161"/>
      <c r="L79" s="161"/>
      <c r="M79" s="161"/>
      <c r="N79" s="161"/>
      <c r="O79" s="161"/>
      <c r="P79" s="161"/>
      <c r="Q79" s="161"/>
      <c r="R79" s="161"/>
      <c r="S79" s="161"/>
      <c r="T79" s="161"/>
      <c r="U79" s="161"/>
      <c r="V79" s="161"/>
      <c r="W79" s="161"/>
      <c r="X79" s="161"/>
      <c r="Y79" s="150"/>
      <c r="Z79" s="150"/>
      <c r="AA79" s="150"/>
      <c r="AB79" s="150"/>
      <c r="AC79" s="150"/>
      <c r="AD79" s="150"/>
      <c r="AE79" s="150"/>
      <c r="AF79" s="150"/>
      <c r="AG79" s="150" t="s">
        <v>221</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x14ac:dyDescent="0.2">
      <c r="A80" s="164" t="s">
        <v>212</v>
      </c>
      <c r="B80" s="165" t="s">
        <v>95</v>
      </c>
      <c r="C80" s="179" t="s">
        <v>96</v>
      </c>
      <c r="D80" s="166"/>
      <c r="E80" s="167"/>
      <c r="F80" s="168"/>
      <c r="G80" s="168">
        <f>SUMIF(AG81:AG84,"&lt;&gt;NOR",G81:G84)</f>
        <v>418.42</v>
      </c>
      <c r="H80" s="168"/>
      <c r="I80" s="168">
        <f>SUM(I81:I84)</f>
        <v>0</v>
      </c>
      <c r="J80" s="168"/>
      <c r="K80" s="168">
        <f>SUM(K81:K84)</f>
        <v>0</v>
      </c>
      <c r="L80" s="168"/>
      <c r="M80" s="168">
        <f>SUM(M81:M84)</f>
        <v>506.28820000000002</v>
      </c>
      <c r="N80" s="168"/>
      <c r="O80" s="168">
        <f>SUM(O81:O84)</f>
        <v>0.54</v>
      </c>
      <c r="P80" s="168"/>
      <c r="Q80" s="168">
        <f>SUM(Q81:Q84)</f>
        <v>0</v>
      </c>
      <c r="R80" s="168"/>
      <c r="S80" s="168"/>
      <c r="T80" s="169"/>
      <c r="U80" s="163"/>
      <c r="V80" s="163">
        <f>SUM(V81:V84)</f>
        <v>0.49</v>
      </c>
      <c r="W80" s="163"/>
      <c r="X80" s="163"/>
      <c r="AG80" t="s">
        <v>213</v>
      </c>
    </row>
    <row r="81" spans="1:60" outlineLevel="1" x14ac:dyDescent="0.2">
      <c r="A81" s="170">
        <v>20</v>
      </c>
      <c r="B81" s="171" t="s">
        <v>1268</v>
      </c>
      <c r="C81" s="180" t="s">
        <v>1269</v>
      </c>
      <c r="D81" s="172" t="s">
        <v>249</v>
      </c>
      <c r="E81" s="173">
        <v>0.28799999999999998</v>
      </c>
      <c r="F81" s="174">
        <v>1452.84</v>
      </c>
      <c r="G81" s="175">
        <f>ROUND(E81*F81,2)</f>
        <v>418.42</v>
      </c>
      <c r="H81" s="174"/>
      <c r="I81" s="175">
        <f>ROUND(E81*H81,2)</f>
        <v>0</v>
      </c>
      <c r="J81" s="174"/>
      <c r="K81" s="175">
        <f>ROUND(E81*J81,2)</f>
        <v>0</v>
      </c>
      <c r="L81" s="175">
        <v>21</v>
      </c>
      <c r="M81" s="175">
        <f>G81*(1+L81/100)</f>
        <v>506.28820000000002</v>
      </c>
      <c r="N81" s="175">
        <v>1.8907700000000001</v>
      </c>
      <c r="O81" s="175">
        <f>ROUND(E81*N81,2)</f>
        <v>0.54</v>
      </c>
      <c r="P81" s="175">
        <v>0</v>
      </c>
      <c r="Q81" s="175">
        <f>ROUND(E81*P81,2)</f>
        <v>0</v>
      </c>
      <c r="R81" s="175" t="s">
        <v>1270</v>
      </c>
      <c r="S81" s="175" t="s">
        <v>217</v>
      </c>
      <c r="T81" s="176" t="s">
        <v>218</v>
      </c>
      <c r="U81" s="161">
        <v>1.6950000000000001</v>
      </c>
      <c r="V81" s="161">
        <f>ROUND(E81*U81,2)</f>
        <v>0.49</v>
      </c>
      <c r="W81" s="161"/>
      <c r="X81" s="161" t="s">
        <v>241</v>
      </c>
      <c r="Y81" s="150"/>
      <c r="Z81" s="150"/>
      <c r="AA81" s="150"/>
      <c r="AB81" s="150"/>
      <c r="AC81" s="150"/>
      <c r="AD81" s="150"/>
      <c r="AE81" s="150"/>
      <c r="AF81" s="150"/>
      <c r="AG81" s="150" t="s">
        <v>242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57"/>
      <c r="B82" s="158"/>
      <c r="C82" s="259" t="s">
        <v>1271</v>
      </c>
      <c r="D82" s="260"/>
      <c r="E82" s="260"/>
      <c r="F82" s="260"/>
      <c r="G82" s="260"/>
      <c r="H82" s="161"/>
      <c r="I82" s="161"/>
      <c r="J82" s="161"/>
      <c r="K82" s="161"/>
      <c r="L82" s="161"/>
      <c r="M82" s="161"/>
      <c r="N82" s="161"/>
      <c r="O82" s="161"/>
      <c r="P82" s="161"/>
      <c r="Q82" s="161"/>
      <c r="R82" s="161"/>
      <c r="S82" s="161"/>
      <c r="T82" s="161"/>
      <c r="U82" s="161"/>
      <c r="V82" s="161"/>
      <c r="W82" s="161"/>
      <c r="X82" s="161"/>
      <c r="Y82" s="150"/>
      <c r="Z82" s="150"/>
      <c r="AA82" s="150"/>
      <c r="AB82" s="150"/>
      <c r="AC82" s="150"/>
      <c r="AD82" s="150"/>
      <c r="AE82" s="150"/>
      <c r="AF82" s="150"/>
      <c r="AG82" s="150" t="s">
        <v>244</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189" t="s">
        <v>2146</v>
      </c>
      <c r="D83" s="184"/>
      <c r="E83" s="185">
        <v>0.28799999999999998</v>
      </c>
      <c r="F83" s="161"/>
      <c r="G83" s="161"/>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246</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57"/>
      <c r="B84" s="158"/>
      <c r="C84" s="261"/>
      <c r="D84" s="262"/>
      <c r="E84" s="262"/>
      <c r="F84" s="262"/>
      <c r="G84" s="262"/>
      <c r="H84" s="161"/>
      <c r="I84" s="161"/>
      <c r="J84" s="161"/>
      <c r="K84" s="161"/>
      <c r="L84" s="161"/>
      <c r="M84" s="161"/>
      <c r="N84" s="161"/>
      <c r="O84" s="161"/>
      <c r="P84" s="161"/>
      <c r="Q84" s="161"/>
      <c r="R84" s="161"/>
      <c r="S84" s="161"/>
      <c r="T84" s="161"/>
      <c r="U84" s="161"/>
      <c r="V84" s="161"/>
      <c r="W84" s="161"/>
      <c r="X84" s="161"/>
      <c r="Y84" s="150"/>
      <c r="Z84" s="150"/>
      <c r="AA84" s="150"/>
      <c r="AB84" s="150"/>
      <c r="AC84" s="150"/>
      <c r="AD84" s="150"/>
      <c r="AE84" s="150"/>
      <c r="AF84" s="150"/>
      <c r="AG84" s="150" t="s">
        <v>221</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x14ac:dyDescent="0.2">
      <c r="A85" s="164" t="s">
        <v>212</v>
      </c>
      <c r="B85" s="165" t="s">
        <v>99</v>
      </c>
      <c r="C85" s="179" t="s">
        <v>100</v>
      </c>
      <c r="D85" s="166"/>
      <c r="E85" s="167"/>
      <c r="F85" s="168"/>
      <c r="G85" s="168">
        <f>SUMIF(AG86:AG135,"&lt;&gt;NOR",G86:G135)</f>
        <v>108460.20999999999</v>
      </c>
      <c r="H85" s="168"/>
      <c r="I85" s="168">
        <f>SUM(I86:I135)</f>
        <v>0</v>
      </c>
      <c r="J85" s="168"/>
      <c r="K85" s="168">
        <f>SUM(K86:K135)</f>
        <v>0</v>
      </c>
      <c r="L85" s="168"/>
      <c r="M85" s="168">
        <f>SUM(M86:M135)</f>
        <v>131236.8541</v>
      </c>
      <c r="N85" s="168"/>
      <c r="O85" s="168">
        <f>SUM(O86:O135)</f>
        <v>2.81</v>
      </c>
      <c r="P85" s="168"/>
      <c r="Q85" s="168">
        <f>SUM(Q86:Q135)</f>
        <v>0</v>
      </c>
      <c r="R85" s="168"/>
      <c r="S85" s="168"/>
      <c r="T85" s="169"/>
      <c r="U85" s="163"/>
      <c r="V85" s="163">
        <f>SUM(V86:V135)</f>
        <v>139.21</v>
      </c>
      <c r="W85" s="163"/>
      <c r="X85" s="163"/>
      <c r="AG85" t="s">
        <v>213</v>
      </c>
    </row>
    <row r="86" spans="1:60" ht="22.5" outlineLevel="1" x14ac:dyDescent="0.2">
      <c r="A86" s="170">
        <v>21</v>
      </c>
      <c r="B86" s="171" t="s">
        <v>1273</v>
      </c>
      <c r="C86" s="180" t="s">
        <v>1274</v>
      </c>
      <c r="D86" s="172" t="s">
        <v>276</v>
      </c>
      <c r="E86" s="173">
        <v>86.73</v>
      </c>
      <c r="F86" s="174">
        <v>236.79</v>
      </c>
      <c r="G86" s="175">
        <f>ROUND(E86*F86,2)</f>
        <v>20536.8</v>
      </c>
      <c r="H86" s="174"/>
      <c r="I86" s="175">
        <f>ROUND(E86*H86,2)</f>
        <v>0</v>
      </c>
      <c r="J86" s="174"/>
      <c r="K86" s="175">
        <f>ROUND(E86*J86,2)</f>
        <v>0</v>
      </c>
      <c r="L86" s="175">
        <v>21</v>
      </c>
      <c r="M86" s="175">
        <f>G86*(1+L86/100)</f>
        <v>24849.527999999998</v>
      </c>
      <c r="N86" s="175">
        <v>4.8500000000000001E-3</v>
      </c>
      <c r="O86" s="175">
        <f>ROUND(E86*N86,2)</f>
        <v>0.42</v>
      </c>
      <c r="P86" s="175">
        <v>0</v>
      </c>
      <c r="Q86" s="175">
        <f>ROUND(E86*P86,2)</f>
        <v>0</v>
      </c>
      <c r="R86" s="175" t="s">
        <v>304</v>
      </c>
      <c r="S86" s="175" t="s">
        <v>217</v>
      </c>
      <c r="T86" s="176" t="s">
        <v>218</v>
      </c>
      <c r="U86" s="161">
        <v>0.36499999999999999</v>
      </c>
      <c r="V86" s="161">
        <f>ROUND(E86*U86,2)</f>
        <v>31.66</v>
      </c>
      <c r="W86" s="161"/>
      <c r="X86" s="161" t="s">
        <v>241</v>
      </c>
      <c r="Y86" s="150"/>
      <c r="Z86" s="150"/>
      <c r="AA86" s="150"/>
      <c r="AB86" s="150"/>
      <c r="AC86" s="150"/>
      <c r="AD86" s="150"/>
      <c r="AE86" s="150"/>
      <c r="AF86" s="150"/>
      <c r="AG86" s="150" t="s">
        <v>242</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57"/>
      <c r="B87" s="158"/>
      <c r="C87" s="259" t="s">
        <v>453</v>
      </c>
      <c r="D87" s="260"/>
      <c r="E87" s="260"/>
      <c r="F87" s="260"/>
      <c r="G87" s="260"/>
      <c r="H87" s="161"/>
      <c r="I87" s="161"/>
      <c r="J87" s="161"/>
      <c r="K87" s="161"/>
      <c r="L87" s="161"/>
      <c r="M87" s="161"/>
      <c r="N87" s="161"/>
      <c r="O87" s="161"/>
      <c r="P87" s="161"/>
      <c r="Q87" s="161"/>
      <c r="R87" s="161"/>
      <c r="S87" s="161"/>
      <c r="T87" s="161"/>
      <c r="U87" s="161"/>
      <c r="V87" s="161"/>
      <c r="W87" s="161"/>
      <c r="X87" s="161"/>
      <c r="Y87" s="150"/>
      <c r="Z87" s="150"/>
      <c r="AA87" s="150"/>
      <c r="AB87" s="150"/>
      <c r="AC87" s="150"/>
      <c r="AD87" s="150"/>
      <c r="AE87" s="150"/>
      <c r="AF87" s="150"/>
      <c r="AG87" s="150" t="s">
        <v>244</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189" t="s">
        <v>2147</v>
      </c>
      <c r="D88" s="184"/>
      <c r="E88" s="185"/>
      <c r="F88" s="161"/>
      <c r="G88" s="161"/>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246</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57"/>
      <c r="B89" s="158"/>
      <c r="C89" s="189" t="s">
        <v>2148</v>
      </c>
      <c r="D89" s="184"/>
      <c r="E89" s="185">
        <v>37.229999999999997</v>
      </c>
      <c r="F89" s="161"/>
      <c r="G89" s="161"/>
      <c r="H89" s="161"/>
      <c r="I89" s="161"/>
      <c r="J89" s="161"/>
      <c r="K89" s="161"/>
      <c r="L89" s="161"/>
      <c r="M89" s="161"/>
      <c r="N89" s="161"/>
      <c r="O89" s="161"/>
      <c r="P89" s="161"/>
      <c r="Q89" s="161"/>
      <c r="R89" s="161"/>
      <c r="S89" s="161"/>
      <c r="T89" s="161"/>
      <c r="U89" s="161"/>
      <c r="V89" s="161"/>
      <c r="W89" s="161"/>
      <c r="X89" s="161"/>
      <c r="Y89" s="150"/>
      <c r="Z89" s="150"/>
      <c r="AA89" s="150"/>
      <c r="AB89" s="150"/>
      <c r="AC89" s="150"/>
      <c r="AD89" s="150"/>
      <c r="AE89" s="150"/>
      <c r="AF89" s="150"/>
      <c r="AG89" s="150" t="s">
        <v>246</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189" t="s">
        <v>2149</v>
      </c>
      <c r="D90" s="184"/>
      <c r="E90" s="185">
        <v>25.5</v>
      </c>
      <c r="F90" s="161"/>
      <c r="G90" s="161"/>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246</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57"/>
      <c r="B91" s="158"/>
      <c r="C91" s="189" t="s">
        <v>2150</v>
      </c>
      <c r="D91" s="184"/>
      <c r="E91" s="185">
        <v>9.6</v>
      </c>
      <c r="F91" s="161"/>
      <c r="G91" s="161"/>
      <c r="H91" s="161"/>
      <c r="I91" s="161"/>
      <c r="J91" s="161"/>
      <c r="K91" s="161"/>
      <c r="L91" s="161"/>
      <c r="M91" s="161"/>
      <c r="N91" s="161"/>
      <c r="O91" s="161"/>
      <c r="P91" s="161"/>
      <c r="Q91" s="161"/>
      <c r="R91" s="161"/>
      <c r="S91" s="161"/>
      <c r="T91" s="161"/>
      <c r="U91" s="161"/>
      <c r="V91" s="161"/>
      <c r="W91" s="161"/>
      <c r="X91" s="161"/>
      <c r="Y91" s="150"/>
      <c r="Z91" s="150"/>
      <c r="AA91" s="150"/>
      <c r="AB91" s="150"/>
      <c r="AC91" s="150"/>
      <c r="AD91" s="150"/>
      <c r="AE91" s="150"/>
      <c r="AF91" s="150"/>
      <c r="AG91" s="150" t="s">
        <v>246</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189" t="s">
        <v>2151</v>
      </c>
      <c r="D92" s="184"/>
      <c r="E92" s="185">
        <v>14.4</v>
      </c>
      <c r="F92" s="161"/>
      <c r="G92" s="161"/>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246</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57"/>
      <c r="B93" s="158"/>
      <c r="C93" s="261"/>
      <c r="D93" s="262"/>
      <c r="E93" s="262"/>
      <c r="F93" s="262"/>
      <c r="G93" s="262"/>
      <c r="H93" s="161"/>
      <c r="I93" s="161"/>
      <c r="J93" s="161"/>
      <c r="K93" s="161"/>
      <c r="L93" s="161"/>
      <c r="M93" s="161"/>
      <c r="N93" s="161"/>
      <c r="O93" s="161"/>
      <c r="P93" s="161"/>
      <c r="Q93" s="161"/>
      <c r="R93" s="161"/>
      <c r="S93" s="161"/>
      <c r="T93" s="161"/>
      <c r="U93" s="161"/>
      <c r="V93" s="161"/>
      <c r="W93" s="161"/>
      <c r="X93" s="161"/>
      <c r="Y93" s="150"/>
      <c r="Z93" s="150"/>
      <c r="AA93" s="150"/>
      <c r="AB93" s="150"/>
      <c r="AC93" s="150"/>
      <c r="AD93" s="150"/>
      <c r="AE93" s="150"/>
      <c r="AF93" s="150"/>
      <c r="AG93" s="150" t="s">
        <v>221</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22.5" outlineLevel="1" x14ac:dyDescent="0.2">
      <c r="A94" s="170">
        <v>22</v>
      </c>
      <c r="B94" s="171" t="s">
        <v>1276</v>
      </c>
      <c r="C94" s="180" t="s">
        <v>1277</v>
      </c>
      <c r="D94" s="172" t="s">
        <v>276</v>
      </c>
      <c r="E94" s="173">
        <v>86.73</v>
      </c>
      <c r="F94" s="174">
        <v>95.44</v>
      </c>
      <c r="G94" s="175">
        <f>ROUND(E94*F94,2)</f>
        <v>8277.51</v>
      </c>
      <c r="H94" s="174"/>
      <c r="I94" s="175">
        <f>ROUND(E94*H94,2)</f>
        <v>0</v>
      </c>
      <c r="J94" s="174"/>
      <c r="K94" s="175">
        <f>ROUND(E94*J94,2)</f>
        <v>0</v>
      </c>
      <c r="L94" s="175">
        <v>21</v>
      </c>
      <c r="M94" s="175">
        <f>G94*(1+L94/100)</f>
        <v>10015.7871</v>
      </c>
      <c r="N94" s="175">
        <v>3.3E-4</v>
      </c>
      <c r="O94" s="175">
        <f>ROUND(E94*N94,2)</f>
        <v>0.03</v>
      </c>
      <c r="P94" s="175">
        <v>0</v>
      </c>
      <c r="Q94" s="175">
        <f>ROUND(E94*P94,2)</f>
        <v>0</v>
      </c>
      <c r="R94" s="175" t="s">
        <v>304</v>
      </c>
      <c r="S94" s="175" t="s">
        <v>217</v>
      </c>
      <c r="T94" s="176" t="s">
        <v>218</v>
      </c>
      <c r="U94" s="161">
        <v>8.8999999999999996E-2</v>
      </c>
      <c r="V94" s="161">
        <f>ROUND(E94*U94,2)</f>
        <v>7.72</v>
      </c>
      <c r="W94" s="161"/>
      <c r="X94" s="161" t="s">
        <v>241</v>
      </c>
      <c r="Y94" s="150"/>
      <c r="Z94" s="150"/>
      <c r="AA94" s="150"/>
      <c r="AB94" s="150"/>
      <c r="AC94" s="150"/>
      <c r="AD94" s="150"/>
      <c r="AE94" s="150"/>
      <c r="AF94" s="150"/>
      <c r="AG94" s="150" t="s">
        <v>242</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57"/>
      <c r="B95" s="158"/>
      <c r="C95" s="259" t="s">
        <v>453</v>
      </c>
      <c r="D95" s="260"/>
      <c r="E95" s="260"/>
      <c r="F95" s="260"/>
      <c r="G95" s="260"/>
      <c r="H95" s="161"/>
      <c r="I95" s="161"/>
      <c r="J95" s="161"/>
      <c r="K95" s="161"/>
      <c r="L95" s="161"/>
      <c r="M95" s="161"/>
      <c r="N95" s="161"/>
      <c r="O95" s="161"/>
      <c r="P95" s="161"/>
      <c r="Q95" s="161"/>
      <c r="R95" s="161"/>
      <c r="S95" s="161"/>
      <c r="T95" s="161"/>
      <c r="U95" s="161"/>
      <c r="V95" s="161"/>
      <c r="W95" s="161"/>
      <c r="X95" s="161"/>
      <c r="Y95" s="150"/>
      <c r="Z95" s="150"/>
      <c r="AA95" s="150"/>
      <c r="AB95" s="150"/>
      <c r="AC95" s="150"/>
      <c r="AD95" s="150"/>
      <c r="AE95" s="150"/>
      <c r="AF95" s="150"/>
      <c r="AG95" s="150" t="s">
        <v>244</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189" t="s">
        <v>2147</v>
      </c>
      <c r="D96" s="184"/>
      <c r="E96" s="185"/>
      <c r="F96" s="161"/>
      <c r="G96" s="161"/>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246</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57"/>
      <c r="B97" s="158"/>
      <c r="C97" s="189" t="s">
        <v>2148</v>
      </c>
      <c r="D97" s="184"/>
      <c r="E97" s="185">
        <v>37.229999999999997</v>
      </c>
      <c r="F97" s="161"/>
      <c r="G97" s="161"/>
      <c r="H97" s="161"/>
      <c r="I97" s="161"/>
      <c r="J97" s="161"/>
      <c r="K97" s="161"/>
      <c r="L97" s="161"/>
      <c r="M97" s="161"/>
      <c r="N97" s="161"/>
      <c r="O97" s="161"/>
      <c r="P97" s="161"/>
      <c r="Q97" s="161"/>
      <c r="R97" s="161"/>
      <c r="S97" s="161"/>
      <c r="T97" s="161"/>
      <c r="U97" s="161"/>
      <c r="V97" s="161"/>
      <c r="W97" s="161"/>
      <c r="X97" s="161"/>
      <c r="Y97" s="150"/>
      <c r="Z97" s="150"/>
      <c r="AA97" s="150"/>
      <c r="AB97" s="150"/>
      <c r="AC97" s="150"/>
      <c r="AD97" s="150"/>
      <c r="AE97" s="150"/>
      <c r="AF97" s="150"/>
      <c r="AG97" s="150" t="s">
        <v>246</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189" t="s">
        <v>2149</v>
      </c>
      <c r="D98" s="184"/>
      <c r="E98" s="185">
        <v>25.5</v>
      </c>
      <c r="F98" s="161"/>
      <c r="G98" s="161"/>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246</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57"/>
      <c r="B99" s="158"/>
      <c r="C99" s="189" t="s">
        <v>2150</v>
      </c>
      <c r="D99" s="184"/>
      <c r="E99" s="185">
        <v>9.6</v>
      </c>
      <c r="F99" s="161"/>
      <c r="G99" s="161"/>
      <c r="H99" s="161"/>
      <c r="I99" s="161"/>
      <c r="J99" s="161"/>
      <c r="K99" s="161"/>
      <c r="L99" s="161"/>
      <c r="M99" s="161"/>
      <c r="N99" s="161"/>
      <c r="O99" s="161"/>
      <c r="P99" s="161"/>
      <c r="Q99" s="161"/>
      <c r="R99" s="161"/>
      <c r="S99" s="161"/>
      <c r="T99" s="161"/>
      <c r="U99" s="161"/>
      <c r="V99" s="161"/>
      <c r="W99" s="161"/>
      <c r="X99" s="161"/>
      <c r="Y99" s="150"/>
      <c r="Z99" s="150"/>
      <c r="AA99" s="150"/>
      <c r="AB99" s="150"/>
      <c r="AC99" s="150"/>
      <c r="AD99" s="150"/>
      <c r="AE99" s="150"/>
      <c r="AF99" s="150"/>
      <c r="AG99" s="150" t="s">
        <v>246</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189" t="s">
        <v>2151</v>
      </c>
      <c r="D100" s="184"/>
      <c r="E100" s="185">
        <v>14.4</v>
      </c>
      <c r="F100" s="161"/>
      <c r="G100" s="161"/>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246</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57"/>
      <c r="B101" s="158"/>
      <c r="C101" s="261"/>
      <c r="D101" s="262"/>
      <c r="E101" s="262"/>
      <c r="F101" s="262"/>
      <c r="G101" s="262"/>
      <c r="H101" s="161"/>
      <c r="I101" s="161"/>
      <c r="J101" s="161"/>
      <c r="K101" s="161"/>
      <c r="L101" s="161"/>
      <c r="M101" s="161"/>
      <c r="N101" s="161"/>
      <c r="O101" s="161"/>
      <c r="P101" s="161"/>
      <c r="Q101" s="161"/>
      <c r="R101" s="161"/>
      <c r="S101" s="161"/>
      <c r="T101" s="161"/>
      <c r="U101" s="161"/>
      <c r="V101" s="161"/>
      <c r="W101" s="161"/>
      <c r="X101" s="161"/>
      <c r="Y101" s="150"/>
      <c r="Z101" s="150"/>
      <c r="AA101" s="150"/>
      <c r="AB101" s="150"/>
      <c r="AC101" s="150"/>
      <c r="AD101" s="150"/>
      <c r="AE101" s="150"/>
      <c r="AF101" s="150"/>
      <c r="AG101" s="150" t="s">
        <v>221</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0">
        <v>23</v>
      </c>
      <c r="B102" s="171" t="s">
        <v>1280</v>
      </c>
      <c r="C102" s="180" t="s">
        <v>1281</v>
      </c>
      <c r="D102" s="172" t="s">
        <v>276</v>
      </c>
      <c r="E102" s="173">
        <v>40.74</v>
      </c>
      <c r="F102" s="174">
        <v>70.98</v>
      </c>
      <c r="G102" s="175">
        <f>ROUND(E102*F102,2)</f>
        <v>2891.73</v>
      </c>
      <c r="H102" s="174"/>
      <c r="I102" s="175">
        <f>ROUND(E102*H102,2)</f>
        <v>0</v>
      </c>
      <c r="J102" s="174"/>
      <c r="K102" s="175">
        <f>ROUND(E102*J102,2)</f>
        <v>0</v>
      </c>
      <c r="L102" s="175">
        <v>21</v>
      </c>
      <c r="M102" s="175">
        <f>G102*(1+L102/100)</f>
        <v>3498.9933000000001</v>
      </c>
      <c r="N102" s="175">
        <v>5.0000000000000001E-3</v>
      </c>
      <c r="O102" s="175">
        <f>ROUND(E102*N102,2)</f>
        <v>0.2</v>
      </c>
      <c r="P102" s="175">
        <v>0</v>
      </c>
      <c r="Q102" s="175">
        <f>ROUND(E102*P102,2)</f>
        <v>0</v>
      </c>
      <c r="R102" s="175" t="s">
        <v>304</v>
      </c>
      <c r="S102" s="175" t="s">
        <v>217</v>
      </c>
      <c r="T102" s="176" t="s">
        <v>218</v>
      </c>
      <c r="U102" s="161">
        <v>0.08</v>
      </c>
      <c r="V102" s="161">
        <f>ROUND(E102*U102,2)</f>
        <v>3.26</v>
      </c>
      <c r="W102" s="161"/>
      <c r="X102" s="161" t="s">
        <v>241</v>
      </c>
      <c r="Y102" s="150"/>
      <c r="Z102" s="150"/>
      <c r="AA102" s="150"/>
      <c r="AB102" s="150"/>
      <c r="AC102" s="150"/>
      <c r="AD102" s="150"/>
      <c r="AE102" s="150"/>
      <c r="AF102" s="150"/>
      <c r="AG102" s="150" t="s">
        <v>242</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57"/>
      <c r="B103" s="158"/>
      <c r="C103" s="259" t="s">
        <v>453</v>
      </c>
      <c r="D103" s="260"/>
      <c r="E103" s="260"/>
      <c r="F103" s="260"/>
      <c r="G103" s="260"/>
      <c r="H103" s="161"/>
      <c r="I103" s="161"/>
      <c r="J103" s="161"/>
      <c r="K103" s="161"/>
      <c r="L103" s="161"/>
      <c r="M103" s="161"/>
      <c r="N103" s="161"/>
      <c r="O103" s="161"/>
      <c r="P103" s="161"/>
      <c r="Q103" s="161"/>
      <c r="R103" s="161"/>
      <c r="S103" s="161"/>
      <c r="T103" s="161"/>
      <c r="U103" s="161"/>
      <c r="V103" s="161"/>
      <c r="W103" s="161"/>
      <c r="X103" s="161"/>
      <c r="Y103" s="150"/>
      <c r="Z103" s="150"/>
      <c r="AA103" s="150"/>
      <c r="AB103" s="150"/>
      <c r="AC103" s="150"/>
      <c r="AD103" s="150"/>
      <c r="AE103" s="150"/>
      <c r="AF103" s="150"/>
      <c r="AG103" s="150" t="s">
        <v>244</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189" t="s">
        <v>2152</v>
      </c>
      <c r="D104" s="184"/>
      <c r="E104" s="185">
        <v>36.74</v>
      </c>
      <c r="F104" s="161"/>
      <c r="G104" s="161"/>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246</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57"/>
      <c r="B105" s="158"/>
      <c r="C105" s="189" t="s">
        <v>2153</v>
      </c>
      <c r="D105" s="184"/>
      <c r="E105" s="185">
        <v>4</v>
      </c>
      <c r="F105" s="161"/>
      <c r="G105" s="161"/>
      <c r="H105" s="161"/>
      <c r="I105" s="161"/>
      <c r="J105" s="161"/>
      <c r="K105" s="161"/>
      <c r="L105" s="161"/>
      <c r="M105" s="161"/>
      <c r="N105" s="161"/>
      <c r="O105" s="161"/>
      <c r="P105" s="161"/>
      <c r="Q105" s="161"/>
      <c r="R105" s="161"/>
      <c r="S105" s="161"/>
      <c r="T105" s="161"/>
      <c r="U105" s="161"/>
      <c r="V105" s="161"/>
      <c r="W105" s="161"/>
      <c r="X105" s="161"/>
      <c r="Y105" s="150"/>
      <c r="Z105" s="150"/>
      <c r="AA105" s="150"/>
      <c r="AB105" s="150"/>
      <c r="AC105" s="150"/>
      <c r="AD105" s="150"/>
      <c r="AE105" s="150"/>
      <c r="AF105" s="150"/>
      <c r="AG105" s="150" t="s">
        <v>246</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61"/>
      <c r="D106" s="262"/>
      <c r="E106" s="262"/>
      <c r="F106" s="262"/>
      <c r="G106" s="262"/>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221</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22.5" outlineLevel="1" x14ac:dyDescent="0.2">
      <c r="A107" s="170">
        <v>24</v>
      </c>
      <c r="B107" s="171" t="s">
        <v>1283</v>
      </c>
      <c r="C107" s="180" t="s">
        <v>1284</v>
      </c>
      <c r="D107" s="172" t="s">
        <v>276</v>
      </c>
      <c r="E107" s="173">
        <v>40.74</v>
      </c>
      <c r="F107" s="174">
        <v>405.94</v>
      </c>
      <c r="G107" s="175">
        <f>ROUND(E107*F107,2)</f>
        <v>16538</v>
      </c>
      <c r="H107" s="174"/>
      <c r="I107" s="175">
        <f>ROUND(E107*H107,2)</f>
        <v>0</v>
      </c>
      <c r="J107" s="174"/>
      <c r="K107" s="175">
        <f>ROUND(E107*J107,2)</f>
        <v>0</v>
      </c>
      <c r="L107" s="175">
        <v>21</v>
      </c>
      <c r="M107" s="175">
        <f>G107*(1+L107/100)</f>
        <v>20010.98</v>
      </c>
      <c r="N107" s="175">
        <v>2.6249999999999999E-2</v>
      </c>
      <c r="O107" s="175">
        <f>ROUND(E107*N107,2)</f>
        <v>1.07</v>
      </c>
      <c r="P107" s="175">
        <v>0</v>
      </c>
      <c r="Q107" s="175">
        <f>ROUND(E107*P107,2)</f>
        <v>0</v>
      </c>
      <c r="R107" s="175" t="s">
        <v>304</v>
      </c>
      <c r="S107" s="175" t="s">
        <v>217</v>
      </c>
      <c r="T107" s="176" t="s">
        <v>218</v>
      </c>
      <c r="U107" s="161">
        <v>0.48</v>
      </c>
      <c r="V107" s="161">
        <f>ROUND(E107*U107,2)</f>
        <v>19.559999999999999</v>
      </c>
      <c r="W107" s="161"/>
      <c r="X107" s="161" t="s">
        <v>241</v>
      </c>
      <c r="Y107" s="150"/>
      <c r="Z107" s="150"/>
      <c r="AA107" s="150"/>
      <c r="AB107" s="150"/>
      <c r="AC107" s="150"/>
      <c r="AD107" s="150"/>
      <c r="AE107" s="150"/>
      <c r="AF107" s="150"/>
      <c r="AG107" s="150" t="s">
        <v>242</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59" t="s">
        <v>453</v>
      </c>
      <c r="D108" s="260"/>
      <c r="E108" s="260"/>
      <c r="F108" s="260"/>
      <c r="G108" s="260"/>
      <c r="H108" s="161"/>
      <c r="I108" s="161"/>
      <c r="J108" s="161"/>
      <c r="K108" s="161"/>
      <c r="L108" s="161"/>
      <c r="M108" s="161"/>
      <c r="N108" s="161"/>
      <c r="O108" s="161"/>
      <c r="P108" s="161"/>
      <c r="Q108" s="161"/>
      <c r="R108" s="161"/>
      <c r="S108" s="161"/>
      <c r="T108" s="161"/>
      <c r="U108" s="161"/>
      <c r="V108" s="161"/>
      <c r="W108" s="161"/>
      <c r="X108" s="161"/>
      <c r="Y108" s="150"/>
      <c r="Z108" s="150"/>
      <c r="AA108" s="150"/>
      <c r="AB108" s="150"/>
      <c r="AC108" s="150"/>
      <c r="AD108" s="150"/>
      <c r="AE108" s="150"/>
      <c r="AF108" s="150"/>
      <c r="AG108" s="150" t="s">
        <v>244</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57"/>
      <c r="B109" s="158"/>
      <c r="C109" s="189" t="s">
        <v>2152</v>
      </c>
      <c r="D109" s="184"/>
      <c r="E109" s="185">
        <v>36.74</v>
      </c>
      <c r="F109" s="161"/>
      <c r="G109" s="161"/>
      <c r="H109" s="161"/>
      <c r="I109" s="161"/>
      <c r="J109" s="161"/>
      <c r="K109" s="161"/>
      <c r="L109" s="161"/>
      <c r="M109" s="161"/>
      <c r="N109" s="161"/>
      <c r="O109" s="161"/>
      <c r="P109" s="161"/>
      <c r="Q109" s="161"/>
      <c r="R109" s="161"/>
      <c r="S109" s="161"/>
      <c r="T109" s="161"/>
      <c r="U109" s="161"/>
      <c r="V109" s="161"/>
      <c r="W109" s="161"/>
      <c r="X109" s="161"/>
      <c r="Y109" s="150"/>
      <c r="Z109" s="150"/>
      <c r="AA109" s="150"/>
      <c r="AB109" s="150"/>
      <c r="AC109" s="150"/>
      <c r="AD109" s="150"/>
      <c r="AE109" s="150"/>
      <c r="AF109" s="150"/>
      <c r="AG109" s="150" t="s">
        <v>246</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57"/>
      <c r="B110" s="158"/>
      <c r="C110" s="189" t="s">
        <v>2153</v>
      </c>
      <c r="D110" s="184"/>
      <c r="E110" s="185">
        <v>4</v>
      </c>
      <c r="F110" s="161"/>
      <c r="G110" s="161"/>
      <c r="H110" s="161"/>
      <c r="I110" s="161"/>
      <c r="J110" s="161"/>
      <c r="K110" s="161"/>
      <c r="L110" s="161"/>
      <c r="M110" s="161"/>
      <c r="N110" s="161"/>
      <c r="O110" s="161"/>
      <c r="P110" s="161"/>
      <c r="Q110" s="161"/>
      <c r="R110" s="161"/>
      <c r="S110" s="161"/>
      <c r="T110" s="161"/>
      <c r="U110" s="161"/>
      <c r="V110" s="161"/>
      <c r="W110" s="161"/>
      <c r="X110" s="161"/>
      <c r="Y110" s="150"/>
      <c r="Z110" s="150"/>
      <c r="AA110" s="150"/>
      <c r="AB110" s="150"/>
      <c r="AC110" s="150"/>
      <c r="AD110" s="150"/>
      <c r="AE110" s="150"/>
      <c r="AF110" s="150"/>
      <c r="AG110" s="150" t="s">
        <v>246</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
      <c r="A111" s="157"/>
      <c r="B111" s="158"/>
      <c r="C111" s="261"/>
      <c r="D111" s="262"/>
      <c r="E111" s="262"/>
      <c r="F111" s="262"/>
      <c r="G111" s="262"/>
      <c r="H111" s="161"/>
      <c r="I111" s="161"/>
      <c r="J111" s="161"/>
      <c r="K111" s="161"/>
      <c r="L111" s="161"/>
      <c r="M111" s="161"/>
      <c r="N111" s="161"/>
      <c r="O111" s="161"/>
      <c r="P111" s="161"/>
      <c r="Q111" s="161"/>
      <c r="R111" s="161"/>
      <c r="S111" s="161"/>
      <c r="T111" s="161"/>
      <c r="U111" s="161"/>
      <c r="V111" s="161"/>
      <c r="W111" s="161"/>
      <c r="X111" s="161"/>
      <c r="Y111" s="150"/>
      <c r="Z111" s="150"/>
      <c r="AA111" s="150"/>
      <c r="AB111" s="150"/>
      <c r="AC111" s="150"/>
      <c r="AD111" s="150"/>
      <c r="AE111" s="150"/>
      <c r="AF111" s="150"/>
      <c r="AG111" s="150" t="s">
        <v>221</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22.5" outlineLevel="1" x14ac:dyDescent="0.2">
      <c r="A112" s="170">
        <v>25</v>
      </c>
      <c r="B112" s="171" t="s">
        <v>451</v>
      </c>
      <c r="C112" s="180" t="s">
        <v>452</v>
      </c>
      <c r="D112" s="172" t="s">
        <v>276</v>
      </c>
      <c r="E112" s="173">
        <v>241.505</v>
      </c>
      <c r="F112" s="174">
        <v>162.02000000000001</v>
      </c>
      <c r="G112" s="175">
        <f>ROUND(E112*F112,2)</f>
        <v>39128.639999999999</v>
      </c>
      <c r="H112" s="174"/>
      <c r="I112" s="175">
        <f>ROUND(E112*H112,2)</f>
        <v>0</v>
      </c>
      <c r="J112" s="174"/>
      <c r="K112" s="175">
        <f>ROUND(E112*J112,2)</f>
        <v>0</v>
      </c>
      <c r="L112" s="175">
        <v>21</v>
      </c>
      <c r="M112" s="175">
        <f>G112*(1+L112/100)</f>
        <v>47345.654399999999</v>
      </c>
      <c r="N112" s="175">
        <v>4.1999999999999997E-3</v>
      </c>
      <c r="O112" s="175">
        <f>ROUND(E112*N112,2)</f>
        <v>1.01</v>
      </c>
      <c r="P112" s="175">
        <v>0</v>
      </c>
      <c r="Q112" s="175">
        <f>ROUND(E112*P112,2)</f>
        <v>0</v>
      </c>
      <c r="R112" s="175" t="s">
        <v>304</v>
      </c>
      <c r="S112" s="175" t="s">
        <v>217</v>
      </c>
      <c r="T112" s="176" t="s">
        <v>218</v>
      </c>
      <c r="U112" s="161">
        <v>0.245</v>
      </c>
      <c r="V112" s="161">
        <f>ROUND(E112*U112,2)</f>
        <v>59.17</v>
      </c>
      <c r="W112" s="161"/>
      <c r="X112" s="161" t="s">
        <v>241</v>
      </c>
      <c r="Y112" s="150"/>
      <c r="Z112" s="150"/>
      <c r="AA112" s="150"/>
      <c r="AB112" s="150"/>
      <c r="AC112" s="150"/>
      <c r="AD112" s="150"/>
      <c r="AE112" s="150"/>
      <c r="AF112" s="150"/>
      <c r="AG112" s="150" t="s">
        <v>242</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57"/>
      <c r="B113" s="158"/>
      <c r="C113" s="259" t="s">
        <v>453</v>
      </c>
      <c r="D113" s="260"/>
      <c r="E113" s="260"/>
      <c r="F113" s="260"/>
      <c r="G113" s="260"/>
      <c r="H113" s="161"/>
      <c r="I113" s="161"/>
      <c r="J113" s="161"/>
      <c r="K113" s="161"/>
      <c r="L113" s="161"/>
      <c r="M113" s="161"/>
      <c r="N113" s="161"/>
      <c r="O113" s="161"/>
      <c r="P113" s="161"/>
      <c r="Q113" s="161"/>
      <c r="R113" s="161"/>
      <c r="S113" s="161"/>
      <c r="T113" s="161"/>
      <c r="U113" s="161"/>
      <c r="V113" s="161"/>
      <c r="W113" s="161"/>
      <c r="X113" s="161"/>
      <c r="Y113" s="150"/>
      <c r="Z113" s="150"/>
      <c r="AA113" s="150"/>
      <c r="AB113" s="150"/>
      <c r="AC113" s="150"/>
      <c r="AD113" s="150"/>
      <c r="AE113" s="150"/>
      <c r="AF113" s="150"/>
      <c r="AG113" s="150" t="s">
        <v>244</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57"/>
      <c r="B114" s="158"/>
      <c r="C114" s="189" t="s">
        <v>2147</v>
      </c>
      <c r="D114" s="184"/>
      <c r="E114" s="185"/>
      <c r="F114" s="161"/>
      <c r="G114" s="161"/>
      <c r="H114" s="161"/>
      <c r="I114" s="161"/>
      <c r="J114" s="161"/>
      <c r="K114" s="161"/>
      <c r="L114" s="161"/>
      <c r="M114" s="161"/>
      <c r="N114" s="161"/>
      <c r="O114" s="161"/>
      <c r="P114" s="161"/>
      <c r="Q114" s="161"/>
      <c r="R114" s="161"/>
      <c r="S114" s="161"/>
      <c r="T114" s="161"/>
      <c r="U114" s="161"/>
      <c r="V114" s="161"/>
      <c r="W114" s="161"/>
      <c r="X114" s="161"/>
      <c r="Y114" s="150"/>
      <c r="Z114" s="150"/>
      <c r="AA114" s="150"/>
      <c r="AB114" s="150"/>
      <c r="AC114" s="150"/>
      <c r="AD114" s="150"/>
      <c r="AE114" s="150"/>
      <c r="AF114" s="150"/>
      <c r="AG114" s="150" t="s">
        <v>246</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57"/>
      <c r="B115" s="158"/>
      <c r="C115" s="189" t="s">
        <v>2154</v>
      </c>
      <c r="D115" s="184"/>
      <c r="E115" s="185">
        <v>71.92</v>
      </c>
      <c r="F115" s="161"/>
      <c r="G115" s="161"/>
      <c r="H115" s="161"/>
      <c r="I115" s="161"/>
      <c r="J115" s="161"/>
      <c r="K115" s="161"/>
      <c r="L115" s="161"/>
      <c r="M115" s="161"/>
      <c r="N115" s="161"/>
      <c r="O115" s="161"/>
      <c r="P115" s="161"/>
      <c r="Q115" s="161"/>
      <c r="R115" s="161"/>
      <c r="S115" s="161"/>
      <c r="T115" s="161"/>
      <c r="U115" s="161"/>
      <c r="V115" s="161"/>
      <c r="W115" s="161"/>
      <c r="X115" s="161"/>
      <c r="Y115" s="150"/>
      <c r="Z115" s="150"/>
      <c r="AA115" s="150"/>
      <c r="AB115" s="150"/>
      <c r="AC115" s="150"/>
      <c r="AD115" s="150"/>
      <c r="AE115" s="150"/>
      <c r="AF115" s="150"/>
      <c r="AG115" s="150" t="s">
        <v>246</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
      <c r="A116" s="157"/>
      <c r="B116" s="158"/>
      <c r="C116" s="189" t="s">
        <v>2155</v>
      </c>
      <c r="D116" s="184"/>
      <c r="E116" s="185">
        <v>17.010000000000002</v>
      </c>
      <c r="F116" s="161"/>
      <c r="G116" s="161"/>
      <c r="H116" s="161"/>
      <c r="I116" s="161"/>
      <c r="J116" s="161"/>
      <c r="K116" s="161"/>
      <c r="L116" s="161"/>
      <c r="M116" s="161"/>
      <c r="N116" s="161"/>
      <c r="O116" s="161"/>
      <c r="P116" s="161"/>
      <c r="Q116" s="161"/>
      <c r="R116" s="161"/>
      <c r="S116" s="161"/>
      <c r="T116" s="161"/>
      <c r="U116" s="161"/>
      <c r="V116" s="161"/>
      <c r="W116" s="161"/>
      <c r="X116" s="161"/>
      <c r="Y116" s="150"/>
      <c r="Z116" s="150"/>
      <c r="AA116" s="150"/>
      <c r="AB116" s="150"/>
      <c r="AC116" s="150"/>
      <c r="AD116" s="150"/>
      <c r="AE116" s="150"/>
      <c r="AF116" s="150"/>
      <c r="AG116" s="150" t="s">
        <v>246</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57"/>
      <c r="B117" s="158"/>
      <c r="C117" s="189" t="s">
        <v>2156</v>
      </c>
      <c r="D117" s="184"/>
      <c r="E117" s="185">
        <v>59.75</v>
      </c>
      <c r="F117" s="161"/>
      <c r="G117" s="161"/>
      <c r="H117" s="161"/>
      <c r="I117" s="161"/>
      <c r="J117" s="161"/>
      <c r="K117" s="161"/>
      <c r="L117" s="161"/>
      <c r="M117" s="161"/>
      <c r="N117" s="161"/>
      <c r="O117" s="161"/>
      <c r="P117" s="161"/>
      <c r="Q117" s="161"/>
      <c r="R117" s="161"/>
      <c r="S117" s="161"/>
      <c r="T117" s="161"/>
      <c r="U117" s="161"/>
      <c r="V117" s="161"/>
      <c r="W117" s="161"/>
      <c r="X117" s="161"/>
      <c r="Y117" s="150"/>
      <c r="Z117" s="150"/>
      <c r="AA117" s="150"/>
      <c r="AB117" s="150"/>
      <c r="AC117" s="150"/>
      <c r="AD117" s="150"/>
      <c r="AE117" s="150"/>
      <c r="AF117" s="150"/>
      <c r="AG117" s="150" t="s">
        <v>246</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57"/>
      <c r="B118" s="158"/>
      <c r="C118" s="189" t="s">
        <v>2157</v>
      </c>
      <c r="D118" s="184"/>
      <c r="E118" s="185">
        <v>8.68</v>
      </c>
      <c r="F118" s="161"/>
      <c r="G118" s="161"/>
      <c r="H118" s="161"/>
      <c r="I118" s="161"/>
      <c r="J118" s="161"/>
      <c r="K118" s="161"/>
      <c r="L118" s="161"/>
      <c r="M118" s="161"/>
      <c r="N118" s="161"/>
      <c r="O118" s="161"/>
      <c r="P118" s="161"/>
      <c r="Q118" s="161"/>
      <c r="R118" s="161"/>
      <c r="S118" s="161"/>
      <c r="T118" s="161"/>
      <c r="U118" s="161"/>
      <c r="V118" s="161"/>
      <c r="W118" s="161"/>
      <c r="X118" s="161"/>
      <c r="Y118" s="150"/>
      <c r="Z118" s="150"/>
      <c r="AA118" s="150"/>
      <c r="AB118" s="150"/>
      <c r="AC118" s="150"/>
      <c r="AD118" s="150"/>
      <c r="AE118" s="150"/>
      <c r="AF118" s="150"/>
      <c r="AG118" s="150" t="s">
        <v>246</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57"/>
      <c r="B119" s="158"/>
      <c r="C119" s="189" t="s">
        <v>2158</v>
      </c>
      <c r="D119" s="184"/>
      <c r="E119" s="185">
        <v>43.325000000000003</v>
      </c>
      <c r="F119" s="161"/>
      <c r="G119" s="161"/>
      <c r="H119" s="161"/>
      <c r="I119" s="161"/>
      <c r="J119" s="161"/>
      <c r="K119" s="161"/>
      <c r="L119" s="161"/>
      <c r="M119" s="161"/>
      <c r="N119" s="161"/>
      <c r="O119" s="161"/>
      <c r="P119" s="161"/>
      <c r="Q119" s="161"/>
      <c r="R119" s="161"/>
      <c r="S119" s="161"/>
      <c r="T119" s="161"/>
      <c r="U119" s="161"/>
      <c r="V119" s="161"/>
      <c r="W119" s="161"/>
      <c r="X119" s="161"/>
      <c r="Y119" s="150"/>
      <c r="Z119" s="150"/>
      <c r="AA119" s="150"/>
      <c r="AB119" s="150"/>
      <c r="AC119" s="150"/>
      <c r="AD119" s="150"/>
      <c r="AE119" s="150"/>
      <c r="AF119" s="150"/>
      <c r="AG119" s="150" t="s">
        <v>246</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57"/>
      <c r="B120" s="158"/>
      <c r="C120" s="189" t="s">
        <v>2159</v>
      </c>
      <c r="D120" s="184"/>
      <c r="E120" s="185">
        <v>50.38</v>
      </c>
      <c r="F120" s="161"/>
      <c r="G120" s="161"/>
      <c r="H120" s="161"/>
      <c r="I120" s="161"/>
      <c r="J120" s="161"/>
      <c r="K120" s="161"/>
      <c r="L120" s="161"/>
      <c r="M120" s="161"/>
      <c r="N120" s="161"/>
      <c r="O120" s="161"/>
      <c r="P120" s="161"/>
      <c r="Q120" s="161"/>
      <c r="R120" s="161"/>
      <c r="S120" s="161"/>
      <c r="T120" s="161"/>
      <c r="U120" s="161"/>
      <c r="V120" s="161"/>
      <c r="W120" s="161"/>
      <c r="X120" s="161"/>
      <c r="Y120" s="150"/>
      <c r="Z120" s="150"/>
      <c r="AA120" s="150"/>
      <c r="AB120" s="150"/>
      <c r="AC120" s="150"/>
      <c r="AD120" s="150"/>
      <c r="AE120" s="150"/>
      <c r="AF120" s="150"/>
      <c r="AG120" s="150" t="s">
        <v>246</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57"/>
      <c r="B121" s="158"/>
      <c r="C121" s="189" t="s">
        <v>2160</v>
      </c>
      <c r="D121" s="184"/>
      <c r="E121" s="185">
        <v>3.8</v>
      </c>
      <c r="F121" s="161"/>
      <c r="G121" s="161"/>
      <c r="H121" s="161"/>
      <c r="I121" s="161"/>
      <c r="J121" s="161"/>
      <c r="K121" s="161"/>
      <c r="L121" s="161"/>
      <c r="M121" s="161"/>
      <c r="N121" s="161"/>
      <c r="O121" s="161"/>
      <c r="P121" s="161"/>
      <c r="Q121" s="161"/>
      <c r="R121" s="161"/>
      <c r="S121" s="161"/>
      <c r="T121" s="161"/>
      <c r="U121" s="161"/>
      <c r="V121" s="161"/>
      <c r="W121" s="161"/>
      <c r="X121" s="161"/>
      <c r="Y121" s="150"/>
      <c r="Z121" s="150"/>
      <c r="AA121" s="150"/>
      <c r="AB121" s="150"/>
      <c r="AC121" s="150"/>
      <c r="AD121" s="150"/>
      <c r="AE121" s="150"/>
      <c r="AF121" s="150"/>
      <c r="AG121" s="150" t="s">
        <v>246</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57"/>
      <c r="B122" s="158"/>
      <c r="C122" s="189" t="s">
        <v>2152</v>
      </c>
      <c r="D122" s="184"/>
      <c r="E122" s="185">
        <v>36.74</v>
      </c>
      <c r="F122" s="161"/>
      <c r="G122" s="161"/>
      <c r="H122" s="161"/>
      <c r="I122" s="161"/>
      <c r="J122" s="161"/>
      <c r="K122" s="161"/>
      <c r="L122" s="161"/>
      <c r="M122" s="161"/>
      <c r="N122" s="161"/>
      <c r="O122" s="161"/>
      <c r="P122" s="161"/>
      <c r="Q122" s="161"/>
      <c r="R122" s="161"/>
      <c r="S122" s="161"/>
      <c r="T122" s="161"/>
      <c r="U122" s="161"/>
      <c r="V122" s="161"/>
      <c r="W122" s="161"/>
      <c r="X122" s="161"/>
      <c r="Y122" s="150"/>
      <c r="Z122" s="150"/>
      <c r="AA122" s="150"/>
      <c r="AB122" s="150"/>
      <c r="AC122" s="150"/>
      <c r="AD122" s="150"/>
      <c r="AE122" s="150"/>
      <c r="AF122" s="150"/>
      <c r="AG122" s="150" t="s">
        <v>246</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
      <c r="A123" s="157"/>
      <c r="B123" s="158"/>
      <c r="C123" s="189" t="s">
        <v>2153</v>
      </c>
      <c r="D123" s="184"/>
      <c r="E123" s="185">
        <v>4</v>
      </c>
      <c r="F123" s="161"/>
      <c r="G123" s="161"/>
      <c r="H123" s="161"/>
      <c r="I123" s="161"/>
      <c r="J123" s="161"/>
      <c r="K123" s="161"/>
      <c r="L123" s="161"/>
      <c r="M123" s="161"/>
      <c r="N123" s="161"/>
      <c r="O123" s="161"/>
      <c r="P123" s="161"/>
      <c r="Q123" s="161"/>
      <c r="R123" s="161"/>
      <c r="S123" s="161"/>
      <c r="T123" s="161"/>
      <c r="U123" s="161"/>
      <c r="V123" s="161"/>
      <c r="W123" s="161"/>
      <c r="X123" s="161"/>
      <c r="Y123" s="150"/>
      <c r="Z123" s="150"/>
      <c r="AA123" s="150"/>
      <c r="AB123" s="150"/>
      <c r="AC123" s="150"/>
      <c r="AD123" s="150"/>
      <c r="AE123" s="150"/>
      <c r="AF123" s="150"/>
      <c r="AG123" s="150" t="s">
        <v>246</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
      <c r="A124" s="157"/>
      <c r="B124" s="158"/>
      <c r="C124" s="189" t="s">
        <v>2161</v>
      </c>
      <c r="D124" s="184"/>
      <c r="E124" s="185">
        <v>-54.1</v>
      </c>
      <c r="F124" s="161"/>
      <c r="G124" s="161"/>
      <c r="H124" s="161"/>
      <c r="I124" s="161"/>
      <c r="J124" s="161"/>
      <c r="K124" s="161"/>
      <c r="L124" s="161"/>
      <c r="M124" s="161"/>
      <c r="N124" s="161"/>
      <c r="O124" s="161"/>
      <c r="P124" s="161"/>
      <c r="Q124" s="161"/>
      <c r="R124" s="161"/>
      <c r="S124" s="161"/>
      <c r="T124" s="161"/>
      <c r="U124" s="161"/>
      <c r="V124" s="161"/>
      <c r="W124" s="161"/>
      <c r="X124" s="161"/>
      <c r="Y124" s="150"/>
      <c r="Z124" s="150"/>
      <c r="AA124" s="150"/>
      <c r="AB124" s="150"/>
      <c r="AC124" s="150"/>
      <c r="AD124" s="150"/>
      <c r="AE124" s="150"/>
      <c r="AF124" s="150"/>
      <c r="AG124" s="150" t="s">
        <v>246</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57"/>
      <c r="B125" s="158"/>
      <c r="C125" s="261"/>
      <c r="D125" s="262"/>
      <c r="E125" s="262"/>
      <c r="F125" s="262"/>
      <c r="G125" s="262"/>
      <c r="H125" s="161"/>
      <c r="I125" s="161"/>
      <c r="J125" s="161"/>
      <c r="K125" s="161"/>
      <c r="L125" s="161"/>
      <c r="M125" s="161"/>
      <c r="N125" s="161"/>
      <c r="O125" s="161"/>
      <c r="P125" s="161"/>
      <c r="Q125" s="161"/>
      <c r="R125" s="161"/>
      <c r="S125" s="161"/>
      <c r="T125" s="161"/>
      <c r="U125" s="161"/>
      <c r="V125" s="161"/>
      <c r="W125" s="161"/>
      <c r="X125" s="161"/>
      <c r="Y125" s="150"/>
      <c r="Z125" s="150"/>
      <c r="AA125" s="150"/>
      <c r="AB125" s="150"/>
      <c r="AC125" s="150"/>
      <c r="AD125" s="150"/>
      <c r="AE125" s="150"/>
      <c r="AF125" s="150"/>
      <c r="AG125" s="150" t="s">
        <v>221</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1" x14ac:dyDescent="0.2">
      <c r="A126" s="170">
        <v>26</v>
      </c>
      <c r="B126" s="171" t="s">
        <v>459</v>
      </c>
      <c r="C126" s="180" t="s">
        <v>460</v>
      </c>
      <c r="D126" s="172" t="s">
        <v>276</v>
      </c>
      <c r="E126" s="173">
        <v>254.86500000000001</v>
      </c>
      <c r="F126" s="174">
        <v>82.74</v>
      </c>
      <c r="G126" s="175">
        <f>ROUND(E126*F126,2)</f>
        <v>21087.53</v>
      </c>
      <c r="H126" s="174"/>
      <c r="I126" s="175">
        <f>ROUND(E126*H126,2)</f>
        <v>0</v>
      </c>
      <c r="J126" s="174"/>
      <c r="K126" s="175">
        <f>ROUND(E126*J126,2)</f>
        <v>0</v>
      </c>
      <c r="L126" s="175">
        <v>21</v>
      </c>
      <c r="M126" s="175">
        <f>G126*(1+L126/100)</f>
        <v>25515.911299999996</v>
      </c>
      <c r="N126" s="175">
        <v>3.2000000000000003E-4</v>
      </c>
      <c r="O126" s="175">
        <f>ROUND(E126*N126,2)</f>
        <v>0.08</v>
      </c>
      <c r="P126" s="175">
        <v>0</v>
      </c>
      <c r="Q126" s="175">
        <f>ROUND(E126*P126,2)</f>
        <v>0</v>
      </c>
      <c r="R126" s="175" t="s">
        <v>304</v>
      </c>
      <c r="S126" s="175" t="s">
        <v>217</v>
      </c>
      <c r="T126" s="176" t="s">
        <v>218</v>
      </c>
      <c r="U126" s="161">
        <v>7.0000000000000007E-2</v>
      </c>
      <c r="V126" s="161">
        <f>ROUND(E126*U126,2)</f>
        <v>17.84</v>
      </c>
      <c r="W126" s="161"/>
      <c r="X126" s="161" t="s">
        <v>241</v>
      </c>
      <c r="Y126" s="150"/>
      <c r="Z126" s="150"/>
      <c r="AA126" s="150"/>
      <c r="AB126" s="150"/>
      <c r="AC126" s="150"/>
      <c r="AD126" s="150"/>
      <c r="AE126" s="150"/>
      <c r="AF126" s="150"/>
      <c r="AG126" s="150" t="s">
        <v>242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
      <c r="A127" s="157"/>
      <c r="B127" s="158"/>
      <c r="C127" s="259" t="s">
        <v>453</v>
      </c>
      <c r="D127" s="260"/>
      <c r="E127" s="260"/>
      <c r="F127" s="260"/>
      <c r="G127" s="260"/>
      <c r="H127" s="161"/>
      <c r="I127" s="161"/>
      <c r="J127" s="161"/>
      <c r="K127" s="161"/>
      <c r="L127" s="161"/>
      <c r="M127" s="161"/>
      <c r="N127" s="161"/>
      <c r="O127" s="161"/>
      <c r="P127" s="161"/>
      <c r="Q127" s="161"/>
      <c r="R127" s="161"/>
      <c r="S127" s="161"/>
      <c r="T127" s="161"/>
      <c r="U127" s="161"/>
      <c r="V127" s="161"/>
      <c r="W127" s="161"/>
      <c r="X127" s="161"/>
      <c r="Y127" s="150"/>
      <c r="Z127" s="150"/>
      <c r="AA127" s="150"/>
      <c r="AB127" s="150"/>
      <c r="AC127" s="150"/>
      <c r="AD127" s="150"/>
      <c r="AE127" s="150"/>
      <c r="AF127" s="150"/>
      <c r="AG127" s="150" t="s">
        <v>244</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57"/>
      <c r="B128" s="158"/>
      <c r="C128" s="189" t="s">
        <v>2154</v>
      </c>
      <c r="D128" s="184"/>
      <c r="E128" s="185">
        <v>71.92</v>
      </c>
      <c r="F128" s="161"/>
      <c r="G128" s="161"/>
      <c r="H128" s="161"/>
      <c r="I128" s="161"/>
      <c r="J128" s="161"/>
      <c r="K128" s="161"/>
      <c r="L128" s="161"/>
      <c r="M128" s="161"/>
      <c r="N128" s="161"/>
      <c r="O128" s="161"/>
      <c r="P128" s="161"/>
      <c r="Q128" s="161"/>
      <c r="R128" s="161"/>
      <c r="S128" s="161"/>
      <c r="T128" s="161"/>
      <c r="U128" s="161"/>
      <c r="V128" s="161"/>
      <c r="W128" s="161"/>
      <c r="X128" s="161"/>
      <c r="Y128" s="150"/>
      <c r="Z128" s="150"/>
      <c r="AA128" s="150"/>
      <c r="AB128" s="150"/>
      <c r="AC128" s="150"/>
      <c r="AD128" s="150"/>
      <c r="AE128" s="150"/>
      <c r="AF128" s="150"/>
      <c r="AG128" s="150" t="s">
        <v>246</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
      <c r="A129" s="157"/>
      <c r="B129" s="158"/>
      <c r="C129" s="189" t="s">
        <v>2155</v>
      </c>
      <c r="D129" s="184"/>
      <c r="E129" s="185">
        <v>17.010000000000002</v>
      </c>
      <c r="F129" s="161"/>
      <c r="G129" s="161"/>
      <c r="H129" s="161"/>
      <c r="I129" s="161"/>
      <c r="J129" s="161"/>
      <c r="K129" s="161"/>
      <c r="L129" s="161"/>
      <c r="M129" s="161"/>
      <c r="N129" s="161"/>
      <c r="O129" s="161"/>
      <c r="P129" s="161"/>
      <c r="Q129" s="161"/>
      <c r="R129" s="161"/>
      <c r="S129" s="161"/>
      <c r="T129" s="161"/>
      <c r="U129" s="161"/>
      <c r="V129" s="161"/>
      <c r="W129" s="161"/>
      <c r="X129" s="161"/>
      <c r="Y129" s="150"/>
      <c r="Z129" s="150"/>
      <c r="AA129" s="150"/>
      <c r="AB129" s="150"/>
      <c r="AC129" s="150"/>
      <c r="AD129" s="150"/>
      <c r="AE129" s="150"/>
      <c r="AF129" s="150"/>
      <c r="AG129" s="150" t="s">
        <v>246</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57"/>
      <c r="B130" s="158"/>
      <c r="C130" s="189" t="s">
        <v>2156</v>
      </c>
      <c r="D130" s="184"/>
      <c r="E130" s="185">
        <v>59.75</v>
      </c>
      <c r="F130" s="161"/>
      <c r="G130" s="161"/>
      <c r="H130" s="161"/>
      <c r="I130" s="161"/>
      <c r="J130" s="161"/>
      <c r="K130" s="161"/>
      <c r="L130" s="161"/>
      <c r="M130" s="161"/>
      <c r="N130" s="161"/>
      <c r="O130" s="161"/>
      <c r="P130" s="161"/>
      <c r="Q130" s="161"/>
      <c r="R130" s="161"/>
      <c r="S130" s="161"/>
      <c r="T130" s="161"/>
      <c r="U130" s="161"/>
      <c r="V130" s="161"/>
      <c r="W130" s="161"/>
      <c r="X130" s="161"/>
      <c r="Y130" s="150"/>
      <c r="Z130" s="150"/>
      <c r="AA130" s="150"/>
      <c r="AB130" s="150"/>
      <c r="AC130" s="150"/>
      <c r="AD130" s="150"/>
      <c r="AE130" s="150"/>
      <c r="AF130" s="150"/>
      <c r="AG130" s="150" t="s">
        <v>246</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57"/>
      <c r="B131" s="158"/>
      <c r="C131" s="189" t="s">
        <v>2157</v>
      </c>
      <c r="D131" s="184"/>
      <c r="E131" s="185">
        <v>8.68</v>
      </c>
      <c r="F131" s="161"/>
      <c r="G131" s="161"/>
      <c r="H131" s="161"/>
      <c r="I131" s="161"/>
      <c r="J131" s="161"/>
      <c r="K131" s="161"/>
      <c r="L131" s="161"/>
      <c r="M131" s="161"/>
      <c r="N131" s="161"/>
      <c r="O131" s="161"/>
      <c r="P131" s="161"/>
      <c r="Q131" s="161"/>
      <c r="R131" s="161"/>
      <c r="S131" s="161"/>
      <c r="T131" s="161"/>
      <c r="U131" s="161"/>
      <c r="V131" s="161"/>
      <c r="W131" s="161"/>
      <c r="X131" s="161"/>
      <c r="Y131" s="150"/>
      <c r="Z131" s="150"/>
      <c r="AA131" s="150"/>
      <c r="AB131" s="150"/>
      <c r="AC131" s="150"/>
      <c r="AD131" s="150"/>
      <c r="AE131" s="150"/>
      <c r="AF131" s="150"/>
      <c r="AG131" s="150" t="s">
        <v>246</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
      <c r="A132" s="157"/>
      <c r="B132" s="158"/>
      <c r="C132" s="189" t="s">
        <v>2158</v>
      </c>
      <c r="D132" s="184"/>
      <c r="E132" s="185">
        <v>43.325000000000003</v>
      </c>
      <c r="F132" s="161"/>
      <c r="G132" s="161"/>
      <c r="H132" s="161"/>
      <c r="I132" s="161"/>
      <c r="J132" s="161"/>
      <c r="K132" s="161"/>
      <c r="L132" s="161"/>
      <c r="M132" s="161"/>
      <c r="N132" s="161"/>
      <c r="O132" s="161"/>
      <c r="P132" s="161"/>
      <c r="Q132" s="161"/>
      <c r="R132" s="161"/>
      <c r="S132" s="161"/>
      <c r="T132" s="161"/>
      <c r="U132" s="161"/>
      <c r="V132" s="161"/>
      <c r="W132" s="161"/>
      <c r="X132" s="161"/>
      <c r="Y132" s="150"/>
      <c r="Z132" s="150"/>
      <c r="AA132" s="150"/>
      <c r="AB132" s="150"/>
      <c r="AC132" s="150"/>
      <c r="AD132" s="150"/>
      <c r="AE132" s="150"/>
      <c r="AF132" s="150"/>
      <c r="AG132" s="150" t="s">
        <v>246</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57"/>
      <c r="B133" s="158"/>
      <c r="C133" s="189" t="s">
        <v>2159</v>
      </c>
      <c r="D133" s="184"/>
      <c r="E133" s="185">
        <v>50.38</v>
      </c>
      <c r="F133" s="161"/>
      <c r="G133" s="161"/>
      <c r="H133" s="161"/>
      <c r="I133" s="161"/>
      <c r="J133" s="161"/>
      <c r="K133" s="161"/>
      <c r="L133" s="161"/>
      <c r="M133" s="161"/>
      <c r="N133" s="161"/>
      <c r="O133" s="161"/>
      <c r="P133" s="161"/>
      <c r="Q133" s="161"/>
      <c r="R133" s="161"/>
      <c r="S133" s="161"/>
      <c r="T133" s="161"/>
      <c r="U133" s="161"/>
      <c r="V133" s="161"/>
      <c r="W133" s="161"/>
      <c r="X133" s="161"/>
      <c r="Y133" s="150"/>
      <c r="Z133" s="150"/>
      <c r="AA133" s="150"/>
      <c r="AB133" s="150"/>
      <c r="AC133" s="150"/>
      <c r="AD133" s="150"/>
      <c r="AE133" s="150"/>
      <c r="AF133" s="150"/>
      <c r="AG133" s="150" t="s">
        <v>246</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57"/>
      <c r="B134" s="158"/>
      <c r="C134" s="189" t="s">
        <v>2160</v>
      </c>
      <c r="D134" s="184"/>
      <c r="E134" s="185">
        <v>3.8</v>
      </c>
      <c r="F134" s="161"/>
      <c r="G134" s="161"/>
      <c r="H134" s="161"/>
      <c r="I134" s="161"/>
      <c r="J134" s="161"/>
      <c r="K134" s="161"/>
      <c r="L134" s="161"/>
      <c r="M134" s="161"/>
      <c r="N134" s="161"/>
      <c r="O134" s="161"/>
      <c r="P134" s="161"/>
      <c r="Q134" s="161"/>
      <c r="R134" s="161"/>
      <c r="S134" s="161"/>
      <c r="T134" s="161"/>
      <c r="U134" s="161"/>
      <c r="V134" s="161"/>
      <c r="W134" s="161"/>
      <c r="X134" s="161"/>
      <c r="Y134" s="150"/>
      <c r="Z134" s="150"/>
      <c r="AA134" s="150"/>
      <c r="AB134" s="150"/>
      <c r="AC134" s="150"/>
      <c r="AD134" s="150"/>
      <c r="AE134" s="150"/>
      <c r="AF134" s="150"/>
      <c r="AG134" s="150" t="s">
        <v>246</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
      <c r="A135" s="157"/>
      <c r="B135" s="158"/>
      <c r="C135" s="261"/>
      <c r="D135" s="262"/>
      <c r="E135" s="262"/>
      <c r="F135" s="262"/>
      <c r="G135" s="262"/>
      <c r="H135" s="161"/>
      <c r="I135" s="161"/>
      <c r="J135" s="161"/>
      <c r="K135" s="161"/>
      <c r="L135" s="161"/>
      <c r="M135" s="161"/>
      <c r="N135" s="161"/>
      <c r="O135" s="161"/>
      <c r="P135" s="161"/>
      <c r="Q135" s="161"/>
      <c r="R135" s="161"/>
      <c r="S135" s="161"/>
      <c r="T135" s="161"/>
      <c r="U135" s="161"/>
      <c r="V135" s="161"/>
      <c r="W135" s="161"/>
      <c r="X135" s="161"/>
      <c r="Y135" s="150"/>
      <c r="Z135" s="150"/>
      <c r="AA135" s="150"/>
      <c r="AB135" s="150"/>
      <c r="AC135" s="150"/>
      <c r="AD135" s="150"/>
      <c r="AE135" s="150"/>
      <c r="AF135" s="150"/>
      <c r="AG135" s="150" t="s">
        <v>221</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x14ac:dyDescent="0.2">
      <c r="A136" s="164" t="s">
        <v>212</v>
      </c>
      <c r="B136" s="165" t="s">
        <v>101</v>
      </c>
      <c r="C136" s="179" t="s">
        <v>102</v>
      </c>
      <c r="D136" s="166"/>
      <c r="E136" s="167"/>
      <c r="F136" s="168"/>
      <c r="G136" s="168">
        <f>SUMIF(AG137:AG144,"&lt;&gt;NOR",G137:G144)</f>
        <v>1736.67</v>
      </c>
      <c r="H136" s="168"/>
      <c r="I136" s="168">
        <f>SUM(I137:I144)</f>
        <v>0</v>
      </c>
      <c r="J136" s="168"/>
      <c r="K136" s="168">
        <f>SUM(K137:K144)</f>
        <v>0</v>
      </c>
      <c r="L136" s="168"/>
      <c r="M136" s="168">
        <f>SUM(M137:M144)</f>
        <v>2101.3706999999999</v>
      </c>
      <c r="N136" s="168"/>
      <c r="O136" s="168">
        <f>SUM(O137:O144)</f>
        <v>0.03</v>
      </c>
      <c r="P136" s="168"/>
      <c r="Q136" s="168">
        <f>SUM(Q137:Q144)</f>
        <v>0</v>
      </c>
      <c r="R136" s="168"/>
      <c r="S136" s="168"/>
      <c r="T136" s="169"/>
      <c r="U136" s="163"/>
      <c r="V136" s="163">
        <f>SUM(V137:V144)</f>
        <v>2.58</v>
      </c>
      <c r="W136" s="163"/>
      <c r="X136" s="163"/>
      <c r="AG136" t="s">
        <v>213</v>
      </c>
    </row>
    <row r="137" spans="1:60" outlineLevel="1" x14ac:dyDescent="0.2">
      <c r="A137" s="170">
        <v>27</v>
      </c>
      <c r="B137" s="171" t="s">
        <v>464</v>
      </c>
      <c r="C137" s="180" t="s">
        <v>465</v>
      </c>
      <c r="D137" s="172" t="s">
        <v>276</v>
      </c>
      <c r="E137" s="173">
        <v>17.46</v>
      </c>
      <c r="F137" s="174">
        <v>55.2</v>
      </c>
      <c r="G137" s="175">
        <f>ROUND(E137*F137,2)</f>
        <v>963.79</v>
      </c>
      <c r="H137" s="174"/>
      <c r="I137" s="175">
        <f>ROUND(E137*H137,2)</f>
        <v>0</v>
      </c>
      <c r="J137" s="174"/>
      <c r="K137" s="175">
        <f>ROUND(E137*J137,2)</f>
        <v>0</v>
      </c>
      <c r="L137" s="175">
        <v>21</v>
      </c>
      <c r="M137" s="175">
        <f>G137*(1+L137/100)</f>
        <v>1166.1858999999999</v>
      </c>
      <c r="N137" s="175">
        <v>4.0000000000000003E-5</v>
      </c>
      <c r="O137" s="175">
        <f>ROUND(E137*N137,2)</f>
        <v>0</v>
      </c>
      <c r="P137" s="175">
        <v>0</v>
      </c>
      <c r="Q137" s="175">
        <f>ROUND(E137*P137,2)</f>
        <v>0</v>
      </c>
      <c r="R137" s="175" t="s">
        <v>304</v>
      </c>
      <c r="S137" s="175" t="s">
        <v>217</v>
      </c>
      <c r="T137" s="176" t="s">
        <v>218</v>
      </c>
      <c r="U137" s="161">
        <v>7.8E-2</v>
      </c>
      <c r="V137" s="161">
        <f>ROUND(E137*U137,2)</f>
        <v>1.36</v>
      </c>
      <c r="W137" s="161"/>
      <c r="X137" s="161" t="s">
        <v>241</v>
      </c>
      <c r="Y137" s="150"/>
      <c r="Z137" s="150"/>
      <c r="AA137" s="150"/>
      <c r="AB137" s="150"/>
      <c r="AC137" s="150"/>
      <c r="AD137" s="150"/>
      <c r="AE137" s="150"/>
      <c r="AF137" s="150"/>
      <c r="AG137" s="150" t="s">
        <v>242</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2.5" outlineLevel="1" x14ac:dyDescent="0.2">
      <c r="A138" s="157"/>
      <c r="B138" s="158"/>
      <c r="C138" s="259" t="s">
        <v>466</v>
      </c>
      <c r="D138" s="260"/>
      <c r="E138" s="260"/>
      <c r="F138" s="260"/>
      <c r="G138" s="260"/>
      <c r="H138" s="161"/>
      <c r="I138" s="161"/>
      <c r="J138" s="161"/>
      <c r="K138" s="161"/>
      <c r="L138" s="161"/>
      <c r="M138" s="161"/>
      <c r="N138" s="161"/>
      <c r="O138" s="161"/>
      <c r="P138" s="161"/>
      <c r="Q138" s="161"/>
      <c r="R138" s="161"/>
      <c r="S138" s="161"/>
      <c r="T138" s="161"/>
      <c r="U138" s="161"/>
      <c r="V138" s="161"/>
      <c r="W138" s="161"/>
      <c r="X138" s="161"/>
      <c r="Y138" s="150"/>
      <c r="Z138" s="150"/>
      <c r="AA138" s="150"/>
      <c r="AB138" s="150"/>
      <c r="AC138" s="150"/>
      <c r="AD138" s="150"/>
      <c r="AE138" s="150"/>
      <c r="AF138" s="150"/>
      <c r="AG138" s="150" t="s">
        <v>244</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88" t="str">
        <f>C138</f>
        <v>které se zřizují před úpravami povrchu, a obalení osazených dveřních zárubní před znečištěním při úpravách povrchu nástřikem plastických maltovin včetně pozdějšího odkrytí,</v>
      </c>
      <c r="BB138" s="150"/>
      <c r="BC138" s="150"/>
      <c r="BD138" s="150"/>
      <c r="BE138" s="150"/>
      <c r="BF138" s="150"/>
      <c r="BG138" s="150"/>
      <c r="BH138" s="150"/>
    </row>
    <row r="139" spans="1:60" outlineLevel="1" x14ac:dyDescent="0.2">
      <c r="A139" s="157"/>
      <c r="B139" s="158"/>
      <c r="C139" s="189" t="s">
        <v>2162</v>
      </c>
      <c r="D139" s="184"/>
      <c r="E139" s="185">
        <v>17.46</v>
      </c>
      <c r="F139" s="161"/>
      <c r="G139" s="161"/>
      <c r="H139" s="161"/>
      <c r="I139" s="161"/>
      <c r="J139" s="161"/>
      <c r="K139" s="161"/>
      <c r="L139" s="161"/>
      <c r="M139" s="161"/>
      <c r="N139" s="161"/>
      <c r="O139" s="161"/>
      <c r="P139" s="161"/>
      <c r="Q139" s="161"/>
      <c r="R139" s="161"/>
      <c r="S139" s="161"/>
      <c r="T139" s="161"/>
      <c r="U139" s="161"/>
      <c r="V139" s="161"/>
      <c r="W139" s="161"/>
      <c r="X139" s="161"/>
      <c r="Y139" s="150"/>
      <c r="Z139" s="150"/>
      <c r="AA139" s="150"/>
      <c r="AB139" s="150"/>
      <c r="AC139" s="150"/>
      <c r="AD139" s="150"/>
      <c r="AE139" s="150"/>
      <c r="AF139" s="150"/>
      <c r="AG139" s="150" t="s">
        <v>246</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57"/>
      <c r="B140" s="158"/>
      <c r="C140" s="261"/>
      <c r="D140" s="262"/>
      <c r="E140" s="262"/>
      <c r="F140" s="262"/>
      <c r="G140" s="262"/>
      <c r="H140" s="161"/>
      <c r="I140" s="161"/>
      <c r="J140" s="161"/>
      <c r="K140" s="161"/>
      <c r="L140" s="161"/>
      <c r="M140" s="161"/>
      <c r="N140" s="161"/>
      <c r="O140" s="161"/>
      <c r="P140" s="161"/>
      <c r="Q140" s="161"/>
      <c r="R140" s="161"/>
      <c r="S140" s="161"/>
      <c r="T140" s="161"/>
      <c r="U140" s="161"/>
      <c r="V140" s="161"/>
      <c r="W140" s="161"/>
      <c r="X140" s="161"/>
      <c r="Y140" s="150"/>
      <c r="Z140" s="150"/>
      <c r="AA140" s="150"/>
      <c r="AB140" s="150"/>
      <c r="AC140" s="150"/>
      <c r="AD140" s="150"/>
      <c r="AE140" s="150"/>
      <c r="AF140" s="150"/>
      <c r="AG140" s="150" t="s">
        <v>221</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ht="22.5" outlineLevel="1" x14ac:dyDescent="0.2">
      <c r="A141" s="170">
        <v>28</v>
      </c>
      <c r="B141" s="171" t="s">
        <v>2163</v>
      </c>
      <c r="C141" s="180" t="s">
        <v>2164</v>
      </c>
      <c r="D141" s="172" t="s">
        <v>239</v>
      </c>
      <c r="E141" s="173">
        <v>8</v>
      </c>
      <c r="F141" s="174">
        <v>96.61</v>
      </c>
      <c r="G141" s="175">
        <f>ROUND(E141*F141,2)</f>
        <v>772.88</v>
      </c>
      <c r="H141" s="174"/>
      <c r="I141" s="175">
        <f>ROUND(E141*H141,2)</f>
        <v>0</v>
      </c>
      <c r="J141" s="174"/>
      <c r="K141" s="175">
        <f>ROUND(E141*J141,2)</f>
        <v>0</v>
      </c>
      <c r="L141" s="175">
        <v>21</v>
      </c>
      <c r="M141" s="175">
        <f>G141*(1+L141/100)</f>
        <v>935.1848</v>
      </c>
      <c r="N141" s="175">
        <v>4.3299999999999996E-3</v>
      </c>
      <c r="O141" s="175">
        <f>ROUND(E141*N141,2)</f>
        <v>0.03</v>
      </c>
      <c r="P141" s="175">
        <v>0</v>
      </c>
      <c r="Q141" s="175">
        <f>ROUND(E141*P141,2)</f>
        <v>0</v>
      </c>
      <c r="R141" s="175" t="s">
        <v>348</v>
      </c>
      <c r="S141" s="175" t="s">
        <v>217</v>
      </c>
      <c r="T141" s="176" t="s">
        <v>218</v>
      </c>
      <c r="U141" s="161">
        <v>0.152</v>
      </c>
      <c r="V141" s="161">
        <f>ROUND(E141*U141,2)</f>
        <v>1.22</v>
      </c>
      <c r="W141" s="161"/>
      <c r="X141" s="161" t="s">
        <v>241</v>
      </c>
      <c r="Y141" s="150"/>
      <c r="Z141" s="150"/>
      <c r="AA141" s="150"/>
      <c r="AB141" s="150"/>
      <c r="AC141" s="150"/>
      <c r="AD141" s="150"/>
      <c r="AE141" s="150"/>
      <c r="AF141" s="150"/>
      <c r="AG141" s="150" t="s">
        <v>242</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57"/>
      <c r="B142" s="158"/>
      <c r="C142" s="259" t="s">
        <v>1297</v>
      </c>
      <c r="D142" s="260"/>
      <c r="E142" s="260"/>
      <c r="F142" s="260"/>
      <c r="G142" s="260"/>
      <c r="H142" s="161"/>
      <c r="I142" s="161"/>
      <c r="J142" s="161"/>
      <c r="K142" s="161"/>
      <c r="L142" s="161"/>
      <c r="M142" s="161"/>
      <c r="N142" s="161"/>
      <c r="O142" s="161"/>
      <c r="P142" s="161"/>
      <c r="Q142" s="161"/>
      <c r="R142" s="161"/>
      <c r="S142" s="161"/>
      <c r="T142" s="161"/>
      <c r="U142" s="161"/>
      <c r="V142" s="161"/>
      <c r="W142" s="161"/>
      <c r="X142" s="161"/>
      <c r="Y142" s="150"/>
      <c r="Z142" s="150"/>
      <c r="AA142" s="150"/>
      <c r="AB142" s="150"/>
      <c r="AC142" s="150"/>
      <c r="AD142" s="150"/>
      <c r="AE142" s="150"/>
      <c r="AF142" s="150"/>
      <c r="AG142" s="150" t="s">
        <v>244</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
      <c r="A143" s="157"/>
      <c r="B143" s="158"/>
      <c r="C143" s="189" t="s">
        <v>2165</v>
      </c>
      <c r="D143" s="184"/>
      <c r="E143" s="185">
        <v>8</v>
      </c>
      <c r="F143" s="161"/>
      <c r="G143" s="161"/>
      <c r="H143" s="161"/>
      <c r="I143" s="161"/>
      <c r="J143" s="161"/>
      <c r="K143" s="161"/>
      <c r="L143" s="161"/>
      <c r="M143" s="161"/>
      <c r="N143" s="161"/>
      <c r="O143" s="161"/>
      <c r="P143" s="161"/>
      <c r="Q143" s="161"/>
      <c r="R143" s="161"/>
      <c r="S143" s="161"/>
      <c r="T143" s="161"/>
      <c r="U143" s="161"/>
      <c r="V143" s="161"/>
      <c r="W143" s="161"/>
      <c r="X143" s="161"/>
      <c r="Y143" s="150"/>
      <c r="Z143" s="150"/>
      <c r="AA143" s="150"/>
      <c r="AB143" s="150"/>
      <c r="AC143" s="150"/>
      <c r="AD143" s="150"/>
      <c r="AE143" s="150"/>
      <c r="AF143" s="150"/>
      <c r="AG143" s="150" t="s">
        <v>246</v>
      </c>
      <c r="AH143" s="150">
        <v>5</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
      <c r="A144" s="157"/>
      <c r="B144" s="158"/>
      <c r="C144" s="261"/>
      <c r="D144" s="262"/>
      <c r="E144" s="262"/>
      <c r="F144" s="262"/>
      <c r="G144" s="262"/>
      <c r="H144" s="161"/>
      <c r="I144" s="161"/>
      <c r="J144" s="161"/>
      <c r="K144" s="161"/>
      <c r="L144" s="161"/>
      <c r="M144" s="161"/>
      <c r="N144" s="161"/>
      <c r="O144" s="161"/>
      <c r="P144" s="161"/>
      <c r="Q144" s="161"/>
      <c r="R144" s="161"/>
      <c r="S144" s="161"/>
      <c r="T144" s="161"/>
      <c r="U144" s="161"/>
      <c r="V144" s="161"/>
      <c r="W144" s="161"/>
      <c r="X144" s="161"/>
      <c r="Y144" s="150"/>
      <c r="Z144" s="150"/>
      <c r="AA144" s="150"/>
      <c r="AB144" s="150"/>
      <c r="AC144" s="150"/>
      <c r="AD144" s="150"/>
      <c r="AE144" s="150"/>
      <c r="AF144" s="150"/>
      <c r="AG144" s="150" t="s">
        <v>221</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x14ac:dyDescent="0.2">
      <c r="A145" s="164" t="s">
        <v>212</v>
      </c>
      <c r="B145" s="165" t="s">
        <v>105</v>
      </c>
      <c r="C145" s="179" t="s">
        <v>106</v>
      </c>
      <c r="D145" s="166"/>
      <c r="E145" s="167"/>
      <c r="F145" s="168"/>
      <c r="G145" s="168">
        <f>SUMIF(AG146:AG175,"&lt;&gt;NOR",G146:G175)</f>
        <v>75497.61</v>
      </c>
      <c r="H145" s="168"/>
      <c r="I145" s="168">
        <f>SUM(I146:I175)</f>
        <v>0</v>
      </c>
      <c r="J145" s="168"/>
      <c r="K145" s="168">
        <f>SUM(K146:K175)</f>
        <v>0</v>
      </c>
      <c r="L145" s="168"/>
      <c r="M145" s="168">
        <f>SUM(M146:M175)</f>
        <v>91352.108100000012</v>
      </c>
      <c r="N145" s="168"/>
      <c r="O145" s="168">
        <f>SUM(O146:O175)</f>
        <v>19.89</v>
      </c>
      <c r="P145" s="168"/>
      <c r="Q145" s="168">
        <f>SUM(Q146:Q175)</f>
        <v>0</v>
      </c>
      <c r="R145" s="168"/>
      <c r="S145" s="168"/>
      <c r="T145" s="169"/>
      <c r="U145" s="163"/>
      <c r="V145" s="163">
        <f>SUM(V146:V175)</f>
        <v>50.31</v>
      </c>
      <c r="W145" s="163"/>
      <c r="X145" s="163"/>
      <c r="AG145" t="s">
        <v>213</v>
      </c>
    </row>
    <row r="146" spans="1:60" outlineLevel="1" x14ac:dyDescent="0.2">
      <c r="A146" s="170">
        <v>29</v>
      </c>
      <c r="B146" s="171" t="s">
        <v>2166</v>
      </c>
      <c r="C146" s="180" t="s">
        <v>522</v>
      </c>
      <c r="D146" s="172" t="s">
        <v>249</v>
      </c>
      <c r="E146" s="173">
        <v>1.56</v>
      </c>
      <c r="F146" s="174">
        <v>4391.78</v>
      </c>
      <c r="G146" s="175">
        <f>ROUND(E146*F146,2)</f>
        <v>6851.18</v>
      </c>
      <c r="H146" s="174"/>
      <c r="I146" s="175">
        <f>ROUND(E146*H146,2)</f>
        <v>0</v>
      </c>
      <c r="J146" s="174"/>
      <c r="K146" s="175">
        <f>ROUND(E146*J146,2)</f>
        <v>0</v>
      </c>
      <c r="L146" s="175">
        <v>21</v>
      </c>
      <c r="M146" s="175">
        <f>G146*(1+L146/100)</f>
        <v>8289.9277999999995</v>
      </c>
      <c r="N146" s="175">
        <v>2.5249999999999999</v>
      </c>
      <c r="O146" s="175">
        <f>ROUND(E146*N146,2)</f>
        <v>3.94</v>
      </c>
      <c r="P146" s="175">
        <v>0</v>
      </c>
      <c r="Q146" s="175">
        <f>ROUND(E146*P146,2)</f>
        <v>0</v>
      </c>
      <c r="R146" s="175" t="s">
        <v>304</v>
      </c>
      <c r="S146" s="175" t="s">
        <v>217</v>
      </c>
      <c r="T146" s="176" t="s">
        <v>218</v>
      </c>
      <c r="U146" s="161">
        <v>3.2130000000000001</v>
      </c>
      <c r="V146" s="161">
        <f>ROUND(E146*U146,2)</f>
        <v>5.01</v>
      </c>
      <c r="W146" s="161"/>
      <c r="X146" s="161" t="s">
        <v>241</v>
      </c>
      <c r="Y146" s="150"/>
      <c r="Z146" s="150"/>
      <c r="AA146" s="150"/>
      <c r="AB146" s="150"/>
      <c r="AC146" s="150"/>
      <c r="AD146" s="150"/>
      <c r="AE146" s="150"/>
      <c r="AF146" s="150"/>
      <c r="AG146" s="150" t="s">
        <v>242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57"/>
      <c r="B147" s="158"/>
      <c r="C147" s="259" t="s">
        <v>523</v>
      </c>
      <c r="D147" s="260"/>
      <c r="E147" s="260"/>
      <c r="F147" s="260"/>
      <c r="G147" s="260"/>
      <c r="H147" s="161"/>
      <c r="I147" s="161"/>
      <c r="J147" s="161"/>
      <c r="K147" s="161"/>
      <c r="L147" s="161"/>
      <c r="M147" s="161"/>
      <c r="N147" s="161"/>
      <c r="O147" s="161"/>
      <c r="P147" s="161"/>
      <c r="Q147" s="161"/>
      <c r="R147" s="161"/>
      <c r="S147" s="161"/>
      <c r="T147" s="161"/>
      <c r="U147" s="161"/>
      <c r="V147" s="161"/>
      <c r="W147" s="161"/>
      <c r="X147" s="161"/>
      <c r="Y147" s="150"/>
      <c r="Z147" s="150"/>
      <c r="AA147" s="150"/>
      <c r="AB147" s="150"/>
      <c r="AC147" s="150"/>
      <c r="AD147" s="150"/>
      <c r="AE147" s="150"/>
      <c r="AF147" s="150"/>
      <c r="AG147" s="150" t="s">
        <v>244</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57"/>
      <c r="B148" s="158"/>
      <c r="C148" s="189" t="s">
        <v>2167</v>
      </c>
      <c r="D148" s="184"/>
      <c r="E148" s="185">
        <v>1.56</v>
      </c>
      <c r="F148" s="161"/>
      <c r="G148" s="161"/>
      <c r="H148" s="161"/>
      <c r="I148" s="161"/>
      <c r="J148" s="161"/>
      <c r="K148" s="161"/>
      <c r="L148" s="161"/>
      <c r="M148" s="161"/>
      <c r="N148" s="161"/>
      <c r="O148" s="161"/>
      <c r="P148" s="161"/>
      <c r="Q148" s="161"/>
      <c r="R148" s="161"/>
      <c r="S148" s="161"/>
      <c r="T148" s="161"/>
      <c r="U148" s="161"/>
      <c r="V148" s="161"/>
      <c r="W148" s="161"/>
      <c r="X148" s="161"/>
      <c r="Y148" s="150"/>
      <c r="Z148" s="150"/>
      <c r="AA148" s="150"/>
      <c r="AB148" s="150"/>
      <c r="AC148" s="150"/>
      <c r="AD148" s="150"/>
      <c r="AE148" s="150"/>
      <c r="AF148" s="150"/>
      <c r="AG148" s="150" t="s">
        <v>246</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
      <c r="A149" s="157"/>
      <c r="B149" s="158"/>
      <c r="C149" s="261"/>
      <c r="D149" s="262"/>
      <c r="E149" s="262"/>
      <c r="F149" s="262"/>
      <c r="G149" s="262"/>
      <c r="H149" s="161"/>
      <c r="I149" s="161"/>
      <c r="J149" s="161"/>
      <c r="K149" s="161"/>
      <c r="L149" s="161"/>
      <c r="M149" s="161"/>
      <c r="N149" s="161"/>
      <c r="O149" s="161"/>
      <c r="P149" s="161"/>
      <c r="Q149" s="161"/>
      <c r="R149" s="161"/>
      <c r="S149" s="161"/>
      <c r="T149" s="161"/>
      <c r="U149" s="161"/>
      <c r="V149" s="161"/>
      <c r="W149" s="161"/>
      <c r="X149" s="161"/>
      <c r="Y149" s="150"/>
      <c r="Z149" s="150"/>
      <c r="AA149" s="150"/>
      <c r="AB149" s="150"/>
      <c r="AC149" s="150"/>
      <c r="AD149" s="150"/>
      <c r="AE149" s="150"/>
      <c r="AF149" s="150"/>
      <c r="AG149" s="150" t="s">
        <v>221</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0">
        <v>30</v>
      </c>
      <c r="B150" s="171" t="s">
        <v>2168</v>
      </c>
      <c r="C150" s="180" t="s">
        <v>2169</v>
      </c>
      <c r="D150" s="172" t="s">
        <v>249</v>
      </c>
      <c r="E150" s="173">
        <v>3.9</v>
      </c>
      <c r="F150" s="174">
        <v>4006.03</v>
      </c>
      <c r="G150" s="175">
        <f>ROUND(E150*F150,2)</f>
        <v>15623.52</v>
      </c>
      <c r="H150" s="174"/>
      <c r="I150" s="175">
        <f>ROUND(E150*H150,2)</f>
        <v>0</v>
      </c>
      <c r="J150" s="174"/>
      <c r="K150" s="175">
        <f>ROUND(E150*J150,2)</f>
        <v>0</v>
      </c>
      <c r="L150" s="175">
        <v>21</v>
      </c>
      <c r="M150" s="175">
        <f>G150*(1+L150/100)</f>
        <v>18904.459200000001</v>
      </c>
      <c r="N150" s="175">
        <v>2.5249999999999999</v>
      </c>
      <c r="O150" s="175">
        <f>ROUND(E150*N150,2)</f>
        <v>9.85</v>
      </c>
      <c r="P150" s="175">
        <v>0</v>
      </c>
      <c r="Q150" s="175">
        <f>ROUND(E150*P150,2)</f>
        <v>0</v>
      </c>
      <c r="R150" s="175" t="s">
        <v>304</v>
      </c>
      <c r="S150" s="175" t="s">
        <v>217</v>
      </c>
      <c r="T150" s="176" t="s">
        <v>218</v>
      </c>
      <c r="U150" s="161">
        <v>2.3170000000000002</v>
      </c>
      <c r="V150" s="161">
        <f>ROUND(E150*U150,2)</f>
        <v>9.0399999999999991</v>
      </c>
      <c r="W150" s="161"/>
      <c r="X150" s="161" t="s">
        <v>241</v>
      </c>
      <c r="Y150" s="150"/>
      <c r="Z150" s="150"/>
      <c r="AA150" s="150"/>
      <c r="AB150" s="150"/>
      <c r="AC150" s="150"/>
      <c r="AD150" s="150"/>
      <c r="AE150" s="150"/>
      <c r="AF150" s="150"/>
      <c r="AG150" s="150" t="s">
        <v>242</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
      <c r="A151" s="157"/>
      <c r="B151" s="158"/>
      <c r="C151" s="259" t="s">
        <v>523</v>
      </c>
      <c r="D151" s="260"/>
      <c r="E151" s="260"/>
      <c r="F151" s="260"/>
      <c r="G151" s="260"/>
      <c r="H151" s="161"/>
      <c r="I151" s="161"/>
      <c r="J151" s="161"/>
      <c r="K151" s="161"/>
      <c r="L151" s="161"/>
      <c r="M151" s="161"/>
      <c r="N151" s="161"/>
      <c r="O151" s="161"/>
      <c r="P151" s="161"/>
      <c r="Q151" s="161"/>
      <c r="R151" s="161"/>
      <c r="S151" s="161"/>
      <c r="T151" s="161"/>
      <c r="U151" s="161"/>
      <c r="V151" s="161"/>
      <c r="W151" s="161"/>
      <c r="X151" s="161"/>
      <c r="Y151" s="150"/>
      <c r="Z151" s="150"/>
      <c r="AA151" s="150"/>
      <c r="AB151" s="150"/>
      <c r="AC151" s="150"/>
      <c r="AD151" s="150"/>
      <c r="AE151" s="150"/>
      <c r="AF151" s="150"/>
      <c r="AG151" s="150" t="s">
        <v>244</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
      <c r="A152" s="157"/>
      <c r="B152" s="158"/>
      <c r="C152" s="189" t="s">
        <v>2170</v>
      </c>
      <c r="D152" s="184"/>
      <c r="E152" s="185">
        <v>3.9</v>
      </c>
      <c r="F152" s="161"/>
      <c r="G152" s="161"/>
      <c r="H152" s="161"/>
      <c r="I152" s="161"/>
      <c r="J152" s="161"/>
      <c r="K152" s="161"/>
      <c r="L152" s="161"/>
      <c r="M152" s="161"/>
      <c r="N152" s="161"/>
      <c r="O152" s="161"/>
      <c r="P152" s="161"/>
      <c r="Q152" s="161"/>
      <c r="R152" s="161"/>
      <c r="S152" s="161"/>
      <c r="T152" s="161"/>
      <c r="U152" s="161"/>
      <c r="V152" s="161"/>
      <c r="W152" s="161"/>
      <c r="X152" s="161"/>
      <c r="Y152" s="150"/>
      <c r="Z152" s="150"/>
      <c r="AA152" s="150"/>
      <c r="AB152" s="150"/>
      <c r="AC152" s="150"/>
      <c r="AD152" s="150"/>
      <c r="AE152" s="150"/>
      <c r="AF152" s="150"/>
      <c r="AG152" s="150" t="s">
        <v>246</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57"/>
      <c r="B153" s="158"/>
      <c r="C153" s="261"/>
      <c r="D153" s="262"/>
      <c r="E153" s="262"/>
      <c r="F153" s="262"/>
      <c r="G153" s="262"/>
      <c r="H153" s="161"/>
      <c r="I153" s="161"/>
      <c r="J153" s="161"/>
      <c r="K153" s="161"/>
      <c r="L153" s="161"/>
      <c r="M153" s="161"/>
      <c r="N153" s="161"/>
      <c r="O153" s="161"/>
      <c r="P153" s="161"/>
      <c r="Q153" s="161"/>
      <c r="R153" s="161"/>
      <c r="S153" s="161"/>
      <c r="T153" s="161"/>
      <c r="U153" s="161"/>
      <c r="V153" s="161"/>
      <c r="W153" s="161"/>
      <c r="X153" s="161"/>
      <c r="Y153" s="150"/>
      <c r="Z153" s="150"/>
      <c r="AA153" s="150"/>
      <c r="AB153" s="150"/>
      <c r="AC153" s="150"/>
      <c r="AD153" s="150"/>
      <c r="AE153" s="150"/>
      <c r="AF153" s="150"/>
      <c r="AG153" s="150" t="s">
        <v>221</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0">
        <v>31</v>
      </c>
      <c r="B154" s="171" t="s">
        <v>525</v>
      </c>
      <c r="C154" s="180" t="s">
        <v>526</v>
      </c>
      <c r="D154" s="172" t="s">
        <v>249</v>
      </c>
      <c r="E154" s="173">
        <v>0.29099999999999998</v>
      </c>
      <c r="F154" s="174">
        <v>5015.01</v>
      </c>
      <c r="G154" s="175">
        <f>ROUND(E154*F154,2)</f>
        <v>1459.37</v>
      </c>
      <c r="H154" s="174"/>
      <c r="I154" s="175">
        <f>ROUND(E154*H154,2)</f>
        <v>0</v>
      </c>
      <c r="J154" s="174"/>
      <c r="K154" s="175">
        <f>ROUND(E154*J154,2)</f>
        <v>0</v>
      </c>
      <c r="L154" s="175">
        <v>21</v>
      </c>
      <c r="M154" s="175">
        <f>G154*(1+L154/100)</f>
        <v>1765.8376999999998</v>
      </c>
      <c r="N154" s="175">
        <v>2.5</v>
      </c>
      <c r="O154" s="175">
        <f>ROUND(E154*N154,2)</f>
        <v>0.73</v>
      </c>
      <c r="P154" s="175">
        <v>0</v>
      </c>
      <c r="Q154" s="175">
        <f>ROUND(E154*P154,2)</f>
        <v>0</v>
      </c>
      <c r="R154" s="175" t="s">
        <v>348</v>
      </c>
      <c r="S154" s="175" t="s">
        <v>217</v>
      </c>
      <c r="T154" s="176" t="s">
        <v>218</v>
      </c>
      <c r="U154" s="161">
        <v>5.33</v>
      </c>
      <c r="V154" s="161">
        <f>ROUND(E154*U154,2)</f>
        <v>1.55</v>
      </c>
      <c r="W154" s="161"/>
      <c r="X154" s="161" t="s">
        <v>241</v>
      </c>
      <c r="Y154" s="150"/>
      <c r="Z154" s="150"/>
      <c r="AA154" s="150"/>
      <c r="AB154" s="150"/>
      <c r="AC154" s="150"/>
      <c r="AD154" s="150"/>
      <c r="AE154" s="150"/>
      <c r="AF154" s="150"/>
      <c r="AG154" s="150" t="s">
        <v>242</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
      <c r="A155" s="157"/>
      <c r="B155" s="158"/>
      <c r="C155" s="259" t="s">
        <v>527</v>
      </c>
      <c r="D155" s="260"/>
      <c r="E155" s="260"/>
      <c r="F155" s="260"/>
      <c r="G155" s="260"/>
      <c r="H155" s="161"/>
      <c r="I155" s="161"/>
      <c r="J155" s="161"/>
      <c r="K155" s="161"/>
      <c r="L155" s="161"/>
      <c r="M155" s="161"/>
      <c r="N155" s="161"/>
      <c r="O155" s="161"/>
      <c r="P155" s="161"/>
      <c r="Q155" s="161"/>
      <c r="R155" s="161"/>
      <c r="S155" s="161"/>
      <c r="T155" s="161"/>
      <c r="U155" s="161"/>
      <c r="V155" s="161"/>
      <c r="W155" s="161"/>
      <c r="X155" s="161"/>
      <c r="Y155" s="150"/>
      <c r="Z155" s="150"/>
      <c r="AA155" s="150"/>
      <c r="AB155" s="150"/>
      <c r="AC155" s="150"/>
      <c r="AD155" s="150"/>
      <c r="AE155" s="150"/>
      <c r="AF155" s="150"/>
      <c r="AG155" s="150" t="s">
        <v>244</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
      <c r="A156" s="157"/>
      <c r="B156" s="158"/>
      <c r="C156" s="189" t="s">
        <v>2171</v>
      </c>
      <c r="D156" s="184"/>
      <c r="E156" s="185">
        <v>3.9E-2</v>
      </c>
      <c r="F156" s="161"/>
      <c r="G156" s="161"/>
      <c r="H156" s="161"/>
      <c r="I156" s="161"/>
      <c r="J156" s="161"/>
      <c r="K156" s="161"/>
      <c r="L156" s="161"/>
      <c r="M156" s="161"/>
      <c r="N156" s="161"/>
      <c r="O156" s="161"/>
      <c r="P156" s="161"/>
      <c r="Q156" s="161"/>
      <c r="R156" s="161"/>
      <c r="S156" s="161"/>
      <c r="T156" s="161"/>
      <c r="U156" s="161"/>
      <c r="V156" s="161"/>
      <c r="W156" s="161"/>
      <c r="X156" s="161"/>
      <c r="Y156" s="150"/>
      <c r="Z156" s="150"/>
      <c r="AA156" s="150"/>
      <c r="AB156" s="150"/>
      <c r="AC156" s="150"/>
      <c r="AD156" s="150"/>
      <c r="AE156" s="150"/>
      <c r="AF156" s="150"/>
      <c r="AG156" s="150" t="s">
        <v>246</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
      <c r="A157" s="157"/>
      <c r="B157" s="158"/>
      <c r="C157" s="189" t="s">
        <v>2172</v>
      </c>
      <c r="D157" s="184"/>
      <c r="E157" s="185">
        <v>0.252</v>
      </c>
      <c r="F157" s="161"/>
      <c r="G157" s="161"/>
      <c r="H157" s="161"/>
      <c r="I157" s="161"/>
      <c r="J157" s="161"/>
      <c r="K157" s="161"/>
      <c r="L157" s="161"/>
      <c r="M157" s="161"/>
      <c r="N157" s="161"/>
      <c r="O157" s="161"/>
      <c r="P157" s="161"/>
      <c r="Q157" s="161"/>
      <c r="R157" s="161"/>
      <c r="S157" s="161"/>
      <c r="T157" s="161"/>
      <c r="U157" s="161"/>
      <c r="V157" s="161"/>
      <c r="W157" s="161"/>
      <c r="X157" s="161"/>
      <c r="Y157" s="150"/>
      <c r="Z157" s="150"/>
      <c r="AA157" s="150"/>
      <c r="AB157" s="150"/>
      <c r="AC157" s="150"/>
      <c r="AD157" s="150"/>
      <c r="AE157" s="150"/>
      <c r="AF157" s="150"/>
      <c r="AG157" s="150" t="s">
        <v>246</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57"/>
      <c r="B158" s="158"/>
      <c r="C158" s="261"/>
      <c r="D158" s="262"/>
      <c r="E158" s="262"/>
      <c r="F158" s="262"/>
      <c r="G158" s="262"/>
      <c r="H158" s="161"/>
      <c r="I158" s="161"/>
      <c r="J158" s="161"/>
      <c r="K158" s="161"/>
      <c r="L158" s="161"/>
      <c r="M158" s="161"/>
      <c r="N158" s="161"/>
      <c r="O158" s="161"/>
      <c r="P158" s="161"/>
      <c r="Q158" s="161"/>
      <c r="R158" s="161"/>
      <c r="S158" s="161"/>
      <c r="T158" s="161"/>
      <c r="U158" s="161"/>
      <c r="V158" s="161"/>
      <c r="W158" s="161"/>
      <c r="X158" s="161"/>
      <c r="Y158" s="150"/>
      <c r="Z158" s="150"/>
      <c r="AA158" s="150"/>
      <c r="AB158" s="150"/>
      <c r="AC158" s="150"/>
      <c r="AD158" s="150"/>
      <c r="AE158" s="150"/>
      <c r="AF158" s="150"/>
      <c r="AG158" s="150" t="s">
        <v>221</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ht="22.5" outlineLevel="1" x14ac:dyDescent="0.2">
      <c r="A159" s="170">
        <v>32</v>
      </c>
      <c r="B159" s="171" t="s">
        <v>532</v>
      </c>
      <c r="C159" s="180" t="s">
        <v>533</v>
      </c>
      <c r="D159" s="172" t="s">
        <v>300</v>
      </c>
      <c r="E159" s="173">
        <v>0.13042000000000001</v>
      </c>
      <c r="F159" s="174">
        <v>36629.75</v>
      </c>
      <c r="G159" s="175">
        <f>ROUND(E159*F159,2)</f>
        <v>4777.25</v>
      </c>
      <c r="H159" s="174"/>
      <c r="I159" s="175">
        <f>ROUND(E159*H159,2)</f>
        <v>0</v>
      </c>
      <c r="J159" s="174"/>
      <c r="K159" s="175">
        <f>ROUND(E159*J159,2)</f>
        <v>0</v>
      </c>
      <c r="L159" s="175">
        <v>21</v>
      </c>
      <c r="M159" s="175">
        <f>G159*(1+L159/100)</f>
        <v>5780.4724999999999</v>
      </c>
      <c r="N159" s="175">
        <v>1.0662499999999999</v>
      </c>
      <c r="O159" s="175">
        <f>ROUND(E159*N159,2)</f>
        <v>0.14000000000000001</v>
      </c>
      <c r="P159" s="175">
        <v>0</v>
      </c>
      <c r="Q159" s="175">
        <f>ROUND(E159*P159,2)</f>
        <v>0</v>
      </c>
      <c r="R159" s="175" t="s">
        <v>304</v>
      </c>
      <c r="S159" s="175" t="s">
        <v>217</v>
      </c>
      <c r="T159" s="176" t="s">
        <v>218</v>
      </c>
      <c r="U159" s="161">
        <v>15.231</v>
      </c>
      <c r="V159" s="161">
        <f>ROUND(E159*U159,2)</f>
        <v>1.99</v>
      </c>
      <c r="W159" s="161"/>
      <c r="X159" s="161" t="s">
        <v>241</v>
      </c>
      <c r="Y159" s="150"/>
      <c r="Z159" s="150"/>
      <c r="AA159" s="150"/>
      <c r="AB159" s="150"/>
      <c r="AC159" s="150"/>
      <c r="AD159" s="150"/>
      <c r="AE159" s="150"/>
      <c r="AF159" s="150"/>
      <c r="AG159" s="150" t="s">
        <v>242</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57"/>
      <c r="B160" s="158"/>
      <c r="C160" s="259" t="s">
        <v>534</v>
      </c>
      <c r="D160" s="260"/>
      <c r="E160" s="260"/>
      <c r="F160" s="260"/>
      <c r="G160" s="260"/>
      <c r="H160" s="161"/>
      <c r="I160" s="161"/>
      <c r="J160" s="161"/>
      <c r="K160" s="161"/>
      <c r="L160" s="161"/>
      <c r="M160" s="161"/>
      <c r="N160" s="161"/>
      <c r="O160" s="161"/>
      <c r="P160" s="161"/>
      <c r="Q160" s="161"/>
      <c r="R160" s="161"/>
      <c r="S160" s="161"/>
      <c r="T160" s="161"/>
      <c r="U160" s="161"/>
      <c r="V160" s="161"/>
      <c r="W160" s="161"/>
      <c r="X160" s="161"/>
      <c r="Y160" s="150"/>
      <c r="Z160" s="150"/>
      <c r="AA160" s="150"/>
      <c r="AB160" s="150"/>
      <c r="AC160" s="150"/>
      <c r="AD160" s="150"/>
      <c r="AE160" s="150"/>
      <c r="AF160" s="150"/>
      <c r="AG160" s="150" t="s">
        <v>244</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
      <c r="A161" s="157"/>
      <c r="B161" s="158"/>
      <c r="C161" s="189" t="s">
        <v>2173</v>
      </c>
      <c r="D161" s="184"/>
      <c r="E161" s="185">
        <v>0.13042000000000001</v>
      </c>
      <c r="F161" s="161"/>
      <c r="G161" s="161"/>
      <c r="H161" s="161"/>
      <c r="I161" s="161"/>
      <c r="J161" s="161"/>
      <c r="K161" s="161"/>
      <c r="L161" s="161"/>
      <c r="M161" s="161"/>
      <c r="N161" s="161"/>
      <c r="O161" s="161"/>
      <c r="P161" s="161"/>
      <c r="Q161" s="161"/>
      <c r="R161" s="161"/>
      <c r="S161" s="161"/>
      <c r="T161" s="161"/>
      <c r="U161" s="161"/>
      <c r="V161" s="161"/>
      <c r="W161" s="161"/>
      <c r="X161" s="161"/>
      <c r="Y161" s="150"/>
      <c r="Z161" s="150"/>
      <c r="AA161" s="150"/>
      <c r="AB161" s="150"/>
      <c r="AC161" s="150"/>
      <c r="AD161" s="150"/>
      <c r="AE161" s="150"/>
      <c r="AF161" s="150"/>
      <c r="AG161" s="150" t="s">
        <v>246</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
      <c r="A162" s="157"/>
      <c r="B162" s="158"/>
      <c r="C162" s="261"/>
      <c r="D162" s="262"/>
      <c r="E162" s="262"/>
      <c r="F162" s="262"/>
      <c r="G162" s="262"/>
      <c r="H162" s="161"/>
      <c r="I162" s="161"/>
      <c r="J162" s="161"/>
      <c r="K162" s="161"/>
      <c r="L162" s="161"/>
      <c r="M162" s="161"/>
      <c r="N162" s="161"/>
      <c r="O162" s="161"/>
      <c r="P162" s="161"/>
      <c r="Q162" s="161"/>
      <c r="R162" s="161"/>
      <c r="S162" s="161"/>
      <c r="T162" s="161"/>
      <c r="U162" s="161"/>
      <c r="V162" s="161"/>
      <c r="W162" s="161"/>
      <c r="X162" s="161"/>
      <c r="Y162" s="150"/>
      <c r="Z162" s="150"/>
      <c r="AA162" s="150"/>
      <c r="AB162" s="150"/>
      <c r="AC162" s="150"/>
      <c r="AD162" s="150"/>
      <c r="AE162" s="150"/>
      <c r="AF162" s="150"/>
      <c r="AG162" s="150" t="s">
        <v>221</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2.5" outlineLevel="1" x14ac:dyDescent="0.2">
      <c r="A163" s="170">
        <v>33</v>
      </c>
      <c r="B163" s="171" t="s">
        <v>2174</v>
      </c>
      <c r="C163" s="180" t="s">
        <v>2175</v>
      </c>
      <c r="D163" s="172" t="s">
        <v>249</v>
      </c>
      <c r="E163" s="173">
        <v>2.08</v>
      </c>
      <c r="F163" s="174">
        <v>1535.96</v>
      </c>
      <c r="G163" s="175">
        <f>ROUND(E163*F163,2)</f>
        <v>3194.8</v>
      </c>
      <c r="H163" s="174"/>
      <c r="I163" s="175">
        <f>ROUND(E163*H163,2)</f>
        <v>0</v>
      </c>
      <c r="J163" s="174"/>
      <c r="K163" s="175">
        <f>ROUND(E163*J163,2)</f>
        <v>0</v>
      </c>
      <c r="L163" s="175">
        <v>21</v>
      </c>
      <c r="M163" s="175">
        <f>G163*(1+L163/100)</f>
        <v>3865.7080000000001</v>
      </c>
      <c r="N163" s="175">
        <v>1.837</v>
      </c>
      <c r="O163" s="175">
        <f>ROUND(E163*N163,2)</f>
        <v>3.82</v>
      </c>
      <c r="P163" s="175">
        <v>0</v>
      </c>
      <c r="Q163" s="175">
        <f>ROUND(E163*P163,2)</f>
        <v>0</v>
      </c>
      <c r="R163" s="175" t="s">
        <v>304</v>
      </c>
      <c r="S163" s="175" t="s">
        <v>217</v>
      </c>
      <c r="T163" s="176" t="s">
        <v>218</v>
      </c>
      <c r="U163" s="161">
        <v>1.8360000000000001</v>
      </c>
      <c r="V163" s="161">
        <f>ROUND(E163*U163,2)</f>
        <v>3.82</v>
      </c>
      <c r="W163" s="161"/>
      <c r="X163" s="161" t="s">
        <v>241</v>
      </c>
      <c r="Y163" s="150"/>
      <c r="Z163" s="150"/>
      <c r="AA163" s="150"/>
      <c r="AB163" s="150"/>
      <c r="AC163" s="150"/>
      <c r="AD163" s="150"/>
      <c r="AE163" s="150"/>
      <c r="AF163" s="150"/>
      <c r="AG163" s="150" t="s">
        <v>242</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57"/>
      <c r="B164" s="158"/>
      <c r="C164" s="259" t="s">
        <v>1324</v>
      </c>
      <c r="D164" s="260"/>
      <c r="E164" s="260"/>
      <c r="F164" s="260"/>
      <c r="G164" s="260"/>
      <c r="H164" s="161"/>
      <c r="I164" s="161"/>
      <c r="J164" s="161"/>
      <c r="K164" s="161"/>
      <c r="L164" s="161"/>
      <c r="M164" s="161"/>
      <c r="N164" s="161"/>
      <c r="O164" s="161"/>
      <c r="P164" s="161"/>
      <c r="Q164" s="161"/>
      <c r="R164" s="161"/>
      <c r="S164" s="161"/>
      <c r="T164" s="161"/>
      <c r="U164" s="161"/>
      <c r="V164" s="161"/>
      <c r="W164" s="161"/>
      <c r="X164" s="161"/>
      <c r="Y164" s="150"/>
      <c r="Z164" s="150"/>
      <c r="AA164" s="150"/>
      <c r="AB164" s="150"/>
      <c r="AC164" s="150"/>
      <c r="AD164" s="150"/>
      <c r="AE164" s="150"/>
      <c r="AF164" s="150"/>
      <c r="AG164" s="150" t="s">
        <v>244</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88" t="str">
        <f>C164</f>
        <v>pod mazaniny a dlažby, popř. na plochých střechách, vodorovný nebo ve spádu, s udusáním a urovnáním povrchu,</v>
      </c>
      <c r="BB164" s="150"/>
      <c r="BC164" s="150"/>
      <c r="BD164" s="150"/>
      <c r="BE164" s="150"/>
      <c r="BF164" s="150"/>
      <c r="BG164" s="150"/>
      <c r="BH164" s="150"/>
    </row>
    <row r="165" spans="1:60" outlineLevel="1" x14ac:dyDescent="0.2">
      <c r="A165" s="157"/>
      <c r="B165" s="158"/>
      <c r="C165" s="189" t="s">
        <v>2176</v>
      </c>
      <c r="D165" s="184"/>
      <c r="E165" s="185">
        <v>2.08</v>
      </c>
      <c r="F165" s="161"/>
      <c r="G165" s="161"/>
      <c r="H165" s="161"/>
      <c r="I165" s="161"/>
      <c r="J165" s="161"/>
      <c r="K165" s="161"/>
      <c r="L165" s="161"/>
      <c r="M165" s="161"/>
      <c r="N165" s="161"/>
      <c r="O165" s="161"/>
      <c r="P165" s="161"/>
      <c r="Q165" s="161"/>
      <c r="R165" s="161"/>
      <c r="S165" s="161"/>
      <c r="T165" s="161"/>
      <c r="U165" s="161"/>
      <c r="V165" s="161"/>
      <c r="W165" s="161"/>
      <c r="X165" s="161"/>
      <c r="Y165" s="150"/>
      <c r="Z165" s="150"/>
      <c r="AA165" s="150"/>
      <c r="AB165" s="150"/>
      <c r="AC165" s="150"/>
      <c r="AD165" s="150"/>
      <c r="AE165" s="150"/>
      <c r="AF165" s="150"/>
      <c r="AG165" s="150" t="s">
        <v>246</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57"/>
      <c r="B166" s="158"/>
      <c r="C166" s="261"/>
      <c r="D166" s="262"/>
      <c r="E166" s="262"/>
      <c r="F166" s="262"/>
      <c r="G166" s="262"/>
      <c r="H166" s="161"/>
      <c r="I166" s="161"/>
      <c r="J166" s="161"/>
      <c r="K166" s="161"/>
      <c r="L166" s="161"/>
      <c r="M166" s="161"/>
      <c r="N166" s="161"/>
      <c r="O166" s="161"/>
      <c r="P166" s="161"/>
      <c r="Q166" s="161"/>
      <c r="R166" s="161"/>
      <c r="S166" s="161"/>
      <c r="T166" s="161"/>
      <c r="U166" s="161"/>
      <c r="V166" s="161"/>
      <c r="W166" s="161"/>
      <c r="X166" s="161"/>
      <c r="Y166" s="150"/>
      <c r="Z166" s="150"/>
      <c r="AA166" s="150"/>
      <c r="AB166" s="150"/>
      <c r="AC166" s="150"/>
      <c r="AD166" s="150"/>
      <c r="AE166" s="150"/>
      <c r="AF166" s="150"/>
      <c r="AG166" s="150" t="s">
        <v>221</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ht="22.5" outlineLevel="1" x14ac:dyDescent="0.2">
      <c r="A167" s="170">
        <v>34</v>
      </c>
      <c r="B167" s="171" t="s">
        <v>2177</v>
      </c>
      <c r="C167" s="180" t="s">
        <v>2178</v>
      </c>
      <c r="D167" s="172" t="s">
        <v>276</v>
      </c>
      <c r="E167" s="173">
        <v>26</v>
      </c>
      <c r="F167" s="174">
        <v>269.44</v>
      </c>
      <c r="G167" s="175">
        <f>ROUND(E167*F167,2)</f>
        <v>7005.44</v>
      </c>
      <c r="H167" s="174"/>
      <c r="I167" s="175">
        <f>ROUND(E167*H167,2)</f>
        <v>0</v>
      </c>
      <c r="J167" s="174"/>
      <c r="K167" s="175">
        <f>ROUND(E167*J167,2)</f>
        <v>0</v>
      </c>
      <c r="L167" s="175">
        <v>21</v>
      </c>
      <c r="M167" s="175">
        <f>G167*(1+L167/100)</f>
        <v>8476.5823999999993</v>
      </c>
      <c r="N167" s="175">
        <v>3.5500000000000002E-3</v>
      </c>
      <c r="O167" s="175">
        <f>ROUND(E167*N167,2)</f>
        <v>0.09</v>
      </c>
      <c r="P167" s="175">
        <v>0</v>
      </c>
      <c r="Q167" s="175">
        <f>ROUND(E167*P167,2)</f>
        <v>0</v>
      </c>
      <c r="R167" s="175" t="s">
        <v>304</v>
      </c>
      <c r="S167" s="175" t="s">
        <v>217</v>
      </c>
      <c r="T167" s="176" t="s">
        <v>218</v>
      </c>
      <c r="U167" s="161">
        <v>0.34200000000000003</v>
      </c>
      <c r="V167" s="161">
        <f>ROUND(E167*U167,2)</f>
        <v>8.89</v>
      </c>
      <c r="W167" s="161"/>
      <c r="X167" s="161" t="s">
        <v>241</v>
      </c>
      <c r="Y167" s="150"/>
      <c r="Z167" s="150"/>
      <c r="AA167" s="150"/>
      <c r="AB167" s="150"/>
      <c r="AC167" s="150"/>
      <c r="AD167" s="150"/>
      <c r="AE167" s="150"/>
      <c r="AF167" s="150"/>
      <c r="AG167" s="150" t="s">
        <v>242</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57"/>
      <c r="B168" s="158"/>
      <c r="C168" s="259" t="s">
        <v>538</v>
      </c>
      <c r="D168" s="260"/>
      <c r="E168" s="260"/>
      <c r="F168" s="260"/>
      <c r="G168" s="260"/>
      <c r="H168" s="161"/>
      <c r="I168" s="161"/>
      <c r="J168" s="161"/>
      <c r="K168" s="161"/>
      <c r="L168" s="161"/>
      <c r="M168" s="161"/>
      <c r="N168" s="161"/>
      <c r="O168" s="161"/>
      <c r="P168" s="161"/>
      <c r="Q168" s="161"/>
      <c r="R168" s="161"/>
      <c r="S168" s="161"/>
      <c r="T168" s="161"/>
      <c r="U168" s="161"/>
      <c r="V168" s="161"/>
      <c r="W168" s="161"/>
      <c r="X168" s="161"/>
      <c r="Y168" s="150"/>
      <c r="Z168" s="150"/>
      <c r="AA168" s="150"/>
      <c r="AB168" s="150"/>
      <c r="AC168" s="150"/>
      <c r="AD168" s="150"/>
      <c r="AE168" s="150"/>
      <c r="AF168" s="150"/>
      <c r="AG168" s="150" t="s">
        <v>244</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
      <c r="A169" s="157"/>
      <c r="B169" s="158"/>
      <c r="C169" s="189" t="s">
        <v>2179</v>
      </c>
      <c r="D169" s="184"/>
      <c r="E169" s="185">
        <v>26</v>
      </c>
      <c r="F169" s="161"/>
      <c r="G169" s="161"/>
      <c r="H169" s="161"/>
      <c r="I169" s="161"/>
      <c r="J169" s="161"/>
      <c r="K169" s="161"/>
      <c r="L169" s="161"/>
      <c r="M169" s="161"/>
      <c r="N169" s="161"/>
      <c r="O169" s="161"/>
      <c r="P169" s="161"/>
      <c r="Q169" s="161"/>
      <c r="R169" s="161"/>
      <c r="S169" s="161"/>
      <c r="T169" s="161"/>
      <c r="U169" s="161"/>
      <c r="V169" s="161"/>
      <c r="W169" s="161"/>
      <c r="X169" s="161"/>
      <c r="Y169" s="150"/>
      <c r="Z169" s="150"/>
      <c r="AA169" s="150"/>
      <c r="AB169" s="150"/>
      <c r="AC169" s="150"/>
      <c r="AD169" s="150"/>
      <c r="AE169" s="150"/>
      <c r="AF169" s="150"/>
      <c r="AG169" s="150" t="s">
        <v>246</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57"/>
      <c r="B170" s="158"/>
      <c r="C170" s="261"/>
      <c r="D170" s="262"/>
      <c r="E170" s="262"/>
      <c r="F170" s="262"/>
      <c r="G170" s="262"/>
      <c r="H170" s="161"/>
      <c r="I170" s="161"/>
      <c r="J170" s="161"/>
      <c r="K170" s="161"/>
      <c r="L170" s="161"/>
      <c r="M170" s="161"/>
      <c r="N170" s="161"/>
      <c r="O170" s="161"/>
      <c r="P170" s="161"/>
      <c r="Q170" s="161"/>
      <c r="R170" s="161"/>
      <c r="S170" s="161"/>
      <c r="T170" s="161"/>
      <c r="U170" s="161"/>
      <c r="V170" s="161"/>
      <c r="W170" s="161"/>
      <c r="X170" s="161"/>
      <c r="Y170" s="150"/>
      <c r="Z170" s="150"/>
      <c r="AA170" s="150"/>
      <c r="AB170" s="150"/>
      <c r="AC170" s="150"/>
      <c r="AD170" s="150"/>
      <c r="AE170" s="150"/>
      <c r="AF170" s="150"/>
      <c r="AG170" s="150" t="s">
        <v>221</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ht="22.5" outlineLevel="1" x14ac:dyDescent="0.2">
      <c r="A171" s="170">
        <v>35</v>
      </c>
      <c r="B171" s="171" t="s">
        <v>2180</v>
      </c>
      <c r="C171" s="180" t="s">
        <v>2181</v>
      </c>
      <c r="D171" s="172" t="s">
        <v>276</v>
      </c>
      <c r="E171" s="173">
        <v>51.63</v>
      </c>
      <c r="F171" s="174">
        <v>708.62</v>
      </c>
      <c r="G171" s="175">
        <f>ROUND(E171*F171,2)</f>
        <v>36586.050000000003</v>
      </c>
      <c r="H171" s="174"/>
      <c r="I171" s="175">
        <f>ROUND(E171*H171,2)</f>
        <v>0</v>
      </c>
      <c r="J171" s="174"/>
      <c r="K171" s="175">
        <f>ROUND(E171*J171,2)</f>
        <v>0</v>
      </c>
      <c r="L171" s="175">
        <v>21</v>
      </c>
      <c r="M171" s="175">
        <f>G171*(1+L171/100)</f>
        <v>44269.120500000005</v>
      </c>
      <c r="N171" s="175">
        <v>2.5649999999999999E-2</v>
      </c>
      <c r="O171" s="175">
        <f>ROUND(E171*N171,2)</f>
        <v>1.32</v>
      </c>
      <c r="P171" s="175">
        <v>0</v>
      </c>
      <c r="Q171" s="175">
        <f>ROUND(E171*P171,2)</f>
        <v>0</v>
      </c>
      <c r="R171" s="175" t="s">
        <v>304</v>
      </c>
      <c r="S171" s="175" t="s">
        <v>217</v>
      </c>
      <c r="T171" s="176" t="s">
        <v>218</v>
      </c>
      <c r="U171" s="161">
        <v>0.38750000000000001</v>
      </c>
      <c r="V171" s="161">
        <f>ROUND(E171*U171,2)</f>
        <v>20.010000000000002</v>
      </c>
      <c r="W171" s="161"/>
      <c r="X171" s="161" t="s">
        <v>241</v>
      </c>
      <c r="Y171" s="150"/>
      <c r="Z171" s="150"/>
      <c r="AA171" s="150"/>
      <c r="AB171" s="150"/>
      <c r="AC171" s="150"/>
      <c r="AD171" s="150"/>
      <c r="AE171" s="150"/>
      <c r="AF171" s="150"/>
      <c r="AG171" s="150" t="s">
        <v>242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
      <c r="A172" s="157"/>
      <c r="B172" s="158"/>
      <c r="C172" s="259" t="s">
        <v>538</v>
      </c>
      <c r="D172" s="260"/>
      <c r="E172" s="260"/>
      <c r="F172" s="260"/>
      <c r="G172" s="260"/>
      <c r="H172" s="161"/>
      <c r="I172" s="161"/>
      <c r="J172" s="161"/>
      <c r="K172" s="161"/>
      <c r="L172" s="161"/>
      <c r="M172" s="161"/>
      <c r="N172" s="161"/>
      <c r="O172" s="161"/>
      <c r="P172" s="161"/>
      <c r="Q172" s="161"/>
      <c r="R172" s="161"/>
      <c r="S172" s="161"/>
      <c r="T172" s="161"/>
      <c r="U172" s="161"/>
      <c r="V172" s="161"/>
      <c r="W172" s="161"/>
      <c r="X172" s="161"/>
      <c r="Y172" s="150"/>
      <c r="Z172" s="150"/>
      <c r="AA172" s="150"/>
      <c r="AB172" s="150"/>
      <c r="AC172" s="150"/>
      <c r="AD172" s="150"/>
      <c r="AE172" s="150"/>
      <c r="AF172" s="150"/>
      <c r="AG172" s="150" t="s">
        <v>244</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57"/>
      <c r="B173" s="158"/>
      <c r="C173" s="189" t="s">
        <v>2182</v>
      </c>
      <c r="D173" s="184"/>
      <c r="E173" s="185">
        <v>37.229999999999997</v>
      </c>
      <c r="F173" s="161"/>
      <c r="G173" s="161"/>
      <c r="H173" s="161"/>
      <c r="I173" s="161"/>
      <c r="J173" s="161"/>
      <c r="K173" s="161"/>
      <c r="L173" s="161"/>
      <c r="M173" s="161"/>
      <c r="N173" s="161"/>
      <c r="O173" s="161"/>
      <c r="P173" s="161"/>
      <c r="Q173" s="161"/>
      <c r="R173" s="161"/>
      <c r="S173" s="161"/>
      <c r="T173" s="161"/>
      <c r="U173" s="161"/>
      <c r="V173" s="161"/>
      <c r="W173" s="161"/>
      <c r="X173" s="161"/>
      <c r="Y173" s="150"/>
      <c r="Z173" s="150"/>
      <c r="AA173" s="150"/>
      <c r="AB173" s="150"/>
      <c r="AC173" s="150"/>
      <c r="AD173" s="150"/>
      <c r="AE173" s="150"/>
      <c r="AF173" s="150"/>
      <c r="AG173" s="150" t="s">
        <v>246</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
      <c r="A174" s="157"/>
      <c r="B174" s="158"/>
      <c r="C174" s="189" t="s">
        <v>2183</v>
      </c>
      <c r="D174" s="184"/>
      <c r="E174" s="185">
        <v>14.4</v>
      </c>
      <c r="F174" s="161"/>
      <c r="G174" s="161"/>
      <c r="H174" s="161"/>
      <c r="I174" s="161"/>
      <c r="J174" s="161"/>
      <c r="K174" s="161"/>
      <c r="L174" s="161"/>
      <c r="M174" s="161"/>
      <c r="N174" s="161"/>
      <c r="O174" s="161"/>
      <c r="P174" s="161"/>
      <c r="Q174" s="161"/>
      <c r="R174" s="161"/>
      <c r="S174" s="161"/>
      <c r="T174" s="161"/>
      <c r="U174" s="161"/>
      <c r="V174" s="161"/>
      <c r="W174" s="161"/>
      <c r="X174" s="161"/>
      <c r="Y174" s="150"/>
      <c r="Z174" s="150"/>
      <c r="AA174" s="150"/>
      <c r="AB174" s="150"/>
      <c r="AC174" s="150"/>
      <c r="AD174" s="150"/>
      <c r="AE174" s="150"/>
      <c r="AF174" s="150"/>
      <c r="AG174" s="150" t="s">
        <v>246</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57"/>
      <c r="B175" s="158"/>
      <c r="C175" s="261"/>
      <c r="D175" s="262"/>
      <c r="E175" s="262"/>
      <c r="F175" s="262"/>
      <c r="G175" s="262"/>
      <c r="H175" s="161"/>
      <c r="I175" s="161"/>
      <c r="J175" s="161"/>
      <c r="K175" s="161"/>
      <c r="L175" s="161"/>
      <c r="M175" s="161"/>
      <c r="N175" s="161"/>
      <c r="O175" s="161"/>
      <c r="P175" s="161"/>
      <c r="Q175" s="161"/>
      <c r="R175" s="161"/>
      <c r="S175" s="161"/>
      <c r="T175" s="161"/>
      <c r="U175" s="161"/>
      <c r="V175" s="161"/>
      <c r="W175" s="161"/>
      <c r="X175" s="161"/>
      <c r="Y175" s="150"/>
      <c r="Z175" s="150"/>
      <c r="AA175" s="150"/>
      <c r="AB175" s="150"/>
      <c r="AC175" s="150"/>
      <c r="AD175" s="150"/>
      <c r="AE175" s="150"/>
      <c r="AF175" s="150"/>
      <c r="AG175" s="150" t="s">
        <v>221</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x14ac:dyDescent="0.2">
      <c r="A176" s="164" t="s">
        <v>212</v>
      </c>
      <c r="B176" s="165" t="s">
        <v>107</v>
      </c>
      <c r="C176" s="179" t="s">
        <v>108</v>
      </c>
      <c r="D176" s="166"/>
      <c r="E176" s="167"/>
      <c r="F176" s="168"/>
      <c r="G176" s="168">
        <f>SUMIF(AG177:AG184,"&lt;&gt;NOR",G177:G184)</f>
        <v>16062.06</v>
      </c>
      <c r="H176" s="168"/>
      <c r="I176" s="168">
        <f>SUM(I177:I184)</f>
        <v>0</v>
      </c>
      <c r="J176" s="168"/>
      <c r="K176" s="168">
        <f>SUM(K177:K184)</f>
        <v>0</v>
      </c>
      <c r="L176" s="168"/>
      <c r="M176" s="168">
        <f>SUM(M177:M184)</f>
        <v>19435.092599999996</v>
      </c>
      <c r="N176" s="168"/>
      <c r="O176" s="168">
        <f>SUM(O177:O184)</f>
        <v>0.3</v>
      </c>
      <c r="P176" s="168"/>
      <c r="Q176" s="168">
        <f>SUM(Q177:Q184)</f>
        <v>0</v>
      </c>
      <c r="R176" s="168"/>
      <c r="S176" s="168"/>
      <c r="T176" s="169"/>
      <c r="U176" s="163"/>
      <c r="V176" s="163">
        <f>SUM(V177:V184)</f>
        <v>11.870000000000001</v>
      </c>
      <c r="W176" s="163"/>
      <c r="X176" s="163"/>
      <c r="AG176" t="s">
        <v>213</v>
      </c>
    </row>
    <row r="177" spans="1:60" ht="56.25" outlineLevel="1" x14ac:dyDescent="0.2">
      <c r="A177" s="170">
        <v>36</v>
      </c>
      <c r="B177" s="171" t="s">
        <v>2184</v>
      </c>
      <c r="C177" s="180" t="s">
        <v>2185</v>
      </c>
      <c r="D177" s="172" t="s">
        <v>332</v>
      </c>
      <c r="E177" s="173">
        <v>2</v>
      </c>
      <c r="F177" s="174">
        <v>2313.4</v>
      </c>
      <c r="G177" s="175">
        <f>ROUND(E177*F177,2)</f>
        <v>4626.8</v>
      </c>
      <c r="H177" s="174"/>
      <c r="I177" s="175">
        <f>ROUND(E177*H177,2)</f>
        <v>0</v>
      </c>
      <c r="J177" s="174"/>
      <c r="K177" s="175">
        <f>ROUND(E177*J177,2)</f>
        <v>0</v>
      </c>
      <c r="L177" s="175">
        <v>21</v>
      </c>
      <c r="M177" s="175">
        <f>G177*(1+L177/100)</f>
        <v>5598.4279999999999</v>
      </c>
      <c r="N177" s="175">
        <v>3.0269999999999998E-2</v>
      </c>
      <c r="O177" s="175">
        <f>ROUND(E177*N177,2)</f>
        <v>0.06</v>
      </c>
      <c r="P177" s="175">
        <v>0</v>
      </c>
      <c r="Q177" s="175">
        <f>ROUND(E177*P177,2)</f>
        <v>0</v>
      </c>
      <c r="R177" s="175" t="s">
        <v>304</v>
      </c>
      <c r="S177" s="175" t="s">
        <v>217</v>
      </c>
      <c r="T177" s="176" t="s">
        <v>218</v>
      </c>
      <c r="U177" s="161">
        <v>1.86</v>
      </c>
      <c r="V177" s="161">
        <f>ROUND(E177*U177,2)</f>
        <v>3.72</v>
      </c>
      <c r="W177" s="161"/>
      <c r="X177" s="161" t="s">
        <v>241</v>
      </c>
      <c r="Y177" s="150"/>
      <c r="Z177" s="150"/>
      <c r="AA177" s="150"/>
      <c r="AB177" s="150"/>
      <c r="AC177" s="150"/>
      <c r="AD177" s="150"/>
      <c r="AE177" s="150"/>
      <c r="AF177" s="150"/>
      <c r="AG177" s="150" t="s">
        <v>1856</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
      <c r="A178" s="157"/>
      <c r="B178" s="158"/>
      <c r="C178" s="250"/>
      <c r="D178" s="251"/>
      <c r="E178" s="251"/>
      <c r="F178" s="251"/>
      <c r="G178" s="251"/>
      <c r="H178" s="161"/>
      <c r="I178" s="161"/>
      <c r="J178" s="161"/>
      <c r="K178" s="161"/>
      <c r="L178" s="161"/>
      <c r="M178" s="161"/>
      <c r="N178" s="161"/>
      <c r="O178" s="161"/>
      <c r="P178" s="161"/>
      <c r="Q178" s="161"/>
      <c r="R178" s="161"/>
      <c r="S178" s="161"/>
      <c r="T178" s="161"/>
      <c r="U178" s="161"/>
      <c r="V178" s="161"/>
      <c r="W178" s="161"/>
      <c r="X178" s="161"/>
      <c r="Y178" s="150"/>
      <c r="Z178" s="150"/>
      <c r="AA178" s="150"/>
      <c r="AB178" s="150"/>
      <c r="AC178" s="150"/>
      <c r="AD178" s="150"/>
      <c r="AE178" s="150"/>
      <c r="AF178" s="150"/>
      <c r="AG178" s="150" t="s">
        <v>221</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56.25" outlineLevel="1" x14ac:dyDescent="0.2">
      <c r="A179" s="170">
        <v>37</v>
      </c>
      <c r="B179" s="171" t="s">
        <v>546</v>
      </c>
      <c r="C179" s="180" t="s">
        <v>547</v>
      </c>
      <c r="D179" s="172" t="s">
        <v>332</v>
      </c>
      <c r="E179" s="173">
        <v>1</v>
      </c>
      <c r="F179" s="174">
        <v>2337.13</v>
      </c>
      <c r="G179" s="175">
        <f>ROUND(E179*F179,2)</f>
        <v>2337.13</v>
      </c>
      <c r="H179" s="174"/>
      <c r="I179" s="175">
        <f>ROUND(E179*H179,2)</f>
        <v>0</v>
      </c>
      <c r="J179" s="174"/>
      <c r="K179" s="175">
        <f>ROUND(E179*J179,2)</f>
        <v>0</v>
      </c>
      <c r="L179" s="175">
        <v>21</v>
      </c>
      <c r="M179" s="175">
        <f>G179*(1+L179/100)</f>
        <v>2827.9272999999998</v>
      </c>
      <c r="N179" s="175">
        <v>3.0550000000000001E-2</v>
      </c>
      <c r="O179" s="175">
        <f>ROUND(E179*N179,2)</f>
        <v>0.03</v>
      </c>
      <c r="P179" s="175">
        <v>0</v>
      </c>
      <c r="Q179" s="175">
        <f>ROUND(E179*P179,2)</f>
        <v>0</v>
      </c>
      <c r="R179" s="175" t="s">
        <v>304</v>
      </c>
      <c r="S179" s="175" t="s">
        <v>217</v>
      </c>
      <c r="T179" s="176" t="s">
        <v>218</v>
      </c>
      <c r="U179" s="161">
        <v>1.86</v>
      </c>
      <c r="V179" s="161">
        <f>ROUND(E179*U179,2)</f>
        <v>1.86</v>
      </c>
      <c r="W179" s="161"/>
      <c r="X179" s="161" t="s">
        <v>241</v>
      </c>
      <c r="Y179" s="150"/>
      <c r="Z179" s="150"/>
      <c r="AA179" s="150"/>
      <c r="AB179" s="150"/>
      <c r="AC179" s="150"/>
      <c r="AD179" s="150"/>
      <c r="AE179" s="150"/>
      <c r="AF179" s="150"/>
      <c r="AG179" s="150" t="s">
        <v>1856</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
      <c r="A180" s="157"/>
      <c r="B180" s="158"/>
      <c r="C180" s="250"/>
      <c r="D180" s="251"/>
      <c r="E180" s="251"/>
      <c r="F180" s="251"/>
      <c r="G180" s="251"/>
      <c r="H180" s="161"/>
      <c r="I180" s="161"/>
      <c r="J180" s="161"/>
      <c r="K180" s="161"/>
      <c r="L180" s="161"/>
      <c r="M180" s="161"/>
      <c r="N180" s="161"/>
      <c r="O180" s="161"/>
      <c r="P180" s="161"/>
      <c r="Q180" s="161"/>
      <c r="R180" s="161"/>
      <c r="S180" s="161"/>
      <c r="T180" s="161"/>
      <c r="U180" s="161"/>
      <c r="V180" s="161"/>
      <c r="W180" s="161"/>
      <c r="X180" s="161"/>
      <c r="Y180" s="150"/>
      <c r="Z180" s="150"/>
      <c r="AA180" s="150"/>
      <c r="AB180" s="150"/>
      <c r="AC180" s="150"/>
      <c r="AD180" s="150"/>
      <c r="AE180" s="150"/>
      <c r="AF180" s="150"/>
      <c r="AG180" s="150" t="s">
        <v>221</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ht="22.5" outlineLevel="1" x14ac:dyDescent="0.2">
      <c r="A181" s="170">
        <v>38</v>
      </c>
      <c r="B181" s="171" t="s">
        <v>1335</v>
      </c>
      <c r="C181" s="180" t="s">
        <v>1336</v>
      </c>
      <c r="D181" s="172" t="s">
        <v>332</v>
      </c>
      <c r="E181" s="173">
        <v>3</v>
      </c>
      <c r="F181" s="174">
        <v>3032.71</v>
      </c>
      <c r="G181" s="175">
        <f>ROUND(E181*F181,2)</f>
        <v>9098.1299999999992</v>
      </c>
      <c r="H181" s="174"/>
      <c r="I181" s="175">
        <f>ROUND(E181*H181,2)</f>
        <v>0</v>
      </c>
      <c r="J181" s="174"/>
      <c r="K181" s="175">
        <f>ROUND(E181*J181,2)</f>
        <v>0</v>
      </c>
      <c r="L181" s="175">
        <v>21</v>
      </c>
      <c r="M181" s="175">
        <f>G181*(1+L181/100)</f>
        <v>11008.737299999999</v>
      </c>
      <c r="N181" s="175">
        <v>6.9190000000000002E-2</v>
      </c>
      <c r="O181" s="175">
        <f>ROUND(E181*N181,2)</f>
        <v>0.21</v>
      </c>
      <c r="P181" s="175">
        <v>0</v>
      </c>
      <c r="Q181" s="175">
        <f>ROUND(E181*P181,2)</f>
        <v>0</v>
      </c>
      <c r="R181" s="175" t="s">
        <v>348</v>
      </c>
      <c r="S181" s="175" t="s">
        <v>217</v>
      </c>
      <c r="T181" s="176" t="s">
        <v>218</v>
      </c>
      <c r="U181" s="161">
        <v>2.097</v>
      </c>
      <c r="V181" s="161">
        <f>ROUND(E181*U181,2)</f>
        <v>6.29</v>
      </c>
      <c r="W181" s="161"/>
      <c r="X181" s="161" t="s">
        <v>241</v>
      </c>
      <c r="Y181" s="150"/>
      <c r="Z181" s="150"/>
      <c r="AA181" s="150"/>
      <c r="AB181" s="150"/>
      <c r="AC181" s="150"/>
      <c r="AD181" s="150"/>
      <c r="AE181" s="150"/>
      <c r="AF181" s="150"/>
      <c r="AG181" s="150" t="s">
        <v>1856</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ht="22.5" outlineLevel="1" x14ac:dyDescent="0.2">
      <c r="A182" s="157"/>
      <c r="B182" s="158"/>
      <c r="C182" s="259" t="s">
        <v>1337</v>
      </c>
      <c r="D182" s="260"/>
      <c r="E182" s="260"/>
      <c r="F182" s="260"/>
      <c r="G182" s="260"/>
      <c r="H182" s="161"/>
      <c r="I182" s="161"/>
      <c r="J182" s="161"/>
      <c r="K182" s="161"/>
      <c r="L182" s="161"/>
      <c r="M182" s="161"/>
      <c r="N182" s="161"/>
      <c r="O182" s="161"/>
      <c r="P182" s="161"/>
      <c r="Q182" s="161"/>
      <c r="R182" s="161"/>
      <c r="S182" s="161"/>
      <c r="T182" s="161"/>
      <c r="U182" s="161"/>
      <c r="V182" s="161"/>
      <c r="W182" s="161"/>
      <c r="X182" s="161"/>
      <c r="Y182" s="150"/>
      <c r="Z182" s="150"/>
      <c r="AA182" s="150"/>
      <c r="AB182" s="150"/>
      <c r="AC182" s="150"/>
      <c r="AD182" s="150"/>
      <c r="AE182" s="150"/>
      <c r="AF182" s="150"/>
      <c r="AG182" s="150" t="s">
        <v>244</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88" t="str">
        <f>C182</f>
        <v>lisované nebo z úhelníků s vybetonováním prahu, z pomocného pracovního lešení o výšce podlahy do 1900 mm a pro zatížení do 1,5 kPa, včetně dodávky zárubně</v>
      </c>
      <c r="BB182" s="150"/>
      <c r="BC182" s="150"/>
      <c r="BD182" s="150"/>
      <c r="BE182" s="150"/>
      <c r="BF182" s="150"/>
      <c r="BG182" s="150"/>
      <c r="BH182" s="150"/>
    </row>
    <row r="183" spans="1:60" outlineLevel="1" x14ac:dyDescent="0.2">
      <c r="A183" s="157"/>
      <c r="B183" s="158"/>
      <c r="C183" s="189" t="s">
        <v>93</v>
      </c>
      <c r="D183" s="184"/>
      <c r="E183" s="185">
        <v>3</v>
      </c>
      <c r="F183" s="161"/>
      <c r="G183" s="161"/>
      <c r="H183" s="161"/>
      <c r="I183" s="161"/>
      <c r="J183" s="161"/>
      <c r="K183" s="161"/>
      <c r="L183" s="161"/>
      <c r="M183" s="161"/>
      <c r="N183" s="161"/>
      <c r="O183" s="161"/>
      <c r="P183" s="161"/>
      <c r="Q183" s="161"/>
      <c r="R183" s="161"/>
      <c r="S183" s="161"/>
      <c r="T183" s="161"/>
      <c r="U183" s="161"/>
      <c r="V183" s="161"/>
      <c r="W183" s="161"/>
      <c r="X183" s="161"/>
      <c r="Y183" s="150"/>
      <c r="Z183" s="150"/>
      <c r="AA183" s="150"/>
      <c r="AB183" s="150"/>
      <c r="AC183" s="150"/>
      <c r="AD183" s="150"/>
      <c r="AE183" s="150"/>
      <c r="AF183" s="150"/>
      <c r="AG183" s="150" t="s">
        <v>246</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
      <c r="A184" s="157"/>
      <c r="B184" s="158"/>
      <c r="C184" s="261"/>
      <c r="D184" s="262"/>
      <c r="E184" s="262"/>
      <c r="F184" s="262"/>
      <c r="G184" s="262"/>
      <c r="H184" s="161"/>
      <c r="I184" s="161"/>
      <c r="J184" s="161"/>
      <c r="K184" s="161"/>
      <c r="L184" s="161"/>
      <c r="M184" s="161"/>
      <c r="N184" s="161"/>
      <c r="O184" s="161"/>
      <c r="P184" s="161"/>
      <c r="Q184" s="161"/>
      <c r="R184" s="161"/>
      <c r="S184" s="161"/>
      <c r="T184" s="161"/>
      <c r="U184" s="161"/>
      <c r="V184" s="161"/>
      <c r="W184" s="161"/>
      <c r="X184" s="161"/>
      <c r="Y184" s="150"/>
      <c r="Z184" s="150"/>
      <c r="AA184" s="150"/>
      <c r="AB184" s="150"/>
      <c r="AC184" s="150"/>
      <c r="AD184" s="150"/>
      <c r="AE184" s="150"/>
      <c r="AF184" s="150"/>
      <c r="AG184" s="150" t="s">
        <v>221</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x14ac:dyDescent="0.2">
      <c r="A185" s="164" t="s">
        <v>212</v>
      </c>
      <c r="B185" s="165" t="s">
        <v>115</v>
      </c>
      <c r="C185" s="179" t="s">
        <v>116</v>
      </c>
      <c r="D185" s="166"/>
      <c r="E185" s="167"/>
      <c r="F185" s="168"/>
      <c r="G185" s="168">
        <f>SUMIF(AG186:AG191,"&lt;&gt;NOR",G186:G191)</f>
        <v>19610.3</v>
      </c>
      <c r="H185" s="168"/>
      <c r="I185" s="168">
        <f>SUM(I186:I191)</f>
        <v>0</v>
      </c>
      <c r="J185" s="168"/>
      <c r="K185" s="168">
        <f>SUM(K186:K191)</f>
        <v>0</v>
      </c>
      <c r="L185" s="168"/>
      <c r="M185" s="168">
        <f>SUM(M186:M191)</f>
        <v>23728.463</v>
      </c>
      <c r="N185" s="168"/>
      <c r="O185" s="168">
        <f>SUM(O186:O191)</f>
        <v>0.54</v>
      </c>
      <c r="P185" s="168"/>
      <c r="Q185" s="168">
        <f>SUM(Q186:Q191)</f>
        <v>0</v>
      </c>
      <c r="R185" s="168"/>
      <c r="S185" s="168"/>
      <c r="T185" s="169"/>
      <c r="U185" s="163"/>
      <c r="V185" s="163">
        <f>SUM(V186:V191)</f>
        <v>23.8</v>
      </c>
      <c r="W185" s="163"/>
      <c r="X185" s="163"/>
      <c r="AG185" t="s">
        <v>213</v>
      </c>
    </row>
    <row r="186" spans="1:60" outlineLevel="1" x14ac:dyDescent="0.2">
      <c r="A186" s="170">
        <v>39</v>
      </c>
      <c r="B186" s="171" t="s">
        <v>1344</v>
      </c>
      <c r="C186" s="180" t="s">
        <v>1345</v>
      </c>
      <c r="D186" s="172" t="s">
        <v>276</v>
      </c>
      <c r="E186" s="173">
        <v>91.53</v>
      </c>
      <c r="F186" s="174">
        <v>214.25</v>
      </c>
      <c r="G186" s="175">
        <f>ROUND(E186*F186,2)</f>
        <v>19610.3</v>
      </c>
      <c r="H186" s="174"/>
      <c r="I186" s="175">
        <f>ROUND(E186*H186,2)</f>
        <v>0</v>
      </c>
      <c r="J186" s="174"/>
      <c r="K186" s="175">
        <f>ROUND(E186*J186,2)</f>
        <v>0</v>
      </c>
      <c r="L186" s="175">
        <v>21</v>
      </c>
      <c r="M186" s="175">
        <f>G186*(1+L186/100)</f>
        <v>23728.463</v>
      </c>
      <c r="N186" s="175">
        <v>5.9199999999999999E-3</v>
      </c>
      <c r="O186" s="175">
        <f>ROUND(E186*N186,2)</f>
        <v>0.54</v>
      </c>
      <c r="P186" s="175">
        <v>0</v>
      </c>
      <c r="Q186" s="175">
        <f>ROUND(E186*P186,2)</f>
        <v>0</v>
      </c>
      <c r="R186" s="175" t="s">
        <v>563</v>
      </c>
      <c r="S186" s="175" t="s">
        <v>217</v>
      </c>
      <c r="T186" s="176" t="s">
        <v>218</v>
      </c>
      <c r="U186" s="161">
        <v>0.26</v>
      </c>
      <c r="V186" s="161">
        <f>ROUND(E186*U186,2)</f>
        <v>23.8</v>
      </c>
      <c r="W186" s="161"/>
      <c r="X186" s="161" t="s">
        <v>241</v>
      </c>
      <c r="Y186" s="150"/>
      <c r="Z186" s="150"/>
      <c r="AA186" s="150"/>
      <c r="AB186" s="150"/>
      <c r="AC186" s="150"/>
      <c r="AD186" s="150"/>
      <c r="AE186" s="150"/>
      <c r="AF186" s="150"/>
      <c r="AG186" s="150" t="s">
        <v>242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57"/>
      <c r="B187" s="158"/>
      <c r="C187" s="189" t="s">
        <v>2151</v>
      </c>
      <c r="D187" s="184"/>
      <c r="E187" s="185">
        <v>14.4</v>
      </c>
      <c r="F187" s="161"/>
      <c r="G187" s="161"/>
      <c r="H187" s="161"/>
      <c r="I187" s="161"/>
      <c r="J187" s="161"/>
      <c r="K187" s="161"/>
      <c r="L187" s="161"/>
      <c r="M187" s="161"/>
      <c r="N187" s="161"/>
      <c r="O187" s="161"/>
      <c r="P187" s="161"/>
      <c r="Q187" s="161"/>
      <c r="R187" s="161"/>
      <c r="S187" s="161"/>
      <c r="T187" s="161"/>
      <c r="U187" s="161"/>
      <c r="V187" s="161"/>
      <c r="W187" s="161"/>
      <c r="X187" s="161"/>
      <c r="Y187" s="150"/>
      <c r="Z187" s="150"/>
      <c r="AA187" s="150"/>
      <c r="AB187" s="150"/>
      <c r="AC187" s="150"/>
      <c r="AD187" s="150"/>
      <c r="AE187" s="150"/>
      <c r="AF187" s="150"/>
      <c r="AG187" s="150" t="s">
        <v>246</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57"/>
      <c r="B188" s="158"/>
      <c r="C188" s="189" t="s">
        <v>2148</v>
      </c>
      <c r="D188" s="184"/>
      <c r="E188" s="185">
        <v>37.229999999999997</v>
      </c>
      <c r="F188" s="161"/>
      <c r="G188" s="161"/>
      <c r="H188" s="161"/>
      <c r="I188" s="161"/>
      <c r="J188" s="161"/>
      <c r="K188" s="161"/>
      <c r="L188" s="161"/>
      <c r="M188" s="161"/>
      <c r="N188" s="161"/>
      <c r="O188" s="161"/>
      <c r="P188" s="161"/>
      <c r="Q188" s="161"/>
      <c r="R188" s="161"/>
      <c r="S188" s="161"/>
      <c r="T188" s="161"/>
      <c r="U188" s="161"/>
      <c r="V188" s="161"/>
      <c r="W188" s="161"/>
      <c r="X188" s="161"/>
      <c r="Y188" s="150"/>
      <c r="Z188" s="150"/>
      <c r="AA188" s="150"/>
      <c r="AB188" s="150"/>
      <c r="AC188" s="150"/>
      <c r="AD188" s="150"/>
      <c r="AE188" s="150"/>
      <c r="AF188" s="150"/>
      <c r="AG188" s="150" t="s">
        <v>246</v>
      </c>
      <c r="AH188" s="150">
        <v>0</v>
      </c>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57"/>
      <c r="B189" s="158"/>
      <c r="C189" s="189" t="s">
        <v>2149</v>
      </c>
      <c r="D189" s="184"/>
      <c r="E189" s="185">
        <v>25.5</v>
      </c>
      <c r="F189" s="161"/>
      <c r="G189" s="161"/>
      <c r="H189" s="161"/>
      <c r="I189" s="161"/>
      <c r="J189" s="161"/>
      <c r="K189" s="161"/>
      <c r="L189" s="161"/>
      <c r="M189" s="161"/>
      <c r="N189" s="161"/>
      <c r="O189" s="161"/>
      <c r="P189" s="161"/>
      <c r="Q189" s="161"/>
      <c r="R189" s="161"/>
      <c r="S189" s="161"/>
      <c r="T189" s="161"/>
      <c r="U189" s="161"/>
      <c r="V189" s="161"/>
      <c r="W189" s="161"/>
      <c r="X189" s="161"/>
      <c r="Y189" s="150"/>
      <c r="Z189" s="150"/>
      <c r="AA189" s="150"/>
      <c r="AB189" s="150"/>
      <c r="AC189" s="150"/>
      <c r="AD189" s="150"/>
      <c r="AE189" s="150"/>
      <c r="AF189" s="150"/>
      <c r="AG189" s="150" t="s">
        <v>246</v>
      </c>
      <c r="AH189" s="150">
        <v>0</v>
      </c>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
      <c r="A190" s="157"/>
      <c r="B190" s="158"/>
      <c r="C190" s="189" t="s">
        <v>2151</v>
      </c>
      <c r="D190" s="184"/>
      <c r="E190" s="185">
        <v>14.4</v>
      </c>
      <c r="F190" s="161"/>
      <c r="G190" s="161"/>
      <c r="H190" s="161"/>
      <c r="I190" s="161"/>
      <c r="J190" s="161"/>
      <c r="K190" s="161"/>
      <c r="L190" s="161"/>
      <c r="M190" s="161"/>
      <c r="N190" s="161"/>
      <c r="O190" s="161"/>
      <c r="P190" s="161"/>
      <c r="Q190" s="161"/>
      <c r="R190" s="161"/>
      <c r="S190" s="161"/>
      <c r="T190" s="161"/>
      <c r="U190" s="161"/>
      <c r="V190" s="161"/>
      <c r="W190" s="161"/>
      <c r="X190" s="161"/>
      <c r="Y190" s="150"/>
      <c r="Z190" s="150"/>
      <c r="AA190" s="150"/>
      <c r="AB190" s="150"/>
      <c r="AC190" s="150"/>
      <c r="AD190" s="150"/>
      <c r="AE190" s="150"/>
      <c r="AF190" s="150"/>
      <c r="AG190" s="150" t="s">
        <v>246</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57"/>
      <c r="B191" s="158"/>
      <c r="C191" s="261"/>
      <c r="D191" s="262"/>
      <c r="E191" s="262"/>
      <c r="F191" s="262"/>
      <c r="G191" s="262"/>
      <c r="H191" s="161"/>
      <c r="I191" s="161"/>
      <c r="J191" s="161"/>
      <c r="K191" s="161"/>
      <c r="L191" s="161"/>
      <c r="M191" s="161"/>
      <c r="N191" s="161"/>
      <c r="O191" s="161"/>
      <c r="P191" s="161"/>
      <c r="Q191" s="161"/>
      <c r="R191" s="161"/>
      <c r="S191" s="161"/>
      <c r="T191" s="161"/>
      <c r="U191" s="161"/>
      <c r="V191" s="161"/>
      <c r="W191" s="161"/>
      <c r="X191" s="161"/>
      <c r="Y191" s="150"/>
      <c r="Z191" s="150"/>
      <c r="AA191" s="150"/>
      <c r="AB191" s="150"/>
      <c r="AC191" s="150"/>
      <c r="AD191" s="150"/>
      <c r="AE191" s="150"/>
      <c r="AF191" s="150"/>
      <c r="AG191" s="150" t="s">
        <v>221</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x14ac:dyDescent="0.2">
      <c r="A192" s="164" t="s">
        <v>212</v>
      </c>
      <c r="B192" s="165" t="s">
        <v>117</v>
      </c>
      <c r="C192" s="179" t="s">
        <v>118</v>
      </c>
      <c r="D192" s="166"/>
      <c r="E192" s="167"/>
      <c r="F192" s="168"/>
      <c r="G192" s="168">
        <f>SUMIF(AG193:AG195,"&lt;&gt;NOR",G193:G195)</f>
        <v>12873.69</v>
      </c>
      <c r="H192" s="168"/>
      <c r="I192" s="168">
        <f>SUM(I193:I195)</f>
        <v>0</v>
      </c>
      <c r="J192" s="168"/>
      <c r="K192" s="168">
        <f>SUM(K193:K195)</f>
        <v>0</v>
      </c>
      <c r="L192" s="168"/>
      <c r="M192" s="168">
        <f>SUM(M193:M195)</f>
        <v>15577.1649</v>
      </c>
      <c r="N192" s="168"/>
      <c r="O192" s="168">
        <f>SUM(O193:O195)</f>
        <v>0</v>
      </c>
      <c r="P192" s="168"/>
      <c r="Q192" s="168">
        <f>SUM(Q193:Q195)</f>
        <v>0</v>
      </c>
      <c r="R192" s="168"/>
      <c r="S192" s="168"/>
      <c r="T192" s="169"/>
      <c r="U192" s="163"/>
      <c r="V192" s="163">
        <f>SUM(V193:V195)</f>
        <v>28.37</v>
      </c>
      <c r="W192" s="163"/>
      <c r="X192" s="163"/>
      <c r="AG192" t="s">
        <v>213</v>
      </c>
    </row>
    <row r="193" spans="1:60" ht="56.25" outlineLevel="1" x14ac:dyDescent="0.2">
      <c r="A193" s="170">
        <v>40</v>
      </c>
      <c r="B193" s="171" t="s">
        <v>586</v>
      </c>
      <c r="C193" s="180" t="s">
        <v>587</v>
      </c>
      <c r="D193" s="172" t="s">
        <v>276</v>
      </c>
      <c r="E193" s="173">
        <v>91.53</v>
      </c>
      <c r="F193" s="174">
        <v>140.65</v>
      </c>
      <c r="G193" s="175">
        <f>ROUND(E193*F193,2)</f>
        <v>12873.69</v>
      </c>
      <c r="H193" s="174"/>
      <c r="I193" s="175">
        <f>ROUND(E193*H193,2)</f>
        <v>0</v>
      </c>
      <c r="J193" s="174"/>
      <c r="K193" s="175">
        <f>ROUND(E193*J193,2)</f>
        <v>0</v>
      </c>
      <c r="L193" s="175">
        <v>21</v>
      </c>
      <c r="M193" s="175">
        <f>G193*(1+L193/100)</f>
        <v>15577.1649</v>
      </c>
      <c r="N193" s="175">
        <v>4.0000000000000003E-5</v>
      </c>
      <c r="O193" s="175">
        <f>ROUND(E193*N193,2)</f>
        <v>0</v>
      </c>
      <c r="P193" s="175">
        <v>0</v>
      </c>
      <c r="Q193" s="175">
        <f>ROUND(E193*P193,2)</f>
        <v>0</v>
      </c>
      <c r="R193" s="175" t="s">
        <v>304</v>
      </c>
      <c r="S193" s="175" t="s">
        <v>217</v>
      </c>
      <c r="T193" s="176" t="s">
        <v>218</v>
      </c>
      <c r="U193" s="161">
        <v>0.31</v>
      </c>
      <c r="V193" s="161">
        <f>ROUND(E193*U193,2)</f>
        <v>28.37</v>
      </c>
      <c r="W193" s="161"/>
      <c r="X193" s="161" t="s">
        <v>241</v>
      </c>
      <c r="Y193" s="150"/>
      <c r="Z193" s="150"/>
      <c r="AA193" s="150"/>
      <c r="AB193" s="150"/>
      <c r="AC193" s="150"/>
      <c r="AD193" s="150"/>
      <c r="AE193" s="150"/>
      <c r="AF193" s="150"/>
      <c r="AG193" s="150" t="s">
        <v>242</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57"/>
      <c r="B194" s="158"/>
      <c r="C194" s="189" t="s">
        <v>2186</v>
      </c>
      <c r="D194" s="184"/>
      <c r="E194" s="185">
        <v>91.53</v>
      </c>
      <c r="F194" s="161"/>
      <c r="G194" s="161"/>
      <c r="H194" s="161"/>
      <c r="I194" s="161"/>
      <c r="J194" s="161"/>
      <c r="K194" s="161"/>
      <c r="L194" s="161"/>
      <c r="M194" s="161"/>
      <c r="N194" s="161"/>
      <c r="O194" s="161"/>
      <c r="P194" s="161"/>
      <c r="Q194" s="161"/>
      <c r="R194" s="161"/>
      <c r="S194" s="161"/>
      <c r="T194" s="161"/>
      <c r="U194" s="161"/>
      <c r="V194" s="161"/>
      <c r="W194" s="161"/>
      <c r="X194" s="161"/>
      <c r="Y194" s="150"/>
      <c r="Z194" s="150"/>
      <c r="AA194" s="150"/>
      <c r="AB194" s="150"/>
      <c r="AC194" s="150"/>
      <c r="AD194" s="150"/>
      <c r="AE194" s="150"/>
      <c r="AF194" s="150"/>
      <c r="AG194" s="150" t="s">
        <v>246</v>
      </c>
      <c r="AH194" s="150">
        <v>0</v>
      </c>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57"/>
      <c r="B195" s="158"/>
      <c r="C195" s="261"/>
      <c r="D195" s="262"/>
      <c r="E195" s="262"/>
      <c r="F195" s="262"/>
      <c r="G195" s="262"/>
      <c r="H195" s="161"/>
      <c r="I195" s="161"/>
      <c r="J195" s="161"/>
      <c r="K195" s="161"/>
      <c r="L195" s="161"/>
      <c r="M195" s="161"/>
      <c r="N195" s="161"/>
      <c r="O195" s="161"/>
      <c r="P195" s="161"/>
      <c r="Q195" s="161"/>
      <c r="R195" s="161"/>
      <c r="S195" s="161"/>
      <c r="T195" s="161"/>
      <c r="U195" s="161"/>
      <c r="V195" s="161"/>
      <c r="W195" s="161"/>
      <c r="X195" s="161"/>
      <c r="Y195" s="150"/>
      <c r="Z195" s="150"/>
      <c r="AA195" s="150"/>
      <c r="AB195" s="150"/>
      <c r="AC195" s="150"/>
      <c r="AD195" s="150"/>
      <c r="AE195" s="150"/>
      <c r="AF195" s="150"/>
      <c r="AG195" s="150" t="s">
        <v>221</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x14ac:dyDescent="0.2">
      <c r="A196" s="164" t="s">
        <v>212</v>
      </c>
      <c r="B196" s="165" t="s">
        <v>119</v>
      </c>
      <c r="C196" s="179" t="s">
        <v>120</v>
      </c>
      <c r="D196" s="166"/>
      <c r="E196" s="167"/>
      <c r="F196" s="168"/>
      <c r="G196" s="168">
        <f>SUMIF(AG197:AG254,"&lt;&gt;NOR",G197:G254)</f>
        <v>59426.59</v>
      </c>
      <c r="H196" s="168"/>
      <c r="I196" s="168">
        <f>SUM(I197:I254)</f>
        <v>0</v>
      </c>
      <c r="J196" s="168"/>
      <c r="K196" s="168">
        <f>SUM(K197:K254)</f>
        <v>0</v>
      </c>
      <c r="L196" s="168"/>
      <c r="M196" s="168">
        <f>SUM(M197:M254)</f>
        <v>71906.173900000009</v>
      </c>
      <c r="N196" s="168"/>
      <c r="O196" s="168">
        <f>SUM(O197:O254)</f>
        <v>0.05</v>
      </c>
      <c r="P196" s="168"/>
      <c r="Q196" s="168">
        <f>SUM(Q197:Q254)</f>
        <v>24.72000000000001</v>
      </c>
      <c r="R196" s="168"/>
      <c r="S196" s="168"/>
      <c r="T196" s="169"/>
      <c r="U196" s="163"/>
      <c r="V196" s="163">
        <f>SUM(V197:V254)</f>
        <v>107.61</v>
      </c>
      <c r="W196" s="163"/>
      <c r="X196" s="163"/>
      <c r="AG196" t="s">
        <v>213</v>
      </c>
    </row>
    <row r="197" spans="1:60" outlineLevel="1" x14ac:dyDescent="0.2">
      <c r="A197" s="170">
        <v>41</v>
      </c>
      <c r="B197" s="171" t="s">
        <v>1348</v>
      </c>
      <c r="C197" s="180" t="s">
        <v>1349</v>
      </c>
      <c r="D197" s="172" t="s">
        <v>276</v>
      </c>
      <c r="E197" s="173">
        <v>16.75</v>
      </c>
      <c r="F197" s="174">
        <v>191.7</v>
      </c>
      <c r="G197" s="175">
        <f>ROUND(E197*F197,2)</f>
        <v>3210.98</v>
      </c>
      <c r="H197" s="174"/>
      <c r="I197" s="175">
        <f>ROUND(E197*H197,2)</f>
        <v>0</v>
      </c>
      <c r="J197" s="174"/>
      <c r="K197" s="175">
        <f>ROUND(E197*J197,2)</f>
        <v>0</v>
      </c>
      <c r="L197" s="175">
        <v>21</v>
      </c>
      <c r="M197" s="175">
        <f>G197*(1+L197/100)</f>
        <v>3885.2858000000001</v>
      </c>
      <c r="N197" s="175">
        <v>6.7000000000000002E-4</v>
      </c>
      <c r="O197" s="175">
        <f>ROUND(E197*N197,2)</f>
        <v>0.01</v>
      </c>
      <c r="P197" s="175">
        <v>0.31900000000000001</v>
      </c>
      <c r="Q197" s="175">
        <f>ROUND(E197*P197,2)</f>
        <v>5.34</v>
      </c>
      <c r="R197" s="175" t="s">
        <v>602</v>
      </c>
      <c r="S197" s="175" t="s">
        <v>217</v>
      </c>
      <c r="T197" s="176" t="s">
        <v>218</v>
      </c>
      <c r="U197" s="161">
        <v>0.317</v>
      </c>
      <c r="V197" s="161">
        <f>ROUND(E197*U197,2)</f>
        <v>5.31</v>
      </c>
      <c r="W197" s="161"/>
      <c r="X197" s="161" t="s">
        <v>241</v>
      </c>
      <c r="Y197" s="150"/>
      <c r="Z197" s="150"/>
      <c r="AA197" s="150"/>
      <c r="AB197" s="150"/>
      <c r="AC197" s="150"/>
      <c r="AD197" s="150"/>
      <c r="AE197" s="150"/>
      <c r="AF197" s="150"/>
      <c r="AG197" s="150" t="s">
        <v>1856</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57"/>
      <c r="B198" s="158"/>
      <c r="C198" s="259" t="s">
        <v>1350</v>
      </c>
      <c r="D198" s="260"/>
      <c r="E198" s="260"/>
      <c r="F198" s="260"/>
      <c r="G198" s="260"/>
      <c r="H198" s="161"/>
      <c r="I198" s="161"/>
      <c r="J198" s="161"/>
      <c r="K198" s="161"/>
      <c r="L198" s="161"/>
      <c r="M198" s="161"/>
      <c r="N198" s="161"/>
      <c r="O198" s="161"/>
      <c r="P198" s="161"/>
      <c r="Q198" s="161"/>
      <c r="R198" s="161"/>
      <c r="S198" s="161"/>
      <c r="T198" s="161"/>
      <c r="U198" s="161"/>
      <c r="V198" s="161"/>
      <c r="W198" s="161"/>
      <c r="X198" s="161"/>
      <c r="Y198" s="150"/>
      <c r="Z198" s="150"/>
      <c r="AA198" s="150"/>
      <c r="AB198" s="150"/>
      <c r="AC198" s="150"/>
      <c r="AD198" s="150"/>
      <c r="AE198" s="150"/>
      <c r="AF198" s="150"/>
      <c r="AG198" s="150" t="s">
        <v>244</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88" t="str">
        <f>C198</f>
        <v>nebo vybourání otvorů průřezové plochy přes 4 m2 v příčkách, včetně pomocného lešení o výšce podlahy do 1900 mm a pro zatížení do 1,5 kPa  (150 kg/m2),</v>
      </c>
      <c r="BB198" s="150"/>
      <c r="BC198" s="150"/>
      <c r="BD198" s="150"/>
      <c r="BE198" s="150"/>
      <c r="BF198" s="150"/>
      <c r="BG198" s="150"/>
      <c r="BH198" s="150"/>
    </row>
    <row r="199" spans="1:60" outlineLevel="1" x14ac:dyDescent="0.2">
      <c r="A199" s="157"/>
      <c r="B199" s="158"/>
      <c r="C199" s="189" t="s">
        <v>2187</v>
      </c>
      <c r="D199" s="184"/>
      <c r="E199" s="185">
        <v>16.75</v>
      </c>
      <c r="F199" s="161"/>
      <c r="G199" s="161"/>
      <c r="H199" s="161"/>
      <c r="I199" s="161"/>
      <c r="J199" s="161"/>
      <c r="K199" s="161"/>
      <c r="L199" s="161"/>
      <c r="M199" s="161"/>
      <c r="N199" s="161"/>
      <c r="O199" s="161"/>
      <c r="P199" s="161"/>
      <c r="Q199" s="161"/>
      <c r="R199" s="161"/>
      <c r="S199" s="161"/>
      <c r="T199" s="161"/>
      <c r="U199" s="161"/>
      <c r="V199" s="161"/>
      <c r="W199" s="161"/>
      <c r="X199" s="161"/>
      <c r="Y199" s="150"/>
      <c r="Z199" s="150"/>
      <c r="AA199" s="150"/>
      <c r="AB199" s="150"/>
      <c r="AC199" s="150"/>
      <c r="AD199" s="150"/>
      <c r="AE199" s="150"/>
      <c r="AF199" s="150"/>
      <c r="AG199" s="150" t="s">
        <v>246</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57"/>
      <c r="B200" s="158"/>
      <c r="C200" s="261"/>
      <c r="D200" s="262"/>
      <c r="E200" s="262"/>
      <c r="F200" s="262"/>
      <c r="G200" s="262"/>
      <c r="H200" s="161"/>
      <c r="I200" s="161"/>
      <c r="J200" s="161"/>
      <c r="K200" s="161"/>
      <c r="L200" s="161"/>
      <c r="M200" s="161"/>
      <c r="N200" s="161"/>
      <c r="O200" s="161"/>
      <c r="P200" s="161"/>
      <c r="Q200" s="161"/>
      <c r="R200" s="161"/>
      <c r="S200" s="161"/>
      <c r="T200" s="161"/>
      <c r="U200" s="161"/>
      <c r="V200" s="161"/>
      <c r="W200" s="161"/>
      <c r="X200" s="161"/>
      <c r="Y200" s="150"/>
      <c r="Z200" s="150"/>
      <c r="AA200" s="150"/>
      <c r="AB200" s="150"/>
      <c r="AC200" s="150"/>
      <c r="AD200" s="150"/>
      <c r="AE200" s="150"/>
      <c r="AF200" s="150"/>
      <c r="AG200" s="150" t="s">
        <v>221</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
      <c r="A201" s="170">
        <v>42</v>
      </c>
      <c r="B201" s="171" t="s">
        <v>2188</v>
      </c>
      <c r="C201" s="180" t="s">
        <v>2189</v>
      </c>
      <c r="D201" s="172" t="s">
        <v>276</v>
      </c>
      <c r="E201" s="173">
        <v>33.26</v>
      </c>
      <c r="F201" s="174">
        <v>145.41</v>
      </c>
      <c r="G201" s="175">
        <f>ROUND(E201*F201,2)</f>
        <v>4836.34</v>
      </c>
      <c r="H201" s="174"/>
      <c r="I201" s="175">
        <f>ROUND(E201*H201,2)</f>
        <v>0</v>
      </c>
      <c r="J201" s="174"/>
      <c r="K201" s="175">
        <f>ROUND(E201*J201,2)</f>
        <v>0</v>
      </c>
      <c r="L201" s="175">
        <v>21</v>
      </c>
      <c r="M201" s="175">
        <f>G201*(1+L201/100)</f>
        <v>5851.9714000000004</v>
      </c>
      <c r="N201" s="175">
        <v>6.7000000000000002E-4</v>
      </c>
      <c r="O201" s="175">
        <f>ROUND(E201*N201,2)</f>
        <v>0.02</v>
      </c>
      <c r="P201" s="175">
        <v>0.18</v>
      </c>
      <c r="Q201" s="175">
        <f>ROUND(E201*P201,2)</f>
        <v>5.99</v>
      </c>
      <c r="R201" s="175" t="s">
        <v>602</v>
      </c>
      <c r="S201" s="175" t="s">
        <v>217</v>
      </c>
      <c r="T201" s="176" t="s">
        <v>218</v>
      </c>
      <c r="U201" s="161">
        <v>0.23200000000000001</v>
      </c>
      <c r="V201" s="161">
        <f>ROUND(E201*U201,2)</f>
        <v>7.72</v>
      </c>
      <c r="W201" s="161"/>
      <c r="X201" s="161" t="s">
        <v>241</v>
      </c>
      <c r="Y201" s="150"/>
      <c r="Z201" s="150"/>
      <c r="AA201" s="150"/>
      <c r="AB201" s="150"/>
      <c r="AC201" s="150"/>
      <c r="AD201" s="150"/>
      <c r="AE201" s="150"/>
      <c r="AF201" s="150"/>
      <c r="AG201" s="150" t="s">
        <v>1856</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22.5" outlineLevel="1" x14ac:dyDescent="0.2">
      <c r="A202" s="157"/>
      <c r="B202" s="158"/>
      <c r="C202" s="259" t="s">
        <v>1350</v>
      </c>
      <c r="D202" s="260"/>
      <c r="E202" s="260"/>
      <c r="F202" s="260"/>
      <c r="G202" s="260"/>
      <c r="H202" s="161"/>
      <c r="I202" s="161"/>
      <c r="J202" s="161"/>
      <c r="K202" s="161"/>
      <c r="L202" s="161"/>
      <c r="M202" s="161"/>
      <c r="N202" s="161"/>
      <c r="O202" s="161"/>
      <c r="P202" s="161"/>
      <c r="Q202" s="161"/>
      <c r="R202" s="161"/>
      <c r="S202" s="161"/>
      <c r="T202" s="161"/>
      <c r="U202" s="161"/>
      <c r="V202" s="161"/>
      <c r="W202" s="161"/>
      <c r="X202" s="161"/>
      <c r="Y202" s="150"/>
      <c r="Z202" s="150"/>
      <c r="AA202" s="150"/>
      <c r="AB202" s="150"/>
      <c r="AC202" s="150"/>
      <c r="AD202" s="150"/>
      <c r="AE202" s="150"/>
      <c r="AF202" s="150"/>
      <c r="AG202" s="150" t="s">
        <v>244</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88" t="str">
        <f>C202</f>
        <v>nebo vybourání otvorů průřezové plochy přes 4 m2 v příčkách, včetně pomocného lešení o výšce podlahy do 1900 mm a pro zatížení do 1,5 kPa  (150 kg/m2),</v>
      </c>
      <c r="BB202" s="150"/>
      <c r="BC202" s="150"/>
      <c r="BD202" s="150"/>
      <c r="BE202" s="150"/>
      <c r="BF202" s="150"/>
      <c r="BG202" s="150"/>
      <c r="BH202" s="150"/>
    </row>
    <row r="203" spans="1:60" outlineLevel="1" x14ac:dyDescent="0.2">
      <c r="A203" s="157"/>
      <c r="B203" s="158"/>
      <c r="C203" s="189" t="s">
        <v>2190</v>
      </c>
      <c r="D203" s="184"/>
      <c r="E203" s="185">
        <v>38.86</v>
      </c>
      <c r="F203" s="161"/>
      <c r="G203" s="161"/>
      <c r="H203" s="161"/>
      <c r="I203" s="161"/>
      <c r="J203" s="161"/>
      <c r="K203" s="161"/>
      <c r="L203" s="161"/>
      <c r="M203" s="161"/>
      <c r="N203" s="161"/>
      <c r="O203" s="161"/>
      <c r="P203" s="161"/>
      <c r="Q203" s="161"/>
      <c r="R203" s="161"/>
      <c r="S203" s="161"/>
      <c r="T203" s="161"/>
      <c r="U203" s="161"/>
      <c r="V203" s="161"/>
      <c r="W203" s="161"/>
      <c r="X203" s="161"/>
      <c r="Y203" s="150"/>
      <c r="Z203" s="150"/>
      <c r="AA203" s="150"/>
      <c r="AB203" s="150"/>
      <c r="AC203" s="150"/>
      <c r="AD203" s="150"/>
      <c r="AE203" s="150"/>
      <c r="AF203" s="150"/>
      <c r="AG203" s="150" t="s">
        <v>246</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57"/>
      <c r="B204" s="158"/>
      <c r="C204" s="189" t="s">
        <v>2191</v>
      </c>
      <c r="D204" s="184"/>
      <c r="E204" s="185">
        <v>-5.6</v>
      </c>
      <c r="F204" s="161"/>
      <c r="G204" s="161"/>
      <c r="H204" s="161"/>
      <c r="I204" s="161"/>
      <c r="J204" s="161"/>
      <c r="K204" s="161"/>
      <c r="L204" s="161"/>
      <c r="M204" s="161"/>
      <c r="N204" s="161"/>
      <c r="O204" s="161"/>
      <c r="P204" s="161"/>
      <c r="Q204" s="161"/>
      <c r="R204" s="161"/>
      <c r="S204" s="161"/>
      <c r="T204" s="161"/>
      <c r="U204" s="161"/>
      <c r="V204" s="161"/>
      <c r="W204" s="161"/>
      <c r="X204" s="161"/>
      <c r="Y204" s="150"/>
      <c r="Z204" s="150"/>
      <c r="AA204" s="150"/>
      <c r="AB204" s="150"/>
      <c r="AC204" s="150"/>
      <c r="AD204" s="150"/>
      <c r="AE204" s="150"/>
      <c r="AF204" s="150"/>
      <c r="AG204" s="150" t="s">
        <v>246</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
      <c r="A205" s="157"/>
      <c r="B205" s="158"/>
      <c r="C205" s="261"/>
      <c r="D205" s="262"/>
      <c r="E205" s="262"/>
      <c r="F205" s="262"/>
      <c r="G205" s="262"/>
      <c r="H205" s="161"/>
      <c r="I205" s="161"/>
      <c r="J205" s="161"/>
      <c r="K205" s="161"/>
      <c r="L205" s="161"/>
      <c r="M205" s="161"/>
      <c r="N205" s="161"/>
      <c r="O205" s="161"/>
      <c r="P205" s="161"/>
      <c r="Q205" s="161"/>
      <c r="R205" s="161"/>
      <c r="S205" s="161"/>
      <c r="T205" s="161"/>
      <c r="U205" s="161"/>
      <c r="V205" s="161"/>
      <c r="W205" s="161"/>
      <c r="X205" s="161"/>
      <c r="Y205" s="150"/>
      <c r="Z205" s="150"/>
      <c r="AA205" s="150"/>
      <c r="AB205" s="150"/>
      <c r="AC205" s="150"/>
      <c r="AD205" s="150"/>
      <c r="AE205" s="150"/>
      <c r="AF205" s="150"/>
      <c r="AG205" s="150" t="s">
        <v>221</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22.5" outlineLevel="1" x14ac:dyDescent="0.2">
      <c r="A206" s="170">
        <v>43</v>
      </c>
      <c r="B206" s="171" t="s">
        <v>600</v>
      </c>
      <c r="C206" s="180" t="s">
        <v>601</v>
      </c>
      <c r="D206" s="172" t="s">
        <v>249</v>
      </c>
      <c r="E206" s="173">
        <v>5.1920000000000002</v>
      </c>
      <c r="F206" s="174">
        <v>3632.09</v>
      </c>
      <c r="G206" s="175">
        <f>ROUND(E206*F206,2)</f>
        <v>18857.810000000001</v>
      </c>
      <c r="H206" s="174"/>
      <c r="I206" s="175">
        <f>ROUND(E206*H206,2)</f>
        <v>0</v>
      </c>
      <c r="J206" s="174"/>
      <c r="K206" s="175">
        <f>ROUND(E206*J206,2)</f>
        <v>0</v>
      </c>
      <c r="L206" s="175">
        <v>21</v>
      </c>
      <c r="M206" s="175">
        <f>G206*(1+L206/100)</f>
        <v>22817.950100000002</v>
      </c>
      <c r="N206" s="175">
        <v>0</v>
      </c>
      <c r="O206" s="175">
        <f>ROUND(E206*N206,2)</f>
        <v>0</v>
      </c>
      <c r="P206" s="175">
        <v>2.2000000000000002</v>
      </c>
      <c r="Q206" s="175">
        <f>ROUND(E206*P206,2)</f>
        <v>11.42</v>
      </c>
      <c r="R206" s="175" t="s">
        <v>602</v>
      </c>
      <c r="S206" s="175" t="s">
        <v>217</v>
      </c>
      <c r="T206" s="176" t="s">
        <v>218</v>
      </c>
      <c r="U206" s="161">
        <v>9.07</v>
      </c>
      <c r="V206" s="161">
        <f>ROUND(E206*U206,2)</f>
        <v>47.09</v>
      </c>
      <c r="W206" s="161"/>
      <c r="X206" s="161" t="s">
        <v>241</v>
      </c>
      <c r="Y206" s="150"/>
      <c r="Z206" s="150"/>
      <c r="AA206" s="150"/>
      <c r="AB206" s="150"/>
      <c r="AC206" s="150"/>
      <c r="AD206" s="150"/>
      <c r="AE206" s="150"/>
      <c r="AF206" s="150"/>
      <c r="AG206" s="150" t="s">
        <v>1856</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
      <c r="A207" s="157"/>
      <c r="B207" s="158"/>
      <c r="C207" s="189" t="s">
        <v>2192</v>
      </c>
      <c r="D207" s="184"/>
      <c r="E207" s="185">
        <v>4.9400000000000004</v>
      </c>
      <c r="F207" s="161"/>
      <c r="G207" s="161"/>
      <c r="H207" s="161"/>
      <c r="I207" s="161"/>
      <c r="J207" s="161"/>
      <c r="K207" s="161"/>
      <c r="L207" s="161"/>
      <c r="M207" s="161"/>
      <c r="N207" s="161"/>
      <c r="O207" s="161"/>
      <c r="P207" s="161"/>
      <c r="Q207" s="161"/>
      <c r="R207" s="161"/>
      <c r="S207" s="161"/>
      <c r="T207" s="161"/>
      <c r="U207" s="161"/>
      <c r="V207" s="161"/>
      <c r="W207" s="161"/>
      <c r="X207" s="161"/>
      <c r="Y207" s="150"/>
      <c r="Z207" s="150"/>
      <c r="AA207" s="150"/>
      <c r="AB207" s="150"/>
      <c r="AC207" s="150"/>
      <c r="AD207" s="150"/>
      <c r="AE207" s="150"/>
      <c r="AF207" s="150"/>
      <c r="AG207" s="150" t="s">
        <v>246</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
      <c r="A208" s="157"/>
      <c r="B208" s="158"/>
      <c r="C208" s="189" t="s">
        <v>2172</v>
      </c>
      <c r="D208" s="184"/>
      <c r="E208" s="185">
        <v>0.252</v>
      </c>
      <c r="F208" s="161"/>
      <c r="G208" s="161"/>
      <c r="H208" s="161"/>
      <c r="I208" s="161"/>
      <c r="J208" s="161"/>
      <c r="K208" s="161"/>
      <c r="L208" s="161"/>
      <c r="M208" s="161"/>
      <c r="N208" s="161"/>
      <c r="O208" s="161"/>
      <c r="P208" s="161"/>
      <c r="Q208" s="161"/>
      <c r="R208" s="161"/>
      <c r="S208" s="161"/>
      <c r="T208" s="161"/>
      <c r="U208" s="161"/>
      <c r="V208" s="161"/>
      <c r="W208" s="161"/>
      <c r="X208" s="161"/>
      <c r="Y208" s="150"/>
      <c r="Z208" s="150"/>
      <c r="AA208" s="150"/>
      <c r="AB208" s="150"/>
      <c r="AC208" s="150"/>
      <c r="AD208" s="150"/>
      <c r="AE208" s="150"/>
      <c r="AF208" s="150"/>
      <c r="AG208" s="150" t="s">
        <v>246</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
      <c r="A209" s="157"/>
      <c r="B209" s="158"/>
      <c r="C209" s="261"/>
      <c r="D209" s="262"/>
      <c r="E209" s="262"/>
      <c r="F209" s="262"/>
      <c r="G209" s="262"/>
      <c r="H209" s="161"/>
      <c r="I209" s="161"/>
      <c r="J209" s="161"/>
      <c r="K209" s="161"/>
      <c r="L209" s="161"/>
      <c r="M209" s="161"/>
      <c r="N209" s="161"/>
      <c r="O209" s="161"/>
      <c r="P209" s="161"/>
      <c r="Q209" s="161"/>
      <c r="R209" s="161"/>
      <c r="S209" s="161"/>
      <c r="T209" s="161"/>
      <c r="U209" s="161"/>
      <c r="V209" s="161"/>
      <c r="W209" s="161"/>
      <c r="X209" s="161"/>
      <c r="Y209" s="150"/>
      <c r="Z209" s="150"/>
      <c r="AA209" s="150"/>
      <c r="AB209" s="150"/>
      <c r="AC209" s="150"/>
      <c r="AD209" s="150"/>
      <c r="AE209" s="150"/>
      <c r="AF209" s="150"/>
      <c r="AG209" s="150" t="s">
        <v>221</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
      <c r="A210" s="170">
        <v>44</v>
      </c>
      <c r="B210" s="171" t="s">
        <v>1360</v>
      </c>
      <c r="C210" s="180" t="s">
        <v>1361</v>
      </c>
      <c r="D210" s="172" t="s">
        <v>276</v>
      </c>
      <c r="E210" s="173">
        <v>13.6</v>
      </c>
      <c r="F210" s="174">
        <v>77.28</v>
      </c>
      <c r="G210" s="175">
        <f>ROUND(E210*F210,2)</f>
        <v>1051.01</v>
      </c>
      <c r="H210" s="174"/>
      <c r="I210" s="175">
        <f>ROUND(E210*H210,2)</f>
        <v>0</v>
      </c>
      <c r="J210" s="174"/>
      <c r="K210" s="175">
        <f>ROUND(E210*J210,2)</f>
        <v>0</v>
      </c>
      <c r="L210" s="175">
        <v>21</v>
      </c>
      <c r="M210" s="175">
        <f>G210*(1+L210/100)</f>
        <v>1271.7221</v>
      </c>
      <c r="N210" s="175">
        <v>0</v>
      </c>
      <c r="O210" s="175">
        <f>ROUND(E210*N210,2)</f>
        <v>0</v>
      </c>
      <c r="P210" s="175">
        <v>0.02</v>
      </c>
      <c r="Q210" s="175">
        <f>ROUND(E210*P210,2)</f>
        <v>0.27</v>
      </c>
      <c r="R210" s="175" t="s">
        <v>602</v>
      </c>
      <c r="S210" s="175" t="s">
        <v>217</v>
      </c>
      <c r="T210" s="176" t="s">
        <v>218</v>
      </c>
      <c r="U210" s="161">
        <v>0.14699999999999999</v>
      </c>
      <c r="V210" s="161">
        <f>ROUND(E210*U210,2)</f>
        <v>2</v>
      </c>
      <c r="W210" s="161"/>
      <c r="X210" s="161" t="s">
        <v>241</v>
      </c>
      <c r="Y210" s="150"/>
      <c r="Z210" s="150"/>
      <c r="AA210" s="150"/>
      <c r="AB210" s="150"/>
      <c r="AC210" s="150"/>
      <c r="AD210" s="150"/>
      <c r="AE210" s="150"/>
      <c r="AF210" s="150"/>
      <c r="AG210" s="150" t="s">
        <v>1856</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
      <c r="A211" s="157"/>
      <c r="B211" s="158"/>
      <c r="C211" s="259" t="s">
        <v>1362</v>
      </c>
      <c r="D211" s="260"/>
      <c r="E211" s="260"/>
      <c r="F211" s="260"/>
      <c r="G211" s="260"/>
      <c r="H211" s="161"/>
      <c r="I211" s="161"/>
      <c r="J211" s="161"/>
      <c r="K211" s="161"/>
      <c r="L211" s="161"/>
      <c r="M211" s="161"/>
      <c r="N211" s="161"/>
      <c r="O211" s="161"/>
      <c r="P211" s="161"/>
      <c r="Q211" s="161"/>
      <c r="R211" s="161"/>
      <c r="S211" s="161"/>
      <c r="T211" s="161"/>
      <c r="U211" s="161"/>
      <c r="V211" s="161"/>
      <c r="W211" s="161"/>
      <c r="X211" s="161"/>
      <c r="Y211" s="150"/>
      <c r="Z211" s="150"/>
      <c r="AA211" s="150"/>
      <c r="AB211" s="150"/>
      <c r="AC211" s="150"/>
      <c r="AD211" s="150"/>
      <c r="AE211" s="150"/>
      <c r="AF211" s="150"/>
      <c r="AG211" s="150" t="s">
        <v>244</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
      <c r="A212" s="157"/>
      <c r="B212" s="158"/>
      <c r="C212" s="189" t="s">
        <v>2193</v>
      </c>
      <c r="D212" s="184"/>
      <c r="E212" s="185">
        <v>2.7</v>
      </c>
      <c r="F212" s="161"/>
      <c r="G212" s="161"/>
      <c r="H212" s="161"/>
      <c r="I212" s="161"/>
      <c r="J212" s="161"/>
      <c r="K212" s="161"/>
      <c r="L212" s="161"/>
      <c r="M212" s="161"/>
      <c r="N212" s="161"/>
      <c r="O212" s="161"/>
      <c r="P212" s="161"/>
      <c r="Q212" s="161"/>
      <c r="R212" s="161"/>
      <c r="S212" s="161"/>
      <c r="T212" s="161"/>
      <c r="U212" s="161"/>
      <c r="V212" s="161"/>
      <c r="W212" s="161"/>
      <c r="X212" s="161"/>
      <c r="Y212" s="150"/>
      <c r="Z212" s="150"/>
      <c r="AA212" s="150"/>
      <c r="AB212" s="150"/>
      <c r="AC212" s="150"/>
      <c r="AD212" s="150"/>
      <c r="AE212" s="150"/>
      <c r="AF212" s="150"/>
      <c r="AG212" s="150" t="s">
        <v>246</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57"/>
      <c r="B213" s="158"/>
      <c r="C213" s="189" t="s">
        <v>2194</v>
      </c>
      <c r="D213" s="184"/>
      <c r="E213" s="185">
        <v>10.9</v>
      </c>
      <c r="F213" s="161"/>
      <c r="G213" s="161"/>
      <c r="H213" s="161"/>
      <c r="I213" s="161"/>
      <c r="J213" s="161"/>
      <c r="K213" s="161"/>
      <c r="L213" s="161"/>
      <c r="M213" s="161"/>
      <c r="N213" s="161"/>
      <c r="O213" s="161"/>
      <c r="P213" s="161"/>
      <c r="Q213" s="161"/>
      <c r="R213" s="161"/>
      <c r="S213" s="161"/>
      <c r="T213" s="161"/>
      <c r="U213" s="161"/>
      <c r="V213" s="161"/>
      <c r="W213" s="161"/>
      <c r="X213" s="161"/>
      <c r="Y213" s="150"/>
      <c r="Z213" s="150"/>
      <c r="AA213" s="150"/>
      <c r="AB213" s="150"/>
      <c r="AC213" s="150"/>
      <c r="AD213" s="150"/>
      <c r="AE213" s="150"/>
      <c r="AF213" s="150"/>
      <c r="AG213" s="150" t="s">
        <v>246</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c r="B214" s="158"/>
      <c r="C214" s="261"/>
      <c r="D214" s="262"/>
      <c r="E214" s="262"/>
      <c r="F214" s="262"/>
      <c r="G214" s="262"/>
      <c r="H214" s="161"/>
      <c r="I214" s="161"/>
      <c r="J214" s="161"/>
      <c r="K214" s="161"/>
      <c r="L214" s="161"/>
      <c r="M214" s="161"/>
      <c r="N214" s="161"/>
      <c r="O214" s="161"/>
      <c r="P214" s="161"/>
      <c r="Q214" s="161"/>
      <c r="R214" s="161"/>
      <c r="S214" s="161"/>
      <c r="T214" s="161"/>
      <c r="U214" s="161"/>
      <c r="V214" s="161"/>
      <c r="W214" s="161"/>
      <c r="X214" s="161"/>
      <c r="Y214" s="150"/>
      <c r="Z214" s="150"/>
      <c r="AA214" s="150"/>
      <c r="AB214" s="150"/>
      <c r="AC214" s="150"/>
      <c r="AD214" s="150"/>
      <c r="AE214" s="150"/>
      <c r="AF214" s="150"/>
      <c r="AG214" s="150" t="s">
        <v>221</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
      <c r="A215" s="170">
        <v>45</v>
      </c>
      <c r="B215" s="171" t="s">
        <v>1150</v>
      </c>
      <c r="C215" s="180" t="s">
        <v>1151</v>
      </c>
      <c r="D215" s="172" t="s">
        <v>332</v>
      </c>
      <c r="E215" s="173">
        <v>5</v>
      </c>
      <c r="F215" s="174">
        <v>20.059999999999999</v>
      </c>
      <c r="G215" s="175">
        <f>ROUND(E215*F215,2)</f>
        <v>100.3</v>
      </c>
      <c r="H215" s="174"/>
      <c r="I215" s="175">
        <f>ROUND(E215*H215,2)</f>
        <v>0</v>
      </c>
      <c r="J215" s="174"/>
      <c r="K215" s="175">
        <f>ROUND(E215*J215,2)</f>
        <v>0</v>
      </c>
      <c r="L215" s="175">
        <v>21</v>
      </c>
      <c r="M215" s="175">
        <f>G215*(1+L215/100)</f>
        <v>121.363</v>
      </c>
      <c r="N215" s="175">
        <v>0</v>
      </c>
      <c r="O215" s="175">
        <f>ROUND(E215*N215,2)</f>
        <v>0</v>
      </c>
      <c r="P215" s="175">
        <v>0</v>
      </c>
      <c r="Q215" s="175">
        <f>ROUND(E215*P215,2)</f>
        <v>0</v>
      </c>
      <c r="R215" s="175" t="s">
        <v>602</v>
      </c>
      <c r="S215" s="175" t="s">
        <v>217</v>
      </c>
      <c r="T215" s="176" t="s">
        <v>218</v>
      </c>
      <c r="U215" s="161">
        <v>0.05</v>
      </c>
      <c r="V215" s="161">
        <f>ROUND(E215*U215,2)</f>
        <v>0.25</v>
      </c>
      <c r="W215" s="161"/>
      <c r="X215" s="161" t="s">
        <v>241</v>
      </c>
      <c r="Y215" s="150"/>
      <c r="Z215" s="150"/>
      <c r="AA215" s="150"/>
      <c r="AB215" s="150"/>
      <c r="AC215" s="150"/>
      <c r="AD215" s="150"/>
      <c r="AE215" s="150"/>
      <c r="AF215" s="150"/>
      <c r="AG215" s="150" t="s">
        <v>1856</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
      <c r="A216" s="157"/>
      <c r="B216" s="158"/>
      <c r="C216" s="259" t="s">
        <v>1148</v>
      </c>
      <c r="D216" s="260"/>
      <c r="E216" s="260"/>
      <c r="F216" s="260"/>
      <c r="G216" s="260"/>
      <c r="H216" s="161"/>
      <c r="I216" s="161"/>
      <c r="J216" s="161"/>
      <c r="K216" s="161"/>
      <c r="L216" s="161"/>
      <c r="M216" s="161"/>
      <c r="N216" s="161"/>
      <c r="O216" s="161"/>
      <c r="P216" s="161"/>
      <c r="Q216" s="161"/>
      <c r="R216" s="161"/>
      <c r="S216" s="161"/>
      <c r="T216" s="161"/>
      <c r="U216" s="161"/>
      <c r="V216" s="161"/>
      <c r="W216" s="161"/>
      <c r="X216" s="161"/>
      <c r="Y216" s="150"/>
      <c r="Z216" s="150"/>
      <c r="AA216" s="150"/>
      <c r="AB216" s="150"/>
      <c r="AC216" s="150"/>
      <c r="AD216" s="150"/>
      <c r="AE216" s="150"/>
      <c r="AF216" s="150"/>
      <c r="AG216" s="150" t="s">
        <v>244</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
      <c r="A217" s="157"/>
      <c r="B217" s="158"/>
      <c r="C217" s="189" t="s">
        <v>97</v>
      </c>
      <c r="D217" s="184"/>
      <c r="E217" s="185">
        <v>5</v>
      </c>
      <c r="F217" s="161"/>
      <c r="G217" s="161"/>
      <c r="H217" s="161"/>
      <c r="I217" s="161"/>
      <c r="J217" s="161"/>
      <c r="K217" s="161"/>
      <c r="L217" s="161"/>
      <c r="M217" s="161"/>
      <c r="N217" s="161"/>
      <c r="O217" s="161"/>
      <c r="P217" s="161"/>
      <c r="Q217" s="161"/>
      <c r="R217" s="161"/>
      <c r="S217" s="161"/>
      <c r="T217" s="161"/>
      <c r="U217" s="161"/>
      <c r="V217" s="161"/>
      <c r="W217" s="161"/>
      <c r="X217" s="161"/>
      <c r="Y217" s="150"/>
      <c r="Z217" s="150"/>
      <c r="AA217" s="150"/>
      <c r="AB217" s="150"/>
      <c r="AC217" s="150"/>
      <c r="AD217" s="150"/>
      <c r="AE217" s="150"/>
      <c r="AF217" s="150"/>
      <c r="AG217" s="150" t="s">
        <v>246</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
      <c r="A218" s="157"/>
      <c r="B218" s="158"/>
      <c r="C218" s="261"/>
      <c r="D218" s="262"/>
      <c r="E218" s="262"/>
      <c r="F218" s="262"/>
      <c r="G218" s="262"/>
      <c r="H218" s="161"/>
      <c r="I218" s="161"/>
      <c r="J218" s="161"/>
      <c r="K218" s="161"/>
      <c r="L218" s="161"/>
      <c r="M218" s="161"/>
      <c r="N218" s="161"/>
      <c r="O218" s="161"/>
      <c r="P218" s="161"/>
      <c r="Q218" s="161"/>
      <c r="R218" s="161"/>
      <c r="S218" s="161"/>
      <c r="T218" s="161"/>
      <c r="U218" s="161"/>
      <c r="V218" s="161"/>
      <c r="W218" s="161"/>
      <c r="X218" s="161"/>
      <c r="Y218" s="150"/>
      <c r="Z218" s="150"/>
      <c r="AA218" s="150"/>
      <c r="AB218" s="150"/>
      <c r="AC218" s="150"/>
      <c r="AD218" s="150"/>
      <c r="AE218" s="150"/>
      <c r="AF218" s="150"/>
      <c r="AG218" s="150" t="s">
        <v>221</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ht="33.75" outlineLevel="1" x14ac:dyDescent="0.2">
      <c r="A219" s="170">
        <v>46</v>
      </c>
      <c r="B219" s="171" t="s">
        <v>1156</v>
      </c>
      <c r="C219" s="180" t="s">
        <v>1157</v>
      </c>
      <c r="D219" s="172" t="s">
        <v>276</v>
      </c>
      <c r="E219" s="173">
        <v>8.8000000000000007</v>
      </c>
      <c r="F219" s="174">
        <v>450.46</v>
      </c>
      <c r="G219" s="175">
        <f>ROUND(E219*F219,2)</f>
        <v>3964.05</v>
      </c>
      <c r="H219" s="174"/>
      <c r="I219" s="175">
        <f>ROUND(E219*H219,2)</f>
        <v>0</v>
      </c>
      <c r="J219" s="174"/>
      <c r="K219" s="175">
        <f>ROUND(E219*J219,2)</f>
        <v>0</v>
      </c>
      <c r="L219" s="175">
        <v>21</v>
      </c>
      <c r="M219" s="175">
        <f>G219*(1+L219/100)</f>
        <v>4796.5005000000001</v>
      </c>
      <c r="N219" s="175">
        <v>1.17E-3</v>
      </c>
      <c r="O219" s="175">
        <f>ROUND(E219*N219,2)</f>
        <v>0.01</v>
      </c>
      <c r="P219" s="175">
        <v>7.5999999999999998E-2</v>
      </c>
      <c r="Q219" s="175">
        <f>ROUND(E219*P219,2)</f>
        <v>0.67</v>
      </c>
      <c r="R219" s="175" t="s">
        <v>602</v>
      </c>
      <c r="S219" s="175" t="s">
        <v>217</v>
      </c>
      <c r="T219" s="176" t="s">
        <v>218</v>
      </c>
      <c r="U219" s="161">
        <v>0.93899999999999995</v>
      </c>
      <c r="V219" s="161">
        <f>ROUND(E219*U219,2)</f>
        <v>8.26</v>
      </c>
      <c r="W219" s="161"/>
      <c r="X219" s="161" t="s">
        <v>241</v>
      </c>
      <c r="Y219" s="150"/>
      <c r="Z219" s="150"/>
      <c r="AA219" s="150"/>
      <c r="AB219" s="150"/>
      <c r="AC219" s="150"/>
      <c r="AD219" s="150"/>
      <c r="AE219" s="150"/>
      <c r="AF219" s="150"/>
      <c r="AG219" s="150" t="s">
        <v>1856</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
      <c r="A220" s="157"/>
      <c r="B220" s="158"/>
      <c r="C220" s="189" t="s">
        <v>2195</v>
      </c>
      <c r="D220" s="184"/>
      <c r="E220" s="185">
        <v>8.8000000000000007</v>
      </c>
      <c r="F220" s="161"/>
      <c r="G220" s="161"/>
      <c r="H220" s="161"/>
      <c r="I220" s="161"/>
      <c r="J220" s="161"/>
      <c r="K220" s="161"/>
      <c r="L220" s="161"/>
      <c r="M220" s="161"/>
      <c r="N220" s="161"/>
      <c r="O220" s="161"/>
      <c r="P220" s="161"/>
      <c r="Q220" s="161"/>
      <c r="R220" s="161"/>
      <c r="S220" s="161"/>
      <c r="T220" s="161"/>
      <c r="U220" s="161"/>
      <c r="V220" s="161"/>
      <c r="W220" s="161"/>
      <c r="X220" s="161"/>
      <c r="Y220" s="150"/>
      <c r="Z220" s="150"/>
      <c r="AA220" s="150"/>
      <c r="AB220" s="150"/>
      <c r="AC220" s="150"/>
      <c r="AD220" s="150"/>
      <c r="AE220" s="150"/>
      <c r="AF220" s="150"/>
      <c r="AG220" s="150" t="s">
        <v>246</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
      <c r="A221" s="157"/>
      <c r="B221" s="158"/>
      <c r="C221" s="261"/>
      <c r="D221" s="262"/>
      <c r="E221" s="262"/>
      <c r="F221" s="262"/>
      <c r="G221" s="262"/>
      <c r="H221" s="161"/>
      <c r="I221" s="161"/>
      <c r="J221" s="161"/>
      <c r="K221" s="161"/>
      <c r="L221" s="161"/>
      <c r="M221" s="161"/>
      <c r="N221" s="161"/>
      <c r="O221" s="161"/>
      <c r="P221" s="161"/>
      <c r="Q221" s="161"/>
      <c r="R221" s="161"/>
      <c r="S221" s="161"/>
      <c r="T221" s="161"/>
      <c r="U221" s="161"/>
      <c r="V221" s="161"/>
      <c r="W221" s="161"/>
      <c r="X221" s="161"/>
      <c r="Y221" s="150"/>
      <c r="Z221" s="150"/>
      <c r="AA221" s="150"/>
      <c r="AB221" s="150"/>
      <c r="AC221" s="150"/>
      <c r="AD221" s="150"/>
      <c r="AE221" s="150"/>
      <c r="AF221" s="150"/>
      <c r="AG221" s="150" t="s">
        <v>221</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70">
        <v>47</v>
      </c>
      <c r="B222" s="171" t="s">
        <v>2196</v>
      </c>
      <c r="C222" s="180" t="s">
        <v>2197</v>
      </c>
      <c r="D222" s="172" t="s">
        <v>239</v>
      </c>
      <c r="E222" s="173">
        <v>20</v>
      </c>
      <c r="F222" s="174">
        <v>56.5</v>
      </c>
      <c r="G222" s="175">
        <f>ROUND(E222*F222,2)</f>
        <v>1130</v>
      </c>
      <c r="H222" s="174"/>
      <c r="I222" s="175">
        <f>ROUND(E222*H222,2)</f>
        <v>0</v>
      </c>
      <c r="J222" s="174"/>
      <c r="K222" s="175">
        <f>ROUND(E222*J222,2)</f>
        <v>0</v>
      </c>
      <c r="L222" s="175">
        <v>21</v>
      </c>
      <c r="M222" s="175">
        <f>G222*(1+L222/100)</f>
        <v>1367.3</v>
      </c>
      <c r="N222" s="175">
        <v>3.8000000000000002E-4</v>
      </c>
      <c r="O222" s="175">
        <f>ROUND(E222*N222,2)</f>
        <v>0.01</v>
      </c>
      <c r="P222" s="175">
        <v>1.2999999999999999E-2</v>
      </c>
      <c r="Q222" s="175">
        <f>ROUND(E222*P222,2)</f>
        <v>0.26</v>
      </c>
      <c r="R222" s="175" t="s">
        <v>602</v>
      </c>
      <c r="S222" s="175" t="s">
        <v>217</v>
      </c>
      <c r="T222" s="176" t="s">
        <v>218</v>
      </c>
      <c r="U222" s="161">
        <v>0.107</v>
      </c>
      <c r="V222" s="161">
        <f>ROUND(E222*U222,2)</f>
        <v>2.14</v>
      </c>
      <c r="W222" s="161"/>
      <c r="X222" s="161" t="s">
        <v>241</v>
      </c>
      <c r="Y222" s="150"/>
      <c r="Z222" s="150"/>
      <c r="AA222" s="150"/>
      <c r="AB222" s="150"/>
      <c r="AC222" s="150"/>
      <c r="AD222" s="150"/>
      <c r="AE222" s="150"/>
      <c r="AF222" s="150"/>
      <c r="AG222" s="150" t="s">
        <v>242</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
      <c r="A223" s="157"/>
      <c r="B223" s="158"/>
      <c r="C223" s="259" t="s">
        <v>1154</v>
      </c>
      <c r="D223" s="260"/>
      <c r="E223" s="260"/>
      <c r="F223" s="260"/>
      <c r="G223" s="260"/>
      <c r="H223" s="161"/>
      <c r="I223" s="161"/>
      <c r="J223" s="161"/>
      <c r="K223" s="161"/>
      <c r="L223" s="161"/>
      <c r="M223" s="161"/>
      <c r="N223" s="161"/>
      <c r="O223" s="161"/>
      <c r="P223" s="161"/>
      <c r="Q223" s="161"/>
      <c r="R223" s="161"/>
      <c r="S223" s="161"/>
      <c r="T223" s="161"/>
      <c r="U223" s="161"/>
      <c r="V223" s="161"/>
      <c r="W223" s="161"/>
      <c r="X223" s="161"/>
      <c r="Y223" s="150"/>
      <c r="Z223" s="150"/>
      <c r="AA223" s="150"/>
      <c r="AB223" s="150"/>
      <c r="AC223" s="150"/>
      <c r="AD223" s="150"/>
      <c r="AE223" s="150"/>
      <c r="AF223" s="150"/>
      <c r="AG223" s="150" t="s">
        <v>244</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
      <c r="A224" s="157"/>
      <c r="B224" s="158"/>
      <c r="C224" s="189" t="s">
        <v>2198</v>
      </c>
      <c r="D224" s="184"/>
      <c r="E224" s="185">
        <v>20</v>
      </c>
      <c r="F224" s="161"/>
      <c r="G224" s="161"/>
      <c r="H224" s="161"/>
      <c r="I224" s="161"/>
      <c r="J224" s="161"/>
      <c r="K224" s="161"/>
      <c r="L224" s="161"/>
      <c r="M224" s="161"/>
      <c r="N224" s="161"/>
      <c r="O224" s="161"/>
      <c r="P224" s="161"/>
      <c r="Q224" s="161"/>
      <c r="R224" s="161"/>
      <c r="S224" s="161"/>
      <c r="T224" s="161"/>
      <c r="U224" s="161"/>
      <c r="V224" s="161"/>
      <c r="W224" s="161"/>
      <c r="X224" s="161"/>
      <c r="Y224" s="150"/>
      <c r="Z224" s="150"/>
      <c r="AA224" s="150"/>
      <c r="AB224" s="150"/>
      <c r="AC224" s="150"/>
      <c r="AD224" s="150"/>
      <c r="AE224" s="150"/>
      <c r="AF224" s="150"/>
      <c r="AG224" s="150" t="s">
        <v>246</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
      <c r="A225" s="157"/>
      <c r="B225" s="158"/>
      <c r="C225" s="261"/>
      <c r="D225" s="262"/>
      <c r="E225" s="262"/>
      <c r="F225" s="262"/>
      <c r="G225" s="262"/>
      <c r="H225" s="161"/>
      <c r="I225" s="161"/>
      <c r="J225" s="161"/>
      <c r="K225" s="161"/>
      <c r="L225" s="161"/>
      <c r="M225" s="161"/>
      <c r="N225" s="161"/>
      <c r="O225" s="161"/>
      <c r="P225" s="161"/>
      <c r="Q225" s="161"/>
      <c r="R225" s="161"/>
      <c r="S225" s="161"/>
      <c r="T225" s="161"/>
      <c r="U225" s="161"/>
      <c r="V225" s="161"/>
      <c r="W225" s="161"/>
      <c r="X225" s="161"/>
      <c r="Y225" s="150"/>
      <c r="Z225" s="150"/>
      <c r="AA225" s="150"/>
      <c r="AB225" s="150"/>
      <c r="AC225" s="150"/>
      <c r="AD225" s="150"/>
      <c r="AE225" s="150"/>
      <c r="AF225" s="150"/>
      <c r="AG225" s="150" t="s">
        <v>221</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0">
        <v>48</v>
      </c>
      <c r="B226" s="171" t="s">
        <v>2199</v>
      </c>
      <c r="C226" s="180" t="s">
        <v>2200</v>
      </c>
      <c r="D226" s="172" t="s">
        <v>239</v>
      </c>
      <c r="E226" s="173">
        <v>5</v>
      </c>
      <c r="F226" s="174">
        <v>213.66</v>
      </c>
      <c r="G226" s="175">
        <f>ROUND(E226*F226,2)</f>
        <v>1068.3</v>
      </c>
      <c r="H226" s="174"/>
      <c r="I226" s="175">
        <f>ROUND(E226*H226,2)</f>
        <v>0</v>
      </c>
      <c r="J226" s="174"/>
      <c r="K226" s="175">
        <f>ROUND(E226*J226,2)</f>
        <v>0</v>
      </c>
      <c r="L226" s="175">
        <v>21</v>
      </c>
      <c r="M226" s="175">
        <f>G226*(1+L226/100)</f>
        <v>1292.6429999999998</v>
      </c>
      <c r="N226" s="175">
        <v>5.9000000000000003E-4</v>
      </c>
      <c r="O226" s="175">
        <f>ROUND(E226*N226,2)</f>
        <v>0</v>
      </c>
      <c r="P226" s="175">
        <v>3.6999999999999998E-2</v>
      </c>
      <c r="Q226" s="175">
        <f>ROUND(E226*P226,2)</f>
        <v>0.19</v>
      </c>
      <c r="R226" s="175" t="s">
        <v>602</v>
      </c>
      <c r="S226" s="175" t="s">
        <v>217</v>
      </c>
      <c r="T226" s="176" t="s">
        <v>218</v>
      </c>
      <c r="U226" s="161">
        <v>0.443</v>
      </c>
      <c r="V226" s="161">
        <f>ROUND(E226*U226,2)</f>
        <v>2.2200000000000002</v>
      </c>
      <c r="W226" s="161"/>
      <c r="X226" s="161" t="s">
        <v>241</v>
      </c>
      <c r="Y226" s="150"/>
      <c r="Z226" s="150"/>
      <c r="AA226" s="150"/>
      <c r="AB226" s="150"/>
      <c r="AC226" s="150"/>
      <c r="AD226" s="150"/>
      <c r="AE226" s="150"/>
      <c r="AF226" s="150"/>
      <c r="AG226" s="150" t="s">
        <v>242</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
      <c r="A227" s="157"/>
      <c r="B227" s="158"/>
      <c r="C227" s="259" t="s">
        <v>1154</v>
      </c>
      <c r="D227" s="260"/>
      <c r="E227" s="260"/>
      <c r="F227" s="260"/>
      <c r="G227" s="260"/>
      <c r="H227" s="161"/>
      <c r="I227" s="161"/>
      <c r="J227" s="161"/>
      <c r="K227" s="161"/>
      <c r="L227" s="161"/>
      <c r="M227" s="161"/>
      <c r="N227" s="161"/>
      <c r="O227" s="161"/>
      <c r="P227" s="161"/>
      <c r="Q227" s="161"/>
      <c r="R227" s="161"/>
      <c r="S227" s="161"/>
      <c r="T227" s="161"/>
      <c r="U227" s="161"/>
      <c r="V227" s="161"/>
      <c r="W227" s="161"/>
      <c r="X227" s="161"/>
      <c r="Y227" s="150"/>
      <c r="Z227" s="150"/>
      <c r="AA227" s="150"/>
      <c r="AB227" s="150"/>
      <c r="AC227" s="150"/>
      <c r="AD227" s="150"/>
      <c r="AE227" s="150"/>
      <c r="AF227" s="150"/>
      <c r="AG227" s="150" t="s">
        <v>244</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
      <c r="A228" s="157"/>
      <c r="B228" s="158"/>
      <c r="C228" s="189" t="s">
        <v>97</v>
      </c>
      <c r="D228" s="184"/>
      <c r="E228" s="185">
        <v>5</v>
      </c>
      <c r="F228" s="161"/>
      <c r="G228" s="161"/>
      <c r="H228" s="161"/>
      <c r="I228" s="161"/>
      <c r="J228" s="161"/>
      <c r="K228" s="161"/>
      <c r="L228" s="161"/>
      <c r="M228" s="161"/>
      <c r="N228" s="161"/>
      <c r="O228" s="161"/>
      <c r="P228" s="161"/>
      <c r="Q228" s="161"/>
      <c r="R228" s="161"/>
      <c r="S228" s="161"/>
      <c r="T228" s="161"/>
      <c r="U228" s="161"/>
      <c r="V228" s="161"/>
      <c r="W228" s="161"/>
      <c r="X228" s="161"/>
      <c r="Y228" s="150"/>
      <c r="Z228" s="150"/>
      <c r="AA228" s="150"/>
      <c r="AB228" s="150"/>
      <c r="AC228" s="150"/>
      <c r="AD228" s="150"/>
      <c r="AE228" s="150"/>
      <c r="AF228" s="150"/>
      <c r="AG228" s="150" t="s">
        <v>246</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
      <c r="A229" s="157"/>
      <c r="B229" s="158"/>
      <c r="C229" s="261"/>
      <c r="D229" s="262"/>
      <c r="E229" s="262"/>
      <c r="F229" s="262"/>
      <c r="G229" s="262"/>
      <c r="H229" s="161"/>
      <c r="I229" s="161"/>
      <c r="J229" s="161"/>
      <c r="K229" s="161"/>
      <c r="L229" s="161"/>
      <c r="M229" s="161"/>
      <c r="N229" s="161"/>
      <c r="O229" s="161"/>
      <c r="P229" s="161"/>
      <c r="Q229" s="161"/>
      <c r="R229" s="161"/>
      <c r="S229" s="161"/>
      <c r="T229" s="161"/>
      <c r="U229" s="161"/>
      <c r="V229" s="161"/>
      <c r="W229" s="161"/>
      <c r="X229" s="161"/>
      <c r="Y229" s="150"/>
      <c r="Z229" s="150"/>
      <c r="AA229" s="150"/>
      <c r="AB229" s="150"/>
      <c r="AC229" s="150"/>
      <c r="AD229" s="150"/>
      <c r="AE229" s="150"/>
      <c r="AF229" s="150"/>
      <c r="AG229" s="150" t="s">
        <v>221</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70">
        <v>49</v>
      </c>
      <c r="B230" s="171" t="s">
        <v>2201</v>
      </c>
      <c r="C230" s="180" t="s">
        <v>2202</v>
      </c>
      <c r="D230" s="172" t="s">
        <v>239</v>
      </c>
      <c r="E230" s="173">
        <v>3.15</v>
      </c>
      <c r="F230" s="174">
        <v>2324.0700000000002</v>
      </c>
      <c r="G230" s="175">
        <f>ROUND(E230*F230,2)</f>
        <v>7320.82</v>
      </c>
      <c r="H230" s="174"/>
      <c r="I230" s="175">
        <f>ROUND(E230*H230,2)</f>
        <v>0</v>
      </c>
      <c r="J230" s="174"/>
      <c r="K230" s="175">
        <f>ROUND(E230*J230,2)</f>
        <v>0</v>
      </c>
      <c r="L230" s="175">
        <v>21</v>
      </c>
      <c r="M230" s="175">
        <f>G230*(1+L230/100)</f>
        <v>8858.1921999999995</v>
      </c>
      <c r="N230" s="175">
        <v>0</v>
      </c>
      <c r="O230" s="175">
        <f>ROUND(E230*N230,2)</f>
        <v>0</v>
      </c>
      <c r="P230" s="175">
        <v>5.0899999999999999E-3</v>
      </c>
      <c r="Q230" s="175">
        <f>ROUND(E230*P230,2)</f>
        <v>0.02</v>
      </c>
      <c r="R230" s="175" t="s">
        <v>602</v>
      </c>
      <c r="S230" s="175" t="s">
        <v>217</v>
      </c>
      <c r="T230" s="176" t="s">
        <v>218</v>
      </c>
      <c r="U230" s="161">
        <v>2.35</v>
      </c>
      <c r="V230" s="161">
        <f>ROUND(E230*U230,2)</f>
        <v>7.4</v>
      </c>
      <c r="W230" s="161"/>
      <c r="X230" s="161" t="s">
        <v>241</v>
      </c>
      <c r="Y230" s="150"/>
      <c r="Z230" s="150"/>
      <c r="AA230" s="150"/>
      <c r="AB230" s="150"/>
      <c r="AC230" s="150"/>
      <c r="AD230" s="150"/>
      <c r="AE230" s="150"/>
      <c r="AF230" s="150"/>
      <c r="AG230" s="150" t="s">
        <v>242</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
      <c r="A231" s="157"/>
      <c r="B231" s="158"/>
      <c r="C231" s="189" t="s">
        <v>2203</v>
      </c>
      <c r="D231" s="184"/>
      <c r="E231" s="185">
        <v>0.75</v>
      </c>
      <c r="F231" s="161"/>
      <c r="G231" s="161"/>
      <c r="H231" s="161"/>
      <c r="I231" s="161"/>
      <c r="J231" s="161"/>
      <c r="K231" s="161"/>
      <c r="L231" s="161"/>
      <c r="M231" s="161"/>
      <c r="N231" s="161"/>
      <c r="O231" s="161"/>
      <c r="P231" s="161"/>
      <c r="Q231" s="161"/>
      <c r="R231" s="161"/>
      <c r="S231" s="161"/>
      <c r="T231" s="161"/>
      <c r="U231" s="161"/>
      <c r="V231" s="161"/>
      <c r="W231" s="161"/>
      <c r="X231" s="161"/>
      <c r="Y231" s="150"/>
      <c r="Z231" s="150"/>
      <c r="AA231" s="150"/>
      <c r="AB231" s="150"/>
      <c r="AC231" s="150"/>
      <c r="AD231" s="150"/>
      <c r="AE231" s="150"/>
      <c r="AF231" s="150"/>
      <c r="AG231" s="150" t="s">
        <v>246</v>
      </c>
      <c r="AH231" s="150">
        <v>0</v>
      </c>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57"/>
      <c r="B232" s="158"/>
      <c r="C232" s="189" t="s">
        <v>2204</v>
      </c>
      <c r="D232" s="184"/>
      <c r="E232" s="185">
        <v>2.4</v>
      </c>
      <c r="F232" s="161"/>
      <c r="G232" s="161"/>
      <c r="H232" s="161"/>
      <c r="I232" s="161"/>
      <c r="J232" s="161"/>
      <c r="K232" s="161"/>
      <c r="L232" s="161"/>
      <c r="M232" s="161"/>
      <c r="N232" s="161"/>
      <c r="O232" s="161"/>
      <c r="P232" s="161"/>
      <c r="Q232" s="161"/>
      <c r="R232" s="161"/>
      <c r="S232" s="161"/>
      <c r="T232" s="161"/>
      <c r="U232" s="161"/>
      <c r="V232" s="161"/>
      <c r="W232" s="161"/>
      <c r="X232" s="161"/>
      <c r="Y232" s="150"/>
      <c r="Z232" s="150"/>
      <c r="AA232" s="150"/>
      <c r="AB232" s="150"/>
      <c r="AC232" s="150"/>
      <c r="AD232" s="150"/>
      <c r="AE232" s="150"/>
      <c r="AF232" s="150"/>
      <c r="AG232" s="150" t="s">
        <v>246</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
      <c r="A233" s="157"/>
      <c r="B233" s="158"/>
      <c r="C233" s="261"/>
      <c r="D233" s="262"/>
      <c r="E233" s="262"/>
      <c r="F233" s="262"/>
      <c r="G233" s="262"/>
      <c r="H233" s="161"/>
      <c r="I233" s="161"/>
      <c r="J233" s="161"/>
      <c r="K233" s="161"/>
      <c r="L233" s="161"/>
      <c r="M233" s="161"/>
      <c r="N233" s="161"/>
      <c r="O233" s="161"/>
      <c r="P233" s="161"/>
      <c r="Q233" s="161"/>
      <c r="R233" s="161"/>
      <c r="S233" s="161"/>
      <c r="T233" s="161"/>
      <c r="U233" s="161"/>
      <c r="V233" s="161"/>
      <c r="W233" s="161"/>
      <c r="X233" s="161"/>
      <c r="Y233" s="150"/>
      <c r="Z233" s="150"/>
      <c r="AA233" s="150"/>
      <c r="AB233" s="150"/>
      <c r="AC233" s="150"/>
      <c r="AD233" s="150"/>
      <c r="AE233" s="150"/>
      <c r="AF233" s="150"/>
      <c r="AG233" s="150" t="s">
        <v>221</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0">
        <v>50</v>
      </c>
      <c r="B234" s="171" t="s">
        <v>2205</v>
      </c>
      <c r="C234" s="180" t="s">
        <v>2206</v>
      </c>
      <c r="D234" s="172" t="s">
        <v>239</v>
      </c>
      <c r="E234" s="173">
        <v>0.25</v>
      </c>
      <c r="F234" s="174">
        <v>3163.31</v>
      </c>
      <c r="G234" s="175">
        <f>ROUND(E234*F234,2)</f>
        <v>790.83</v>
      </c>
      <c r="H234" s="174"/>
      <c r="I234" s="175">
        <f>ROUND(E234*H234,2)</f>
        <v>0</v>
      </c>
      <c r="J234" s="174"/>
      <c r="K234" s="175">
        <f>ROUND(E234*J234,2)</f>
        <v>0</v>
      </c>
      <c r="L234" s="175">
        <v>21</v>
      </c>
      <c r="M234" s="175">
        <f>G234*(1+L234/100)</f>
        <v>956.90430000000003</v>
      </c>
      <c r="N234" s="175">
        <v>0</v>
      </c>
      <c r="O234" s="175">
        <f>ROUND(E234*N234,2)</f>
        <v>0</v>
      </c>
      <c r="P234" s="175">
        <v>2.3900000000000001E-2</v>
      </c>
      <c r="Q234" s="175">
        <f>ROUND(E234*P234,2)</f>
        <v>0.01</v>
      </c>
      <c r="R234" s="175" t="s">
        <v>602</v>
      </c>
      <c r="S234" s="175" t="s">
        <v>217</v>
      </c>
      <c r="T234" s="176" t="s">
        <v>218</v>
      </c>
      <c r="U234" s="161">
        <v>3.5</v>
      </c>
      <c r="V234" s="161">
        <f>ROUND(E234*U234,2)</f>
        <v>0.88</v>
      </c>
      <c r="W234" s="161"/>
      <c r="X234" s="161" t="s">
        <v>241</v>
      </c>
      <c r="Y234" s="150"/>
      <c r="Z234" s="150"/>
      <c r="AA234" s="150"/>
      <c r="AB234" s="150"/>
      <c r="AC234" s="150"/>
      <c r="AD234" s="150"/>
      <c r="AE234" s="150"/>
      <c r="AF234" s="150"/>
      <c r="AG234" s="150" t="s">
        <v>242</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
      <c r="A235" s="157"/>
      <c r="B235" s="158"/>
      <c r="C235" s="189" t="s">
        <v>2207</v>
      </c>
      <c r="D235" s="184"/>
      <c r="E235" s="185">
        <v>0.25</v>
      </c>
      <c r="F235" s="161"/>
      <c r="G235" s="161"/>
      <c r="H235" s="161"/>
      <c r="I235" s="161"/>
      <c r="J235" s="161"/>
      <c r="K235" s="161"/>
      <c r="L235" s="161"/>
      <c r="M235" s="161"/>
      <c r="N235" s="161"/>
      <c r="O235" s="161"/>
      <c r="P235" s="161"/>
      <c r="Q235" s="161"/>
      <c r="R235" s="161"/>
      <c r="S235" s="161"/>
      <c r="T235" s="161"/>
      <c r="U235" s="161"/>
      <c r="V235" s="161"/>
      <c r="W235" s="161"/>
      <c r="X235" s="161"/>
      <c r="Y235" s="150"/>
      <c r="Z235" s="150"/>
      <c r="AA235" s="150"/>
      <c r="AB235" s="150"/>
      <c r="AC235" s="150"/>
      <c r="AD235" s="150"/>
      <c r="AE235" s="150"/>
      <c r="AF235" s="150"/>
      <c r="AG235" s="150" t="s">
        <v>246</v>
      </c>
      <c r="AH235" s="150">
        <v>0</v>
      </c>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57"/>
      <c r="B236" s="158"/>
      <c r="C236" s="261"/>
      <c r="D236" s="262"/>
      <c r="E236" s="262"/>
      <c r="F236" s="262"/>
      <c r="G236" s="262"/>
      <c r="H236" s="161"/>
      <c r="I236" s="161"/>
      <c r="J236" s="161"/>
      <c r="K236" s="161"/>
      <c r="L236" s="161"/>
      <c r="M236" s="161"/>
      <c r="N236" s="161"/>
      <c r="O236" s="161"/>
      <c r="P236" s="161"/>
      <c r="Q236" s="161"/>
      <c r="R236" s="161"/>
      <c r="S236" s="161"/>
      <c r="T236" s="161"/>
      <c r="U236" s="161"/>
      <c r="V236" s="161"/>
      <c r="W236" s="161"/>
      <c r="X236" s="161"/>
      <c r="Y236" s="150"/>
      <c r="Z236" s="150"/>
      <c r="AA236" s="150"/>
      <c r="AB236" s="150"/>
      <c r="AC236" s="150"/>
      <c r="AD236" s="150"/>
      <c r="AE236" s="150"/>
      <c r="AF236" s="150"/>
      <c r="AG236" s="150" t="s">
        <v>221</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
      <c r="A237" s="170">
        <v>51</v>
      </c>
      <c r="B237" s="171" t="s">
        <v>2208</v>
      </c>
      <c r="C237" s="180" t="s">
        <v>2209</v>
      </c>
      <c r="D237" s="172" t="s">
        <v>239</v>
      </c>
      <c r="E237" s="173">
        <v>11.2</v>
      </c>
      <c r="F237" s="174">
        <v>1351.96</v>
      </c>
      <c r="G237" s="175">
        <f>ROUND(E237*F237,2)</f>
        <v>15141.95</v>
      </c>
      <c r="H237" s="174"/>
      <c r="I237" s="175">
        <f>ROUND(E237*H237,2)</f>
        <v>0</v>
      </c>
      <c r="J237" s="174"/>
      <c r="K237" s="175">
        <f>ROUND(E237*J237,2)</f>
        <v>0</v>
      </c>
      <c r="L237" s="175">
        <v>21</v>
      </c>
      <c r="M237" s="175">
        <f>G237*(1+L237/100)</f>
        <v>18321.7595</v>
      </c>
      <c r="N237" s="175">
        <v>0</v>
      </c>
      <c r="O237" s="175">
        <f>ROUND(E237*N237,2)</f>
        <v>0</v>
      </c>
      <c r="P237" s="175">
        <v>4.6000000000000001E-4</v>
      </c>
      <c r="Q237" s="175">
        <f>ROUND(E237*P237,2)</f>
        <v>0.01</v>
      </c>
      <c r="R237" s="175" t="s">
        <v>602</v>
      </c>
      <c r="S237" s="175" t="s">
        <v>217</v>
      </c>
      <c r="T237" s="176" t="s">
        <v>218</v>
      </c>
      <c r="U237" s="161">
        <v>1.8</v>
      </c>
      <c r="V237" s="161">
        <f>ROUND(E237*U237,2)</f>
        <v>20.16</v>
      </c>
      <c r="W237" s="161"/>
      <c r="X237" s="161" t="s">
        <v>241</v>
      </c>
      <c r="Y237" s="150"/>
      <c r="Z237" s="150"/>
      <c r="AA237" s="150"/>
      <c r="AB237" s="150"/>
      <c r="AC237" s="150"/>
      <c r="AD237" s="150"/>
      <c r="AE237" s="150"/>
      <c r="AF237" s="150"/>
      <c r="AG237" s="150" t="s">
        <v>242</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57"/>
      <c r="B238" s="158"/>
      <c r="C238" s="189" t="s">
        <v>2210</v>
      </c>
      <c r="D238" s="184"/>
      <c r="E238" s="185">
        <v>11.2</v>
      </c>
      <c r="F238" s="161"/>
      <c r="G238" s="161"/>
      <c r="H238" s="161"/>
      <c r="I238" s="161"/>
      <c r="J238" s="161"/>
      <c r="K238" s="161"/>
      <c r="L238" s="161"/>
      <c r="M238" s="161"/>
      <c r="N238" s="161"/>
      <c r="O238" s="161"/>
      <c r="P238" s="161"/>
      <c r="Q238" s="161"/>
      <c r="R238" s="161"/>
      <c r="S238" s="161"/>
      <c r="T238" s="161"/>
      <c r="U238" s="161"/>
      <c r="V238" s="161"/>
      <c r="W238" s="161"/>
      <c r="X238" s="161"/>
      <c r="Y238" s="150"/>
      <c r="Z238" s="150"/>
      <c r="AA238" s="150"/>
      <c r="AB238" s="150"/>
      <c r="AC238" s="150"/>
      <c r="AD238" s="150"/>
      <c r="AE238" s="150"/>
      <c r="AF238" s="150"/>
      <c r="AG238" s="150" t="s">
        <v>246</v>
      </c>
      <c r="AH238" s="150">
        <v>0</v>
      </c>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
      <c r="A239" s="157"/>
      <c r="B239" s="158"/>
      <c r="C239" s="261"/>
      <c r="D239" s="262"/>
      <c r="E239" s="262"/>
      <c r="F239" s="262"/>
      <c r="G239" s="262"/>
      <c r="H239" s="161"/>
      <c r="I239" s="161"/>
      <c r="J239" s="161"/>
      <c r="K239" s="161"/>
      <c r="L239" s="161"/>
      <c r="M239" s="161"/>
      <c r="N239" s="161"/>
      <c r="O239" s="161"/>
      <c r="P239" s="161"/>
      <c r="Q239" s="161"/>
      <c r="R239" s="161"/>
      <c r="S239" s="161"/>
      <c r="T239" s="161"/>
      <c r="U239" s="161"/>
      <c r="V239" s="161"/>
      <c r="W239" s="161"/>
      <c r="X239" s="161"/>
      <c r="Y239" s="150"/>
      <c r="Z239" s="150"/>
      <c r="AA239" s="150"/>
      <c r="AB239" s="150"/>
      <c r="AC239" s="150"/>
      <c r="AD239" s="150"/>
      <c r="AE239" s="150"/>
      <c r="AF239" s="150"/>
      <c r="AG239" s="150" t="s">
        <v>221</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33.75" outlineLevel="1" x14ac:dyDescent="0.2">
      <c r="A240" s="170">
        <v>52</v>
      </c>
      <c r="B240" s="171" t="s">
        <v>2211</v>
      </c>
      <c r="C240" s="180" t="s">
        <v>2212</v>
      </c>
      <c r="D240" s="172" t="s">
        <v>332</v>
      </c>
      <c r="E240" s="173">
        <v>2</v>
      </c>
      <c r="F240" s="174">
        <v>64.099999999999994</v>
      </c>
      <c r="G240" s="175">
        <f>ROUND(E240*F240,2)</f>
        <v>128.19999999999999</v>
      </c>
      <c r="H240" s="174"/>
      <c r="I240" s="175">
        <f>ROUND(E240*H240,2)</f>
        <v>0</v>
      </c>
      <c r="J240" s="174"/>
      <c r="K240" s="175">
        <f>ROUND(E240*J240,2)</f>
        <v>0</v>
      </c>
      <c r="L240" s="175">
        <v>21</v>
      </c>
      <c r="M240" s="175">
        <f>G240*(1+L240/100)</f>
        <v>155.12199999999999</v>
      </c>
      <c r="N240" s="175">
        <v>0</v>
      </c>
      <c r="O240" s="175">
        <f>ROUND(E240*N240,2)</f>
        <v>0</v>
      </c>
      <c r="P240" s="175">
        <v>4.0000000000000001E-3</v>
      </c>
      <c r="Q240" s="175">
        <f>ROUND(E240*P240,2)</f>
        <v>0.01</v>
      </c>
      <c r="R240" s="175" t="s">
        <v>602</v>
      </c>
      <c r="S240" s="175" t="s">
        <v>217</v>
      </c>
      <c r="T240" s="176" t="s">
        <v>218</v>
      </c>
      <c r="U240" s="161">
        <v>0.16</v>
      </c>
      <c r="V240" s="161">
        <f>ROUND(E240*U240,2)</f>
        <v>0.32</v>
      </c>
      <c r="W240" s="161"/>
      <c r="X240" s="161" t="s">
        <v>241</v>
      </c>
      <c r="Y240" s="150"/>
      <c r="Z240" s="150"/>
      <c r="AA240" s="150"/>
      <c r="AB240" s="150"/>
      <c r="AC240" s="150"/>
      <c r="AD240" s="150"/>
      <c r="AE240" s="150"/>
      <c r="AF240" s="150"/>
      <c r="AG240" s="150" t="s">
        <v>242</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
      <c r="A241" s="157"/>
      <c r="B241" s="158"/>
      <c r="C241" s="259" t="s">
        <v>1161</v>
      </c>
      <c r="D241" s="260"/>
      <c r="E241" s="260"/>
      <c r="F241" s="260"/>
      <c r="G241" s="260"/>
      <c r="H241" s="161"/>
      <c r="I241" s="161"/>
      <c r="J241" s="161"/>
      <c r="K241" s="161"/>
      <c r="L241" s="161"/>
      <c r="M241" s="161"/>
      <c r="N241" s="161"/>
      <c r="O241" s="161"/>
      <c r="P241" s="161"/>
      <c r="Q241" s="161"/>
      <c r="R241" s="161"/>
      <c r="S241" s="161"/>
      <c r="T241" s="161"/>
      <c r="U241" s="161"/>
      <c r="V241" s="161"/>
      <c r="W241" s="161"/>
      <c r="X241" s="161"/>
      <c r="Y241" s="150"/>
      <c r="Z241" s="150"/>
      <c r="AA241" s="150"/>
      <c r="AB241" s="150"/>
      <c r="AC241" s="150"/>
      <c r="AD241" s="150"/>
      <c r="AE241" s="150"/>
      <c r="AF241" s="150"/>
      <c r="AG241" s="150" t="s">
        <v>244</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57"/>
      <c r="B242" s="158"/>
      <c r="C242" s="189" t="s">
        <v>2213</v>
      </c>
      <c r="D242" s="184"/>
      <c r="E242" s="185">
        <v>2</v>
      </c>
      <c r="F242" s="161"/>
      <c r="G242" s="161"/>
      <c r="H242" s="161"/>
      <c r="I242" s="161"/>
      <c r="J242" s="161"/>
      <c r="K242" s="161"/>
      <c r="L242" s="161"/>
      <c r="M242" s="161"/>
      <c r="N242" s="161"/>
      <c r="O242" s="161"/>
      <c r="P242" s="161"/>
      <c r="Q242" s="161"/>
      <c r="R242" s="161"/>
      <c r="S242" s="161"/>
      <c r="T242" s="161"/>
      <c r="U242" s="161"/>
      <c r="V242" s="161"/>
      <c r="W242" s="161"/>
      <c r="X242" s="161"/>
      <c r="Y242" s="150"/>
      <c r="Z242" s="150"/>
      <c r="AA242" s="150"/>
      <c r="AB242" s="150"/>
      <c r="AC242" s="150"/>
      <c r="AD242" s="150"/>
      <c r="AE242" s="150"/>
      <c r="AF242" s="150"/>
      <c r="AG242" s="150" t="s">
        <v>246</v>
      </c>
      <c r="AH242" s="150">
        <v>0</v>
      </c>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
      <c r="A243" s="157"/>
      <c r="B243" s="158"/>
      <c r="C243" s="261"/>
      <c r="D243" s="262"/>
      <c r="E243" s="262"/>
      <c r="F243" s="262"/>
      <c r="G243" s="262"/>
      <c r="H243" s="161"/>
      <c r="I243" s="161"/>
      <c r="J243" s="161"/>
      <c r="K243" s="161"/>
      <c r="L243" s="161"/>
      <c r="M243" s="161"/>
      <c r="N243" s="161"/>
      <c r="O243" s="161"/>
      <c r="P243" s="161"/>
      <c r="Q243" s="161"/>
      <c r="R243" s="161"/>
      <c r="S243" s="161"/>
      <c r="T243" s="161"/>
      <c r="U243" s="161"/>
      <c r="V243" s="161"/>
      <c r="W243" s="161"/>
      <c r="X243" s="161"/>
      <c r="Y243" s="150"/>
      <c r="Z243" s="150"/>
      <c r="AA243" s="150"/>
      <c r="AB243" s="150"/>
      <c r="AC243" s="150"/>
      <c r="AD243" s="150"/>
      <c r="AE243" s="150"/>
      <c r="AF243" s="150"/>
      <c r="AG243" s="150" t="s">
        <v>221</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ht="33.75" outlineLevel="1" x14ac:dyDescent="0.2">
      <c r="A244" s="170">
        <v>53</v>
      </c>
      <c r="B244" s="171" t="s">
        <v>2214</v>
      </c>
      <c r="C244" s="180" t="s">
        <v>2215</v>
      </c>
      <c r="D244" s="172" t="s">
        <v>276</v>
      </c>
      <c r="E244" s="173">
        <v>1.28</v>
      </c>
      <c r="F244" s="174">
        <v>362.61</v>
      </c>
      <c r="G244" s="175">
        <f>ROUND(E244*F244,2)</f>
        <v>464.14</v>
      </c>
      <c r="H244" s="174"/>
      <c r="I244" s="175">
        <f>ROUND(E244*H244,2)</f>
        <v>0</v>
      </c>
      <c r="J244" s="174"/>
      <c r="K244" s="175">
        <f>ROUND(E244*J244,2)</f>
        <v>0</v>
      </c>
      <c r="L244" s="175">
        <v>21</v>
      </c>
      <c r="M244" s="175">
        <f>G244*(1+L244/100)</f>
        <v>561.60939999999994</v>
      </c>
      <c r="N244" s="175">
        <v>1.65E-3</v>
      </c>
      <c r="O244" s="175">
        <f>ROUND(E244*N244,2)</f>
        <v>0</v>
      </c>
      <c r="P244" s="175">
        <v>0.27</v>
      </c>
      <c r="Q244" s="175">
        <f>ROUND(E244*P244,2)</f>
        <v>0.35</v>
      </c>
      <c r="R244" s="175" t="s">
        <v>602</v>
      </c>
      <c r="S244" s="175" t="s">
        <v>217</v>
      </c>
      <c r="T244" s="176" t="s">
        <v>218</v>
      </c>
      <c r="U244" s="161">
        <v>0.70499999999999996</v>
      </c>
      <c r="V244" s="161">
        <f>ROUND(E244*U244,2)</f>
        <v>0.9</v>
      </c>
      <c r="W244" s="161"/>
      <c r="X244" s="161" t="s">
        <v>241</v>
      </c>
      <c r="Y244" s="150"/>
      <c r="Z244" s="150"/>
      <c r="AA244" s="150"/>
      <c r="AB244" s="150"/>
      <c r="AC244" s="150"/>
      <c r="AD244" s="150"/>
      <c r="AE244" s="150"/>
      <c r="AF244" s="150"/>
      <c r="AG244" s="150" t="s">
        <v>242</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
      <c r="A245" s="157"/>
      <c r="B245" s="158"/>
      <c r="C245" s="259" t="s">
        <v>1161</v>
      </c>
      <c r="D245" s="260"/>
      <c r="E245" s="260"/>
      <c r="F245" s="260"/>
      <c r="G245" s="260"/>
      <c r="H245" s="161"/>
      <c r="I245" s="161"/>
      <c r="J245" s="161"/>
      <c r="K245" s="161"/>
      <c r="L245" s="161"/>
      <c r="M245" s="161"/>
      <c r="N245" s="161"/>
      <c r="O245" s="161"/>
      <c r="P245" s="161"/>
      <c r="Q245" s="161"/>
      <c r="R245" s="161"/>
      <c r="S245" s="161"/>
      <c r="T245" s="161"/>
      <c r="U245" s="161"/>
      <c r="V245" s="161"/>
      <c r="W245" s="161"/>
      <c r="X245" s="161"/>
      <c r="Y245" s="150"/>
      <c r="Z245" s="150"/>
      <c r="AA245" s="150"/>
      <c r="AB245" s="150"/>
      <c r="AC245" s="150"/>
      <c r="AD245" s="150"/>
      <c r="AE245" s="150"/>
      <c r="AF245" s="150"/>
      <c r="AG245" s="150" t="s">
        <v>244</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57"/>
      <c r="B246" s="158"/>
      <c r="C246" s="189" t="s">
        <v>2134</v>
      </c>
      <c r="D246" s="184"/>
      <c r="E246" s="185">
        <v>1.28</v>
      </c>
      <c r="F246" s="161"/>
      <c r="G246" s="161"/>
      <c r="H246" s="161"/>
      <c r="I246" s="161"/>
      <c r="J246" s="161"/>
      <c r="K246" s="161"/>
      <c r="L246" s="161"/>
      <c r="M246" s="161"/>
      <c r="N246" s="161"/>
      <c r="O246" s="161"/>
      <c r="P246" s="161"/>
      <c r="Q246" s="161"/>
      <c r="R246" s="161"/>
      <c r="S246" s="161"/>
      <c r="T246" s="161"/>
      <c r="U246" s="161"/>
      <c r="V246" s="161"/>
      <c r="W246" s="161"/>
      <c r="X246" s="161"/>
      <c r="Y246" s="150"/>
      <c r="Z246" s="150"/>
      <c r="AA246" s="150"/>
      <c r="AB246" s="150"/>
      <c r="AC246" s="150"/>
      <c r="AD246" s="150"/>
      <c r="AE246" s="150"/>
      <c r="AF246" s="150"/>
      <c r="AG246" s="150" t="s">
        <v>246</v>
      </c>
      <c r="AH246" s="150">
        <v>0</v>
      </c>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
      <c r="A247" s="157"/>
      <c r="B247" s="158"/>
      <c r="C247" s="261"/>
      <c r="D247" s="262"/>
      <c r="E247" s="262"/>
      <c r="F247" s="262"/>
      <c r="G247" s="262"/>
      <c r="H247" s="161"/>
      <c r="I247" s="161"/>
      <c r="J247" s="161"/>
      <c r="K247" s="161"/>
      <c r="L247" s="161"/>
      <c r="M247" s="161"/>
      <c r="N247" s="161"/>
      <c r="O247" s="161"/>
      <c r="P247" s="161"/>
      <c r="Q247" s="161"/>
      <c r="R247" s="161"/>
      <c r="S247" s="161"/>
      <c r="T247" s="161"/>
      <c r="U247" s="161"/>
      <c r="V247" s="161"/>
      <c r="W247" s="161"/>
      <c r="X247" s="161"/>
      <c r="Y247" s="150"/>
      <c r="Z247" s="150"/>
      <c r="AA247" s="150"/>
      <c r="AB247" s="150"/>
      <c r="AC247" s="150"/>
      <c r="AD247" s="150"/>
      <c r="AE247" s="150"/>
      <c r="AF247" s="150"/>
      <c r="AG247" s="150" t="s">
        <v>221</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ht="22.5" outlineLevel="1" x14ac:dyDescent="0.2">
      <c r="A248" s="170">
        <v>54</v>
      </c>
      <c r="B248" s="171" t="s">
        <v>2216</v>
      </c>
      <c r="C248" s="180" t="s">
        <v>2217</v>
      </c>
      <c r="D248" s="172" t="s">
        <v>332</v>
      </c>
      <c r="E248" s="173">
        <v>3</v>
      </c>
      <c r="F248" s="174">
        <v>115.26</v>
      </c>
      <c r="G248" s="175">
        <f>ROUND(E248*F248,2)</f>
        <v>345.78</v>
      </c>
      <c r="H248" s="174"/>
      <c r="I248" s="175">
        <f>ROUND(E248*H248,2)</f>
        <v>0</v>
      </c>
      <c r="J248" s="174"/>
      <c r="K248" s="175">
        <f>ROUND(E248*J248,2)</f>
        <v>0</v>
      </c>
      <c r="L248" s="175">
        <v>21</v>
      </c>
      <c r="M248" s="175">
        <f>G248*(1+L248/100)</f>
        <v>418.39379999999994</v>
      </c>
      <c r="N248" s="175">
        <v>3.4000000000000002E-4</v>
      </c>
      <c r="O248" s="175">
        <f>ROUND(E248*N248,2)</f>
        <v>0</v>
      </c>
      <c r="P248" s="175">
        <v>4.2999999999999997E-2</v>
      </c>
      <c r="Q248" s="175">
        <f>ROUND(E248*P248,2)</f>
        <v>0.13</v>
      </c>
      <c r="R248" s="175" t="s">
        <v>602</v>
      </c>
      <c r="S248" s="175" t="s">
        <v>217</v>
      </c>
      <c r="T248" s="176" t="s">
        <v>218</v>
      </c>
      <c r="U248" s="161">
        <v>0.25800000000000001</v>
      </c>
      <c r="V248" s="161">
        <f>ROUND(E248*U248,2)</f>
        <v>0.77</v>
      </c>
      <c r="W248" s="161"/>
      <c r="X248" s="161" t="s">
        <v>241</v>
      </c>
      <c r="Y248" s="150"/>
      <c r="Z248" s="150"/>
      <c r="AA248" s="150"/>
      <c r="AB248" s="150"/>
      <c r="AC248" s="150"/>
      <c r="AD248" s="150"/>
      <c r="AE248" s="150"/>
      <c r="AF248" s="150"/>
      <c r="AG248" s="150" t="s">
        <v>242</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
      <c r="A249" s="157"/>
      <c r="B249" s="158"/>
      <c r="C249" s="259" t="s">
        <v>1161</v>
      </c>
      <c r="D249" s="260"/>
      <c r="E249" s="260"/>
      <c r="F249" s="260"/>
      <c r="G249" s="260"/>
      <c r="H249" s="161"/>
      <c r="I249" s="161"/>
      <c r="J249" s="161"/>
      <c r="K249" s="161"/>
      <c r="L249" s="161"/>
      <c r="M249" s="161"/>
      <c r="N249" s="161"/>
      <c r="O249" s="161"/>
      <c r="P249" s="161"/>
      <c r="Q249" s="161"/>
      <c r="R249" s="161"/>
      <c r="S249" s="161"/>
      <c r="T249" s="161"/>
      <c r="U249" s="161"/>
      <c r="V249" s="161"/>
      <c r="W249" s="161"/>
      <c r="X249" s="161"/>
      <c r="Y249" s="150"/>
      <c r="Z249" s="150"/>
      <c r="AA249" s="150"/>
      <c r="AB249" s="150"/>
      <c r="AC249" s="150"/>
      <c r="AD249" s="150"/>
      <c r="AE249" s="150"/>
      <c r="AF249" s="150"/>
      <c r="AG249" s="150" t="s">
        <v>244</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57"/>
      <c r="B250" s="158"/>
      <c r="C250" s="189" t="s">
        <v>2218</v>
      </c>
      <c r="D250" s="184"/>
      <c r="E250" s="185">
        <v>3</v>
      </c>
      <c r="F250" s="161"/>
      <c r="G250" s="161"/>
      <c r="H250" s="161"/>
      <c r="I250" s="161"/>
      <c r="J250" s="161"/>
      <c r="K250" s="161"/>
      <c r="L250" s="161"/>
      <c r="M250" s="161"/>
      <c r="N250" s="161"/>
      <c r="O250" s="161"/>
      <c r="P250" s="161"/>
      <c r="Q250" s="161"/>
      <c r="R250" s="161"/>
      <c r="S250" s="161"/>
      <c r="T250" s="161"/>
      <c r="U250" s="161"/>
      <c r="V250" s="161"/>
      <c r="W250" s="161"/>
      <c r="X250" s="161"/>
      <c r="Y250" s="150"/>
      <c r="Z250" s="150"/>
      <c r="AA250" s="150"/>
      <c r="AB250" s="150"/>
      <c r="AC250" s="150"/>
      <c r="AD250" s="150"/>
      <c r="AE250" s="150"/>
      <c r="AF250" s="150"/>
      <c r="AG250" s="150" t="s">
        <v>246</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
      <c r="A251" s="157"/>
      <c r="B251" s="158"/>
      <c r="C251" s="261"/>
      <c r="D251" s="262"/>
      <c r="E251" s="262"/>
      <c r="F251" s="262"/>
      <c r="G251" s="262"/>
      <c r="H251" s="161"/>
      <c r="I251" s="161"/>
      <c r="J251" s="161"/>
      <c r="K251" s="161"/>
      <c r="L251" s="161"/>
      <c r="M251" s="161"/>
      <c r="N251" s="161"/>
      <c r="O251" s="161"/>
      <c r="P251" s="161"/>
      <c r="Q251" s="161"/>
      <c r="R251" s="161"/>
      <c r="S251" s="161"/>
      <c r="T251" s="161"/>
      <c r="U251" s="161"/>
      <c r="V251" s="161"/>
      <c r="W251" s="161"/>
      <c r="X251" s="161"/>
      <c r="Y251" s="150"/>
      <c r="Z251" s="150"/>
      <c r="AA251" s="150"/>
      <c r="AB251" s="150"/>
      <c r="AC251" s="150"/>
      <c r="AD251" s="150"/>
      <c r="AE251" s="150"/>
      <c r="AF251" s="150"/>
      <c r="AG251" s="150" t="s">
        <v>221</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ht="22.5" outlineLevel="1" x14ac:dyDescent="0.2">
      <c r="A252" s="170">
        <v>55</v>
      </c>
      <c r="B252" s="171" t="s">
        <v>2219</v>
      </c>
      <c r="C252" s="180" t="s">
        <v>2220</v>
      </c>
      <c r="D252" s="172" t="s">
        <v>239</v>
      </c>
      <c r="E252" s="173">
        <v>8</v>
      </c>
      <c r="F252" s="174">
        <v>127.01</v>
      </c>
      <c r="G252" s="175">
        <f>ROUND(E252*F252,2)</f>
        <v>1016.08</v>
      </c>
      <c r="H252" s="174"/>
      <c r="I252" s="175">
        <f>ROUND(E252*H252,2)</f>
        <v>0</v>
      </c>
      <c r="J252" s="174"/>
      <c r="K252" s="175">
        <f>ROUND(E252*J252,2)</f>
        <v>0</v>
      </c>
      <c r="L252" s="175">
        <v>21</v>
      </c>
      <c r="M252" s="175">
        <f>G252*(1+L252/100)</f>
        <v>1229.4567999999999</v>
      </c>
      <c r="N252" s="175">
        <v>4.8999999999999998E-4</v>
      </c>
      <c r="O252" s="175">
        <f>ROUND(E252*N252,2)</f>
        <v>0</v>
      </c>
      <c r="P252" s="175">
        <v>6.0000000000000001E-3</v>
      </c>
      <c r="Q252" s="175">
        <f>ROUND(E252*P252,2)</f>
        <v>0.05</v>
      </c>
      <c r="R252" s="175" t="s">
        <v>602</v>
      </c>
      <c r="S252" s="175" t="s">
        <v>217</v>
      </c>
      <c r="T252" s="176" t="s">
        <v>218</v>
      </c>
      <c r="U252" s="161">
        <v>0.27400000000000002</v>
      </c>
      <c r="V252" s="161">
        <f>ROUND(E252*U252,2)</f>
        <v>2.19</v>
      </c>
      <c r="W252" s="161"/>
      <c r="X252" s="161" t="s">
        <v>241</v>
      </c>
      <c r="Y252" s="150"/>
      <c r="Z252" s="150"/>
      <c r="AA252" s="150"/>
      <c r="AB252" s="150"/>
      <c r="AC252" s="150"/>
      <c r="AD252" s="150"/>
      <c r="AE252" s="150"/>
      <c r="AF252" s="150"/>
      <c r="AG252" s="150" t="s">
        <v>242</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
      <c r="A253" s="157"/>
      <c r="B253" s="158"/>
      <c r="C253" s="189" t="s">
        <v>2221</v>
      </c>
      <c r="D253" s="184"/>
      <c r="E253" s="185">
        <v>8</v>
      </c>
      <c r="F253" s="161"/>
      <c r="G253" s="161"/>
      <c r="H253" s="161"/>
      <c r="I253" s="161"/>
      <c r="J253" s="161"/>
      <c r="K253" s="161"/>
      <c r="L253" s="161"/>
      <c r="M253" s="161"/>
      <c r="N253" s="161"/>
      <c r="O253" s="161"/>
      <c r="P253" s="161"/>
      <c r="Q253" s="161"/>
      <c r="R253" s="161"/>
      <c r="S253" s="161"/>
      <c r="T253" s="161"/>
      <c r="U253" s="161"/>
      <c r="V253" s="161"/>
      <c r="W253" s="161"/>
      <c r="X253" s="161"/>
      <c r="Y253" s="150"/>
      <c r="Z253" s="150"/>
      <c r="AA253" s="150"/>
      <c r="AB253" s="150"/>
      <c r="AC253" s="150"/>
      <c r="AD253" s="150"/>
      <c r="AE253" s="150"/>
      <c r="AF253" s="150"/>
      <c r="AG253" s="150" t="s">
        <v>246</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57"/>
      <c r="B254" s="158"/>
      <c r="C254" s="261"/>
      <c r="D254" s="262"/>
      <c r="E254" s="262"/>
      <c r="F254" s="262"/>
      <c r="G254" s="262"/>
      <c r="H254" s="161"/>
      <c r="I254" s="161"/>
      <c r="J254" s="161"/>
      <c r="K254" s="161"/>
      <c r="L254" s="161"/>
      <c r="M254" s="161"/>
      <c r="N254" s="161"/>
      <c r="O254" s="161"/>
      <c r="P254" s="161"/>
      <c r="Q254" s="161"/>
      <c r="R254" s="161"/>
      <c r="S254" s="161"/>
      <c r="T254" s="161"/>
      <c r="U254" s="161"/>
      <c r="V254" s="161"/>
      <c r="W254" s="161"/>
      <c r="X254" s="161"/>
      <c r="Y254" s="150"/>
      <c r="Z254" s="150"/>
      <c r="AA254" s="150"/>
      <c r="AB254" s="150"/>
      <c r="AC254" s="150"/>
      <c r="AD254" s="150"/>
      <c r="AE254" s="150"/>
      <c r="AF254" s="150"/>
      <c r="AG254" s="150" t="s">
        <v>221</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x14ac:dyDescent="0.2">
      <c r="A255" s="164" t="s">
        <v>212</v>
      </c>
      <c r="B255" s="165" t="s">
        <v>121</v>
      </c>
      <c r="C255" s="179" t="s">
        <v>122</v>
      </c>
      <c r="D255" s="166"/>
      <c r="E255" s="167"/>
      <c r="F255" s="168"/>
      <c r="G255" s="168">
        <f>SUMIF(AG256:AG264,"&lt;&gt;NOR",G256:G264)</f>
        <v>3187.8599999999997</v>
      </c>
      <c r="H255" s="168"/>
      <c r="I255" s="168">
        <f>SUM(I256:I264)</f>
        <v>0</v>
      </c>
      <c r="J255" s="168"/>
      <c r="K255" s="168">
        <f>SUM(K256:K264)</f>
        <v>0</v>
      </c>
      <c r="L255" s="168"/>
      <c r="M255" s="168">
        <f>SUM(M256:M264)</f>
        <v>3857.3105999999998</v>
      </c>
      <c r="N255" s="168"/>
      <c r="O255" s="168">
        <f>SUM(O256:O264)</f>
        <v>0</v>
      </c>
      <c r="P255" s="168"/>
      <c r="Q255" s="168">
        <f>SUM(Q256:Q264)</f>
        <v>2.52</v>
      </c>
      <c r="R255" s="168"/>
      <c r="S255" s="168"/>
      <c r="T255" s="169"/>
      <c r="U255" s="163"/>
      <c r="V255" s="163">
        <f>SUM(V256:V264)</f>
        <v>7.02</v>
      </c>
      <c r="W255" s="163"/>
      <c r="X255" s="163"/>
      <c r="AG255" t="s">
        <v>213</v>
      </c>
    </row>
    <row r="256" spans="1:60" ht="33.75" outlineLevel="1" x14ac:dyDescent="0.2">
      <c r="A256" s="170">
        <v>56</v>
      </c>
      <c r="B256" s="171" t="s">
        <v>2222</v>
      </c>
      <c r="C256" s="180" t="s">
        <v>2223</v>
      </c>
      <c r="D256" s="172" t="s">
        <v>276</v>
      </c>
      <c r="E256" s="173">
        <v>5.4</v>
      </c>
      <c r="F256" s="174">
        <v>206.53</v>
      </c>
      <c r="G256" s="175">
        <f>ROUND(E256*F256,2)</f>
        <v>1115.26</v>
      </c>
      <c r="H256" s="174"/>
      <c r="I256" s="175">
        <f>ROUND(E256*H256,2)</f>
        <v>0</v>
      </c>
      <c r="J256" s="174"/>
      <c r="K256" s="175">
        <f>ROUND(E256*J256,2)</f>
        <v>0</v>
      </c>
      <c r="L256" s="175">
        <v>21</v>
      </c>
      <c r="M256" s="175">
        <f>G256*(1+L256/100)</f>
        <v>1349.4646</v>
      </c>
      <c r="N256" s="175">
        <v>5.4000000000000001E-4</v>
      </c>
      <c r="O256" s="175">
        <f>ROUND(E256*N256,2)</f>
        <v>0</v>
      </c>
      <c r="P256" s="175">
        <v>0.27</v>
      </c>
      <c r="Q256" s="175">
        <f>ROUND(E256*P256,2)</f>
        <v>1.46</v>
      </c>
      <c r="R256" s="175" t="s">
        <v>602</v>
      </c>
      <c r="S256" s="175" t="s">
        <v>217</v>
      </c>
      <c r="T256" s="176" t="s">
        <v>218</v>
      </c>
      <c r="U256" s="161">
        <v>0.43</v>
      </c>
      <c r="V256" s="161">
        <f>ROUND(E256*U256,2)</f>
        <v>2.3199999999999998</v>
      </c>
      <c r="W256" s="161"/>
      <c r="X256" s="161" t="s">
        <v>241</v>
      </c>
      <c r="Y256" s="150"/>
      <c r="Z256" s="150"/>
      <c r="AA256" s="150"/>
      <c r="AB256" s="150"/>
      <c r="AC256" s="150"/>
      <c r="AD256" s="150"/>
      <c r="AE256" s="150"/>
      <c r="AF256" s="150"/>
      <c r="AG256" s="150" t="s">
        <v>1856</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
      <c r="A257" s="157"/>
      <c r="B257" s="158"/>
      <c r="C257" s="259" t="s">
        <v>1161</v>
      </c>
      <c r="D257" s="260"/>
      <c r="E257" s="260"/>
      <c r="F257" s="260"/>
      <c r="G257" s="260"/>
      <c r="H257" s="161"/>
      <c r="I257" s="161"/>
      <c r="J257" s="161"/>
      <c r="K257" s="161"/>
      <c r="L257" s="161"/>
      <c r="M257" s="161"/>
      <c r="N257" s="161"/>
      <c r="O257" s="161"/>
      <c r="P257" s="161"/>
      <c r="Q257" s="161"/>
      <c r="R257" s="161"/>
      <c r="S257" s="161"/>
      <c r="T257" s="161"/>
      <c r="U257" s="161"/>
      <c r="V257" s="161"/>
      <c r="W257" s="161"/>
      <c r="X257" s="161"/>
      <c r="Y257" s="150"/>
      <c r="Z257" s="150"/>
      <c r="AA257" s="150"/>
      <c r="AB257" s="150"/>
      <c r="AC257" s="150"/>
      <c r="AD257" s="150"/>
      <c r="AE257" s="150"/>
      <c r="AF257" s="150"/>
      <c r="AG257" s="150" t="s">
        <v>244</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57"/>
      <c r="B258" s="158"/>
      <c r="C258" s="189" t="s">
        <v>2224</v>
      </c>
      <c r="D258" s="184"/>
      <c r="E258" s="185">
        <v>5.4</v>
      </c>
      <c r="F258" s="161"/>
      <c r="G258" s="161"/>
      <c r="H258" s="161"/>
      <c r="I258" s="161"/>
      <c r="J258" s="161"/>
      <c r="K258" s="161"/>
      <c r="L258" s="161"/>
      <c r="M258" s="161"/>
      <c r="N258" s="161"/>
      <c r="O258" s="161"/>
      <c r="P258" s="161"/>
      <c r="Q258" s="161"/>
      <c r="R258" s="161"/>
      <c r="S258" s="161"/>
      <c r="T258" s="161"/>
      <c r="U258" s="161"/>
      <c r="V258" s="161"/>
      <c r="W258" s="161"/>
      <c r="X258" s="161"/>
      <c r="Y258" s="150"/>
      <c r="Z258" s="150"/>
      <c r="AA258" s="150"/>
      <c r="AB258" s="150"/>
      <c r="AC258" s="150"/>
      <c r="AD258" s="150"/>
      <c r="AE258" s="150"/>
      <c r="AF258" s="150"/>
      <c r="AG258" s="150" t="s">
        <v>246</v>
      </c>
      <c r="AH258" s="150">
        <v>0</v>
      </c>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1" x14ac:dyDescent="0.2">
      <c r="A259" s="157"/>
      <c r="B259" s="158"/>
      <c r="C259" s="261"/>
      <c r="D259" s="262"/>
      <c r="E259" s="262"/>
      <c r="F259" s="262"/>
      <c r="G259" s="262"/>
      <c r="H259" s="161"/>
      <c r="I259" s="161"/>
      <c r="J259" s="161"/>
      <c r="K259" s="161"/>
      <c r="L259" s="161"/>
      <c r="M259" s="161"/>
      <c r="N259" s="161"/>
      <c r="O259" s="161"/>
      <c r="P259" s="161"/>
      <c r="Q259" s="161"/>
      <c r="R259" s="161"/>
      <c r="S259" s="161"/>
      <c r="T259" s="161"/>
      <c r="U259" s="161"/>
      <c r="V259" s="161"/>
      <c r="W259" s="161"/>
      <c r="X259" s="161"/>
      <c r="Y259" s="150"/>
      <c r="Z259" s="150"/>
      <c r="AA259" s="150"/>
      <c r="AB259" s="150"/>
      <c r="AC259" s="150"/>
      <c r="AD259" s="150"/>
      <c r="AE259" s="150"/>
      <c r="AF259" s="150"/>
      <c r="AG259" s="150" t="s">
        <v>221</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ht="22.5" outlineLevel="1" x14ac:dyDescent="0.2">
      <c r="A260" s="170">
        <v>57</v>
      </c>
      <c r="B260" s="171" t="s">
        <v>1394</v>
      </c>
      <c r="C260" s="180" t="s">
        <v>1395</v>
      </c>
      <c r="D260" s="172" t="s">
        <v>276</v>
      </c>
      <c r="E260" s="173">
        <v>15.66</v>
      </c>
      <c r="F260" s="174">
        <v>132.35</v>
      </c>
      <c r="G260" s="175">
        <f>ROUND(E260*F260,2)</f>
        <v>2072.6</v>
      </c>
      <c r="H260" s="174"/>
      <c r="I260" s="175">
        <f>ROUND(E260*H260,2)</f>
        <v>0</v>
      </c>
      <c r="J260" s="174"/>
      <c r="K260" s="175">
        <f>ROUND(E260*J260,2)</f>
        <v>0</v>
      </c>
      <c r="L260" s="175">
        <v>21</v>
      </c>
      <c r="M260" s="175">
        <f>G260*(1+L260/100)</f>
        <v>2507.846</v>
      </c>
      <c r="N260" s="175">
        <v>0</v>
      </c>
      <c r="O260" s="175">
        <f>ROUND(E260*N260,2)</f>
        <v>0</v>
      </c>
      <c r="P260" s="175">
        <v>6.8000000000000005E-2</v>
      </c>
      <c r="Q260" s="175">
        <f>ROUND(E260*P260,2)</f>
        <v>1.06</v>
      </c>
      <c r="R260" s="175" t="s">
        <v>602</v>
      </c>
      <c r="S260" s="175" t="s">
        <v>217</v>
      </c>
      <c r="T260" s="176" t="s">
        <v>218</v>
      </c>
      <c r="U260" s="161">
        <v>0.3</v>
      </c>
      <c r="V260" s="161">
        <f>ROUND(E260*U260,2)</f>
        <v>4.7</v>
      </c>
      <c r="W260" s="161"/>
      <c r="X260" s="161" t="s">
        <v>241</v>
      </c>
      <c r="Y260" s="150"/>
      <c r="Z260" s="150"/>
      <c r="AA260" s="150"/>
      <c r="AB260" s="150"/>
      <c r="AC260" s="150"/>
      <c r="AD260" s="150"/>
      <c r="AE260" s="150"/>
      <c r="AF260" s="150"/>
      <c r="AG260" s="150" t="s">
        <v>1856</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1" x14ac:dyDescent="0.2">
      <c r="A261" s="157"/>
      <c r="B261" s="158"/>
      <c r="C261" s="259" t="s">
        <v>1396</v>
      </c>
      <c r="D261" s="260"/>
      <c r="E261" s="260"/>
      <c r="F261" s="260"/>
      <c r="G261" s="260"/>
      <c r="H261" s="161"/>
      <c r="I261" s="161"/>
      <c r="J261" s="161"/>
      <c r="K261" s="161"/>
      <c r="L261" s="161"/>
      <c r="M261" s="161"/>
      <c r="N261" s="161"/>
      <c r="O261" s="161"/>
      <c r="P261" s="161"/>
      <c r="Q261" s="161"/>
      <c r="R261" s="161"/>
      <c r="S261" s="161"/>
      <c r="T261" s="161"/>
      <c r="U261" s="161"/>
      <c r="V261" s="161"/>
      <c r="W261" s="161"/>
      <c r="X261" s="161"/>
      <c r="Y261" s="150"/>
      <c r="Z261" s="150"/>
      <c r="AA261" s="150"/>
      <c r="AB261" s="150"/>
      <c r="AC261" s="150"/>
      <c r="AD261" s="150"/>
      <c r="AE261" s="150"/>
      <c r="AF261" s="150"/>
      <c r="AG261" s="150" t="s">
        <v>244</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57"/>
      <c r="B262" s="158"/>
      <c r="C262" s="189" t="s">
        <v>2225</v>
      </c>
      <c r="D262" s="184"/>
      <c r="E262" s="185">
        <v>9.36</v>
      </c>
      <c r="F262" s="161"/>
      <c r="G262" s="161"/>
      <c r="H262" s="161"/>
      <c r="I262" s="161"/>
      <c r="J262" s="161"/>
      <c r="K262" s="161"/>
      <c r="L262" s="161"/>
      <c r="M262" s="161"/>
      <c r="N262" s="161"/>
      <c r="O262" s="161"/>
      <c r="P262" s="161"/>
      <c r="Q262" s="161"/>
      <c r="R262" s="161"/>
      <c r="S262" s="161"/>
      <c r="T262" s="161"/>
      <c r="U262" s="161"/>
      <c r="V262" s="161"/>
      <c r="W262" s="161"/>
      <c r="X262" s="161"/>
      <c r="Y262" s="150"/>
      <c r="Z262" s="150"/>
      <c r="AA262" s="150"/>
      <c r="AB262" s="150"/>
      <c r="AC262" s="150"/>
      <c r="AD262" s="150"/>
      <c r="AE262" s="150"/>
      <c r="AF262" s="150"/>
      <c r="AG262" s="150" t="s">
        <v>246</v>
      </c>
      <c r="AH262" s="150">
        <v>0</v>
      </c>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
      <c r="A263" s="157"/>
      <c r="B263" s="158"/>
      <c r="C263" s="189" t="s">
        <v>2226</v>
      </c>
      <c r="D263" s="184"/>
      <c r="E263" s="185">
        <v>6.3</v>
      </c>
      <c r="F263" s="161"/>
      <c r="G263" s="161"/>
      <c r="H263" s="161"/>
      <c r="I263" s="161"/>
      <c r="J263" s="161"/>
      <c r="K263" s="161"/>
      <c r="L263" s="161"/>
      <c r="M263" s="161"/>
      <c r="N263" s="161"/>
      <c r="O263" s="161"/>
      <c r="P263" s="161"/>
      <c r="Q263" s="161"/>
      <c r="R263" s="161"/>
      <c r="S263" s="161"/>
      <c r="T263" s="161"/>
      <c r="U263" s="161"/>
      <c r="V263" s="161"/>
      <c r="W263" s="161"/>
      <c r="X263" s="161"/>
      <c r="Y263" s="150"/>
      <c r="Z263" s="150"/>
      <c r="AA263" s="150"/>
      <c r="AB263" s="150"/>
      <c r="AC263" s="150"/>
      <c r="AD263" s="150"/>
      <c r="AE263" s="150"/>
      <c r="AF263" s="150"/>
      <c r="AG263" s="150" t="s">
        <v>246</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
      <c r="A264" s="157"/>
      <c r="B264" s="158"/>
      <c r="C264" s="261"/>
      <c r="D264" s="262"/>
      <c r="E264" s="262"/>
      <c r="F264" s="262"/>
      <c r="G264" s="262"/>
      <c r="H264" s="161"/>
      <c r="I264" s="161"/>
      <c r="J264" s="161"/>
      <c r="K264" s="161"/>
      <c r="L264" s="161"/>
      <c r="M264" s="161"/>
      <c r="N264" s="161"/>
      <c r="O264" s="161"/>
      <c r="P264" s="161"/>
      <c r="Q264" s="161"/>
      <c r="R264" s="161"/>
      <c r="S264" s="161"/>
      <c r="T264" s="161"/>
      <c r="U264" s="161"/>
      <c r="V264" s="161"/>
      <c r="W264" s="161"/>
      <c r="X264" s="161"/>
      <c r="Y264" s="150"/>
      <c r="Z264" s="150"/>
      <c r="AA264" s="150"/>
      <c r="AB264" s="150"/>
      <c r="AC264" s="150"/>
      <c r="AD264" s="150"/>
      <c r="AE264" s="150"/>
      <c r="AF264" s="150"/>
      <c r="AG264" s="150" t="s">
        <v>221</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x14ac:dyDescent="0.2">
      <c r="A265" s="164" t="s">
        <v>212</v>
      </c>
      <c r="B265" s="165" t="s">
        <v>123</v>
      </c>
      <c r="C265" s="179" t="s">
        <v>124</v>
      </c>
      <c r="D265" s="166"/>
      <c r="E265" s="167"/>
      <c r="F265" s="168"/>
      <c r="G265" s="168">
        <f>SUMIF(AG266:AG268,"&lt;&gt;NOR",G266:G268)</f>
        <v>12839.95</v>
      </c>
      <c r="H265" s="168"/>
      <c r="I265" s="168">
        <f>SUM(I266:I268)</f>
        <v>0</v>
      </c>
      <c r="J265" s="168"/>
      <c r="K265" s="168">
        <f>SUM(K266:K268)</f>
        <v>0</v>
      </c>
      <c r="L265" s="168"/>
      <c r="M265" s="168">
        <f>SUM(M266:M268)</f>
        <v>15536.3395</v>
      </c>
      <c r="N265" s="168"/>
      <c r="O265" s="168">
        <f>SUM(O266:O268)</f>
        <v>0</v>
      </c>
      <c r="P265" s="168"/>
      <c r="Q265" s="168">
        <f>SUM(Q266:Q268)</f>
        <v>0</v>
      </c>
      <c r="R265" s="168"/>
      <c r="S265" s="168"/>
      <c r="T265" s="169"/>
      <c r="U265" s="163"/>
      <c r="V265" s="163">
        <f>SUM(V266:V268)</f>
        <v>26.64</v>
      </c>
      <c r="W265" s="163"/>
      <c r="X265" s="163"/>
      <c r="AG265" t="s">
        <v>213</v>
      </c>
    </row>
    <row r="266" spans="1:60" outlineLevel="1" x14ac:dyDescent="0.2">
      <c r="A266" s="170">
        <v>58</v>
      </c>
      <c r="B266" s="171" t="s">
        <v>1168</v>
      </c>
      <c r="C266" s="180" t="s">
        <v>1169</v>
      </c>
      <c r="D266" s="172" t="s">
        <v>300</v>
      </c>
      <c r="E266" s="173">
        <v>31.264330000000001</v>
      </c>
      <c r="F266" s="174">
        <v>410.69</v>
      </c>
      <c r="G266" s="175">
        <f>ROUND(E266*F266,2)</f>
        <v>12839.95</v>
      </c>
      <c r="H266" s="174"/>
      <c r="I266" s="175">
        <f>ROUND(E266*H266,2)</f>
        <v>0</v>
      </c>
      <c r="J266" s="174"/>
      <c r="K266" s="175">
        <f>ROUND(E266*J266,2)</f>
        <v>0</v>
      </c>
      <c r="L266" s="175">
        <v>21</v>
      </c>
      <c r="M266" s="175">
        <f>G266*(1+L266/100)</f>
        <v>15536.3395</v>
      </c>
      <c r="N266" s="175">
        <v>0</v>
      </c>
      <c r="O266" s="175">
        <f>ROUND(E266*N266,2)</f>
        <v>0</v>
      </c>
      <c r="P266" s="175">
        <v>0</v>
      </c>
      <c r="Q266" s="175">
        <f>ROUND(E266*P266,2)</f>
        <v>0</v>
      </c>
      <c r="R266" s="175" t="s">
        <v>304</v>
      </c>
      <c r="S266" s="175" t="s">
        <v>217</v>
      </c>
      <c r="T266" s="176" t="s">
        <v>218</v>
      </c>
      <c r="U266" s="161">
        <v>0.85199999999999998</v>
      </c>
      <c r="V266" s="161">
        <f>ROUND(E266*U266,2)</f>
        <v>26.64</v>
      </c>
      <c r="W266" s="161"/>
      <c r="X266" s="161" t="s">
        <v>622</v>
      </c>
      <c r="Y266" s="150"/>
      <c r="Z266" s="150"/>
      <c r="AA266" s="150"/>
      <c r="AB266" s="150"/>
      <c r="AC266" s="150"/>
      <c r="AD266" s="150"/>
      <c r="AE266" s="150"/>
      <c r="AF266" s="150"/>
      <c r="AG266" s="150" t="s">
        <v>2227</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ht="22.5" outlineLevel="1" x14ac:dyDescent="0.2">
      <c r="A267" s="157"/>
      <c r="B267" s="158"/>
      <c r="C267" s="259" t="s">
        <v>624</v>
      </c>
      <c r="D267" s="260"/>
      <c r="E267" s="260"/>
      <c r="F267" s="260"/>
      <c r="G267" s="260"/>
      <c r="H267" s="161"/>
      <c r="I267" s="161"/>
      <c r="J267" s="161"/>
      <c r="K267" s="161"/>
      <c r="L267" s="161"/>
      <c r="M267" s="161"/>
      <c r="N267" s="161"/>
      <c r="O267" s="161"/>
      <c r="P267" s="161"/>
      <c r="Q267" s="161"/>
      <c r="R267" s="161"/>
      <c r="S267" s="161"/>
      <c r="T267" s="161"/>
      <c r="U267" s="161"/>
      <c r="V267" s="161"/>
      <c r="W267" s="161"/>
      <c r="X267" s="161"/>
      <c r="Y267" s="150"/>
      <c r="Z267" s="150"/>
      <c r="AA267" s="150"/>
      <c r="AB267" s="150"/>
      <c r="AC267" s="150"/>
      <c r="AD267" s="150"/>
      <c r="AE267" s="150"/>
      <c r="AF267" s="150"/>
      <c r="AG267" s="150" t="s">
        <v>244</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88" t="str">
        <f>C267</f>
        <v>přesun hmot pro budovy občanské výstavby (JKSO 801), budovy pro bydlení (JKSO 803) budovy pro výrobu a služby (JKSO 812) s nosnou svislou konstrukcí zděnou z cihel nebo tvárnic nebo kovovou</v>
      </c>
      <c r="BB267" s="150"/>
      <c r="BC267" s="150"/>
      <c r="BD267" s="150"/>
      <c r="BE267" s="150"/>
      <c r="BF267" s="150"/>
      <c r="BG267" s="150"/>
      <c r="BH267" s="150"/>
    </row>
    <row r="268" spans="1:60" outlineLevel="1" x14ac:dyDescent="0.2">
      <c r="A268" s="157"/>
      <c r="B268" s="158"/>
      <c r="C268" s="261"/>
      <c r="D268" s="262"/>
      <c r="E268" s="262"/>
      <c r="F268" s="262"/>
      <c r="G268" s="262"/>
      <c r="H268" s="161"/>
      <c r="I268" s="161"/>
      <c r="J268" s="161"/>
      <c r="K268" s="161"/>
      <c r="L268" s="161"/>
      <c r="M268" s="161"/>
      <c r="N268" s="161"/>
      <c r="O268" s="161"/>
      <c r="P268" s="161"/>
      <c r="Q268" s="161"/>
      <c r="R268" s="161"/>
      <c r="S268" s="161"/>
      <c r="T268" s="161"/>
      <c r="U268" s="161"/>
      <c r="V268" s="161"/>
      <c r="W268" s="161"/>
      <c r="X268" s="161"/>
      <c r="Y268" s="150"/>
      <c r="Z268" s="150"/>
      <c r="AA268" s="150"/>
      <c r="AB268" s="150"/>
      <c r="AC268" s="150"/>
      <c r="AD268" s="150"/>
      <c r="AE268" s="150"/>
      <c r="AF268" s="150"/>
      <c r="AG268" s="150" t="s">
        <v>221</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x14ac:dyDescent="0.2">
      <c r="A269" s="164" t="s">
        <v>212</v>
      </c>
      <c r="B269" s="165" t="s">
        <v>125</v>
      </c>
      <c r="C269" s="179" t="s">
        <v>126</v>
      </c>
      <c r="D269" s="166"/>
      <c r="E269" s="167"/>
      <c r="F269" s="168"/>
      <c r="G269" s="168">
        <f>SUMIF(AG270:AG284,"&lt;&gt;NOR",G270:G284)</f>
        <v>15320.03</v>
      </c>
      <c r="H269" s="168"/>
      <c r="I269" s="168">
        <f>SUM(I270:I284)</f>
        <v>0</v>
      </c>
      <c r="J269" s="168"/>
      <c r="K269" s="168">
        <f>SUM(K270:K284)</f>
        <v>0</v>
      </c>
      <c r="L269" s="168"/>
      <c r="M269" s="168">
        <f>SUM(M270:M284)</f>
        <v>18537.2363</v>
      </c>
      <c r="N269" s="168"/>
      <c r="O269" s="168">
        <f>SUM(O270:O284)</f>
        <v>0.2</v>
      </c>
      <c r="P269" s="168"/>
      <c r="Q269" s="168">
        <f>SUM(Q270:Q284)</f>
        <v>0</v>
      </c>
      <c r="R269" s="168"/>
      <c r="S269" s="168"/>
      <c r="T269" s="169"/>
      <c r="U269" s="163"/>
      <c r="V269" s="163">
        <f>SUM(V270:V284)</f>
        <v>9.81</v>
      </c>
      <c r="W269" s="163"/>
      <c r="X269" s="163"/>
      <c r="AG269" t="s">
        <v>213</v>
      </c>
    </row>
    <row r="270" spans="1:60" ht="22.5" outlineLevel="1" x14ac:dyDescent="0.2">
      <c r="A270" s="170">
        <v>59</v>
      </c>
      <c r="B270" s="171" t="s">
        <v>625</v>
      </c>
      <c r="C270" s="180" t="s">
        <v>626</v>
      </c>
      <c r="D270" s="172" t="s">
        <v>276</v>
      </c>
      <c r="E270" s="173">
        <v>26</v>
      </c>
      <c r="F270" s="174">
        <v>36.68</v>
      </c>
      <c r="G270" s="175">
        <f>ROUND(E270*F270,2)</f>
        <v>953.68</v>
      </c>
      <c r="H270" s="174"/>
      <c r="I270" s="175">
        <f>ROUND(E270*H270,2)</f>
        <v>0</v>
      </c>
      <c r="J270" s="174"/>
      <c r="K270" s="175">
        <f>ROUND(E270*J270,2)</f>
        <v>0</v>
      </c>
      <c r="L270" s="175">
        <v>21</v>
      </c>
      <c r="M270" s="175">
        <f>G270*(1+L270/100)</f>
        <v>1153.9527999999998</v>
      </c>
      <c r="N270" s="175">
        <v>3.3E-4</v>
      </c>
      <c r="O270" s="175">
        <f>ROUND(E270*N270,2)</f>
        <v>0.01</v>
      </c>
      <c r="P270" s="175">
        <v>0</v>
      </c>
      <c r="Q270" s="175">
        <f>ROUND(E270*P270,2)</f>
        <v>0</v>
      </c>
      <c r="R270" s="175" t="s">
        <v>627</v>
      </c>
      <c r="S270" s="175" t="s">
        <v>217</v>
      </c>
      <c r="T270" s="176" t="s">
        <v>218</v>
      </c>
      <c r="U270" s="161">
        <v>0.03</v>
      </c>
      <c r="V270" s="161">
        <f>ROUND(E270*U270,2)</f>
        <v>0.78</v>
      </c>
      <c r="W270" s="161"/>
      <c r="X270" s="161" t="s">
        <v>241</v>
      </c>
      <c r="Y270" s="150"/>
      <c r="Z270" s="150"/>
      <c r="AA270" s="150"/>
      <c r="AB270" s="150"/>
      <c r="AC270" s="150"/>
      <c r="AD270" s="150"/>
      <c r="AE270" s="150"/>
      <c r="AF270" s="150"/>
      <c r="AG270" s="150" t="s">
        <v>242</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
      <c r="A271" s="157"/>
      <c r="B271" s="158"/>
      <c r="C271" s="189" t="s">
        <v>2228</v>
      </c>
      <c r="D271" s="184"/>
      <c r="E271" s="185">
        <v>26</v>
      </c>
      <c r="F271" s="161"/>
      <c r="G271" s="161"/>
      <c r="H271" s="161"/>
      <c r="I271" s="161"/>
      <c r="J271" s="161"/>
      <c r="K271" s="161"/>
      <c r="L271" s="161"/>
      <c r="M271" s="161"/>
      <c r="N271" s="161"/>
      <c r="O271" s="161"/>
      <c r="P271" s="161"/>
      <c r="Q271" s="161"/>
      <c r="R271" s="161"/>
      <c r="S271" s="161"/>
      <c r="T271" s="161"/>
      <c r="U271" s="161"/>
      <c r="V271" s="161"/>
      <c r="W271" s="161"/>
      <c r="X271" s="161"/>
      <c r="Y271" s="150"/>
      <c r="Z271" s="150"/>
      <c r="AA271" s="150"/>
      <c r="AB271" s="150"/>
      <c r="AC271" s="150"/>
      <c r="AD271" s="150"/>
      <c r="AE271" s="150"/>
      <c r="AF271" s="150"/>
      <c r="AG271" s="150" t="s">
        <v>246</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57"/>
      <c r="B272" s="158"/>
      <c r="C272" s="261"/>
      <c r="D272" s="262"/>
      <c r="E272" s="262"/>
      <c r="F272" s="262"/>
      <c r="G272" s="262"/>
      <c r="H272" s="161"/>
      <c r="I272" s="161"/>
      <c r="J272" s="161"/>
      <c r="K272" s="161"/>
      <c r="L272" s="161"/>
      <c r="M272" s="161"/>
      <c r="N272" s="161"/>
      <c r="O272" s="161"/>
      <c r="P272" s="161"/>
      <c r="Q272" s="161"/>
      <c r="R272" s="161"/>
      <c r="S272" s="161"/>
      <c r="T272" s="161"/>
      <c r="U272" s="161"/>
      <c r="V272" s="161"/>
      <c r="W272" s="161"/>
      <c r="X272" s="161"/>
      <c r="Y272" s="150"/>
      <c r="Z272" s="150"/>
      <c r="AA272" s="150"/>
      <c r="AB272" s="150"/>
      <c r="AC272" s="150"/>
      <c r="AD272" s="150"/>
      <c r="AE272" s="150"/>
      <c r="AF272" s="150"/>
      <c r="AG272" s="150" t="s">
        <v>221</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ht="22.5" outlineLevel="1" x14ac:dyDescent="0.2">
      <c r="A273" s="170">
        <v>60</v>
      </c>
      <c r="B273" s="171" t="s">
        <v>632</v>
      </c>
      <c r="C273" s="180" t="s">
        <v>633</v>
      </c>
      <c r="D273" s="172" t="s">
        <v>276</v>
      </c>
      <c r="E273" s="173">
        <v>29.9</v>
      </c>
      <c r="F273" s="174">
        <v>363.22</v>
      </c>
      <c r="G273" s="175">
        <f>ROUND(E273*F273,2)</f>
        <v>10860.28</v>
      </c>
      <c r="H273" s="174"/>
      <c r="I273" s="175">
        <f>ROUND(E273*H273,2)</f>
        <v>0</v>
      </c>
      <c r="J273" s="174"/>
      <c r="K273" s="175">
        <f>ROUND(E273*J273,2)</f>
        <v>0</v>
      </c>
      <c r="L273" s="175">
        <v>21</v>
      </c>
      <c r="M273" s="175">
        <f>G273*(1+L273/100)</f>
        <v>13140.9388</v>
      </c>
      <c r="N273" s="175">
        <v>5.5900000000000004E-3</v>
      </c>
      <c r="O273" s="175">
        <f>ROUND(E273*N273,2)</f>
        <v>0.17</v>
      </c>
      <c r="P273" s="175">
        <v>0</v>
      </c>
      <c r="Q273" s="175">
        <f>ROUND(E273*P273,2)</f>
        <v>0</v>
      </c>
      <c r="R273" s="175" t="s">
        <v>627</v>
      </c>
      <c r="S273" s="175" t="s">
        <v>217</v>
      </c>
      <c r="T273" s="176" t="s">
        <v>218</v>
      </c>
      <c r="U273" s="161">
        <v>0.23</v>
      </c>
      <c r="V273" s="161">
        <f>ROUND(E273*U273,2)</f>
        <v>6.88</v>
      </c>
      <c r="W273" s="161"/>
      <c r="X273" s="161" t="s">
        <v>241</v>
      </c>
      <c r="Y273" s="150"/>
      <c r="Z273" s="150"/>
      <c r="AA273" s="150"/>
      <c r="AB273" s="150"/>
      <c r="AC273" s="150"/>
      <c r="AD273" s="150"/>
      <c r="AE273" s="150"/>
      <c r="AF273" s="150"/>
      <c r="AG273" s="150" t="s">
        <v>242</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57"/>
      <c r="B274" s="158"/>
      <c r="C274" s="189" t="s">
        <v>2229</v>
      </c>
      <c r="D274" s="184"/>
      <c r="E274" s="185">
        <v>29.9</v>
      </c>
      <c r="F274" s="161"/>
      <c r="G274" s="161"/>
      <c r="H274" s="161"/>
      <c r="I274" s="161"/>
      <c r="J274" s="161"/>
      <c r="K274" s="161"/>
      <c r="L274" s="161"/>
      <c r="M274" s="161"/>
      <c r="N274" s="161"/>
      <c r="O274" s="161"/>
      <c r="P274" s="161"/>
      <c r="Q274" s="161"/>
      <c r="R274" s="161"/>
      <c r="S274" s="161"/>
      <c r="T274" s="161"/>
      <c r="U274" s="161"/>
      <c r="V274" s="161"/>
      <c r="W274" s="161"/>
      <c r="X274" s="161"/>
      <c r="Y274" s="150"/>
      <c r="Z274" s="150"/>
      <c r="AA274" s="150"/>
      <c r="AB274" s="150"/>
      <c r="AC274" s="150"/>
      <c r="AD274" s="150"/>
      <c r="AE274" s="150"/>
      <c r="AF274" s="150"/>
      <c r="AG274" s="150" t="s">
        <v>246</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
      <c r="A275" s="157"/>
      <c r="B275" s="158"/>
      <c r="C275" s="261"/>
      <c r="D275" s="262"/>
      <c r="E275" s="262"/>
      <c r="F275" s="262"/>
      <c r="G275" s="262"/>
      <c r="H275" s="161"/>
      <c r="I275" s="161"/>
      <c r="J275" s="161"/>
      <c r="K275" s="161"/>
      <c r="L275" s="161"/>
      <c r="M275" s="161"/>
      <c r="N275" s="161"/>
      <c r="O275" s="161"/>
      <c r="P275" s="161"/>
      <c r="Q275" s="161"/>
      <c r="R275" s="161"/>
      <c r="S275" s="161"/>
      <c r="T275" s="161"/>
      <c r="U275" s="161"/>
      <c r="V275" s="161"/>
      <c r="W275" s="161"/>
      <c r="X275" s="161"/>
      <c r="Y275" s="150"/>
      <c r="Z275" s="150"/>
      <c r="AA275" s="150"/>
      <c r="AB275" s="150"/>
      <c r="AC275" s="150"/>
      <c r="AD275" s="150"/>
      <c r="AE275" s="150"/>
      <c r="AF275" s="150"/>
      <c r="AG275" s="150" t="s">
        <v>221</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
      <c r="A276" s="170">
        <v>61</v>
      </c>
      <c r="B276" s="171" t="s">
        <v>2230</v>
      </c>
      <c r="C276" s="180" t="s">
        <v>2231</v>
      </c>
      <c r="D276" s="172" t="s">
        <v>276</v>
      </c>
      <c r="E276" s="173">
        <v>4.4800000000000004</v>
      </c>
      <c r="F276" s="174">
        <v>66.11</v>
      </c>
      <c r="G276" s="175">
        <f>ROUND(E276*F276,2)</f>
        <v>296.17</v>
      </c>
      <c r="H276" s="174"/>
      <c r="I276" s="175">
        <f>ROUND(E276*H276,2)</f>
        <v>0</v>
      </c>
      <c r="J276" s="174"/>
      <c r="K276" s="175">
        <f>ROUND(E276*J276,2)</f>
        <v>0</v>
      </c>
      <c r="L276" s="175">
        <v>21</v>
      </c>
      <c r="M276" s="175">
        <f>G276*(1+L276/100)</f>
        <v>358.3657</v>
      </c>
      <c r="N276" s="175">
        <v>2.1000000000000001E-4</v>
      </c>
      <c r="O276" s="175">
        <f>ROUND(E276*N276,2)</f>
        <v>0</v>
      </c>
      <c r="P276" s="175">
        <v>0</v>
      </c>
      <c r="Q276" s="175">
        <f>ROUND(E276*P276,2)</f>
        <v>0</v>
      </c>
      <c r="R276" s="175" t="s">
        <v>627</v>
      </c>
      <c r="S276" s="175" t="s">
        <v>217</v>
      </c>
      <c r="T276" s="176" t="s">
        <v>218</v>
      </c>
      <c r="U276" s="161">
        <v>9.5000000000000001E-2</v>
      </c>
      <c r="V276" s="161">
        <f>ROUND(E276*U276,2)</f>
        <v>0.43</v>
      </c>
      <c r="W276" s="161"/>
      <c r="X276" s="161" t="s">
        <v>241</v>
      </c>
      <c r="Y276" s="150"/>
      <c r="Z276" s="150"/>
      <c r="AA276" s="150"/>
      <c r="AB276" s="150"/>
      <c r="AC276" s="150"/>
      <c r="AD276" s="150"/>
      <c r="AE276" s="150"/>
      <c r="AF276" s="150"/>
      <c r="AG276" s="150" t="s">
        <v>242</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outlineLevel="1" x14ac:dyDescent="0.2">
      <c r="A277" s="157"/>
      <c r="B277" s="158"/>
      <c r="C277" s="189" t="s">
        <v>2232</v>
      </c>
      <c r="D277" s="184"/>
      <c r="E277" s="185">
        <v>4.4800000000000004</v>
      </c>
      <c r="F277" s="161"/>
      <c r="G277" s="161"/>
      <c r="H277" s="161"/>
      <c r="I277" s="161"/>
      <c r="J277" s="161"/>
      <c r="K277" s="161"/>
      <c r="L277" s="161"/>
      <c r="M277" s="161"/>
      <c r="N277" s="161"/>
      <c r="O277" s="161"/>
      <c r="P277" s="161"/>
      <c r="Q277" s="161"/>
      <c r="R277" s="161"/>
      <c r="S277" s="161"/>
      <c r="T277" s="161"/>
      <c r="U277" s="161"/>
      <c r="V277" s="161"/>
      <c r="W277" s="161"/>
      <c r="X277" s="161"/>
      <c r="Y277" s="150"/>
      <c r="Z277" s="150"/>
      <c r="AA277" s="150"/>
      <c r="AB277" s="150"/>
      <c r="AC277" s="150"/>
      <c r="AD277" s="150"/>
      <c r="AE277" s="150"/>
      <c r="AF277" s="150"/>
      <c r="AG277" s="150" t="s">
        <v>246</v>
      </c>
      <c r="AH277" s="150">
        <v>5</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
      <c r="A278" s="157"/>
      <c r="B278" s="158"/>
      <c r="C278" s="261"/>
      <c r="D278" s="262"/>
      <c r="E278" s="262"/>
      <c r="F278" s="262"/>
      <c r="G278" s="262"/>
      <c r="H278" s="161"/>
      <c r="I278" s="161"/>
      <c r="J278" s="161"/>
      <c r="K278" s="161"/>
      <c r="L278" s="161"/>
      <c r="M278" s="161"/>
      <c r="N278" s="161"/>
      <c r="O278" s="161"/>
      <c r="P278" s="161"/>
      <c r="Q278" s="161"/>
      <c r="R278" s="161"/>
      <c r="S278" s="161"/>
      <c r="T278" s="161"/>
      <c r="U278" s="161"/>
      <c r="V278" s="161"/>
      <c r="W278" s="161"/>
      <c r="X278" s="161"/>
      <c r="Y278" s="150"/>
      <c r="Z278" s="150"/>
      <c r="AA278" s="150"/>
      <c r="AB278" s="150"/>
      <c r="AC278" s="150"/>
      <c r="AD278" s="150"/>
      <c r="AE278" s="150"/>
      <c r="AF278" s="150"/>
      <c r="AG278" s="150" t="s">
        <v>221</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outlineLevel="1" x14ac:dyDescent="0.2">
      <c r="A279" s="170">
        <v>62</v>
      </c>
      <c r="B279" s="171" t="s">
        <v>2233</v>
      </c>
      <c r="C279" s="180" t="s">
        <v>1404</v>
      </c>
      <c r="D279" s="172" t="s">
        <v>276</v>
      </c>
      <c r="E279" s="173">
        <v>4.4800000000000004</v>
      </c>
      <c r="F279" s="174">
        <v>583.39</v>
      </c>
      <c r="G279" s="175">
        <f>ROUND(E279*F279,2)</f>
        <v>2613.59</v>
      </c>
      <c r="H279" s="174"/>
      <c r="I279" s="175">
        <f>ROUND(E279*H279,2)</f>
        <v>0</v>
      </c>
      <c r="J279" s="174"/>
      <c r="K279" s="175">
        <f>ROUND(E279*J279,2)</f>
        <v>0</v>
      </c>
      <c r="L279" s="175">
        <v>21</v>
      </c>
      <c r="M279" s="175">
        <f>G279*(1+L279/100)</f>
        <v>3162.4439000000002</v>
      </c>
      <c r="N279" s="175">
        <v>3.6800000000000001E-3</v>
      </c>
      <c r="O279" s="175">
        <f>ROUND(E279*N279,2)</f>
        <v>0.02</v>
      </c>
      <c r="P279" s="175">
        <v>0</v>
      </c>
      <c r="Q279" s="175">
        <f>ROUND(E279*P279,2)</f>
        <v>0</v>
      </c>
      <c r="R279" s="175" t="s">
        <v>627</v>
      </c>
      <c r="S279" s="175" t="s">
        <v>217</v>
      </c>
      <c r="T279" s="176" t="s">
        <v>218</v>
      </c>
      <c r="U279" s="161">
        <v>0.38500000000000001</v>
      </c>
      <c r="V279" s="161">
        <f>ROUND(E279*U279,2)</f>
        <v>1.72</v>
      </c>
      <c r="W279" s="161"/>
      <c r="X279" s="161" t="s">
        <v>241</v>
      </c>
      <c r="Y279" s="150"/>
      <c r="Z279" s="150"/>
      <c r="AA279" s="150"/>
      <c r="AB279" s="150"/>
      <c r="AC279" s="150"/>
      <c r="AD279" s="150"/>
      <c r="AE279" s="150"/>
      <c r="AF279" s="150"/>
      <c r="AG279" s="150" t="s">
        <v>242</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
      <c r="A280" s="157"/>
      <c r="B280" s="158"/>
      <c r="C280" s="189" t="s">
        <v>2234</v>
      </c>
      <c r="D280" s="184"/>
      <c r="E280" s="185">
        <v>4.4800000000000004</v>
      </c>
      <c r="F280" s="161"/>
      <c r="G280" s="161"/>
      <c r="H280" s="161"/>
      <c r="I280" s="161"/>
      <c r="J280" s="161"/>
      <c r="K280" s="161"/>
      <c r="L280" s="161"/>
      <c r="M280" s="161"/>
      <c r="N280" s="161"/>
      <c r="O280" s="161"/>
      <c r="P280" s="161"/>
      <c r="Q280" s="161"/>
      <c r="R280" s="161"/>
      <c r="S280" s="161"/>
      <c r="T280" s="161"/>
      <c r="U280" s="161"/>
      <c r="V280" s="161"/>
      <c r="W280" s="161"/>
      <c r="X280" s="161"/>
      <c r="Y280" s="150"/>
      <c r="Z280" s="150"/>
      <c r="AA280" s="150"/>
      <c r="AB280" s="150"/>
      <c r="AC280" s="150"/>
      <c r="AD280" s="150"/>
      <c r="AE280" s="150"/>
      <c r="AF280" s="150"/>
      <c r="AG280" s="150" t="s">
        <v>246</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
      <c r="A281" s="157"/>
      <c r="B281" s="158"/>
      <c r="C281" s="261"/>
      <c r="D281" s="262"/>
      <c r="E281" s="262"/>
      <c r="F281" s="262"/>
      <c r="G281" s="262"/>
      <c r="H281" s="161"/>
      <c r="I281" s="161"/>
      <c r="J281" s="161"/>
      <c r="K281" s="161"/>
      <c r="L281" s="161"/>
      <c r="M281" s="161"/>
      <c r="N281" s="161"/>
      <c r="O281" s="161"/>
      <c r="P281" s="161"/>
      <c r="Q281" s="161"/>
      <c r="R281" s="161"/>
      <c r="S281" s="161"/>
      <c r="T281" s="161"/>
      <c r="U281" s="161"/>
      <c r="V281" s="161"/>
      <c r="W281" s="161"/>
      <c r="X281" s="161"/>
      <c r="Y281" s="150"/>
      <c r="Z281" s="150"/>
      <c r="AA281" s="150"/>
      <c r="AB281" s="150"/>
      <c r="AC281" s="150"/>
      <c r="AD281" s="150"/>
      <c r="AE281" s="150"/>
      <c r="AF281" s="150"/>
      <c r="AG281" s="150" t="s">
        <v>221</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
      <c r="A282" s="157">
        <v>63</v>
      </c>
      <c r="B282" s="158" t="s">
        <v>643</v>
      </c>
      <c r="C282" s="190" t="s">
        <v>644</v>
      </c>
      <c r="D282" s="159" t="s">
        <v>0</v>
      </c>
      <c r="E282" s="177">
        <v>147.2372</v>
      </c>
      <c r="F282" s="162">
        <v>4.05</v>
      </c>
      <c r="G282" s="161">
        <f>ROUND(E282*F282,2)</f>
        <v>596.30999999999995</v>
      </c>
      <c r="H282" s="162"/>
      <c r="I282" s="161">
        <f>ROUND(E282*H282,2)</f>
        <v>0</v>
      </c>
      <c r="J282" s="162"/>
      <c r="K282" s="161">
        <f>ROUND(E282*J282,2)</f>
        <v>0</v>
      </c>
      <c r="L282" s="161">
        <v>21</v>
      </c>
      <c r="M282" s="161">
        <f>G282*(1+L282/100)</f>
        <v>721.53509999999994</v>
      </c>
      <c r="N282" s="161">
        <v>0</v>
      </c>
      <c r="O282" s="161">
        <f>ROUND(E282*N282,2)</f>
        <v>0</v>
      </c>
      <c r="P282" s="161">
        <v>0</v>
      </c>
      <c r="Q282" s="161">
        <f>ROUND(E282*P282,2)</f>
        <v>0</v>
      </c>
      <c r="R282" s="161" t="s">
        <v>627</v>
      </c>
      <c r="S282" s="161" t="s">
        <v>217</v>
      </c>
      <c r="T282" s="161" t="s">
        <v>218</v>
      </c>
      <c r="U282" s="161">
        <v>0</v>
      </c>
      <c r="V282" s="161">
        <f>ROUND(E282*U282,2)</f>
        <v>0</v>
      </c>
      <c r="W282" s="161"/>
      <c r="X282" s="161" t="s">
        <v>622</v>
      </c>
      <c r="Y282" s="150"/>
      <c r="Z282" s="150"/>
      <c r="AA282" s="150"/>
      <c r="AB282" s="150"/>
      <c r="AC282" s="150"/>
      <c r="AD282" s="150"/>
      <c r="AE282" s="150"/>
      <c r="AF282" s="150"/>
      <c r="AG282" s="150" t="s">
        <v>623</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
      <c r="A283" s="157"/>
      <c r="B283" s="158"/>
      <c r="C283" s="263" t="s">
        <v>645</v>
      </c>
      <c r="D283" s="264"/>
      <c r="E283" s="264"/>
      <c r="F283" s="264"/>
      <c r="G283" s="264"/>
      <c r="H283" s="161"/>
      <c r="I283" s="161"/>
      <c r="J283" s="161"/>
      <c r="K283" s="161"/>
      <c r="L283" s="161"/>
      <c r="M283" s="161"/>
      <c r="N283" s="161"/>
      <c r="O283" s="161"/>
      <c r="P283" s="161"/>
      <c r="Q283" s="161"/>
      <c r="R283" s="161"/>
      <c r="S283" s="161"/>
      <c r="T283" s="161"/>
      <c r="U283" s="161"/>
      <c r="V283" s="161"/>
      <c r="W283" s="161"/>
      <c r="X283" s="161"/>
      <c r="Y283" s="150"/>
      <c r="Z283" s="150"/>
      <c r="AA283" s="150"/>
      <c r="AB283" s="150"/>
      <c r="AC283" s="150"/>
      <c r="AD283" s="150"/>
      <c r="AE283" s="150"/>
      <c r="AF283" s="150"/>
      <c r="AG283" s="150" t="s">
        <v>244</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
      <c r="A284" s="157"/>
      <c r="B284" s="158"/>
      <c r="C284" s="261"/>
      <c r="D284" s="262"/>
      <c r="E284" s="262"/>
      <c r="F284" s="262"/>
      <c r="G284" s="262"/>
      <c r="H284" s="161"/>
      <c r="I284" s="161"/>
      <c r="J284" s="161"/>
      <c r="K284" s="161"/>
      <c r="L284" s="161"/>
      <c r="M284" s="161"/>
      <c r="N284" s="161"/>
      <c r="O284" s="161"/>
      <c r="P284" s="161"/>
      <c r="Q284" s="161"/>
      <c r="R284" s="161"/>
      <c r="S284" s="161"/>
      <c r="T284" s="161"/>
      <c r="U284" s="161"/>
      <c r="V284" s="161"/>
      <c r="W284" s="161"/>
      <c r="X284" s="161"/>
      <c r="Y284" s="150"/>
      <c r="Z284" s="150"/>
      <c r="AA284" s="150"/>
      <c r="AB284" s="150"/>
      <c r="AC284" s="150"/>
      <c r="AD284" s="150"/>
      <c r="AE284" s="150"/>
      <c r="AF284" s="150"/>
      <c r="AG284" s="150" t="s">
        <v>221</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x14ac:dyDescent="0.2">
      <c r="A285" s="164" t="s">
        <v>212</v>
      </c>
      <c r="B285" s="165" t="s">
        <v>129</v>
      </c>
      <c r="C285" s="179" t="s">
        <v>130</v>
      </c>
      <c r="D285" s="166"/>
      <c r="E285" s="167"/>
      <c r="F285" s="168"/>
      <c r="G285" s="168">
        <f>SUMIF(AG286:AG297,"&lt;&gt;NOR",G286:G297)</f>
        <v>10739.82</v>
      </c>
      <c r="H285" s="168"/>
      <c r="I285" s="168">
        <f>SUM(I286:I297)</f>
        <v>0</v>
      </c>
      <c r="J285" s="168"/>
      <c r="K285" s="168">
        <f>SUM(K286:K297)</f>
        <v>0</v>
      </c>
      <c r="L285" s="168"/>
      <c r="M285" s="168">
        <f>SUM(M286:M297)</f>
        <v>12995.182200000001</v>
      </c>
      <c r="N285" s="168"/>
      <c r="O285" s="168">
        <f>SUM(O286:O297)</f>
        <v>0.05</v>
      </c>
      <c r="P285" s="168"/>
      <c r="Q285" s="168">
        <f>SUM(Q286:Q297)</f>
        <v>0</v>
      </c>
      <c r="R285" s="168"/>
      <c r="S285" s="168"/>
      <c r="T285" s="169"/>
      <c r="U285" s="163"/>
      <c r="V285" s="163">
        <f>SUM(V286:V297)</f>
        <v>4.26</v>
      </c>
      <c r="W285" s="163"/>
      <c r="X285" s="163"/>
      <c r="AG285" t="s">
        <v>213</v>
      </c>
    </row>
    <row r="286" spans="1:60" outlineLevel="1" x14ac:dyDescent="0.2">
      <c r="A286" s="170">
        <v>64</v>
      </c>
      <c r="B286" s="171" t="s">
        <v>676</v>
      </c>
      <c r="C286" s="180" t="s">
        <v>677</v>
      </c>
      <c r="D286" s="172" t="s">
        <v>276</v>
      </c>
      <c r="E286" s="173">
        <v>26</v>
      </c>
      <c r="F286" s="174">
        <v>46.64</v>
      </c>
      <c r="G286" s="175">
        <f>ROUND(E286*F286,2)</f>
        <v>1212.6400000000001</v>
      </c>
      <c r="H286" s="174"/>
      <c r="I286" s="175">
        <f>ROUND(E286*H286,2)</f>
        <v>0</v>
      </c>
      <c r="J286" s="174"/>
      <c r="K286" s="175">
        <f>ROUND(E286*J286,2)</f>
        <v>0</v>
      </c>
      <c r="L286" s="175">
        <v>21</v>
      </c>
      <c r="M286" s="175">
        <f>G286*(1+L286/100)</f>
        <v>1467.2944</v>
      </c>
      <c r="N286" s="175">
        <v>0</v>
      </c>
      <c r="O286" s="175">
        <f>ROUND(E286*N286,2)</f>
        <v>0</v>
      </c>
      <c r="P286" s="175">
        <v>0</v>
      </c>
      <c r="Q286" s="175">
        <f>ROUND(E286*P286,2)</f>
        <v>0</v>
      </c>
      <c r="R286" s="175" t="s">
        <v>678</v>
      </c>
      <c r="S286" s="175" t="s">
        <v>217</v>
      </c>
      <c r="T286" s="176" t="s">
        <v>218</v>
      </c>
      <c r="U286" s="161">
        <v>0.08</v>
      </c>
      <c r="V286" s="161">
        <f>ROUND(E286*U286,2)</f>
        <v>2.08</v>
      </c>
      <c r="W286" s="161"/>
      <c r="X286" s="161" t="s">
        <v>241</v>
      </c>
      <c r="Y286" s="150"/>
      <c r="Z286" s="150"/>
      <c r="AA286" s="150"/>
      <c r="AB286" s="150"/>
      <c r="AC286" s="150"/>
      <c r="AD286" s="150"/>
      <c r="AE286" s="150"/>
      <c r="AF286" s="150"/>
      <c r="AG286" s="150" t="s">
        <v>242</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outlineLevel="1" x14ac:dyDescent="0.2">
      <c r="A287" s="157"/>
      <c r="B287" s="158"/>
      <c r="C287" s="189" t="s">
        <v>2179</v>
      </c>
      <c r="D287" s="184"/>
      <c r="E287" s="185">
        <v>26</v>
      </c>
      <c r="F287" s="161"/>
      <c r="G287" s="161"/>
      <c r="H287" s="161"/>
      <c r="I287" s="161"/>
      <c r="J287" s="161"/>
      <c r="K287" s="161"/>
      <c r="L287" s="161"/>
      <c r="M287" s="161"/>
      <c r="N287" s="161"/>
      <c r="O287" s="161"/>
      <c r="P287" s="161"/>
      <c r="Q287" s="161"/>
      <c r="R287" s="161"/>
      <c r="S287" s="161"/>
      <c r="T287" s="161"/>
      <c r="U287" s="161"/>
      <c r="V287" s="161"/>
      <c r="W287" s="161"/>
      <c r="X287" s="161"/>
      <c r="Y287" s="150"/>
      <c r="Z287" s="150"/>
      <c r="AA287" s="150"/>
      <c r="AB287" s="150"/>
      <c r="AC287" s="150"/>
      <c r="AD287" s="150"/>
      <c r="AE287" s="150"/>
      <c r="AF287" s="150"/>
      <c r="AG287" s="150" t="s">
        <v>246</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outlineLevel="1" x14ac:dyDescent="0.2">
      <c r="A288" s="157"/>
      <c r="B288" s="158"/>
      <c r="C288" s="261"/>
      <c r="D288" s="262"/>
      <c r="E288" s="262"/>
      <c r="F288" s="262"/>
      <c r="G288" s="262"/>
      <c r="H288" s="161"/>
      <c r="I288" s="161"/>
      <c r="J288" s="161"/>
      <c r="K288" s="161"/>
      <c r="L288" s="161"/>
      <c r="M288" s="161"/>
      <c r="N288" s="161"/>
      <c r="O288" s="161"/>
      <c r="P288" s="161"/>
      <c r="Q288" s="161"/>
      <c r="R288" s="161"/>
      <c r="S288" s="161"/>
      <c r="T288" s="161"/>
      <c r="U288" s="161"/>
      <c r="V288" s="161"/>
      <c r="W288" s="161"/>
      <c r="X288" s="161"/>
      <c r="Y288" s="150"/>
      <c r="Z288" s="150"/>
      <c r="AA288" s="150"/>
      <c r="AB288" s="150"/>
      <c r="AC288" s="150"/>
      <c r="AD288" s="150"/>
      <c r="AE288" s="150"/>
      <c r="AF288" s="150"/>
      <c r="AG288" s="150" t="s">
        <v>221</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ht="22.5" outlineLevel="1" x14ac:dyDescent="0.2">
      <c r="A289" s="170">
        <v>65</v>
      </c>
      <c r="B289" s="171" t="s">
        <v>2235</v>
      </c>
      <c r="C289" s="180" t="s">
        <v>2236</v>
      </c>
      <c r="D289" s="172" t="s">
        <v>276</v>
      </c>
      <c r="E289" s="173">
        <v>31.2</v>
      </c>
      <c r="F289" s="174">
        <v>48.66</v>
      </c>
      <c r="G289" s="175">
        <f>ROUND(E289*F289,2)</f>
        <v>1518.19</v>
      </c>
      <c r="H289" s="174"/>
      <c r="I289" s="175">
        <f>ROUND(E289*H289,2)</f>
        <v>0</v>
      </c>
      <c r="J289" s="174"/>
      <c r="K289" s="175">
        <f>ROUND(E289*J289,2)</f>
        <v>0</v>
      </c>
      <c r="L289" s="175">
        <v>21</v>
      </c>
      <c r="M289" s="175">
        <f>G289*(1+L289/100)</f>
        <v>1837.0099</v>
      </c>
      <c r="N289" s="175">
        <v>1.0000000000000001E-5</v>
      </c>
      <c r="O289" s="175">
        <f>ROUND(E289*N289,2)</f>
        <v>0</v>
      </c>
      <c r="P289" s="175">
        <v>0</v>
      </c>
      <c r="Q289" s="175">
        <f>ROUND(E289*P289,2)</f>
        <v>0</v>
      </c>
      <c r="R289" s="175" t="s">
        <v>678</v>
      </c>
      <c r="S289" s="175" t="s">
        <v>217</v>
      </c>
      <c r="T289" s="176" t="s">
        <v>218</v>
      </c>
      <c r="U289" s="161">
        <v>7.0000000000000007E-2</v>
      </c>
      <c r="V289" s="161">
        <f>ROUND(E289*U289,2)</f>
        <v>2.1800000000000002</v>
      </c>
      <c r="W289" s="161"/>
      <c r="X289" s="161" t="s">
        <v>241</v>
      </c>
      <c r="Y289" s="150"/>
      <c r="Z289" s="150"/>
      <c r="AA289" s="150"/>
      <c r="AB289" s="150"/>
      <c r="AC289" s="150"/>
      <c r="AD289" s="150"/>
      <c r="AE289" s="150"/>
      <c r="AF289" s="150"/>
      <c r="AG289" s="150" t="s">
        <v>242</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
      <c r="A290" s="157"/>
      <c r="B290" s="158"/>
      <c r="C290" s="189" t="s">
        <v>2237</v>
      </c>
      <c r="D290" s="184"/>
      <c r="E290" s="185">
        <v>31.2</v>
      </c>
      <c r="F290" s="161"/>
      <c r="G290" s="161"/>
      <c r="H290" s="161"/>
      <c r="I290" s="161"/>
      <c r="J290" s="161"/>
      <c r="K290" s="161"/>
      <c r="L290" s="161"/>
      <c r="M290" s="161"/>
      <c r="N290" s="161"/>
      <c r="O290" s="161"/>
      <c r="P290" s="161"/>
      <c r="Q290" s="161"/>
      <c r="R290" s="161"/>
      <c r="S290" s="161"/>
      <c r="T290" s="161"/>
      <c r="U290" s="161"/>
      <c r="V290" s="161"/>
      <c r="W290" s="161"/>
      <c r="X290" s="161"/>
      <c r="Y290" s="150"/>
      <c r="Z290" s="150"/>
      <c r="AA290" s="150"/>
      <c r="AB290" s="150"/>
      <c r="AC290" s="150"/>
      <c r="AD290" s="150"/>
      <c r="AE290" s="150"/>
      <c r="AF290" s="150"/>
      <c r="AG290" s="150" t="s">
        <v>246</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
      <c r="A291" s="157"/>
      <c r="B291" s="158"/>
      <c r="C291" s="261"/>
      <c r="D291" s="262"/>
      <c r="E291" s="262"/>
      <c r="F291" s="262"/>
      <c r="G291" s="262"/>
      <c r="H291" s="161"/>
      <c r="I291" s="161"/>
      <c r="J291" s="161"/>
      <c r="K291" s="161"/>
      <c r="L291" s="161"/>
      <c r="M291" s="161"/>
      <c r="N291" s="161"/>
      <c r="O291" s="161"/>
      <c r="P291" s="161"/>
      <c r="Q291" s="161"/>
      <c r="R291" s="161"/>
      <c r="S291" s="161"/>
      <c r="T291" s="161"/>
      <c r="U291" s="161"/>
      <c r="V291" s="161"/>
      <c r="W291" s="161"/>
      <c r="X291" s="161"/>
      <c r="Y291" s="150"/>
      <c r="Z291" s="150"/>
      <c r="AA291" s="150"/>
      <c r="AB291" s="150"/>
      <c r="AC291" s="150"/>
      <c r="AD291" s="150"/>
      <c r="AE291" s="150"/>
      <c r="AF291" s="150"/>
      <c r="AG291" s="150" t="s">
        <v>221</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ht="22.5" outlineLevel="1" x14ac:dyDescent="0.2">
      <c r="A292" s="170">
        <v>66</v>
      </c>
      <c r="B292" s="171" t="s">
        <v>686</v>
      </c>
      <c r="C292" s="180" t="s">
        <v>687</v>
      </c>
      <c r="D292" s="172" t="s">
        <v>249</v>
      </c>
      <c r="E292" s="173">
        <v>2.73</v>
      </c>
      <c r="F292" s="174">
        <v>2854.67</v>
      </c>
      <c r="G292" s="175">
        <f>ROUND(E292*F292,2)</f>
        <v>7793.25</v>
      </c>
      <c r="H292" s="174"/>
      <c r="I292" s="175">
        <f>ROUND(E292*H292,2)</f>
        <v>0</v>
      </c>
      <c r="J292" s="174"/>
      <c r="K292" s="175">
        <f>ROUND(E292*J292,2)</f>
        <v>0</v>
      </c>
      <c r="L292" s="175">
        <v>21</v>
      </c>
      <c r="M292" s="175">
        <f>G292*(1+L292/100)</f>
        <v>9429.8325000000004</v>
      </c>
      <c r="N292" s="175">
        <v>0.02</v>
      </c>
      <c r="O292" s="175">
        <f>ROUND(E292*N292,2)</f>
        <v>0.05</v>
      </c>
      <c r="P292" s="175">
        <v>0</v>
      </c>
      <c r="Q292" s="175">
        <f>ROUND(E292*P292,2)</f>
        <v>0</v>
      </c>
      <c r="R292" s="175" t="s">
        <v>295</v>
      </c>
      <c r="S292" s="175" t="s">
        <v>217</v>
      </c>
      <c r="T292" s="176" t="s">
        <v>218</v>
      </c>
      <c r="U292" s="161">
        <v>0</v>
      </c>
      <c r="V292" s="161">
        <f>ROUND(E292*U292,2)</f>
        <v>0</v>
      </c>
      <c r="W292" s="161"/>
      <c r="X292" s="161" t="s">
        <v>296</v>
      </c>
      <c r="Y292" s="150"/>
      <c r="Z292" s="150"/>
      <c r="AA292" s="150"/>
      <c r="AB292" s="150"/>
      <c r="AC292" s="150"/>
      <c r="AD292" s="150"/>
      <c r="AE292" s="150"/>
      <c r="AF292" s="150"/>
      <c r="AG292" s="150" t="s">
        <v>297</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
      <c r="A293" s="157"/>
      <c r="B293" s="158"/>
      <c r="C293" s="189" t="s">
        <v>2238</v>
      </c>
      <c r="D293" s="184"/>
      <c r="E293" s="185">
        <v>2.73</v>
      </c>
      <c r="F293" s="161"/>
      <c r="G293" s="161"/>
      <c r="H293" s="161"/>
      <c r="I293" s="161"/>
      <c r="J293" s="161"/>
      <c r="K293" s="161"/>
      <c r="L293" s="161"/>
      <c r="M293" s="161"/>
      <c r="N293" s="161"/>
      <c r="O293" s="161"/>
      <c r="P293" s="161"/>
      <c r="Q293" s="161"/>
      <c r="R293" s="161"/>
      <c r="S293" s="161"/>
      <c r="T293" s="161"/>
      <c r="U293" s="161"/>
      <c r="V293" s="161"/>
      <c r="W293" s="161"/>
      <c r="X293" s="161"/>
      <c r="Y293" s="150"/>
      <c r="Z293" s="150"/>
      <c r="AA293" s="150"/>
      <c r="AB293" s="150"/>
      <c r="AC293" s="150"/>
      <c r="AD293" s="150"/>
      <c r="AE293" s="150"/>
      <c r="AF293" s="150"/>
      <c r="AG293" s="150" t="s">
        <v>246</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
      <c r="A294" s="157"/>
      <c r="B294" s="158"/>
      <c r="C294" s="261"/>
      <c r="D294" s="262"/>
      <c r="E294" s="262"/>
      <c r="F294" s="262"/>
      <c r="G294" s="262"/>
      <c r="H294" s="161"/>
      <c r="I294" s="161"/>
      <c r="J294" s="161"/>
      <c r="K294" s="161"/>
      <c r="L294" s="161"/>
      <c r="M294" s="161"/>
      <c r="N294" s="161"/>
      <c r="O294" s="161"/>
      <c r="P294" s="161"/>
      <c r="Q294" s="161"/>
      <c r="R294" s="161"/>
      <c r="S294" s="161"/>
      <c r="T294" s="161"/>
      <c r="U294" s="161"/>
      <c r="V294" s="161"/>
      <c r="W294" s="161"/>
      <c r="X294" s="161"/>
      <c r="Y294" s="150"/>
      <c r="Z294" s="150"/>
      <c r="AA294" s="150"/>
      <c r="AB294" s="150"/>
      <c r="AC294" s="150"/>
      <c r="AD294" s="150"/>
      <c r="AE294" s="150"/>
      <c r="AF294" s="150"/>
      <c r="AG294" s="150" t="s">
        <v>221</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
      <c r="A295" s="157">
        <v>67</v>
      </c>
      <c r="B295" s="158" t="s">
        <v>701</v>
      </c>
      <c r="C295" s="190" t="s">
        <v>702</v>
      </c>
      <c r="D295" s="159" t="s">
        <v>0</v>
      </c>
      <c r="E295" s="177">
        <v>105.24079999999999</v>
      </c>
      <c r="F295" s="162">
        <v>2.0499999999999998</v>
      </c>
      <c r="G295" s="161">
        <f>ROUND(E295*F295,2)</f>
        <v>215.74</v>
      </c>
      <c r="H295" s="162"/>
      <c r="I295" s="161">
        <f>ROUND(E295*H295,2)</f>
        <v>0</v>
      </c>
      <c r="J295" s="162"/>
      <c r="K295" s="161">
        <f>ROUND(E295*J295,2)</f>
        <v>0</v>
      </c>
      <c r="L295" s="161">
        <v>21</v>
      </c>
      <c r="M295" s="161">
        <f>G295*(1+L295/100)</f>
        <v>261.04540000000003</v>
      </c>
      <c r="N295" s="161">
        <v>0</v>
      </c>
      <c r="O295" s="161">
        <f>ROUND(E295*N295,2)</f>
        <v>0</v>
      </c>
      <c r="P295" s="161">
        <v>0</v>
      </c>
      <c r="Q295" s="161">
        <f>ROUND(E295*P295,2)</f>
        <v>0</v>
      </c>
      <c r="R295" s="161" t="s">
        <v>678</v>
      </c>
      <c r="S295" s="161" t="s">
        <v>217</v>
      </c>
      <c r="T295" s="161" t="s">
        <v>218</v>
      </c>
      <c r="U295" s="161">
        <v>0</v>
      </c>
      <c r="V295" s="161">
        <f>ROUND(E295*U295,2)</f>
        <v>0</v>
      </c>
      <c r="W295" s="161"/>
      <c r="X295" s="161" t="s">
        <v>622</v>
      </c>
      <c r="Y295" s="150"/>
      <c r="Z295" s="150"/>
      <c r="AA295" s="150"/>
      <c r="AB295" s="150"/>
      <c r="AC295" s="150"/>
      <c r="AD295" s="150"/>
      <c r="AE295" s="150"/>
      <c r="AF295" s="150"/>
      <c r="AG295" s="150" t="s">
        <v>623</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
      <c r="A296" s="157"/>
      <c r="B296" s="158"/>
      <c r="C296" s="263" t="s">
        <v>675</v>
      </c>
      <c r="D296" s="264"/>
      <c r="E296" s="264"/>
      <c r="F296" s="264"/>
      <c r="G296" s="264"/>
      <c r="H296" s="161"/>
      <c r="I296" s="161"/>
      <c r="J296" s="161"/>
      <c r="K296" s="161"/>
      <c r="L296" s="161"/>
      <c r="M296" s="161"/>
      <c r="N296" s="161"/>
      <c r="O296" s="161"/>
      <c r="P296" s="161"/>
      <c r="Q296" s="161"/>
      <c r="R296" s="161"/>
      <c r="S296" s="161"/>
      <c r="T296" s="161"/>
      <c r="U296" s="161"/>
      <c r="V296" s="161"/>
      <c r="W296" s="161"/>
      <c r="X296" s="161"/>
      <c r="Y296" s="150"/>
      <c r="Z296" s="150"/>
      <c r="AA296" s="150"/>
      <c r="AB296" s="150"/>
      <c r="AC296" s="150"/>
      <c r="AD296" s="150"/>
      <c r="AE296" s="150"/>
      <c r="AF296" s="150"/>
      <c r="AG296" s="150" t="s">
        <v>244</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
      <c r="A297" s="157"/>
      <c r="B297" s="158"/>
      <c r="C297" s="261"/>
      <c r="D297" s="262"/>
      <c r="E297" s="262"/>
      <c r="F297" s="262"/>
      <c r="G297" s="262"/>
      <c r="H297" s="161"/>
      <c r="I297" s="161"/>
      <c r="J297" s="161"/>
      <c r="K297" s="161"/>
      <c r="L297" s="161"/>
      <c r="M297" s="161"/>
      <c r="N297" s="161"/>
      <c r="O297" s="161"/>
      <c r="P297" s="161"/>
      <c r="Q297" s="161"/>
      <c r="R297" s="161"/>
      <c r="S297" s="161"/>
      <c r="T297" s="161"/>
      <c r="U297" s="161"/>
      <c r="V297" s="161"/>
      <c r="W297" s="161"/>
      <c r="X297" s="161"/>
      <c r="Y297" s="150"/>
      <c r="Z297" s="150"/>
      <c r="AA297" s="150"/>
      <c r="AB297" s="150"/>
      <c r="AC297" s="150"/>
      <c r="AD297" s="150"/>
      <c r="AE297" s="150"/>
      <c r="AF297" s="150"/>
      <c r="AG297" s="150" t="s">
        <v>221</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x14ac:dyDescent="0.2">
      <c r="A298" s="164" t="s">
        <v>212</v>
      </c>
      <c r="B298" s="165" t="s">
        <v>131</v>
      </c>
      <c r="C298" s="179" t="s">
        <v>132</v>
      </c>
      <c r="D298" s="166"/>
      <c r="E298" s="167"/>
      <c r="F298" s="168"/>
      <c r="G298" s="168">
        <f>SUMIF(AG299:AG330,"&lt;&gt;NOR",G299:G330)</f>
        <v>20040.929999999997</v>
      </c>
      <c r="H298" s="168"/>
      <c r="I298" s="168">
        <f>SUM(I299:I330)</f>
        <v>0</v>
      </c>
      <c r="J298" s="168"/>
      <c r="K298" s="168">
        <f>SUM(K299:K330)</f>
        <v>0</v>
      </c>
      <c r="L298" s="168"/>
      <c r="M298" s="168">
        <f>SUM(M299:M330)</f>
        <v>24249.525300000001</v>
      </c>
      <c r="N298" s="168"/>
      <c r="O298" s="168">
        <f>SUM(O299:O330)</f>
        <v>0.19000000000000003</v>
      </c>
      <c r="P298" s="168"/>
      <c r="Q298" s="168">
        <f>SUM(Q299:Q330)</f>
        <v>0</v>
      </c>
      <c r="R298" s="168"/>
      <c r="S298" s="168"/>
      <c r="T298" s="169"/>
      <c r="U298" s="163"/>
      <c r="V298" s="163">
        <f>SUM(V299:V330)</f>
        <v>32.86</v>
      </c>
      <c r="W298" s="163"/>
      <c r="X298" s="163"/>
      <c r="AG298" t="s">
        <v>213</v>
      </c>
    </row>
    <row r="299" spans="1:60" outlineLevel="1" x14ac:dyDescent="0.2">
      <c r="A299" s="170">
        <v>68</v>
      </c>
      <c r="B299" s="171" t="s">
        <v>2239</v>
      </c>
      <c r="C299" s="180" t="s">
        <v>2240</v>
      </c>
      <c r="D299" s="172" t="s">
        <v>332</v>
      </c>
      <c r="E299" s="173">
        <v>3</v>
      </c>
      <c r="F299" s="174">
        <v>1750.78</v>
      </c>
      <c r="G299" s="175">
        <f>ROUND(E299*F299,2)</f>
        <v>5252.34</v>
      </c>
      <c r="H299" s="174"/>
      <c r="I299" s="175">
        <f>ROUND(E299*H299,2)</f>
        <v>0</v>
      </c>
      <c r="J299" s="174"/>
      <c r="K299" s="175">
        <f>ROUND(E299*J299,2)</f>
        <v>0</v>
      </c>
      <c r="L299" s="175">
        <v>21</v>
      </c>
      <c r="M299" s="175">
        <f>G299*(1+L299/100)</f>
        <v>6355.3314</v>
      </c>
      <c r="N299" s="175">
        <v>5.8299999999999998E-2</v>
      </c>
      <c r="O299" s="175">
        <f>ROUND(E299*N299,2)</f>
        <v>0.17</v>
      </c>
      <c r="P299" s="175">
        <v>0</v>
      </c>
      <c r="Q299" s="175">
        <f>ROUND(E299*P299,2)</f>
        <v>0</v>
      </c>
      <c r="R299" s="175" t="s">
        <v>705</v>
      </c>
      <c r="S299" s="175" t="s">
        <v>217</v>
      </c>
      <c r="T299" s="176" t="s">
        <v>218</v>
      </c>
      <c r="U299" s="161">
        <v>2.9460000000000002</v>
      </c>
      <c r="V299" s="161">
        <f>ROUND(E299*U299,2)</f>
        <v>8.84</v>
      </c>
      <c r="W299" s="161"/>
      <c r="X299" s="161" t="s">
        <v>241</v>
      </c>
      <c r="Y299" s="150"/>
      <c r="Z299" s="150"/>
      <c r="AA299" s="150"/>
      <c r="AB299" s="150"/>
      <c r="AC299" s="150"/>
      <c r="AD299" s="150"/>
      <c r="AE299" s="150"/>
      <c r="AF299" s="150"/>
      <c r="AG299" s="150" t="s">
        <v>242</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
      <c r="A300" s="157"/>
      <c r="B300" s="158"/>
      <c r="C300" s="189" t="s">
        <v>93</v>
      </c>
      <c r="D300" s="184"/>
      <c r="E300" s="185">
        <v>3</v>
      </c>
      <c r="F300" s="161"/>
      <c r="G300" s="161"/>
      <c r="H300" s="161"/>
      <c r="I300" s="161"/>
      <c r="J300" s="161"/>
      <c r="K300" s="161"/>
      <c r="L300" s="161"/>
      <c r="M300" s="161"/>
      <c r="N300" s="161"/>
      <c r="O300" s="161"/>
      <c r="P300" s="161"/>
      <c r="Q300" s="161"/>
      <c r="R300" s="161"/>
      <c r="S300" s="161"/>
      <c r="T300" s="161"/>
      <c r="U300" s="161"/>
      <c r="V300" s="161"/>
      <c r="W300" s="161"/>
      <c r="X300" s="161"/>
      <c r="Y300" s="150"/>
      <c r="Z300" s="150"/>
      <c r="AA300" s="150"/>
      <c r="AB300" s="150"/>
      <c r="AC300" s="150"/>
      <c r="AD300" s="150"/>
      <c r="AE300" s="150"/>
      <c r="AF300" s="150"/>
      <c r="AG300" s="150" t="s">
        <v>246</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
      <c r="A301" s="157"/>
      <c r="B301" s="158"/>
      <c r="C301" s="261"/>
      <c r="D301" s="262"/>
      <c r="E301" s="262"/>
      <c r="F301" s="262"/>
      <c r="G301" s="262"/>
      <c r="H301" s="161"/>
      <c r="I301" s="161"/>
      <c r="J301" s="161"/>
      <c r="K301" s="161"/>
      <c r="L301" s="161"/>
      <c r="M301" s="161"/>
      <c r="N301" s="161"/>
      <c r="O301" s="161"/>
      <c r="P301" s="161"/>
      <c r="Q301" s="161"/>
      <c r="R301" s="161"/>
      <c r="S301" s="161"/>
      <c r="T301" s="161"/>
      <c r="U301" s="161"/>
      <c r="V301" s="161"/>
      <c r="W301" s="161"/>
      <c r="X301" s="161"/>
      <c r="Y301" s="150"/>
      <c r="Z301" s="150"/>
      <c r="AA301" s="150"/>
      <c r="AB301" s="150"/>
      <c r="AC301" s="150"/>
      <c r="AD301" s="150"/>
      <c r="AE301" s="150"/>
      <c r="AF301" s="150"/>
      <c r="AG301" s="150" t="s">
        <v>221</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
      <c r="A302" s="170">
        <v>69</v>
      </c>
      <c r="B302" s="171" t="s">
        <v>707</v>
      </c>
      <c r="C302" s="180" t="s">
        <v>708</v>
      </c>
      <c r="D302" s="172" t="s">
        <v>332</v>
      </c>
      <c r="E302" s="173">
        <v>2</v>
      </c>
      <c r="F302" s="174">
        <v>570.92999999999995</v>
      </c>
      <c r="G302" s="175">
        <f>ROUND(E302*F302,2)</f>
        <v>1141.8599999999999</v>
      </c>
      <c r="H302" s="174"/>
      <c r="I302" s="175">
        <f>ROUND(E302*H302,2)</f>
        <v>0</v>
      </c>
      <c r="J302" s="174"/>
      <c r="K302" s="175">
        <f>ROUND(E302*J302,2)</f>
        <v>0</v>
      </c>
      <c r="L302" s="175">
        <v>21</v>
      </c>
      <c r="M302" s="175">
        <f>G302*(1+L302/100)</f>
        <v>1381.6505999999999</v>
      </c>
      <c r="N302" s="175">
        <v>2.1000000000000001E-4</v>
      </c>
      <c r="O302" s="175">
        <f>ROUND(E302*N302,2)</f>
        <v>0</v>
      </c>
      <c r="P302" s="175">
        <v>0</v>
      </c>
      <c r="Q302" s="175">
        <f>ROUND(E302*P302,2)</f>
        <v>0</v>
      </c>
      <c r="R302" s="175" t="s">
        <v>705</v>
      </c>
      <c r="S302" s="175" t="s">
        <v>217</v>
      </c>
      <c r="T302" s="176" t="s">
        <v>218</v>
      </c>
      <c r="U302" s="161">
        <v>0.221</v>
      </c>
      <c r="V302" s="161">
        <f>ROUND(E302*U302,2)</f>
        <v>0.44</v>
      </c>
      <c r="W302" s="161"/>
      <c r="X302" s="161" t="s">
        <v>241</v>
      </c>
      <c r="Y302" s="150"/>
      <c r="Z302" s="150"/>
      <c r="AA302" s="150"/>
      <c r="AB302" s="150"/>
      <c r="AC302" s="150"/>
      <c r="AD302" s="150"/>
      <c r="AE302" s="150"/>
      <c r="AF302" s="150"/>
      <c r="AG302" s="150" t="s">
        <v>242</v>
      </c>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
      <c r="A303" s="157"/>
      <c r="B303" s="158"/>
      <c r="C303" s="259" t="s">
        <v>709</v>
      </c>
      <c r="D303" s="260"/>
      <c r="E303" s="260"/>
      <c r="F303" s="260"/>
      <c r="G303" s="260"/>
      <c r="H303" s="161"/>
      <c r="I303" s="161"/>
      <c r="J303" s="161"/>
      <c r="K303" s="161"/>
      <c r="L303" s="161"/>
      <c r="M303" s="161"/>
      <c r="N303" s="161"/>
      <c r="O303" s="161"/>
      <c r="P303" s="161"/>
      <c r="Q303" s="161"/>
      <c r="R303" s="161"/>
      <c r="S303" s="161"/>
      <c r="T303" s="161"/>
      <c r="U303" s="161"/>
      <c r="V303" s="161"/>
      <c r="W303" s="161"/>
      <c r="X303" s="161"/>
      <c r="Y303" s="150"/>
      <c r="Z303" s="150"/>
      <c r="AA303" s="150"/>
      <c r="AB303" s="150"/>
      <c r="AC303" s="150"/>
      <c r="AD303" s="150"/>
      <c r="AE303" s="150"/>
      <c r="AF303" s="150"/>
      <c r="AG303" s="150" t="s">
        <v>244</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
      <c r="A304" s="157"/>
      <c r="B304" s="158"/>
      <c r="C304" s="261"/>
      <c r="D304" s="262"/>
      <c r="E304" s="262"/>
      <c r="F304" s="262"/>
      <c r="G304" s="262"/>
      <c r="H304" s="161"/>
      <c r="I304" s="161"/>
      <c r="J304" s="161"/>
      <c r="K304" s="161"/>
      <c r="L304" s="161"/>
      <c r="M304" s="161"/>
      <c r="N304" s="161"/>
      <c r="O304" s="161"/>
      <c r="P304" s="161"/>
      <c r="Q304" s="161"/>
      <c r="R304" s="161"/>
      <c r="S304" s="161"/>
      <c r="T304" s="161"/>
      <c r="U304" s="161"/>
      <c r="V304" s="161"/>
      <c r="W304" s="161"/>
      <c r="X304" s="161"/>
      <c r="Y304" s="150"/>
      <c r="Z304" s="150"/>
      <c r="AA304" s="150"/>
      <c r="AB304" s="150"/>
      <c r="AC304" s="150"/>
      <c r="AD304" s="150"/>
      <c r="AE304" s="150"/>
      <c r="AF304" s="150"/>
      <c r="AG304" s="150" t="s">
        <v>221</v>
      </c>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
      <c r="A305" s="170">
        <v>70</v>
      </c>
      <c r="B305" s="171" t="s">
        <v>710</v>
      </c>
      <c r="C305" s="180" t="s">
        <v>711</v>
      </c>
      <c r="D305" s="172" t="s">
        <v>239</v>
      </c>
      <c r="E305" s="173">
        <v>11</v>
      </c>
      <c r="F305" s="174">
        <v>267.07</v>
      </c>
      <c r="G305" s="175">
        <f>ROUND(E305*F305,2)</f>
        <v>2937.77</v>
      </c>
      <c r="H305" s="174"/>
      <c r="I305" s="175">
        <f>ROUND(E305*H305,2)</f>
        <v>0</v>
      </c>
      <c r="J305" s="174"/>
      <c r="K305" s="175">
        <f>ROUND(E305*J305,2)</f>
        <v>0</v>
      </c>
      <c r="L305" s="175">
        <v>21</v>
      </c>
      <c r="M305" s="175">
        <f>G305*(1+L305/100)</f>
        <v>3554.7017000000001</v>
      </c>
      <c r="N305" s="175">
        <v>4.6999999999999999E-4</v>
      </c>
      <c r="O305" s="175">
        <f>ROUND(E305*N305,2)</f>
        <v>0.01</v>
      </c>
      <c r="P305" s="175">
        <v>0</v>
      </c>
      <c r="Q305" s="175">
        <f>ROUND(E305*P305,2)</f>
        <v>0</v>
      </c>
      <c r="R305" s="175" t="s">
        <v>705</v>
      </c>
      <c r="S305" s="175" t="s">
        <v>217</v>
      </c>
      <c r="T305" s="176" t="s">
        <v>218</v>
      </c>
      <c r="U305" s="161">
        <v>0.35899999999999999</v>
      </c>
      <c r="V305" s="161">
        <f>ROUND(E305*U305,2)</f>
        <v>3.95</v>
      </c>
      <c r="W305" s="161"/>
      <c r="X305" s="161" t="s">
        <v>241</v>
      </c>
      <c r="Y305" s="150"/>
      <c r="Z305" s="150"/>
      <c r="AA305" s="150"/>
      <c r="AB305" s="150"/>
      <c r="AC305" s="150"/>
      <c r="AD305" s="150"/>
      <c r="AE305" s="150"/>
      <c r="AF305" s="150"/>
      <c r="AG305" s="150" t="s">
        <v>242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
      <c r="A306" s="157"/>
      <c r="B306" s="158"/>
      <c r="C306" s="259" t="s">
        <v>712</v>
      </c>
      <c r="D306" s="260"/>
      <c r="E306" s="260"/>
      <c r="F306" s="260"/>
      <c r="G306" s="260"/>
      <c r="H306" s="161"/>
      <c r="I306" s="161"/>
      <c r="J306" s="161"/>
      <c r="K306" s="161"/>
      <c r="L306" s="161"/>
      <c r="M306" s="161"/>
      <c r="N306" s="161"/>
      <c r="O306" s="161"/>
      <c r="P306" s="161"/>
      <c r="Q306" s="161"/>
      <c r="R306" s="161"/>
      <c r="S306" s="161"/>
      <c r="T306" s="161"/>
      <c r="U306" s="161"/>
      <c r="V306" s="161"/>
      <c r="W306" s="161"/>
      <c r="X306" s="161"/>
      <c r="Y306" s="150"/>
      <c r="Z306" s="150"/>
      <c r="AA306" s="150"/>
      <c r="AB306" s="150"/>
      <c r="AC306" s="150"/>
      <c r="AD306" s="150"/>
      <c r="AE306" s="150"/>
      <c r="AF306" s="150"/>
      <c r="AG306" s="150" t="s">
        <v>244</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
      <c r="A307" s="157"/>
      <c r="B307" s="158"/>
      <c r="C307" s="189" t="s">
        <v>2241</v>
      </c>
      <c r="D307" s="184"/>
      <c r="E307" s="185">
        <v>11</v>
      </c>
      <c r="F307" s="161"/>
      <c r="G307" s="161"/>
      <c r="H307" s="161"/>
      <c r="I307" s="161"/>
      <c r="J307" s="161"/>
      <c r="K307" s="161"/>
      <c r="L307" s="161"/>
      <c r="M307" s="161"/>
      <c r="N307" s="161"/>
      <c r="O307" s="161"/>
      <c r="P307" s="161"/>
      <c r="Q307" s="161"/>
      <c r="R307" s="161"/>
      <c r="S307" s="161"/>
      <c r="T307" s="161"/>
      <c r="U307" s="161"/>
      <c r="V307" s="161"/>
      <c r="W307" s="161"/>
      <c r="X307" s="161"/>
      <c r="Y307" s="150"/>
      <c r="Z307" s="150"/>
      <c r="AA307" s="150"/>
      <c r="AB307" s="150"/>
      <c r="AC307" s="150"/>
      <c r="AD307" s="150"/>
      <c r="AE307" s="150"/>
      <c r="AF307" s="150"/>
      <c r="AG307" s="150" t="s">
        <v>246</v>
      </c>
      <c r="AH307" s="150">
        <v>0</v>
      </c>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
      <c r="A308" s="157"/>
      <c r="B308" s="158"/>
      <c r="C308" s="261"/>
      <c r="D308" s="262"/>
      <c r="E308" s="262"/>
      <c r="F308" s="262"/>
      <c r="G308" s="262"/>
      <c r="H308" s="161"/>
      <c r="I308" s="161"/>
      <c r="J308" s="161"/>
      <c r="K308" s="161"/>
      <c r="L308" s="161"/>
      <c r="M308" s="161"/>
      <c r="N308" s="161"/>
      <c r="O308" s="161"/>
      <c r="P308" s="161"/>
      <c r="Q308" s="161"/>
      <c r="R308" s="161"/>
      <c r="S308" s="161"/>
      <c r="T308" s="161"/>
      <c r="U308" s="161"/>
      <c r="V308" s="161"/>
      <c r="W308" s="161"/>
      <c r="X308" s="161"/>
      <c r="Y308" s="150"/>
      <c r="Z308" s="150"/>
      <c r="AA308" s="150"/>
      <c r="AB308" s="150"/>
      <c r="AC308" s="150"/>
      <c r="AD308" s="150"/>
      <c r="AE308" s="150"/>
      <c r="AF308" s="150"/>
      <c r="AG308" s="150" t="s">
        <v>221</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ht="22.5" outlineLevel="1" x14ac:dyDescent="0.2">
      <c r="A309" s="170">
        <v>71</v>
      </c>
      <c r="B309" s="171" t="s">
        <v>2242</v>
      </c>
      <c r="C309" s="180" t="s">
        <v>2243</v>
      </c>
      <c r="D309" s="172" t="s">
        <v>239</v>
      </c>
      <c r="E309" s="173">
        <v>3</v>
      </c>
      <c r="F309" s="174">
        <v>640.96</v>
      </c>
      <c r="G309" s="175">
        <f>ROUND(E309*F309,2)</f>
        <v>1922.88</v>
      </c>
      <c r="H309" s="174"/>
      <c r="I309" s="175">
        <f>ROUND(E309*H309,2)</f>
        <v>0</v>
      </c>
      <c r="J309" s="174"/>
      <c r="K309" s="175">
        <f>ROUND(E309*J309,2)</f>
        <v>0</v>
      </c>
      <c r="L309" s="175">
        <v>21</v>
      </c>
      <c r="M309" s="175">
        <f>G309*(1+L309/100)</f>
        <v>2326.6848</v>
      </c>
      <c r="N309" s="175">
        <v>2.0999999999999999E-3</v>
      </c>
      <c r="O309" s="175">
        <f>ROUND(E309*N309,2)</f>
        <v>0.01</v>
      </c>
      <c r="P309" s="175">
        <v>0</v>
      </c>
      <c r="Q309" s="175">
        <f>ROUND(E309*P309,2)</f>
        <v>0</v>
      </c>
      <c r="R309" s="175" t="s">
        <v>705</v>
      </c>
      <c r="S309" s="175" t="s">
        <v>217</v>
      </c>
      <c r="T309" s="176" t="s">
        <v>218</v>
      </c>
      <c r="U309" s="161">
        <v>0.8</v>
      </c>
      <c r="V309" s="161">
        <f>ROUND(E309*U309,2)</f>
        <v>2.4</v>
      </c>
      <c r="W309" s="161"/>
      <c r="X309" s="161" t="s">
        <v>241</v>
      </c>
      <c r="Y309" s="150"/>
      <c r="Z309" s="150"/>
      <c r="AA309" s="150"/>
      <c r="AB309" s="150"/>
      <c r="AC309" s="150"/>
      <c r="AD309" s="150"/>
      <c r="AE309" s="150"/>
      <c r="AF309" s="150"/>
      <c r="AG309" s="150" t="s">
        <v>242</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
      <c r="A310" s="157"/>
      <c r="B310" s="158"/>
      <c r="C310" s="259" t="s">
        <v>712</v>
      </c>
      <c r="D310" s="260"/>
      <c r="E310" s="260"/>
      <c r="F310" s="260"/>
      <c r="G310" s="260"/>
      <c r="H310" s="161"/>
      <c r="I310" s="161"/>
      <c r="J310" s="161"/>
      <c r="K310" s="161"/>
      <c r="L310" s="161"/>
      <c r="M310" s="161"/>
      <c r="N310" s="161"/>
      <c r="O310" s="161"/>
      <c r="P310" s="161"/>
      <c r="Q310" s="161"/>
      <c r="R310" s="161"/>
      <c r="S310" s="161"/>
      <c r="T310" s="161"/>
      <c r="U310" s="161"/>
      <c r="V310" s="161"/>
      <c r="W310" s="161"/>
      <c r="X310" s="161"/>
      <c r="Y310" s="150"/>
      <c r="Z310" s="150"/>
      <c r="AA310" s="150"/>
      <c r="AB310" s="150"/>
      <c r="AC310" s="150"/>
      <c r="AD310" s="150"/>
      <c r="AE310" s="150"/>
      <c r="AF310" s="150"/>
      <c r="AG310" s="150" t="s">
        <v>244</v>
      </c>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
      <c r="A311" s="157"/>
      <c r="B311" s="158"/>
      <c r="C311" s="189" t="s">
        <v>2244</v>
      </c>
      <c r="D311" s="184"/>
      <c r="E311" s="185">
        <v>3</v>
      </c>
      <c r="F311" s="161"/>
      <c r="G311" s="161"/>
      <c r="H311" s="161"/>
      <c r="I311" s="161"/>
      <c r="J311" s="161"/>
      <c r="K311" s="161"/>
      <c r="L311" s="161"/>
      <c r="M311" s="161"/>
      <c r="N311" s="161"/>
      <c r="O311" s="161"/>
      <c r="P311" s="161"/>
      <c r="Q311" s="161"/>
      <c r="R311" s="161"/>
      <c r="S311" s="161"/>
      <c r="T311" s="161"/>
      <c r="U311" s="161"/>
      <c r="V311" s="161"/>
      <c r="W311" s="161"/>
      <c r="X311" s="161"/>
      <c r="Y311" s="150"/>
      <c r="Z311" s="150"/>
      <c r="AA311" s="150"/>
      <c r="AB311" s="150"/>
      <c r="AC311" s="150"/>
      <c r="AD311" s="150"/>
      <c r="AE311" s="150"/>
      <c r="AF311" s="150"/>
      <c r="AG311" s="150" t="s">
        <v>246</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
      <c r="A312" s="157"/>
      <c r="B312" s="158"/>
      <c r="C312" s="261"/>
      <c r="D312" s="262"/>
      <c r="E312" s="262"/>
      <c r="F312" s="262"/>
      <c r="G312" s="262"/>
      <c r="H312" s="161"/>
      <c r="I312" s="161"/>
      <c r="J312" s="161"/>
      <c r="K312" s="161"/>
      <c r="L312" s="161"/>
      <c r="M312" s="161"/>
      <c r="N312" s="161"/>
      <c r="O312" s="161"/>
      <c r="P312" s="161"/>
      <c r="Q312" s="161"/>
      <c r="R312" s="161"/>
      <c r="S312" s="161"/>
      <c r="T312" s="161"/>
      <c r="U312" s="161"/>
      <c r="V312" s="161"/>
      <c r="W312" s="161"/>
      <c r="X312" s="161"/>
      <c r="Y312" s="150"/>
      <c r="Z312" s="150"/>
      <c r="AA312" s="150"/>
      <c r="AB312" s="150"/>
      <c r="AC312" s="150"/>
      <c r="AD312" s="150"/>
      <c r="AE312" s="150"/>
      <c r="AF312" s="150"/>
      <c r="AG312" s="150" t="s">
        <v>221</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
      <c r="A313" s="170">
        <v>72</v>
      </c>
      <c r="B313" s="171" t="s">
        <v>728</v>
      </c>
      <c r="C313" s="180" t="s">
        <v>729</v>
      </c>
      <c r="D313" s="172" t="s">
        <v>332</v>
      </c>
      <c r="E313" s="173">
        <v>6</v>
      </c>
      <c r="F313" s="174">
        <v>100.9</v>
      </c>
      <c r="G313" s="175">
        <f>ROUND(E313*F313,2)</f>
        <v>605.4</v>
      </c>
      <c r="H313" s="174"/>
      <c r="I313" s="175">
        <f>ROUND(E313*H313,2)</f>
        <v>0</v>
      </c>
      <c r="J313" s="174"/>
      <c r="K313" s="175">
        <f>ROUND(E313*J313,2)</f>
        <v>0</v>
      </c>
      <c r="L313" s="175">
        <v>21</v>
      </c>
      <c r="M313" s="175">
        <f>G313*(1+L313/100)</f>
        <v>732.53399999999999</v>
      </c>
      <c r="N313" s="175">
        <v>0</v>
      </c>
      <c r="O313" s="175">
        <f>ROUND(E313*N313,2)</f>
        <v>0</v>
      </c>
      <c r="P313" s="175">
        <v>0</v>
      </c>
      <c r="Q313" s="175">
        <f>ROUND(E313*P313,2)</f>
        <v>0</v>
      </c>
      <c r="R313" s="175" t="s">
        <v>705</v>
      </c>
      <c r="S313" s="175" t="s">
        <v>217</v>
      </c>
      <c r="T313" s="176" t="s">
        <v>218</v>
      </c>
      <c r="U313" s="161">
        <v>0.17399999999999999</v>
      </c>
      <c r="V313" s="161">
        <f>ROUND(E313*U313,2)</f>
        <v>1.04</v>
      </c>
      <c r="W313" s="161"/>
      <c r="X313" s="161" t="s">
        <v>241</v>
      </c>
      <c r="Y313" s="150"/>
      <c r="Z313" s="150"/>
      <c r="AA313" s="150"/>
      <c r="AB313" s="150"/>
      <c r="AC313" s="150"/>
      <c r="AD313" s="150"/>
      <c r="AE313" s="150"/>
      <c r="AF313" s="150"/>
      <c r="AG313" s="150" t="s">
        <v>242</v>
      </c>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
      <c r="A314" s="157"/>
      <c r="B314" s="158"/>
      <c r="C314" s="259" t="s">
        <v>730</v>
      </c>
      <c r="D314" s="260"/>
      <c r="E314" s="260"/>
      <c r="F314" s="260"/>
      <c r="G314" s="260"/>
      <c r="H314" s="161"/>
      <c r="I314" s="161"/>
      <c r="J314" s="161"/>
      <c r="K314" s="161"/>
      <c r="L314" s="161"/>
      <c r="M314" s="161"/>
      <c r="N314" s="161"/>
      <c r="O314" s="161"/>
      <c r="P314" s="161"/>
      <c r="Q314" s="161"/>
      <c r="R314" s="161"/>
      <c r="S314" s="161"/>
      <c r="T314" s="161"/>
      <c r="U314" s="161"/>
      <c r="V314" s="161"/>
      <c r="W314" s="161"/>
      <c r="X314" s="161"/>
      <c r="Y314" s="150"/>
      <c r="Z314" s="150"/>
      <c r="AA314" s="150"/>
      <c r="AB314" s="150"/>
      <c r="AC314" s="150"/>
      <c r="AD314" s="150"/>
      <c r="AE314" s="150"/>
      <c r="AF314" s="150"/>
      <c r="AG314" s="150" t="s">
        <v>244</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
      <c r="A315" s="157"/>
      <c r="B315" s="158"/>
      <c r="C315" s="189" t="s">
        <v>2245</v>
      </c>
      <c r="D315" s="184"/>
      <c r="E315" s="185">
        <v>6</v>
      </c>
      <c r="F315" s="161"/>
      <c r="G315" s="161"/>
      <c r="H315" s="161"/>
      <c r="I315" s="161"/>
      <c r="J315" s="161"/>
      <c r="K315" s="161"/>
      <c r="L315" s="161"/>
      <c r="M315" s="161"/>
      <c r="N315" s="161"/>
      <c r="O315" s="161"/>
      <c r="P315" s="161"/>
      <c r="Q315" s="161"/>
      <c r="R315" s="161"/>
      <c r="S315" s="161"/>
      <c r="T315" s="161"/>
      <c r="U315" s="161"/>
      <c r="V315" s="161"/>
      <c r="W315" s="161"/>
      <c r="X315" s="161"/>
      <c r="Y315" s="150"/>
      <c r="Z315" s="150"/>
      <c r="AA315" s="150"/>
      <c r="AB315" s="150"/>
      <c r="AC315" s="150"/>
      <c r="AD315" s="150"/>
      <c r="AE315" s="150"/>
      <c r="AF315" s="150"/>
      <c r="AG315" s="150" t="s">
        <v>246</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
      <c r="A316" s="157"/>
      <c r="B316" s="158"/>
      <c r="C316" s="261"/>
      <c r="D316" s="262"/>
      <c r="E316" s="262"/>
      <c r="F316" s="262"/>
      <c r="G316" s="262"/>
      <c r="H316" s="161"/>
      <c r="I316" s="161"/>
      <c r="J316" s="161"/>
      <c r="K316" s="161"/>
      <c r="L316" s="161"/>
      <c r="M316" s="161"/>
      <c r="N316" s="161"/>
      <c r="O316" s="161"/>
      <c r="P316" s="161"/>
      <c r="Q316" s="161"/>
      <c r="R316" s="161"/>
      <c r="S316" s="161"/>
      <c r="T316" s="161"/>
      <c r="U316" s="161"/>
      <c r="V316" s="161"/>
      <c r="W316" s="161"/>
      <c r="X316" s="161"/>
      <c r="Y316" s="150"/>
      <c r="Z316" s="150"/>
      <c r="AA316" s="150"/>
      <c r="AB316" s="150"/>
      <c r="AC316" s="150"/>
      <c r="AD316" s="150"/>
      <c r="AE316" s="150"/>
      <c r="AF316" s="150"/>
      <c r="AG316" s="150" t="s">
        <v>221</v>
      </c>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
      <c r="A317" s="170">
        <v>73</v>
      </c>
      <c r="B317" s="171" t="s">
        <v>731</v>
      </c>
      <c r="C317" s="180" t="s">
        <v>732</v>
      </c>
      <c r="D317" s="172" t="s">
        <v>332</v>
      </c>
      <c r="E317" s="173">
        <v>2</v>
      </c>
      <c r="F317" s="174">
        <v>154.30000000000001</v>
      </c>
      <c r="G317" s="175">
        <f>ROUND(E317*F317,2)</f>
        <v>308.60000000000002</v>
      </c>
      <c r="H317" s="174"/>
      <c r="I317" s="175">
        <f>ROUND(E317*H317,2)</f>
        <v>0</v>
      </c>
      <c r="J317" s="174"/>
      <c r="K317" s="175">
        <f>ROUND(E317*J317,2)</f>
        <v>0</v>
      </c>
      <c r="L317" s="175">
        <v>21</v>
      </c>
      <c r="M317" s="175">
        <f>G317*(1+L317/100)</f>
        <v>373.40600000000001</v>
      </c>
      <c r="N317" s="175">
        <v>0</v>
      </c>
      <c r="O317" s="175">
        <f>ROUND(E317*N317,2)</f>
        <v>0</v>
      </c>
      <c r="P317" s="175">
        <v>0</v>
      </c>
      <c r="Q317" s="175">
        <f>ROUND(E317*P317,2)</f>
        <v>0</v>
      </c>
      <c r="R317" s="175" t="s">
        <v>705</v>
      </c>
      <c r="S317" s="175" t="s">
        <v>217</v>
      </c>
      <c r="T317" s="176" t="s">
        <v>218</v>
      </c>
      <c r="U317" s="161">
        <v>0.25900000000000001</v>
      </c>
      <c r="V317" s="161">
        <f>ROUND(E317*U317,2)</f>
        <v>0.52</v>
      </c>
      <c r="W317" s="161"/>
      <c r="X317" s="161" t="s">
        <v>241</v>
      </c>
      <c r="Y317" s="150"/>
      <c r="Z317" s="150"/>
      <c r="AA317" s="150"/>
      <c r="AB317" s="150"/>
      <c r="AC317" s="150"/>
      <c r="AD317" s="150"/>
      <c r="AE317" s="150"/>
      <c r="AF317" s="150"/>
      <c r="AG317" s="150" t="s">
        <v>242</v>
      </c>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
      <c r="A318" s="157"/>
      <c r="B318" s="158"/>
      <c r="C318" s="259" t="s">
        <v>730</v>
      </c>
      <c r="D318" s="260"/>
      <c r="E318" s="260"/>
      <c r="F318" s="260"/>
      <c r="G318" s="260"/>
      <c r="H318" s="161"/>
      <c r="I318" s="161"/>
      <c r="J318" s="161"/>
      <c r="K318" s="161"/>
      <c r="L318" s="161"/>
      <c r="M318" s="161"/>
      <c r="N318" s="161"/>
      <c r="O318" s="161"/>
      <c r="P318" s="161"/>
      <c r="Q318" s="161"/>
      <c r="R318" s="161"/>
      <c r="S318" s="161"/>
      <c r="T318" s="161"/>
      <c r="U318" s="161"/>
      <c r="V318" s="161"/>
      <c r="W318" s="161"/>
      <c r="X318" s="161"/>
      <c r="Y318" s="150"/>
      <c r="Z318" s="150"/>
      <c r="AA318" s="150"/>
      <c r="AB318" s="150"/>
      <c r="AC318" s="150"/>
      <c r="AD318" s="150"/>
      <c r="AE318" s="150"/>
      <c r="AF318" s="150"/>
      <c r="AG318" s="150" t="s">
        <v>244</v>
      </c>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
      <c r="A319" s="157"/>
      <c r="B319" s="158"/>
      <c r="C319" s="189" t="s">
        <v>91</v>
      </c>
      <c r="D319" s="184"/>
      <c r="E319" s="185">
        <v>2</v>
      </c>
      <c r="F319" s="161"/>
      <c r="G319" s="161"/>
      <c r="H319" s="161"/>
      <c r="I319" s="161"/>
      <c r="J319" s="161"/>
      <c r="K319" s="161"/>
      <c r="L319" s="161"/>
      <c r="M319" s="161"/>
      <c r="N319" s="161"/>
      <c r="O319" s="161"/>
      <c r="P319" s="161"/>
      <c r="Q319" s="161"/>
      <c r="R319" s="161"/>
      <c r="S319" s="161"/>
      <c r="T319" s="161"/>
      <c r="U319" s="161"/>
      <c r="V319" s="161"/>
      <c r="W319" s="161"/>
      <c r="X319" s="161"/>
      <c r="Y319" s="150"/>
      <c r="Z319" s="150"/>
      <c r="AA319" s="150"/>
      <c r="AB319" s="150"/>
      <c r="AC319" s="150"/>
      <c r="AD319" s="150"/>
      <c r="AE319" s="150"/>
      <c r="AF319" s="150"/>
      <c r="AG319" s="150" t="s">
        <v>246</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
      <c r="A320" s="157"/>
      <c r="B320" s="158"/>
      <c r="C320" s="261"/>
      <c r="D320" s="262"/>
      <c r="E320" s="262"/>
      <c r="F320" s="262"/>
      <c r="G320" s="262"/>
      <c r="H320" s="161"/>
      <c r="I320" s="161"/>
      <c r="J320" s="161"/>
      <c r="K320" s="161"/>
      <c r="L320" s="161"/>
      <c r="M320" s="161"/>
      <c r="N320" s="161"/>
      <c r="O320" s="161"/>
      <c r="P320" s="161"/>
      <c r="Q320" s="161"/>
      <c r="R320" s="161"/>
      <c r="S320" s="161"/>
      <c r="T320" s="161"/>
      <c r="U320" s="161"/>
      <c r="V320" s="161"/>
      <c r="W320" s="161"/>
      <c r="X320" s="161"/>
      <c r="Y320" s="150"/>
      <c r="Z320" s="150"/>
      <c r="AA320" s="150"/>
      <c r="AB320" s="150"/>
      <c r="AC320" s="150"/>
      <c r="AD320" s="150"/>
      <c r="AE320" s="150"/>
      <c r="AF320" s="150"/>
      <c r="AG320" s="150" t="s">
        <v>221</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
      <c r="A321" s="170">
        <v>74</v>
      </c>
      <c r="B321" s="171" t="s">
        <v>740</v>
      </c>
      <c r="C321" s="180" t="s">
        <v>741</v>
      </c>
      <c r="D321" s="172" t="s">
        <v>239</v>
      </c>
      <c r="E321" s="173">
        <v>14</v>
      </c>
      <c r="F321" s="174">
        <v>29.67</v>
      </c>
      <c r="G321" s="175">
        <f>ROUND(E321*F321,2)</f>
        <v>415.38</v>
      </c>
      <c r="H321" s="174"/>
      <c r="I321" s="175">
        <f>ROUND(E321*H321,2)</f>
        <v>0</v>
      </c>
      <c r="J321" s="174"/>
      <c r="K321" s="175">
        <f>ROUND(E321*J321,2)</f>
        <v>0</v>
      </c>
      <c r="L321" s="175">
        <v>21</v>
      </c>
      <c r="M321" s="175">
        <f>G321*(1+L321/100)</f>
        <v>502.60980000000001</v>
      </c>
      <c r="N321" s="175">
        <v>0</v>
      </c>
      <c r="O321" s="175">
        <f>ROUND(E321*N321,2)</f>
        <v>0</v>
      </c>
      <c r="P321" s="175">
        <v>0</v>
      </c>
      <c r="Q321" s="175">
        <f>ROUND(E321*P321,2)</f>
        <v>0</v>
      </c>
      <c r="R321" s="175" t="s">
        <v>705</v>
      </c>
      <c r="S321" s="175" t="s">
        <v>217</v>
      </c>
      <c r="T321" s="176" t="s">
        <v>218</v>
      </c>
      <c r="U321" s="161">
        <v>4.8000000000000001E-2</v>
      </c>
      <c r="V321" s="161">
        <f>ROUND(E321*U321,2)</f>
        <v>0.67</v>
      </c>
      <c r="W321" s="161"/>
      <c r="X321" s="161" t="s">
        <v>241</v>
      </c>
      <c r="Y321" s="150"/>
      <c r="Z321" s="150"/>
      <c r="AA321" s="150"/>
      <c r="AB321" s="150"/>
      <c r="AC321" s="150"/>
      <c r="AD321" s="150"/>
      <c r="AE321" s="150"/>
      <c r="AF321" s="150"/>
      <c r="AG321" s="150" t="s">
        <v>242</v>
      </c>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
      <c r="A322" s="157"/>
      <c r="B322" s="158"/>
      <c r="C322" s="189" t="s">
        <v>2246</v>
      </c>
      <c r="D322" s="184"/>
      <c r="E322" s="185">
        <v>3</v>
      </c>
      <c r="F322" s="161"/>
      <c r="G322" s="161"/>
      <c r="H322" s="161"/>
      <c r="I322" s="161"/>
      <c r="J322" s="161"/>
      <c r="K322" s="161"/>
      <c r="L322" s="161"/>
      <c r="M322" s="161"/>
      <c r="N322" s="161"/>
      <c r="O322" s="161"/>
      <c r="P322" s="161"/>
      <c r="Q322" s="161"/>
      <c r="R322" s="161"/>
      <c r="S322" s="161"/>
      <c r="T322" s="161"/>
      <c r="U322" s="161"/>
      <c r="V322" s="161"/>
      <c r="W322" s="161"/>
      <c r="X322" s="161"/>
      <c r="Y322" s="150"/>
      <c r="Z322" s="150"/>
      <c r="AA322" s="150"/>
      <c r="AB322" s="150"/>
      <c r="AC322" s="150"/>
      <c r="AD322" s="150"/>
      <c r="AE322" s="150"/>
      <c r="AF322" s="150"/>
      <c r="AG322" s="150" t="s">
        <v>246</v>
      </c>
      <c r="AH322" s="150">
        <v>5</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
      <c r="A323" s="157"/>
      <c r="B323" s="158"/>
      <c r="C323" s="189" t="s">
        <v>2247</v>
      </c>
      <c r="D323" s="184"/>
      <c r="E323" s="185">
        <v>11</v>
      </c>
      <c r="F323" s="161"/>
      <c r="G323" s="161"/>
      <c r="H323" s="161"/>
      <c r="I323" s="161"/>
      <c r="J323" s="161"/>
      <c r="K323" s="161"/>
      <c r="L323" s="161"/>
      <c r="M323" s="161"/>
      <c r="N323" s="161"/>
      <c r="O323" s="161"/>
      <c r="P323" s="161"/>
      <c r="Q323" s="161"/>
      <c r="R323" s="161"/>
      <c r="S323" s="161"/>
      <c r="T323" s="161"/>
      <c r="U323" s="161"/>
      <c r="V323" s="161"/>
      <c r="W323" s="161"/>
      <c r="X323" s="161"/>
      <c r="Y323" s="150"/>
      <c r="Z323" s="150"/>
      <c r="AA323" s="150"/>
      <c r="AB323" s="150"/>
      <c r="AC323" s="150"/>
      <c r="AD323" s="150"/>
      <c r="AE323" s="150"/>
      <c r="AF323" s="150"/>
      <c r="AG323" s="150" t="s">
        <v>246</v>
      </c>
      <c r="AH323" s="150">
        <v>5</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
      <c r="A324" s="157"/>
      <c r="B324" s="158"/>
      <c r="C324" s="261"/>
      <c r="D324" s="262"/>
      <c r="E324" s="262"/>
      <c r="F324" s="262"/>
      <c r="G324" s="262"/>
      <c r="H324" s="161"/>
      <c r="I324" s="161"/>
      <c r="J324" s="161"/>
      <c r="K324" s="161"/>
      <c r="L324" s="161"/>
      <c r="M324" s="161"/>
      <c r="N324" s="161"/>
      <c r="O324" s="161"/>
      <c r="P324" s="161"/>
      <c r="Q324" s="161"/>
      <c r="R324" s="161"/>
      <c r="S324" s="161"/>
      <c r="T324" s="161"/>
      <c r="U324" s="161"/>
      <c r="V324" s="161"/>
      <c r="W324" s="161"/>
      <c r="X324" s="161"/>
      <c r="Y324" s="150"/>
      <c r="Z324" s="150"/>
      <c r="AA324" s="150"/>
      <c r="AB324" s="150"/>
      <c r="AC324" s="150"/>
      <c r="AD324" s="150"/>
      <c r="AE324" s="150"/>
      <c r="AF324" s="150"/>
      <c r="AG324" s="150" t="s">
        <v>221</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
      <c r="A325" s="170">
        <v>75</v>
      </c>
      <c r="B325" s="171" t="s">
        <v>745</v>
      </c>
      <c r="C325" s="180" t="s">
        <v>746</v>
      </c>
      <c r="D325" s="172" t="s">
        <v>747</v>
      </c>
      <c r="E325" s="173">
        <v>15</v>
      </c>
      <c r="F325" s="174">
        <v>474.78</v>
      </c>
      <c r="G325" s="175">
        <f>ROUND(E325*F325,2)</f>
        <v>7121.7</v>
      </c>
      <c r="H325" s="174"/>
      <c r="I325" s="175">
        <f>ROUND(E325*H325,2)</f>
        <v>0</v>
      </c>
      <c r="J325" s="174"/>
      <c r="K325" s="175">
        <f>ROUND(E325*J325,2)</f>
        <v>0</v>
      </c>
      <c r="L325" s="175">
        <v>21</v>
      </c>
      <c r="M325" s="175">
        <f>G325*(1+L325/100)</f>
        <v>8617.2569999999996</v>
      </c>
      <c r="N325" s="175">
        <v>0</v>
      </c>
      <c r="O325" s="175">
        <f>ROUND(E325*N325,2)</f>
        <v>0</v>
      </c>
      <c r="P325" s="175">
        <v>0</v>
      </c>
      <c r="Q325" s="175">
        <f>ROUND(E325*P325,2)</f>
        <v>0</v>
      </c>
      <c r="R325" s="175" t="s">
        <v>748</v>
      </c>
      <c r="S325" s="175" t="s">
        <v>217</v>
      </c>
      <c r="T325" s="176" t="s">
        <v>218</v>
      </c>
      <c r="U325" s="161">
        <v>1</v>
      </c>
      <c r="V325" s="161">
        <f>ROUND(E325*U325,2)</f>
        <v>15</v>
      </c>
      <c r="W325" s="161"/>
      <c r="X325" s="161" t="s">
        <v>749</v>
      </c>
      <c r="Y325" s="150"/>
      <c r="Z325" s="150"/>
      <c r="AA325" s="150"/>
      <c r="AB325" s="150"/>
      <c r="AC325" s="150"/>
      <c r="AD325" s="150"/>
      <c r="AE325" s="150"/>
      <c r="AF325" s="150"/>
      <c r="AG325" s="150" t="s">
        <v>750</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
      <c r="A326" s="157"/>
      <c r="B326" s="158"/>
      <c r="C326" s="189" t="s">
        <v>2248</v>
      </c>
      <c r="D326" s="184"/>
      <c r="E326" s="185">
        <v>15</v>
      </c>
      <c r="F326" s="161"/>
      <c r="G326" s="161"/>
      <c r="H326" s="161"/>
      <c r="I326" s="161"/>
      <c r="J326" s="161"/>
      <c r="K326" s="161"/>
      <c r="L326" s="161"/>
      <c r="M326" s="161"/>
      <c r="N326" s="161"/>
      <c r="O326" s="161"/>
      <c r="P326" s="161"/>
      <c r="Q326" s="161"/>
      <c r="R326" s="161"/>
      <c r="S326" s="161"/>
      <c r="T326" s="161"/>
      <c r="U326" s="161"/>
      <c r="V326" s="161"/>
      <c r="W326" s="161"/>
      <c r="X326" s="161"/>
      <c r="Y326" s="150"/>
      <c r="Z326" s="150"/>
      <c r="AA326" s="150"/>
      <c r="AB326" s="150"/>
      <c r="AC326" s="150"/>
      <c r="AD326" s="150"/>
      <c r="AE326" s="150"/>
      <c r="AF326" s="150"/>
      <c r="AG326" s="150" t="s">
        <v>246</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
      <c r="A327" s="157"/>
      <c r="B327" s="158"/>
      <c r="C327" s="261"/>
      <c r="D327" s="262"/>
      <c r="E327" s="262"/>
      <c r="F327" s="262"/>
      <c r="G327" s="262"/>
      <c r="H327" s="161"/>
      <c r="I327" s="161"/>
      <c r="J327" s="161"/>
      <c r="K327" s="161"/>
      <c r="L327" s="161"/>
      <c r="M327" s="161"/>
      <c r="N327" s="161"/>
      <c r="O327" s="161"/>
      <c r="P327" s="161"/>
      <c r="Q327" s="161"/>
      <c r="R327" s="161"/>
      <c r="S327" s="161"/>
      <c r="T327" s="161"/>
      <c r="U327" s="161"/>
      <c r="V327" s="161"/>
      <c r="W327" s="161"/>
      <c r="X327" s="161"/>
      <c r="Y327" s="150"/>
      <c r="Z327" s="150"/>
      <c r="AA327" s="150"/>
      <c r="AB327" s="150"/>
      <c r="AC327" s="150"/>
      <c r="AD327" s="150"/>
      <c r="AE327" s="150"/>
      <c r="AF327" s="150"/>
      <c r="AG327" s="150" t="s">
        <v>221</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outlineLevel="1" x14ac:dyDescent="0.2">
      <c r="A328" s="157">
        <v>76</v>
      </c>
      <c r="B328" s="158" t="s">
        <v>752</v>
      </c>
      <c r="C328" s="190" t="s">
        <v>753</v>
      </c>
      <c r="D328" s="159" t="s">
        <v>0</v>
      </c>
      <c r="E328" s="177">
        <v>197.05930000000001</v>
      </c>
      <c r="F328" s="162">
        <v>1.7</v>
      </c>
      <c r="G328" s="161">
        <f>ROUND(E328*F328,2)</f>
        <v>335</v>
      </c>
      <c r="H328" s="162"/>
      <c r="I328" s="161">
        <f>ROUND(E328*H328,2)</f>
        <v>0</v>
      </c>
      <c r="J328" s="162"/>
      <c r="K328" s="161">
        <f>ROUND(E328*J328,2)</f>
        <v>0</v>
      </c>
      <c r="L328" s="161">
        <v>21</v>
      </c>
      <c r="M328" s="161">
        <f>G328*(1+L328/100)</f>
        <v>405.34999999999997</v>
      </c>
      <c r="N328" s="161">
        <v>0</v>
      </c>
      <c r="O328" s="161">
        <f>ROUND(E328*N328,2)</f>
        <v>0</v>
      </c>
      <c r="P328" s="161">
        <v>0</v>
      </c>
      <c r="Q328" s="161">
        <f>ROUND(E328*P328,2)</f>
        <v>0</v>
      </c>
      <c r="R328" s="161" t="s">
        <v>705</v>
      </c>
      <c r="S328" s="161" t="s">
        <v>217</v>
      </c>
      <c r="T328" s="161" t="s">
        <v>218</v>
      </c>
      <c r="U328" s="161">
        <v>0</v>
      </c>
      <c r="V328" s="161">
        <f>ROUND(E328*U328,2)</f>
        <v>0</v>
      </c>
      <c r="W328" s="161"/>
      <c r="X328" s="161" t="s">
        <v>622</v>
      </c>
      <c r="Y328" s="150"/>
      <c r="Z328" s="150"/>
      <c r="AA328" s="150"/>
      <c r="AB328" s="150"/>
      <c r="AC328" s="150"/>
      <c r="AD328" s="150"/>
      <c r="AE328" s="150"/>
      <c r="AF328" s="150"/>
      <c r="AG328" s="150" t="s">
        <v>623</v>
      </c>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
      <c r="A329" s="157"/>
      <c r="B329" s="158"/>
      <c r="C329" s="263" t="s">
        <v>754</v>
      </c>
      <c r="D329" s="264"/>
      <c r="E329" s="264"/>
      <c r="F329" s="264"/>
      <c r="G329" s="264"/>
      <c r="H329" s="161"/>
      <c r="I329" s="161"/>
      <c r="J329" s="161"/>
      <c r="K329" s="161"/>
      <c r="L329" s="161"/>
      <c r="M329" s="161"/>
      <c r="N329" s="161"/>
      <c r="O329" s="161"/>
      <c r="P329" s="161"/>
      <c r="Q329" s="161"/>
      <c r="R329" s="161"/>
      <c r="S329" s="161"/>
      <c r="T329" s="161"/>
      <c r="U329" s="161"/>
      <c r="V329" s="161"/>
      <c r="W329" s="161"/>
      <c r="X329" s="161"/>
      <c r="Y329" s="150"/>
      <c r="Z329" s="150"/>
      <c r="AA329" s="150"/>
      <c r="AB329" s="150"/>
      <c r="AC329" s="150"/>
      <c r="AD329" s="150"/>
      <c r="AE329" s="150"/>
      <c r="AF329" s="150"/>
      <c r="AG329" s="150" t="s">
        <v>244</v>
      </c>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
      <c r="A330" s="157"/>
      <c r="B330" s="158"/>
      <c r="C330" s="261"/>
      <c r="D330" s="262"/>
      <c r="E330" s="262"/>
      <c r="F330" s="262"/>
      <c r="G330" s="262"/>
      <c r="H330" s="161"/>
      <c r="I330" s="161"/>
      <c r="J330" s="161"/>
      <c r="K330" s="161"/>
      <c r="L330" s="161"/>
      <c r="M330" s="161"/>
      <c r="N330" s="161"/>
      <c r="O330" s="161"/>
      <c r="P330" s="161"/>
      <c r="Q330" s="161"/>
      <c r="R330" s="161"/>
      <c r="S330" s="161"/>
      <c r="T330" s="161"/>
      <c r="U330" s="161"/>
      <c r="V330" s="161"/>
      <c r="W330" s="161"/>
      <c r="X330" s="161"/>
      <c r="Y330" s="150"/>
      <c r="Z330" s="150"/>
      <c r="AA330" s="150"/>
      <c r="AB330" s="150"/>
      <c r="AC330" s="150"/>
      <c r="AD330" s="150"/>
      <c r="AE330" s="150"/>
      <c r="AF330" s="150"/>
      <c r="AG330" s="150" t="s">
        <v>221</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x14ac:dyDescent="0.2">
      <c r="A331" s="164" t="s">
        <v>212</v>
      </c>
      <c r="B331" s="165" t="s">
        <v>133</v>
      </c>
      <c r="C331" s="179" t="s">
        <v>134</v>
      </c>
      <c r="D331" s="166"/>
      <c r="E331" s="167"/>
      <c r="F331" s="168"/>
      <c r="G331" s="168">
        <f>SUMIF(AG332:AG374,"&lt;&gt;NOR",G332:G374)</f>
        <v>35828.859999999993</v>
      </c>
      <c r="H331" s="168"/>
      <c r="I331" s="168">
        <f>SUM(I332:I374)</f>
        <v>0</v>
      </c>
      <c r="J331" s="168"/>
      <c r="K331" s="168">
        <f>SUM(K332:K374)</f>
        <v>0</v>
      </c>
      <c r="L331" s="168"/>
      <c r="M331" s="168">
        <f>SUM(M332:M374)</f>
        <v>43352.920599999998</v>
      </c>
      <c r="N331" s="168"/>
      <c r="O331" s="168">
        <f>SUM(O332:O374)</f>
        <v>0.04</v>
      </c>
      <c r="P331" s="168"/>
      <c r="Q331" s="168">
        <f>SUM(Q332:Q374)</f>
        <v>0</v>
      </c>
      <c r="R331" s="168"/>
      <c r="S331" s="168"/>
      <c r="T331" s="169"/>
      <c r="U331" s="163"/>
      <c r="V331" s="163">
        <f>SUM(V332:V374)</f>
        <v>56.610000000000007</v>
      </c>
      <c r="W331" s="163"/>
      <c r="X331" s="163"/>
      <c r="AG331" t="s">
        <v>213</v>
      </c>
    </row>
    <row r="332" spans="1:60" outlineLevel="1" x14ac:dyDescent="0.2">
      <c r="A332" s="170">
        <v>77</v>
      </c>
      <c r="B332" s="171" t="s">
        <v>755</v>
      </c>
      <c r="C332" s="180" t="s">
        <v>756</v>
      </c>
      <c r="D332" s="172" t="s">
        <v>332</v>
      </c>
      <c r="E332" s="173">
        <v>2</v>
      </c>
      <c r="F332" s="174">
        <v>35.61</v>
      </c>
      <c r="G332" s="175">
        <f>ROUND(E332*F332,2)</f>
        <v>71.22</v>
      </c>
      <c r="H332" s="174"/>
      <c r="I332" s="175">
        <f>ROUND(E332*H332,2)</f>
        <v>0</v>
      </c>
      <c r="J332" s="174"/>
      <c r="K332" s="175">
        <f>ROUND(E332*J332,2)</f>
        <v>0</v>
      </c>
      <c r="L332" s="175">
        <v>21</v>
      </c>
      <c r="M332" s="175">
        <f>G332*(1+L332/100)</f>
        <v>86.176199999999994</v>
      </c>
      <c r="N332" s="175">
        <v>0</v>
      </c>
      <c r="O332" s="175">
        <f>ROUND(E332*N332,2)</f>
        <v>0</v>
      </c>
      <c r="P332" s="175">
        <v>0</v>
      </c>
      <c r="Q332" s="175">
        <f>ROUND(E332*P332,2)</f>
        <v>0</v>
      </c>
      <c r="R332" s="175" t="s">
        <v>705</v>
      </c>
      <c r="S332" s="175" t="s">
        <v>217</v>
      </c>
      <c r="T332" s="176" t="s">
        <v>218</v>
      </c>
      <c r="U332" s="161">
        <v>0.06</v>
      </c>
      <c r="V332" s="161">
        <f>ROUND(E332*U332,2)</f>
        <v>0.12</v>
      </c>
      <c r="W332" s="161"/>
      <c r="X332" s="161" t="s">
        <v>241</v>
      </c>
      <c r="Y332" s="150"/>
      <c r="Z332" s="150"/>
      <c r="AA332" s="150"/>
      <c r="AB332" s="150"/>
      <c r="AC332" s="150"/>
      <c r="AD332" s="150"/>
      <c r="AE332" s="150"/>
      <c r="AF332" s="150"/>
      <c r="AG332" s="150" t="s">
        <v>242</v>
      </c>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
      <c r="A333" s="157"/>
      <c r="B333" s="158"/>
      <c r="C333" s="250"/>
      <c r="D333" s="251"/>
      <c r="E333" s="251"/>
      <c r="F333" s="251"/>
      <c r="G333" s="251"/>
      <c r="H333" s="161"/>
      <c r="I333" s="161"/>
      <c r="J333" s="161"/>
      <c r="K333" s="161"/>
      <c r="L333" s="161"/>
      <c r="M333" s="161"/>
      <c r="N333" s="161"/>
      <c r="O333" s="161"/>
      <c r="P333" s="161"/>
      <c r="Q333" s="161"/>
      <c r="R333" s="161"/>
      <c r="S333" s="161"/>
      <c r="T333" s="161"/>
      <c r="U333" s="161"/>
      <c r="V333" s="161"/>
      <c r="W333" s="161"/>
      <c r="X333" s="161"/>
      <c r="Y333" s="150"/>
      <c r="Z333" s="150"/>
      <c r="AA333" s="150"/>
      <c r="AB333" s="150"/>
      <c r="AC333" s="150"/>
      <c r="AD333" s="150"/>
      <c r="AE333" s="150"/>
      <c r="AF333" s="150"/>
      <c r="AG333" s="150" t="s">
        <v>221</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
      <c r="A334" s="170">
        <v>78</v>
      </c>
      <c r="B334" s="171" t="s">
        <v>760</v>
      </c>
      <c r="C334" s="180" t="s">
        <v>761</v>
      </c>
      <c r="D334" s="172" t="s">
        <v>759</v>
      </c>
      <c r="E334" s="173">
        <v>2</v>
      </c>
      <c r="F334" s="174">
        <v>670.62</v>
      </c>
      <c r="G334" s="175">
        <f>ROUND(E334*F334,2)</f>
        <v>1341.24</v>
      </c>
      <c r="H334" s="174"/>
      <c r="I334" s="175">
        <f>ROUND(E334*H334,2)</f>
        <v>0</v>
      </c>
      <c r="J334" s="174"/>
      <c r="K334" s="175">
        <f>ROUND(E334*J334,2)</f>
        <v>0</v>
      </c>
      <c r="L334" s="175">
        <v>21</v>
      </c>
      <c r="M334" s="175">
        <f>G334*(1+L334/100)</f>
        <v>1622.9004</v>
      </c>
      <c r="N334" s="175">
        <v>1.0319999999999999E-2</v>
      </c>
      <c r="O334" s="175">
        <f>ROUND(E334*N334,2)</f>
        <v>0.02</v>
      </c>
      <c r="P334" s="175">
        <v>0</v>
      </c>
      <c r="Q334" s="175">
        <f>ROUND(E334*P334,2)</f>
        <v>0</v>
      </c>
      <c r="R334" s="175" t="s">
        <v>705</v>
      </c>
      <c r="S334" s="175" t="s">
        <v>217</v>
      </c>
      <c r="T334" s="176" t="s">
        <v>218</v>
      </c>
      <c r="U334" s="161">
        <v>1.1259999999999999</v>
      </c>
      <c r="V334" s="161">
        <f>ROUND(E334*U334,2)</f>
        <v>2.25</v>
      </c>
      <c r="W334" s="161"/>
      <c r="X334" s="161" t="s">
        <v>241</v>
      </c>
      <c r="Y334" s="150"/>
      <c r="Z334" s="150"/>
      <c r="AA334" s="150"/>
      <c r="AB334" s="150"/>
      <c r="AC334" s="150"/>
      <c r="AD334" s="150"/>
      <c r="AE334" s="150"/>
      <c r="AF334" s="150"/>
      <c r="AG334" s="150" t="s">
        <v>242</v>
      </c>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
      <c r="A335" s="157"/>
      <c r="B335" s="158"/>
      <c r="C335" s="189" t="s">
        <v>91</v>
      </c>
      <c r="D335" s="184"/>
      <c r="E335" s="185">
        <v>2</v>
      </c>
      <c r="F335" s="161"/>
      <c r="G335" s="161"/>
      <c r="H335" s="161"/>
      <c r="I335" s="161"/>
      <c r="J335" s="161"/>
      <c r="K335" s="161"/>
      <c r="L335" s="161"/>
      <c r="M335" s="161"/>
      <c r="N335" s="161"/>
      <c r="O335" s="161"/>
      <c r="P335" s="161"/>
      <c r="Q335" s="161"/>
      <c r="R335" s="161"/>
      <c r="S335" s="161"/>
      <c r="T335" s="161"/>
      <c r="U335" s="161"/>
      <c r="V335" s="161"/>
      <c r="W335" s="161"/>
      <c r="X335" s="161"/>
      <c r="Y335" s="150"/>
      <c r="Z335" s="150"/>
      <c r="AA335" s="150"/>
      <c r="AB335" s="150"/>
      <c r="AC335" s="150"/>
      <c r="AD335" s="150"/>
      <c r="AE335" s="150"/>
      <c r="AF335" s="150"/>
      <c r="AG335" s="150" t="s">
        <v>246</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
      <c r="A336" s="157"/>
      <c r="B336" s="158"/>
      <c r="C336" s="261"/>
      <c r="D336" s="262"/>
      <c r="E336" s="262"/>
      <c r="F336" s="262"/>
      <c r="G336" s="262"/>
      <c r="H336" s="161"/>
      <c r="I336" s="161"/>
      <c r="J336" s="161"/>
      <c r="K336" s="161"/>
      <c r="L336" s="161"/>
      <c r="M336" s="161"/>
      <c r="N336" s="161"/>
      <c r="O336" s="161"/>
      <c r="P336" s="161"/>
      <c r="Q336" s="161"/>
      <c r="R336" s="161"/>
      <c r="S336" s="161"/>
      <c r="T336" s="161"/>
      <c r="U336" s="161"/>
      <c r="V336" s="161"/>
      <c r="W336" s="161"/>
      <c r="X336" s="161"/>
      <c r="Y336" s="150"/>
      <c r="Z336" s="150"/>
      <c r="AA336" s="150"/>
      <c r="AB336" s="150"/>
      <c r="AC336" s="150"/>
      <c r="AD336" s="150"/>
      <c r="AE336" s="150"/>
      <c r="AF336" s="150"/>
      <c r="AG336" s="150" t="s">
        <v>221</v>
      </c>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ht="22.5" outlineLevel="1" x14ac:dyDescent="0.2">
      <c r="A337" s="170">
        <v>79</v>
      </c>
      <c r="B337" s="171" t="s">
        <v>2249</v>
      </c>
      <c r="C337" s="180" t="s">
        <v>763</v>
      </c>
      <c r="D337" s="172" t="s">
        <v>239</v>
      </c>
      <c r="E337" s="173">
        <v>26</v>
      </c>
      <c r="F337" s="174">
        <v>352.54</v>
      </c>
      <c r="G337" s="175">
        <f>ROUND(E337*F337,2)</f>
        <v>9166.0400000000009</v>
      </c>
      <c r="H337" s="174"/>
      <c r="I337" s="175">
        <f>ROUND(E337*H337,2)</f>
        <v>0</v>
      </c>
      <c r="J337" s="174"/>
      <c r="K337" s="175">
        <f>ROUND(E337*J337,2)</f>
        <v>0</v>
      </c>
      <c r="L337" s="175">
        <v>21</v>
      </c>
      <c r="M337" s="175">
        <f>G337*(1+L337/100)</f>
        <v>11090.9084</v>
      </c>
      <c r="N337" s="175">
        <v>4.6000000000000001E-4</v>
      </c>
      <c r="O337" s="175">
        <f>ROUND(E337*N337,2)</f>
        <v>0.01</v>
      </c>
      <c r="P337" s="175">
        <v>0</v>
      </c>
      <c r="Q337" s="175">
        <f>ROUND(E337*P337,2)</f>
        <v>0</v>
      </c>
      <c r="R337" s="175" t="s">
        <v>705</v>
      </c>
      <c r="S337" s="175" t="s">
        <v>217</v>
      </c>
      <c r="T337" s="176" t="s">
        <v>218</v>
      </c>
      <c r="U337" s="161">
        <v>0.52200000000000002</v>
      </c>
      <c r="V337" s="161">
        <f>ROUND(E337*U337,2)</f>
        <v>13.57</v>
      </c>
      <c r="W337" s="161"/>
      <c r="X337" s="161" t="s">
        <v>241</v>
      </c>
      <c r="Y337" s="150"/>
      <c r="Z337" s="150"/>
      <c r="AA337" s="150"/>
      <c r="AB337" s="150"/>
      <c r="AC337" s="150"/>
      <c r="AD337" s="150"/>
      <c r="AE337" s="150"/>
      <c r="AF337" s="150"/>
      <c r="AG337" s="150" t="s">
        <v>242</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
      <c r="A338" s="157"/>
      <c r="B338" s="158"/>
      <c r="C338" s="259" t="s">
        <v>764</v>
      </c>
      <c r="D338" s="260"/>
      <c r="E338" s="260"/>
      <c r="F338" s="260"/>
      <c r="G338" s="260"/>
      <c r="H338" s="161"/>
      <c r="I338" s="161"/>
      <c r="J338" s="161"/>
      <c r="K338" s="161"/>
      <c r="L338" s="161"/>
      <c r="M338" s="161"/>
      <c r="N338" s="161"/>
      <c r="O338" s="161"/>
      <c r="P338" s="161"/>
      <c r="Q338" s="161"/>
      <c r="R338" s="161"/>
      <c r="S338" s="161"/>
      <c r="T338" s="161"/>
      <c r="U338" s="161"/>
      <c r="V338" s="161"/>
      <c r="W338" s="161"/>
      <c r="X338" s="161"/>
      <c r="Y338" s="150"/>
      <c r="Z338" s="150"/>
      <c r="AA338" s="150"/>
      <c r="AB338" s="150"/>
      <c r="AC338" s="150"/>
      <c r="AD338" s="150"/>
      <c r="AE338" s="150"/>
      <c r="AF338" s="150"/>
      <c r="AG338" s="150" t="s">
        <v>244</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
      <c r="A339" s="157"/>
      <c r="B339" s="158"/>
      <c r="C339" s="189" t="s">
        <v>2250</v>
      </c>
      <c r="D339" s="184"/>
      <c r="E339" s="185">
        <v>34</v>
      </c>
      <c r="F339" s="161"/>
      <c r="G339" s="161"/>
      <c r="H339" s="161"/>
      <c r="I339" s="161"/>
      <c r="J339" s="161"/>
      <c r="K339" s="161"/>
      <c r="L339" s="161"/>
      <c r="M339" s="161"/>
      <c r="N339" s="161"/>
      <c r="O339" s="161"/>
      <c r="P339" s="161"/>
      <c r="Q339" s="161"/>
      <c r="R339" s="161"/>
      <c r="S339" s="161"/>
      <c r="T339" s="161"/>
      <c r="U339" s="161"/>
      <c r="V339" s="161"/>
      <c r="W339" s="161"/>
      <c r="X339" s="161"/>
      <c r="Y339" s="150"/>
      <c r="Z339" s="150"/>
      <c r="AA339" s="150"/>
      <c r="AB339" s="150"/>
      <c r="AC339" s="150"/>
      <c r="AD339" s="150"/>
      <c r="AE339" s="150"/>
      <c r="AF339" s="150"/>
      <c r="AG339" s="150" t="s">
        <v>246</v>
      </c>
      <c r="AH339" s="150">
        <v>0</v>
      </c>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
      <c r="A340" s="157"/>
      <c r="B340" s="158"/>
      <c r="C340" s="189" t="s">
        <v>2251</v>
      </c>
      <c r="D340" s="184"/>
      <c r="E340" s="185">
        <v>12</v>
      </c>
      <c r="F340" s="161"/>
      <c r="G340" s="161"/>
      <c r="H340" s="161"/>
      <c r="I340" s="161"/>
      <c r="J340" s="161"/>
      <c r="K340" s="161"/>
      <c r="L340" s="161"/>
      <c r="M340" s="161"/>
      <c r="N340" s="161"/>
      <c r="O340" s="161"/>
      <c r="P340" s="161"/>
      <c r="Q340" s="161"/>
      <c r="R340" s="161"/>
      <c r="S340" s="161"/>
      <c r="T340" s="161"/>
      <c r="U340" s="161"/>
      <c r="V340" s="161"/>
      <c r="W340" s="161"/>
      <c r="X340" s="161"/>
      <c r="Y340" s="150"/>
      <c r="Z340" s="150"/>
      <c r="AA340" s="150"/>
      <c r="AB340" s="150"/>
      <c r="AC340" s="150"/>
      <c r="AD340" s="150"/>
      <c r="AE340" s="150"/>
      <c r="AF340" s="150"/>
      <c r="AG340" s="150" t="s">
        <v>246</v>
      </c>
      <c r="AH340" s="150">
        <v>0</v>
      </c>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
      <c r="A341" s="157"/>
      <c r="B341" s="158"/>
      <c r="C341" s="189" t="s">
        <v>2252</v>
      </c>
      <c r="D341" s="184"/>
      <c r="E341" s="185">
        <v>-20</v>
      </c>
      <c r="F341" s="161"/>
      <c r="G341" s="161"/>
      <c r="H341" s="161"/>
      <c r="I341" s="161"/>
      <c r="J341" s="161"/>
      <c r="K341" s="161"/>
      <c r="L341" s="161"/>
      <c r="M341" s="161"/>
      <c r="N341" s="161"/>
      <c r="O341" s="161"/>
      <c r="P341" s="161"/>
      <c r="Q341" s="161"/>
      <c r="R341" s="161"/>
      <c r="S341" s="161"/>
      <c r="T341" s="161"/>
      <c r="U341" s="161"/>
      <c r="V341" s="161"/>
      <c r="W341" s="161"/>
      <c r="X341" s="161"/>
      <c r="Y341" s="150"/>
      <c r="Z341" s="150"/>
      <c r="AA341" s="150"/>
      <c r="AB341" s="150"/>
      <c r="AC341" s="150"/>
      <c r="AD341" s="150"/>
      <c r="AE341" s="150"/>
      <c r="AF341" s="150"/>
      <c r="AG341" s="150" t="s">
        <v>246</v>
      </c>
      <c r="AH341" s="150">
        <v>0</v>
      </c>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
      <c r="A342" s="157"/>
      <c r="B342" s="158"/>
      <c r="C342" s="261"/>
      <c r="D342" s="262"/>
      <c r="E342" s="262"/>
      <c r="F342" s="262"/>
      <c r="G342" s="262"/>
      <c r="H342" s="161"/>
      <c r="I342" s="161"/>
      <c r="J342" s="161"/>
      <c r="K342" s="161"/>
      <c r="L342" s="161"/>
      <c r="M342" s="161"/>
      <c r="N342" s="161"/>
      <c r="O342" s="161"/>
      <c r="P342" s="161"/>
      <c r="Q342" s="161"/>
      <c r="R342" s="161"/>
      <c r="S342" s="161"/>
      <c r="T342" s="161"/>
      <c r="U342" s="161"/>
      <c r="V342" s="161"/>
      <c r="W342" s="161"/>
      <c r="X342" s="161"/>
      <c r="Y342" s="150"/>
      <c r="Z342" s="150"/>
      <c r="AA342" s="150"/>
      <c r="AB342" s="150"/>
      <c r="AC342" s="150"/>
      <c r="AD342" s="150"/>
      <c r="AE342" s="150"/>
      <c r="AF342" s="150"/>
      <c r="AG342" s="150" t="s">
        <v>221</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ht="22.5" outlineLevel="1" x14ac:dyDescent="0.2">
      <c r="A343" s="170">
        <v>80</v>
      </c>
      <c r="B343" s="171" t="s">
        <v>2253</v>
      </c>
      <c r="C343" s="180" t="s">
        <v>767</v>
      </c>
      <c r="D343" s="172" t="s">
        <v>239</v>
      </c>
      <c r="E343" s="173">
        <v>20</v>
      </c>
      <c r="F343" s="174">
        <v>423.75</v>
      </c>
      <c r="G343" s="175">
        <f>ROUND(E343*F343,2)</f>
        <v>8475</v>
      </c>
      <c r="H343" s="174"/>
      <c r="I343" s="175">
        <f>ROUND(E343*H343,2)</f>
        <v>0</v>
      </c>
      <c r="J343" s="174"/>
      <c r="K343" s="175">
        <f>ROUND(E343*J343,2)</f>
        <v>0</v>
      </c>
      <c r="L343" s="175">
        <v>21</v>
      </c>
      <c r="M343" s="175">
        <f>G343*(1+L343/100)</f>
        <v>10254.75</v>
      </c>
      <c r="N343" s="175">
        <v>5.8E-4</v>
      </c>
      <c r="O343" s="175">
        <f>ROUND(E343*N343,2)</f>
        <v>0.01</v>
      </c>
      <c r="P343" s="175">
        <v>0</v>
      </c>
      <c r="Q343" s="175">
        <f>ROUND(E343*P343,2)</f>
        <v>0</v>
      </c>
      <c r="R343" s="175" t="s">
        <v>705</v>
      </c>
      <c r="S343" s="175" t="s">
        <v>217</v>
      </c>
      <c r="T343" s="176" t="s">
        <v>218</v>
      </c>
      <c r="U343" s="161">
        <v>0.6159</v>
      </c>
      <c r="V343" s="161">
        <f>ROUND(E343*U343,2)</f>
        <v>12.32</v>
      </c>
      <c r="W343" s="161"/>
      <c r="X343" s="161" t="s">
        <v>241</v>
      </c>
      <c r="Y343" s="150"/>
      <c r="Z343" s="150"/>
      <c r="AA343" s="150"/>
      <c r="AB343" s="150"/>
      <c r="AC343" s="150"/>
      <c r="AD343" s="150"/>
      <c r="AE343" s="150"/>
      <c r="AF343" s="150"/>
      <c r="AG343" s="150" t="s">
        <v>242</v>
      </c>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
      <c r="A344" s="157"/>
      <c r="B344" s="158"/>
      <c r="C344" s="259" t="s">
        <v>764</v>
      </c>
      <c r="D344" s="260"/>
      <c r="E344" s="260"/>
      <c r="F344" s="260"/>
      <c r="G344" s="260"/>
      <c r="H344" s="161"/>
      <c r="I344" s="161"/>
      <c r="J344" s="161"/>
      <c r="K344" s="161"/>
      <c r="L344" s="161"/>
      <c r="M344" s="161"/>
      <c r="N344" s="161"/>
      <c r="O344" s="161"/>
      <c r="P344" s="161"/>
      <c r="Q344" s="161"/>
      <c r="R344" s="161"/>
      <c r="S344" s="161"/>
      <c r="T344" s="161"/>
      <c r="U344" s="161"/>
      <c r="V344" s="161"/>
      <c r="W344" s="161"/>
      <c r="X344" s="161"/>
      <c r="Y344" s="150"/>
      <c r="Z344" s="150"/>
      <c r="AA344" s="150"/>
      <c r="AB344" s="150"/>
      <c r="AC344" s="150"/>
      <c r="AD344" s="150"/>
      <c r="AE344" s="150"/>
      <c r="AF344" s="150"/>
      <c r="AG344" s="150" t="s">
        <v>244</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
      <c r="A345" s="157"/>
      <c r="B345" s="158"/>
      <c r="C345" s="189" t="s">
        <v>2254</v>
      </c>
      <c r="D345" s="184"/>
      <c r="E345" s="185">
        <v>20</v>
      </c>
      <c r="F345" s="161"/>
      <c r="G345" s="161"/>
      <c r="H345" s="161"/>
      <c r="I345" s="161"/>
      <c r="J345" s="161"/>
      <c r="K345" s="161"/>
      <c r="L345" s="161"/>
      <c r="M345" s="161"/>
      <c r="N345" s="161"/>
      <c r="O345" s="161"/>
      <c r="P345" s="161"/>
      <c r="Q345" s="161"/>
      <c r="R345" s="161"/>
      <c r="S345" s="161"/>
      <c r="T345" s="161"/>
      <c r="U345" s="161"/>
      <c r="V345" s="161"/>
      <c r="W345" s="161"/>
      <c r="X345" s="161"/>
      <c r="Y345" s="150"/>
      <c r="Z345" s="150"/>
      <c r="AA345" s="150"/>
      <c r="AB345" s="150"/>
      <c r="AC345" s="150"/>
      <c r="AD345" s="150"/>
      <c r="AE345" s="150"/>
      <c r="AF345" s="150"/>
      <c r="AG345" s="150" t="s">
        <v>246</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
      <c r="A346" s="157"/>
      <c r="B346" s="158"/>
      <c r="C346" s="261"/>
      <c r="D346" s="262"/>
      <c r="E346" s="262"/>
      <c r="F346" s="262"/>
      <c r="G346" s="262"/>
      <c r="H346" s="161"/>
      <c r="I346" s="161"/>
      <c r="J346" s="161"/>
      <c r="K346" s="161"/>
      <c r="L346" s="161"/>
      <c r="M346" s="161"/>
      <c r="N346" s="161"/>
      <c r="O346" s="161"/>
      <c r="P346" s="161"/>
      <c r="Q346" s="161"/>
      <c r="R346" s="161"/>
      <c r="S346" s="161"/>
      <c r="T346" s="161"/>
      <c r="U346" s="161"/>
      <c r="V346" s="161"/>
      <c r="W346" s="161"/>
      <c r="X346" s="161"/>
      <c r="Y346" s="150"/>
      <c r="Z346" s="150"/>
      <c r="AA346" s="150"/>
      <c r="AB346" s="150"/>
      <c r="AC346" s="150"/>
      <c r="AD346" s="150"/>
      <c r="AE346" s="150"/>
      <c r="AF346" s="150"/>
      <c r="AG346" s="150" t="s">
        <v>221</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ht="22.5" outlineLevel="1" x14ac:dyDescent="0.2">
      <c r="A347" s="170">
        <v>81</v>
      </c>
      <c r="B347" s="171" t="s">
        <v>775</v>
      </c>
      <c r="C347" s="180" t="s">
        <v>776</v>
      </c>
      <c r="D347" s="172" t="s">
        <v>332</v>
      </c>
      <c r="E347" s="173">
        <v>2</v>
      </c>
      <c r="F347" s="174">
        <v>195.85</v>
      </c>
      <c r="G347" s="175">
        <f>ROUND(E347*F347,2)</f>
        <v>391.7</v>
      </c>
      <c r="H347" s="174"/>
      <c r="I347" s="175">
        <f>ROUND(E347*H347,2)</f>
        <v>0</v>
      </c>
      <c r="J347" s="174"/>
      <c r="K347" s="175">
        <f>ROUND(E347*J347,2)</f>
        <v>0</v>
      </c>
      <c r="L347" s="175">
        <v>21</v>
      </c>
      <c r="M347" s="175">
        <f>G347*(1+L347/100)</f>
        <v>473.95699999999999</v>
      </c>
      <c r="N347" s="175">
        <v>2.7999999999999998E-4</v>
      </c>
      <c r="O347" s="175">
        <f>ROUND(E347*N347,2)</f>
        <v>0</v>
      </c>
      <c r="P347" s="175">
        <v>0</v>
      </c>
      <c r="Q347" s="175">
        <f>ROUND(E347*P347,2)</f>
        <v>0</v>
      </c>
      <c r="R347" s="175" t="s">
        <v>705</v>
      </c>
      <c r="S347" s="175" t="s">
        <v>217</v>
      </c>
      <c r="T347" s="176" t="s">
        <v>218</v>
      </c>
      <c r="U347" s="161">
        <v>0.33</v>
      </c>
      <c r="V347" s="161">
        <f>ROUND(E347*U347,2)</f>
        <v>0.66</v>
      </c>
      <c r="W347" s="161"/>
      <c r="X347" s="161" t="s">
        <v>241</v>
      </c>
      <c r="Y347" s="150"/>
      <c r="Z347" s="150"/>
      <c r="AA347" s="150"/>
      <c r="AB347" s="150"/>
      <c r="AC347" s="150"/>
      <c r="AD347" s="150"/>
      <c r="AE347" s="150"/>
      <c r="AF347" s="150"/>
      <c r="AG347" s="150" t="s">
        <v>242</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
      <c r="A348" s="157"/>
      <c r="B348" s="158"/>
      <c r="C348" s="259" t="s">
        <v>764</v>
      </c>
      <c r="D348" s="260"/>
      <c r="E348" s="260"/>
      <c r="F348" s="260"/>
      <c r="G348" s="260"/>
      <c r="H348" s="161"/>
      <c r="I348" s="161"/>
      <c r="J348" s="161"/>
      <c r="K348" s="161"/>
      <c r="L348" s="161"/>
      <c r="M348" s="161"/>
      <c r="N348" s="161"/>
      <c r="O348" s="161"/>
      <c r="P348" s="161"/>
      <c r="Q348" s="161"/>
      <c r="R348" s="161"/>
      <c r="S348" s="161"/>
      <c r="T348" s="161"/>
      <c r="U348" s="161"/>
      <c r="V348" s="161"/>
      <c r="W348" s="161"/>
      <c r="X348" s="161"/>
      <c r="Y348" s="150"/>
      <c r="Z348" s="150"/>
      <c r="AA348" s="150"/>
      <c r="AB348" s="150"/>
      <c r="AC348" s="150"/>
      <c r="AD348" s="150"/>
      <c r="AE348" s="150"/>
      <c r="AF348" s="150"/>
      <c r="AG348" s="150" t="s">
        <v>244</v>
      </c>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
      <c r="A349" s="157"/>
      <c r="B349" s="158"/>
      <c r="C349" s="189" t="s">
        <v>91</v>
      </c>
      <c r="D349" s="184"/>
      <c r="E349" s="185">
        <v>2</v>
      </c>
      <c r="F349" s="161"/>
      <c r="G349" s="161"/>
      <c r="H349" s="161"/>
      <c r="I349" s="161"/>
      <c r="J349" s="161"/>
      <c r="K349" s="161"/>
      <c r="L349" s="161"/>
      <c r="M349" s="161"/>
      <c r="N349" s="161"/>
      <c r="O349" s="161"/>
      <c r="P349" s="161"/>
      <c r="Q349" s="161"/>
      <c r="R349" s="161"/>
      <c r="S349" s="161"/>
      <c r="T349" s="161"/>
      <c r="U349" s="161"/>
      <c r="V349" s="161"/>
      <c r="W349" s="161"/>
      <c r="X349" s="161"/>
      <c r="Y349" s="150"/>
      <c r="Z349" s="150"/>
      <c r="AA349" s="150"/>
      <c r="AB349" s="150"/>
      <c r="AC349" s="150"/>
      <c r="AD349" s="150"/>
      <c r="AE349" s="150"/>
      <c r="AF349" s="150"/>
      <c r="AG349" s="150" t="s">
        <v>246</v>
      </c>
      <c r="AH349" s="150">
        <v>0</v>
      </c>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
      <c r="A350" s="157"/>
      <c r="B350" s="158"/>
      <c r="C350" s="261"/>
      <c r="D350" s="262"/>
      <c r="E350" s="262"/>
      <c r="F350" s="262"/>
      <c r="G350" s="262"/>
      <c r="H350" s="161"/>
      <c r="I350" s="161"/>
      <c r="J350" s="161"/>
      <c r="K350" s="161"/>
      <c r="L350" s="161"/>
      <c r="M350" s="161"/>
      <c r="N350" s="161"/>
      <c r="O350" s="161"/>
      <c r="P350" s="161"/>
      <c r="Q350" s="161"/>
      <c r="R350" s="161"/>
      <c r="S350" s="161"/>
      <c r="T350" s="161"/>
      <c r="U350" s="161"/>
      <c r="V350" s="161"/>
      <c r="W350" s="161"/>
      <c r="X350" s="161"/>
      <c r="Y350" s="150"/>
      <c r="Z350" s="150"/>
      <c r="AA350" s="150"/>
      <c r="AB350" s="150"/>
      <c r="AC350" s="150"/>
      <c r="AD350" s="150"/>
      <c r="AE350" s="150"/>
      <c r="AF350" s="150"/>
      <c r="AG350" s="150" t="s">
        <v>221</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ht="22.5" outlineLevel="1" x14ac:dyDescent="0.2">
      <c r="A351" s="170">
        <v>82</v>
      </c>
      <c r="B351" s="171" t="s">
        <v>777</v>
      </c>
      <c r="C351" s="180" t="s">
        <v>778</v>
      </c>
      <c r="D351" s="172" t="s">
        <v>239</v>
      </c>
      <c r="E351" s="173">
        <v>26</v>
      </c>
      <c r="F351" s="174">
        <v>83.08</v>
      </c>
      <c r="G351" s="175">
        <f>ROUND(E351*F351,2)</f>
        <v>2160.08</v>
      </c>
      <c r="H351" s="174"/>
      <c r="I351" s="175">
        <f>ROUND(E351*H351,2)</f>
        <v>0</v>
      </c>
      <c r="J351" s="174"/>
      <c r="K351" s="175">
        <f>ROUND(E351*J351,2)</f>
        <v>0</v>
      </c>
      <c r="L351" s="175">
        <v>21</v>
      </c>
      <c r="M351" s="175">
        <f>G351*(1+L351/100)</f>
        <v>2613.6967999999997</v>
      </c>
      <c r="N351" s="175">
        <v>2.0000000000000002E-5</v>
      </c>
      <c r="O351" s="175">
        <f>ROUND(E351*N351,2)</f>
        <v>0</v>
      </c>
      <c r="P351" s="175">
        <v>0</v>
      </c>
      <c r="Q351" s="175">
        <f>ROUND(E351*P351,2)</f>
        <v>0</v>
      </c>
      <c r="R351" s="175" t="s">
        <v>705</v>
      </c>
      <c r="S351" s="175" t="s">
        <v>217</v>
      </c>
      <c r="T351" s="176" t="s">
        <v>218</v>
      </c>
      <c r="U351" s="161">
        <v>0.13</v>
      </c>
      <c r="V351" s="161">
        <f>ROUND(E351*U351,2)</f>
        <v>3.38</v>
      </c>
      <c r="W351" s="161"/>
      <c r="X351" s="161" t="s">
        <v>241</v>
      </c>
      <c r="Y351" s="150"/>
      <c r="Z351" s="150"/>
      <c r="AA351" s="150"/>
      <c r="AB351" s="150"/>
      <c r="AC351" s="150"/>
      <c r="AD351" s="150"/>
      <c r="AE351" s="150"/>
      <c r="AF351" s="150"/>
      <c r="AG351" s="150" t="s">
        <v>744</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
      <c r="A352" s="157"/>
      <c r="B352" s="158"/>
      <c r="C352" s="189" t="s">
        <v>2255</v>
      </c>
      <c r="D352" s="184"/>
      <c r="E352" s="185">
        <v>26</v>
      </c>
      <c r="F352" s="161"/>
      <c r="G352" s="161"/>
      <c r="H352" s="161"/>
      <c r="I352" s="161"/>
      <c r="J352" s="161"/>
      <c r="K352" s="161"/>
      <c r="L352" s="161"/>
      <c r="M352" s="161"/>
      <c r="N352" s="161"/>
      <c r="O352" s="161"/>
      <c r="P352" s="161"/>
      <c r="Q352" s="161"/>
      <c r="R352" s="161"/>
      <c r="S352" s="161"/>
      <c r="T352" s="161"/>
      <c r="U352" s="161"/>
      <c r="V352" s="161"/>
      <c r="W352" s="161"/>
      <c r="X352" s="161"/>
      <c r="Y352" s="150"/>
      <c r="Z352" s="150"/>
      <c r="AA352" s="150"/>
      <c r="AB352" s="150"/>
      <c r="AC352" s="150"/>
      <c r="AD352" s="150"/>
      <c r="AE352" s="150"/>
      <c r="AF352" s="150"/>
      <c r="AG352" s="150" t="s">
        <v>246</v>
      </c>
      <c r="AH352" s="150">
        <v>5</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outlineLevel="1" x14ac:dyDescent="0.2">
      <c r="A353" s="157"/>
      <c r="B353" s="158"/>
      <c r="C353" s="261"/>
      <c r="D353" s="262"/>
      <c r="E353" s="262"/>
      <c r="F353" s="262"/>
      <c r="G353" s="262"/>
      <c r="H353" s="161"/>
      <c r="I353" s="161"/>
      <c r="J353" s="161"/>
      <c r="K353" s="161"/>
      <c r="L353" s="161"/>
      <c r="M353" s="161"/>
      <c r="N353" s="161"/>
      <c r="O353" s="161"/>
      <c r="P353" s="161"/>
      <c r="Q353" s="161"/>
      <c r="R353" s="161"/>
      <c r="S353" s="161"/>
      <c r="T353" s="161"/>
      <c r="U353" s="161"/>
      <c r="V353" s="161"/>
      <c r="W353" s="161"/>
      <c r="X353" s="161"/>
      <c r="Y353" s="150"/>
      <c r="Z353" s="150"/>
      <c r="AA353" s="150"/>
      <c r="AB353" s="150"/>
      <c r="AC353" s="150"/>
      <c r="AD353" s="150"/>
      <c r="AE353" s="150"/>
      <c r="AF353" s="150"/>
      <c r="AG353" s="150" t="s">
        <v>221</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ht="22.5" outlineLevel="1" x14ac:dyDescent="0.2">
      <c r="A354" s="170">
        <v>83</v>
      </c>
      <c r="B354" s="171" t="s">
        <v>780</v>
      </c>
      <c r="C354" s="180" t="s">
        <v>781</v>
      </c>
      <c r="D354" s="172" t="s">
        <v>239</v>
      </c>
      <c r="E354" s="173">
        <v>20</v>
      </c>
      <c r="F354" s="174">
        <v>85.46</v>
      </c>
      <c r="G354" s="175">
        <f>ROUND(E354*F354,2)</f>
        <v>1709.2</v>
      </c>
      <c r="H354" s="174"/>
      <c r="I354" s="175">
        <f>ROUND(E354*H354,2)</f>
        <v>0</v>
      </c>
      <c r="J354" s="174"/>
      <c r="K354" s="175">
        <f>ROUND(E354*J354,2)</f>
        <v>0</v>
      </c>
      <c r="L354" s="175">
        <v>21</v>
      </c>
      <c r="M354" s="175">
        <f>G354*(1+L354/100)</f>
        <v>2068.1320000000001</v>
      </c>
      <c r="N354" s="175">
        <v>6.0000000000000002E-5</v>
      </c>
      <c r="O354" s="175">
        <f>ROUND(E354*N354,2)</f>
        <v>0</v>
      </c>
      <c r="P354" s="175">
        <v>0</v>
      </c>
      <c r="Q354" s="175">
        <f>ROUND(E354*P354,2)</f>
        <v>0</v>
      </c>
      <c r="R354" s="175" t="s">
        <v>705</v>
      </c>
      <c r="S354" s="175" t="s">
        <v>217</v>
      </c>
      <c r="T354" s="176" t="s">
        <v>218</v>
      </c>
      <c r="U354" s="161">
        <v>0.13</v>
      </c>
      <c r="V354" s="161">
        <f>ROUND(E354*U354,2)</f>
        <v>2.6</v>
      </c>
      <c r="W354" s="161"/>
      <c r="X354" s="161" t="s">
        <v>241</v>
      </c>
      <c r="Y354" s="150"/>
      <c r="Z354" s="150"/>
      <c r="AA354" s="150"/>
      <c r="AB354" s="150"/>
      <c r="AC354" s="150"/>
      <c r="AD354" s="150"/>
      <c r="AE354" s="150"/>
      <c r="AF354" s="150"/>
      <c r="AG354" s="150" t="s">
        <v>242</v>
      </c>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outlineLevel="1" x14ac:dyDescent="0.2">
      <c r="A355" s="157"/>
      <c r="B355" s="158"/>
      <c r="C355" s="189" t="s">
        <v>2256</v>
      </c>
      <c r="D355" s="184"/>
      <c r="E355" s="185">
        <v>20</v>
      </c>
      <c r="F355" s="161"/>
      <c r="G355" s="161"/>
      <c r="H355" s="161"/>
      <c r="I355" s="161"/>
      <c r="J355" s="161"/>
      <c r="K355" s="161"/>
      <c r="L355" s="161"/>
      <c r="M355" s="161"/>
      <c r="N355" s="161"/>
      <c r="O355" s="161"/>
      <c r="P355" s="161"/>
      <c r="Q355" s="161"/>
      <c r="R355" s="161"/>
      <c r="S355" s="161"/>
      <c r="T355" s="161"/>
      <c r="U355" s="161"/>
      <c r="V355" s="161"/>
      <c r="W355" s="161"/>
      <c r="X355" s="161"/>
      <c r="Y355" s="150"/>
      <c r="Z355" s="150"/>
      <c r="AA355" s="150"/>
      <c r="AB355" s="150"/>
      <c r="AC355" s="150"/>
      <c r="AD355" s="150"/>
      <c r="AE355" s="150"/>
      <c r="AF355" s="150"/>
      <c r="AG355" s="150" t="s">
        <v>246</v>
      </c>
      <c r="AH355" s="150">
        <v>5</v>
      </c>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
      <c r="A356" s="157"/>
      <c r="B356" s="158"/>
      <c r="C356" s="261"/>
      <c r="D356" s="262"/>
      <c r="E356" s="262"/>
      <c r="F356" s="262"/>
      <c r="G356" s="262"/>
      <c r="H356" s="161"/>
      <c r="I356" s="161"/>
      <c r="J356" s="161"/>
      <c r="K356" s="161"/>
      <c r="L356" s="161"/>
      <c r="M356" s="161"/>
      <c r="N356" s="161"/>
      <c r="O356" s="161"/>
      <c r="P356" s="161"/>
      <c r="Q356" s="161"/>
      <c r="R356" s="161"/>
      <c r="S356" s="161"/>
      <c r="T356" s="161"/>
      <c r="U356" s="161"/>
      <c r="V356" s="161"/>
      <c r="W356" s="161"/>
      <c r="X356" s="161"/>
      <c r="Y356" s="150"/>
      <c r="Z356" s="150"/>
      <c r="AA356" s="150"/>
      <c r="AB356" s="150"/>
      <c r="AC356" s="150"/>
      <c r="AD356" s="150"/>
      <c r="AE356" s="150"/>
      <c r="AF356" s="150"/>
      <c r="AG356" s="150" t="s">
        <v>221</v>
      </c>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outlineLevel="1" x14ac:dyDescent="0.2">
      <c r="A357" s="170">
        <v>84</v>
      </c>
      <c r="B357" s="171" t="s">
        <v>784</v>
      </c>
      <c r="C357" s="180" t="s">
        <v>785</v>
      </c>
      <c r="D357" s="172" t="s">
        <v>332</v>
      </c>
      <c r="E357" s="173">
        <v>12</v>
      </c>
      <c r="F357" s="174">
        <v>255.2</v>
      </c>
      <c r="G357" s="175">
        <f>ROUND(E357*F357,2)</f>
        <v>3062.4</v>
      </c>
      <c r="H357" s="174"/>
      <c r="I357" s="175">
        <f>ROUND(E357*H357,2)</f>
        <v>0</v>
      </c>
      <c r="J357" s="174"/>
      <c r="K357" s="175">
        <f>ROUND(E357*J357,2)</f>
        <v>0</v>
      </c>
      <c r="L357" s="175">
        <v>21</v>
      </c>
      <c r="M357" s="175">
        <f>G357*(1+L357/100)</f>
        <v>3705.5039999999999</v>
      </c>
      <c r="N357" s="175">
        <v>0</v>
      </c>
      <c r="O357" s="175">
        <f>ROUND(E357*N357,2)</f>
        <v>0</v>
      </c>
      <c r="P357" s="175">
        <v>0</v>
      </c>
      <c r="Q357" s="175">
        <f>ROUND(E357*P357,2)</f>
        <v>0</v>
      </c>
      <c r="R357" s="175" t="s">
        <v>705</v>
      </c>
      <c r="S357" s="175" t="s">
        <v>217</v>
      </c>
      <c r="T357" s="176" t="s">
        <v>218</v>
      </c>
      <c r="U357" s="161">
        <v>0.42499999999999999</v>
      </c>
      <c r="V357" s="161">
        <f>ROUND(E357*U357,2)</f>
        <v>5.0999999999999996</v>
      </c>
      <c r="W357" s="161"/>
      <c r="X357" s="161" t="s">
        <v>241</v>
      </c>
      <c r="Y357" s="150"/>
      <c r="Z357" s="150"/>
      <c r="AA357" s="150"/>
      <c r="AB357" s="150"/>
      <c r="AC357" s="150"/>
      <c r="AD357" s="150"/>
      <c r="AE357" s="150"/>
      <c r="AF357" s="150"/>
      <c r="AG357" s="150" t="s">
        <v>242</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
      <c r="A358" s="157"/>
      <c r="B358" s="158"/>
      <c r="C358" s="189" t="s">
        <v>2257</v>
      </c>
      <c r="D358" s="184"/>
      <c r="E358" s="185">
        <v>12</v>
      </c>
      <c r="F358" s="161"/>
      <c r="G358" s="161"/>
      <c r="H358" s="161"/>
      <c r="I358" s="161"/>
      <c r="J358" s="161"/>
      <c r="K358" s="161"/>
      <c r="L358" s="161"/>
      <c r="M358" s="161"/>
      <c r="N358" s="161"/>
      <c r="O358" s="161"/>
      <c r="P358" s="161"/>
      <c r="Q358" s="161"/>
      <c r="R358" s="161"/>
      <c r="S358" s="161"/>
      <c r="T358" s="161"/>
      <c r="U358" s="161"/>
      <c r="V358" s="161"/>
      <c r="W358" s="161"/>
      <c r="X358" s="161"/>
      <c r="Y358" s="150"/>
      <c r="Z358" s="150"/>
      <c r="AA358" s="150"/>
      <c r="AB358" s="150"/>
      <c r="AC358" s="150"/>
      <c r="AD358" s="150"/>
      <c r="AE358" s="150"/>
      <c r="AF358" s="150"/>
      <c r="AG358" s="150" t="s">
        <v>246</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
      <c r="A359" s="157"/>
      <c r="B359" s="158"/>
      <c r="C359" s="261"/>
      <c r="D359" s="262"/>
      <c r="E359" s="262"/>
      <c r="F359" s="262"/>
      <c r="G359" s="262"/>
      <c r="H359" s="161"/>
      <c r="I359" s="161"/>
      <c r="J359" s="161"/>
      <c r="K359" s="161"/>
      <c r="L359" s="161"/>
      <c r="M359" s="161"/>
      <c r="N359" s="161"/>
      <c r="O359" s="161"/>
      <c r="P359" s="161"/>
      <c r="Q359" s="161"/>
      <c r="R359" s="161"/>
      <c r="S359" s="161"/>
      <c r="T359" s="161"/>
      <c r="U359" s="161"/>
      <c r="V359" s="161"/>
      <c r="W359" s="161"/>
      <c r="X359" s="161"/>
      <c r="Y359" s="150"/>
      <c r="Z359" s="150"/>
      <c r="AA359" s="150"/>
      <c r="AB359" s="150"/>
      <c r="AC359" s="150"/>
      <c r="AD359" s="150"/>
      <c r="AE359" s="150"/>
      <c r="AF359" s="150"/>
      <c r="AG359" s="150" t="s">
        <v>221</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
      <c r="A360" s="170">
        <v>85</v>
      </c>
      <c r="B360" s="171" t="s">
        <v>790</v>
      </c>
      <c r="C360" s="180" t="s">
        <v>791</v>
      </c>
      <c r="D360" s="172" t="s">
        <v>759</v>
      </c>
      <c r="E360" s="173">
        <v>11</v>
      </c>
      <c r="F360" s="174">
        <v>59.35</v>
      </c>
      <c r="G360" s="175">
        <f>ROUND(E360*F360,2)</f>
        <v>652.85</v>
      </c>
      <c r="H360" s="174"/>
      <c r="I360" s="175">
        <f>ROUND(E360*H360,2)</f>
        <v>0</v>
      </c>
      <c r="J360" s="174"/>
      <c r="K360" s="175">
        <f>ROUND(E360*J360,2)</f>
        <v>0</v>
      </c>
      <c r="L360" s="175">
        <v>21</v>
      </c>
      <c r="M360" s="175">
        <f>G360*(1+L360/100)</f>
        <v>789.94849999999997</v>
      </c>
      <c r="N360" s="175">
        <v>0</v>
      </c>
      <c r="O360" s="175">
        <f>ROUND(E360*N360,2)</f>
        <v>0</v>
      </c>
      <c r="P360" s="175">
        <v>0</v>
      </c>
      <c r="Q360" s="175">
        <f>ROUND(E360*P360,2)</f>
        <v>0</v>
      </c>
      <c r="R360" s="175" t="s">
        <v>705</v>
      </c>
      <c r="S360" s="175" t="s">
        <v>217</v>
      </c>
      <c r="T360" s="176" t="s">
        <v>218</v>
      </c>
      <c r="U360" s="161">
        <v>0.105</v>
      </c>
      <c r="V360" s="161">
        <f>ROUND(E360*U360,2)</f>
        <v>1.1599999999999999</v>
      </c>
      <c r="W360" s="161"/>
      <c r="X360" s="161" t="s">
        <v>241</v>
      </c>
      <c r="Y360" s="150"/>
      <c r="Z360" s="150"/>
      <c r="AA360" s="150"/>
      <c r="AB360" s="150"/>
      <c r="AC360" s="150"/>
      <c r="AD360" s="150"/>
      <c r="AE360" s="150"/>
      <c r="AF360" s="150"/>
      <c r="AG360" s="150" t="s">
        <v>242</v>
      </c>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
      <c r="A361" s="157"/>
      <c r="B361" s="158"/>
      <c r="C361" s="189" t="s">
        <v>2258</v>
      </c>
      <c r="D361" s="184"/>
      <c r="E361" s="185">
        <v>6</v>
      </c>
      <c r="F361" s="161"/>
      <c r="G361" s="161"/>
      <c r="H361" s="161"/>
      <c r="I361" s="161"/>
      <c r="J361" s="161"/>
      <c r="K361" s="161"/>
      <c r="L361" s="161"/>
      <c r="M361" s="161"/>
      <c r="N361" s="161"/>
      <c r="O361" s="161"/>
      <c r="P361" s="161"/>
      <c r="Q361" s="161"/>
      <c r="R361" s="161"/>
      <c r="S361" s="161"/>
      <c r="T361" s="161"/>
      <c r="U361" s="161"/>
      <c r="V361" s="161"/>
      <c r="W361" s="161"/>
      <c r="X361" s="161"/>
      <c r="Y361" s="150"/>
      <c r="Z361" s="150"/>
      <c r="AA361" s="150"/>
      <c r="AB361" s="150"/>
      <c r="AC361" s="150"/>
      <c r="AD361" s="150"/>
      <c r="AE361" s="150"/>
      <c r="AF361" s="150"/>
      <c r="AG361" s="150" t="s">
        <v>246</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
      <c r="A362" s="157"/>
      <c r="B362" s="158"/>
      <c r="C362" s="189" t="s">
        <v>2259</v>
      </c>
      <c r="D362" s="184"/>
      <c r="E362" s="185">
        <v>2</v>
      </c>
      <c r="F362" s="161"/>
      <c r="G362" s="161"/>
      <c r="H362" s="161"/>
      <c r="I362" s="161"/>
      <c r="J362" s="161"/>
      <c r="K362" s="161"/>
      <c r="L362" s="161"/>
      <c r="M362" s="161"/>
      <c r="N362" s="161"/>
      <c r="O362" s="161"/>
      <c r="P362" s="161"/>
      <c r="Q362" s="161"/>
      <c r="R362" s="161"/>
      <c r="S362" s="161"/>
      <c r="T362" s="161"/>
      <c r="U362" s="161"/>
      <c r="V362" s="161"/>
      <c r="W362" s="161"/>
      <c r="X362" s="161"/>
      <c r="Y362" s="150"/>
      <c r="Z362" s="150"/>
      <c r="AA362" s="150"/>
      <c r="AB362" s="150"/>
      <c r="AC362" s="150"/>
      <c r="AD362" s="150"/>
      <c r="AE362" s="150"/>
      <c r="AF362" s="150"/>
      <c r="AG362" s="150" t="s">
        <v>246</v>
      </c>
      <c r="AH362" s="150">
        <v>0</v>
      </c>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
      <c r="A363" s="157"/>
      <c r="B363" s="158"/>
      <c r="C363" s="189" t="s">
        <v>2260</v>
      </c>
      <c r="D363" s="184"/>
      <c r="E363" s="185">
        <v>1</v>
      </c>
      <c r="F363" s="161"/>
      <c r="G363" s="161"/>
      <c r="H363" s="161"/>
      <c r="I363" s="161"/>
      <c r="J363" s="161"/>
      <c r="K363" s="161"/>
      <c r="L363" s="161"/>
      <c r="M363" s="161"/>
      <c r="N363" s="161"/>
      <c r="O363" s="161"/>
      <c r="P363" s="161"/>
      <c r="Q363" s="161"/>
      <c r="R363" s="161"/>
      <c r="S363" s="161"/>
      <c r="T363" s="161"/>
      <c r="U363" s="161"/>
      <c r="V363" s="161"/>
      <c r="W363" s="161"/>
      <c r="X363" s="161"/>
      <c r="Y363" s="150"/>
      <c r="Z363" s="150"/>
      <c r="AA363" s="150"/>
      <c r="AB363" s="150"/>
      <c r="AC363" s="150"/>
      <c r="AD363" s="150"/>
      <c r="AE363" s="150"/>
      <c r="AF363" s="150"/>
      <c r="AG363" s="150" t="s">
        <v>246</v>
      </c>
      <c r="AH363" s="150">
        <v>0</v>
      </c>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
      <c r="A364" s="157"/>
      <c r="B364" s="158"/>
      <c r="C364" s="189" t="s">
        <v>2261</v>
      </c>
      <c r="D364" s="184"/>
      <c r="E364" s="185">
        <v>2</v>
      </c>
      <c r="F364" s="161"/>
      <c r="G364" s="161"/>
      <c r="H364" s="161"/>
      <c r="I364" s="161"/>
      <c r="J364" s="161"/>
      <c r="K364" s="161"/>
      <c r="L364" s="161"/>
      <c r="M364" s="161"/>
      <c r="N364" s="161"/>
      <c r="O364" s="161"/>
      <c r="P364" s="161"/>
      <c r="Q364" s="161"/>
      <c r="R364" s="161"/>
      <c r="S364" s="161"/>
      <c r="T364" s="161"/>
      <c r="U364" s="161"/>
      <c r="V364" s="161"/>
      <c r="W364" s="161"/>
      <c r="X364" s="161"/>
      <c r="Y364" s="150"/>
      <c r="Z364" s="150"/>
      <c r="AA364" s="150"/>
      <c r="AB364" s="150"/>
      <c r="AC364" s="150"/>
      <c r="AD364" s="150"/>
      <c r="AE364" s="150"/>
      <c r="AF364" s="150"/>
      <c r="AG364" s="150" t="s">
        <v>246</v>
      </c>
      <c r="AH364" s="150">
        <v>0</v>
      </c>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
      <c r="A365" s="157"/>
      <c r="B365" s="158"/>
      <c r="C365" s="261"/>
      <c r="D365" s="262"/>
      <c r="E365" s="262"/>
      <c r="F365" s="262"/>
      <c r="G365" s="262"/>
      <c r="H365" s="161"/>
      <c r="I365" s="161"/>
      <c r="J365" s="161"/>
      <c r="K365" s="161"/>
      <c r="L365" s="161"/>
      <c r="M365" s="161"/>
      <c r="N365" s="161"/>
      <c r="O365" s="161"/>
      <c r="P365" s="161"/>
      <c r="Q365" s="161"/>
      <c r="R365" s="161"/>
      <c r="S365" s="161"/>
      <c r="T365" s="161"/>
      <c r="U365" s="161"/>
      <c r="V365" s="161"/>
      <c r="W365" s="161"/>
      <c r="X365" s="161"/>
      <c r="Y365" s="150"/>
      <c r="Z365" s="150"/>
      <c r="AA365" s="150"/>
      <c r="AB365" s="150"/>
      <c r="AC365" s="150"/>
      <c r="AD365" s="150"/>
      <c r="AE365" s="150"/>
      <c r="AF365" s="150"/>
      <c r="AG365" s="150" t="s">
        <v>221</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
      <c r="A366" s="170">
        <v>86</v>
      </c>
      <c r="B366" s="171" t="s">
        <v>793</v>
      </c>
      <c r="C366" s="180" t="s">
        <v>794</v>
      </c>
      <c r="D366" s="172" t="s">
        <v>332</v>
      </c>
      <c r="E366" s="173">
        <v>2</v>
      </c>
      <c r="F366" s="174">
        <v>635.04</v>
      </c>
      <c r="G366" s="175">
        <f>ROUND(E366*F366,2)</f>
        <v>1270.08</v>
      </c>
      <c r="H366" s="174"/>
      <c r="I366" s="175">
        <f>ROUND(E366*H366,2)</f>
        <v>0</v>
      </c>
      <c r="J366" s="174"/>
      <c r="K366" s="175">
        <f>ROUND(E366*J366,2)</f>
        <v>0</v>
      </c>
      <c r="L366" s="175">
        <v>21</v>
      </c>
      <c r="M366" s="175">
        <f>G366*(1+L366/100)</f>
        <v>1536.7967999999998</v>
      </c>
      <c r="N366" s="175">
        <v>6.7000000000000002E-4</v>
      </c>
      <c r="O366" s="175">
        <f>ROUND(E366*N366,2)</f>
        <v>0</v>
      </c>
      <c r="P366" s="175">
        <v>0</v>
      </c>
      <c r="Q366" s="175">
        <f>ROUND(E366*P366,2)</f>
        <v>0</v>
      </c>
      <c r="R366" s="175" t="s">
        <v>705</v>
      </c>
      <c r="S366" s="175" t="s">
        <v>217</v>
      </c>
      <c r="T366" s="176" t="s">
        <v>218</v>
      </c>
      <c r="U366" s="161">
        <v>0.22700000000000001</v>
      </c>
      <c r="V366" s="161">
        <f>ROUND(E366*U366,2)</f>
        <v>0.45</v>
      </c>
      <c r="W366" s="161"/>
      <c r="X366" s="161" t="s">
        <v>241</v>
      </c>
      <c r="Y366" s="150"/>
      <c r="Z366" s="150"/>
      <c r="AA366" s="150"/>
      <c r="AB366" s="150"/>
      <c r="AC366" s="150"/>
      <c r="AD366" s="150"/>
      <c r="AE366" s="150"/>
      <c r="AF366" s="150"/>
      <c r="AG366" s="150" t="s">
        <v>242</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
      <c r="A367" s="157"/>
      <c r="B367" s="158"/>
      <c r="C367" s="189" t="s">
        <v>91</v>
      </c>
      <c r="D367" s="184"/>
      <c r="E367" s="185">
        <v>2</v>
      </c>
      <c r="F367" s="161"/>
      <c r="G367" s="161"/>
      <c r="H367" s="161"/>
      <c r="I367" s="161"/>
      <c r="J367" s="161"/>
      <c r="K367" s="161"/>
      <c r="L367" s="161"/>
      <c r="M367" s="161"/>
      <c r="N367" s="161"/>
      <c r="O367" s="161"/>
      <c r="P367" s="161"/>
      <c r="Q367" s="161"/>
      <c r="R367" s="161"/>
      <c r="S367" s="161"/>
      <c r="T367" s="161"/>
      <c r="U367" s="161"/>
      <c r="V367" s="161"/>
      <c r="W367" s="161"/>
      <c r="X367" s="161"/>
      <c r="Y367" s="150"/>
      <c r="Z367" s="150"/>
      <c r="AA367" s="150"/>
      <c r="AB367" s="150"/>
      <c r="AC367" s="150"/>
      <c r="AD367" s="150"/>
      <c r="AE367" s="150"/>
      <c r="AF367" s="150"/>
      <c r="AG367" s="150" t="s">
        <v>246</v>
      </c>
      <c r="AH367" s="150">
        <v>0</v>
      </c>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
      <c r="A368" s="157"/>
      <c r="B368" s="158"/>
      <c r="C368" s="261"/>
      <c r="D368" s="262"/>
      <c r="E368" s="262"/>
      <c r="F368" s="262"/>
      <c r="G368" s="262"/>
      <c r="H368" s="161"/>
      <c r="I368" s="161"/>
      <c r="J368" s="161"/>
      <c r="K368" s="161"/>
      <c r="L368" s="161"/>
      <c r="M368" s="161"/>
      <c r="N368" s="161"/>
      <c r="O368" s="161"/>
      <c r="P368" s="161"/>
      <c r="Q368" s="161"/>
      <c r="R368" s="161"/>
      <c r="S368" s="161"/>
      <c r="T368" s="161"/>
      <c r="U368" s="161"/>
      <c r="V368" s="161"/>
      <c r="W368" s="161"/>
      <c r="X368" s="161"/>
      <c r="Y368" s="150"/>
      <c r="Z368" s="150"/>
      <c r="AA368" s="150"/>
      <c r="AB368" s="150"/>
      <c r="AC368" s="150"/>
      <c r="AD368" s="150"/>
      <c r="AE368" s="150"/>
      <c r="AF368" s="150"/>
      <c r="AG368" s="150" t="s">
        <v>221</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
      <c r="A369" s="170">
        <v>87</v>
      </c>
      <c r="B369" s="171" t="s">
        <v>745</v>
      </c>
      <c r="C369" s="180" t="s">
        <v>746</v>
      </c>
      <c r="D369" s="172" t="s">
        <v>747</v>
      </c>
      <c r="E369" s="173">
        <v>15</v>
      </c>
      <c r="F369" s="174">
        <v>474.78</v>
      </c>
      <c r="G369" s="175">
        <f>ROUND(E369*F369,2)</f>
        <v>7121.7</v>
      </c>
      <c r="H369" s="174"/>
      <c r="I369" s="175">
        <f>ROUND(E369*H369,2)</f>
        <v>0</v>
      </c>
      <c r="J369" s="174"/>
      <c r="K369" s="175">
        <f>ROUND(E369*J369,2)</f>
        <v>0</v>
      </c>
      <c r="L369" s="175">
        <v>21</v>
      </c>
      <c r="M369" s="175">
        <f>G369*(1+L369/100)</f>
        <v>8617.2569999999996</v>
      </c>
      <c r="N369" s="175">
        <v>0</v>
      </c>
      <c r="O369" s="175">
        <f>ROUND(E369*N369,2)</f>
        <v>0</v>
      </c>
      <c r="P369" s="175">
        <v>0</v>
      </c>
      <c r="Q369" s="175">
        <f>ROUND(E369*P369,2)</f>
        <v>0</v>
      </c>
      <c r="R369" s="175" t="s">
        <v>748</v>
      </c>
      <c r="S369" s="175" t="s">
        <v>217</v>
      </c>
      <c r="T369" s="176" t="s">
        <v>218</v>
      </c>
      <c r="U369" s="161">
        <v>1</v>
      </c>
      <c r="V369" s="161">
        <f>ROUND(E369*U369,2)</f>
        <v>15</v>
      </c>
      <c r="W369" s="161"/>
      <c r="X369" s="161" t="s">
        <v>749</v>
      </c>
      <c r="Y369" s="150"/>
      <c r="Z369" s="150"/>
      <c r="AA369" s="150"/>
      <c r="AB369" s="150"/>
      <c r="AC369" s="150"/>
      <c r="AD369" s="150"/>
      <c r="AE369" s="150"/>
      <c r="AF369" s="150"/>
      <c r="AG369" s="150" t="s">
        <v>750</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
      <c r="A370" s="157"/>
      <c r="B370" s="158"/>
      <c r="C370" s="189" t="s">
        <v>2248</v>
      </c>
      <c r="D370" s="184"/>
      <c r="E370" s="185">
        <v>15</v>
      </c>
      <c r="F370" s="161"/>
      <c r="G370" s="161"/>
      <c r="H370" s="161"/>
      <c r="I370" s="161"/>
      <c r="J370" s="161"/>
      <c r="K370" s="161"/>
      <c r="L370" s="161"/>
      <c r="M370" s="161"/>
      <c r="N370" s="161"/>
      <c r="O370" s="161"/>
      <c r="P370" s="161"/>
      <c r="Q370" s="161"/>
      <c r="R370" s="161"/>
      <c r="S370" s="161"/>
      <c r="T370" s="161"/>
      <c r="U370" s="161"/>
      <c r="V370" s="161"/>
      <c r="W370" s="161"/>
      <c r="X370" s="161"/>
      <c r="Y370" s="150"/>
      <c r="Z370" s="150"/>
      <c r="AA370" s="150"/>
      <c r="AB370" s="150"/>
      <c r="AC370" s="150"/>
      <c r="AD370" s="150"/>
      <c r="AE370" s="150"/>
      <c r="AF370" s="150"/>
      <c r="AG370" s="150" t="s">
        <v>246</v>
      </c>
      <c r="AH370" s="150">
        <v>0</v>
      </c>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
      <c r="A371" s="157"/>
      <c r="B371" s="158"/>
      <c r="C371" s="261"/>
      <c r="D371" s="262"/>
      <c r="E371" s="262"/>
      <c r="F371" s="262"/>
      <c r="G371" s="262"/>
      <c r="H371" s="161"/>
      <c r="I371" s="161"/>
      <c r="J371" s="161"/>
      <c r="K371" s="161"/>
      <c r="L371" s="161"/>
      <c r="M371" s="161"/>
      <c r="N371" s="161"/>
      <c r="O371" s="161"/>
      <c r="P371" s="161"/>
      <c r="Q371" s="161"/>
      <c r="R371" s="161"/>
      <c r="S371" s="161"/>
      <c r="T371" s="161"/>
      <c r="U371" s="161"/>
      <c r="V371" s="161"/>
      <c r="W371" s="161"/>
      <c r="X371" s="161"/>
      <c r="Y371" s="150"/>
      <c r="Z371" s="150"/>
      <c r="AA371" s="150"/>
      <c r="AB371" s="150"/>
      <c r="AC371" s="150"/>
      <c r="AD371" s="150"/>
      <c r="AE371" s="150"/>
      <c r="AF371" s="150"/>
      <c r="AG371" s="150" t="s">
        <v>221</v>
      </c>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
      <c r="A372" s="157">
        <v>88</v>
      </c>
      <c r="B372" s="158" t="s">
        <v>801</v>
      </c>
      <c r="C372" s="190" t="s">
        <v>802</v>
      </c>
      <c r="D372" s="159" t="s">
        <v>0</v>
      </c>
      <c r="E372" s="177">
        <v>354.21510000000001</v>
      </c>
      <c r="F372" s="162">
        <v>1.1499999999999999</v>
      </c>
      <c r="G372" s="161">
        <f>ROUND(E372*F372,2)</f>
        <v>407.35</v>
      </c>
      <c r="H372" s="162"/>
      <c r="I372" s="161">
        <f>ROUND(E372*H372,2)</f>
        <v>0</v>
      </c>
      <c r="J372" s="162"/>
      <c r="K372" s="161">
        <f>ROUND(E372*J372,2)</f>
        <v>0</v>
      </c>
      <c r="L372" s="161">
        <v>21</v>
      </c>
      <c r="M372" s="161">
        <f>G372*(1+L372/100)</f>
        <v>492.89350000000002</v>
      </c>
      <c r="N372" s="161">
        <v>0</v>
      </c>
      <c r="O372" s="161">
        <f>ROUND(E372*N372,2)</f>
        <v>0</v>
      </c>
      <c r="P372" s="161">
        <v>0</v>
      </c>
      <c r="Q372" s="161">
        <f>ROUND(E372*P372,2)</f>
        <v>0</v>
      </c>
      <c r="R372" s="161" t="s">
        <v>705</v>
      </c>
      <c r="S372" s="161" t="s">
        <v>217</v>
      </c>
      <c r="T372" s="161" t="s">
        <v>218</v>
      </c>
      <c r="U372" s="161">
        <v>0</v>
      </c>
      <c r="V372" s="161">
        <f>ROUND(E372*U372,2)</f>
        <v>0</v>
      </c>
      <c r="W372" s="161"/>
      <c r="X372" s="161" t="s">
        <v>622</v>
      </c>
      <c r="Y372" s="150"/>
      <c r="Z372" s="150"/>
      <c r="AA372" s="150"/>
      <c r="AB372" s="150"/>
      <c r="AC372" s="150"/>
      <c r="AD372" s="150"/>
      <c r="AE372" s="150"/>
      <c r="AF372" s="150"/>
      <c r="AG372" s="150" t="s">
        <v>623</v>
      </c>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outlineLevel="1" x14ac:dyDescent="0.2">
      <c r="A373" s="157"/>
      <c r="B373" s="158"/>
      <c r="C373" s="263" t="s">
        <v>803</v>
      </c>
      <c r="D373" s="264"/>
      <c r="E373" s="264"/>
      <c r="F373" s="264"/>
      <c r="G373" s="264"/>
      <c r="H373" s="161"/>
      <c r="I373" s="161"/>
      <c r="J373" s="161"/>
      <c r="K373" s="161"/>
      <c r="L373" s="161"/>
      <c r="M373" s="161"/>
      <c r="N373" s="161"/>
      <c r="O373" s="161"/>
      <c r="P373" s="161"/>
      <c r="Q373" s="161"/>
      <c r="R373" s="161"/>
      <c r="S373" s="161"/>
      <c r="T373" s="161"/>
      <c r="U373" s="161"/>
      <c r="V373" s="161"/>
      <c r="W373" s="161"/>
      <c r="X373" s="161"/>
      <c r="Y373" s="150"/>
      <c r="Z373" s="150"/>
      <c r="AA373" s="150"/>
      <c r="AB373" s="150"/>
      <c r="AC373" s="150"/>
      <c r="AD373" s="150"/>
      <c r="AE373" s="150"/>
      <c r="AF373" s="150"/>
      <c r="AG373" s="150" t="s">
        <v>244</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
      <c r="A374" s="157"/>
      <c r="B374" s="158"/>
      <c r="C374" s="261"/>
      <c r="D374" s="262"/>
      <c r="E374" s="262"/>
      <c r="F374" s="262"/>
      <c r="G374" s="262"/>
      <c r="H374" s="161"/>
      <c r="I374" s="161"/>
      <c r="J374" s="161"/>
      <c r="K374" s="161"/>
      <c r="L374" s="161"/>
      <c r="M374" s="161"/>
      <c r="N374" s="161"/>
      <c r="O374" s="161"/>
      <c r="P374" s="161"/>
      <c r="Q374" s="161"/>
      <c r="R374" s="161"/>
      <c r="S374" s="161"/>
      <c r="T374" s="161"/>
      <c r="U374" s="161"/>
      <c r="V374" s="161"/>
      <c r="W374" s="161"/>
      <c r="X374" s="161"/>
      <c r="Y374" s="150"/>
      <c r="Z374" s="150"/>
      <c r="AA374" s="150"/>
      <c r="AB374" s="150"/>
      <c r="AC374" s="150"/>
      <c r="AD374" s="150"/>
      <c r="AE374" s="150"/>
      <c r="AF374" s="150"/>
      <c r="AG374" s="150" t="s">
        <v>221</v>
      </c>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x14ac:dyDescent="0.2">
      <c r="A375" s="164" t="s">
        <v>212</v>
      </c>
      <c r="B375" s="165" t="s">
        <v>135</v>
      </c>
      <c r="C375" s="179" t="s">
        <v>136</v>
      </c>
      <c r="D375" s="166"/>
      <c r="E375" s="167"/>
      <c r="F375" s="168"/>
      <c r="G375" s="168">
        <f>SUMIF(AG376:AG378,"&lt;&gt;NOR",G376:G378)</f>
        <v>284.88</v>
      </c>
      <c r="H375" s="168"/>
      <c r="I375" s="168">
        <f>SUM(I376:I378)</f>
        <v>0</v>
      </c>
      <c r="J375" s="168"/>
      <c r="K375" s="168">
        <f>SUM(K376:K378)</f>
        <v>0</v>
      </c>
      <c r="L375" s="168"/>
      <c r="M375" s="168">
        <f>SUM(M376:M378)</f>
        <v>344.70479999999998</v>
      </c>
      <c r="N375" s="168"/>
      <c r="O375" s="168">
        <f>SUM(O376:O378)</f>
        <v>0</v>
      </c>
      <c r="P375" s="168"/>
      <c r="Q375" s="168">
        <f>SUM(Q376:Q378)</f>
        <v>0.04</v>
      </c>
      <c r="R375" s="168"/>
      <c r="S375" s="168"/>
      <c r="T375" s="169"/>
      <c r="U375" s="163"/>
      <c r="V375" s="163">
        <f>SUM(V376:V378)</f>
        <v>0.53</v>
      </c>
      <c r="W375" s="163"/>
      <c r="X375" s="163"/>
      <c r="AG375" t="s">
        <v>213</v>
      </c>
    </row>
    <row r="376" spans="1:60" outlineLevel="1" x14ac:dyDescent="0.2">
      <c r="A376" s="170">
        <v>89</v>
      </c>
      <c r="B376" s="171" t="s">
        <v>2262</v>
      </c>
      <c r="C376" s="180" t="s">
        <v>2263</v>
      </c>
      <c r="D376" s="172" t="s">
        <v>239</v>
      </c>
      <c r="E376" s="173">
        <v>12</v>
      </c>
      <c r="F376" s="174">
        <v>23.74</v>
      </c>
      <c r="G376" s="175">
        <f>ROUND(E376*F376,2)</f>
        <v>284.88</v>
      </c>
      <c r="H376" s="174"/>
      <c r="I376" s="175">
        <f>ROUND(E376*H376,2)</f>
        <v>0</v>
      </c>
      <c r="J376" s="174"/>
      <c r="K376" s="175">
        <f>ROUND(E376*J376,2)</f>
        <v>0</v>
      </c>
      <c r="L376" s="175">
        <v>21</v>
      </c>
      <c r="M376" s="175">
        <f>G376*(1+L376/100)</f>
        <v>344.70479999999998</v>
      </c>
      <c r="N376" s="175">
        <v>3.8999999999999999E-4</v>
      </c>
      <c r="O376" s="175">
        <f>ROUND(E376*N376,2)</f>
        <v>0</v>
      </c>
      <c r="P376" s="175">
        <v>3.4199999999999999E-3</v>
      </c>
      <c r="Q376" s="175">
        <f>ROUND(E376*P376,2)</f>
        <v>0.04</v>
      </c>
      <c r="R376" s="175" t="s">
        <v>705</v>
      </c>
      <c r="S376" s="175" t="s">
        <v>217</v>
      </c>
      <c r="T376" s="176" t="s">
        <v>218</v>
      </c>
      <c r="U376" s="161">
        <v>4.3999999999999997E-2</v>
      </c>
      <c r="V376" s="161">
        <f>ROUND(E376*U376,2)</f>
        <v>0.53</v>
      </c>
      <c r="W376" s="161"/>
      <c r="X376" s="161" t="s">
        <v>241</v>
      </c>
      <c r="Y376" s="150"/>
      <c r="Z376" s="150"/>
      <c r="AA376" s="150"/>
      <c r="AB376" s="150"/>
      <c r="AC376" s="150"/>
      <c r="AD376" s="150"/>
      <c r="AE376" s="150"/>
      <c r="AF376" s="150"/>
      <c r="AG376" s="150" t="s">
        <v>242</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
      <c r="A377" s="157"/>
      <c r="B377" s="158"/>
      <c r="C377" s="189" t="s">
        <v>2264</v>
      </c>
      <c r="D377" s="184"/>
      <c r="E377" s="185">
        <v>12</v>
      </c>
      <c r="F377" s="161"/>
      <c r="G377" s="161"/>
      <c r="H377" s="161"/>
      <c r="I377" s="161"/>
      <c r="J377" s="161"/>
      <c r="K377" s="161"/>
      <c r="L377" s="161"/>
      <c r="M377" s="161"/>
      <c r="N377" s="161"/>
      <c r="O377" s="161"/>
      <c r="P377" s="161"/>
      <c r="Q377" s="161"/>
      <c r="R377" s="161"/>
      <c r="S377" s="161"/>
      <c r="T377" s="161"/>
      <c r="U377" s="161"/>
      <c r="V377" s="161"/>
      <c r="W377" s="161"/>
      <c r="X377" s="161"/>
      <c r="Y377" s="150"/>
      <c r="Z377" s="150"/>
      <c r="AA377" s="150"/>
      <c r="AB377" s="150"/>
      <c r="AC377" s="150"/>
      <c r="AD377" s="150"/>
      <c r="AE377" s="150"/>
      <c r="AF377" s="150"/>
      <c r="AG377" s="150" t="s">
        <v>246</v>
      </c>
      <c r="AH377" s="150">
        <v>0</v>
      </c>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outlineLevel="1" x14ac:dyDescent="0.2">
      <c r="A378" s="157"/>
      <c r="B378" s="158"/>
      <c r="C378" s="261"/>
      <c r="D378" s="262"/>
      <c r="E378" s="262"/>
      <c r="F378" s="262"/>
      <c r="G378" s="262"/>
      <c r="H378" s="161"/>
      <c r="I378" s="161"/>
      <c r="J378" s="161"/>
      <c r="K378" s="161"/>
      <c r="L378" s="161"/>
      <c r="M378" s="161"/>
      <c r="N378" s="161"/>
      <c r="O378" s="161"/>
      <c r="P378" s="161"/>
      <c r="Q378" s="161"/>
      <c r="R378" s="161"/>
      <c r="S378" s="161"/>
      <c r="T378" s="161"/>
      <c r="U378" s="161"/>
      <c r="V378" s="161"/>
      <c r="W378" s="161"/>
      <c r="X378" s="161"/>
      <c r="Y378" s="150"/>
      <c r="Z378" s="150"/>
      <c r="AA378" s="150"/>
      <c r="AB378" s="150"/>
      <c r="AC378" s="150"/>
      <c r="AD378" s="150"/>
      <c r="AE378" s="150"/>
      <c r="AF378" s="150"/>
      <c r="AG378" s="150" t="s">
        <v>221</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row>
    <row r="379" spans="1:60" x14ac:dyDescent="0.2">
      <c r="A379" s="164" t="s">
        <v>212</v>
      </c>
      <c r="B379" s="165" t="s">
        <v>137</v>
      </c>
      <c r="C379" s="179" t="s">
        <v>138</v>
      </c>
      <c r="D379" s="166"/>
      <c r="E379" s="167"/>
      <c r="F379" s="168"/>
      <c r="G379" s="168">
        <f>SUMIF(AG380:AG434,"&lt;&gt;NOR",G380:G434)</f>
        <v>62552.439999999995</v>
      </c>
      <c r="H379" s="168"/>
      <c r="I379" s="168">
        <f>SUM(I380:I434)</f>
        <v>0</v>
      </c>
      <c r="J379" s="168"/>
      <c r="K379" s="168">
        <f>SUM(K380:K434)</f>
        <v>0</v>
      </c>
      <c r="L379" s="168"/>
      <c r="M379" s="168">
        <f>SUM(M380:M434)</f>
        <v>75688.45239999998</v>
      </c>
      <c r="N379" s="168"/>
      <c r="O379" s="168">
        <f>SUM(O380:O434)</f>
        <v>0.14000000000000001</v>
      </c>
      <c r="P379" s="168"/>
      <c r="Q379" s="168">
        <f>SUM(Q380:Q434)</f>
        <v>0.16</v>
      </c>
      <c r="R379" s="168"/>
      <c r="S379" s="168"/>
      <c r="T379" s="169"/>
      <c r="U379" s="163"/>
      <c r="V379" s="163">
        <f>SUM(V380:V434)</f>
        <v>18.809999999999999</v>
      </c>
      <c r="W379" s="163"/>
      <c r="X379" s="163"/>
      <c r="AG379" t="s">
        <v>213</v>
      </c>
    </row>
    <row r="380" spans="1:60" outlineLevel="1" x14ac:dyDescent="0.2">
      <c r="A380" s="170">
        <v>90</v>
      </c>
      <c r="B380" s="171" t="s">
        <v>2265</v>
      </c>
      <c r="C380" s="180" t="s">
        <v>2266</v>
      </c>
      <c r="D380" s="172" t="s">
        <v>759</v>
      </c>
      <c r="E380" s="173">
        <v>1</v>
      </c>
      <c r="F380" s="174">
        <v>278.93</v>
      </c>
      <c r="G380" s="175">
        <f>ROUND(E380*F380,2)</f>
        <v>278.93</v>
      </c>
      <c r="H380" s="174"/>
      <c r="I380" s="175">
        <f>ROUND(E380*H380,2)</f>
        <v>0</v>
      </c>
      <c r="J380" s="174"/>
      <c r="K380" s="175">
        <f>ROUND(E380*J380,2)</f>
        <v>0</v>
      </c>
      <c r="L380" s="175">
        <v>21</v>
      </c>
      <c r="M380" s="175">
        <f>G380*(1+L380/100)</f>
        <v>337.50529999999998</v>
      </c>
      <c r="N380" s="175">
        <v>0</v>
      </c>
      <c r="O380" s="175">
        <f>ROUND(E380*N380,2)</f>
        <v>0</v>
      </c>
      <c r="P380" s="175">
        <v>3.4200000000000001E-2</v>
      </c>
      <c r="Q380" s="175">
        <f>ROUND(E380*P380,2)</f>
        <v>0.03</v>
      </c>
      <c r="R380" s="175" t="s">
        <v>705</v>
      </c>
      <c r="S380" s="175" t="s">
        <v>217</v>
      </c>
      <c r="T380" s="176" t="s">
        <v>218</v>
      </c>
      <c r="U380" s="161">
        <v>0.46500000000000002</v>
      </c>
      <c r="V380" s="161">
        <f>ROUND(E380*U380,2)</f>
        <v>0.47</v>
      </c>
      <c r="W380" s="161"/>
      <c r="X380" s="161" t="s">
        <v>241</v>
      </c>
      <c r="Y380" s="150"/>
      <c r="Z380" s="150"/>
      <c r="AA380" s="150"/>
      <c r="AB380" s="150"/>
      <c r="AC380" s="150"/>
      <c r="AD380" s="150"/>
      <c r="AE380" s="150"/>
      <c r="AF380" s="150"/>
      <c r="AG380" s="150" t="s">
        <v>744</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outlineLevel="1" x14ac:dyDescent="0.2">
      <c r="A381" s="157"/>
      <c r="B381" s="158"/>
      <c r="C381" s="250"/>
      <c r="D381" s="251"/>
      <c r="E381" s="251"/>
      <c r="F381" s="251"/>
      <c r="G381" s="251"/>
      <c r="H381" s="161"/>
      <c r="I381" s="161"/>
      <c r="J381" s="161"/>
      <c r="K381" s="161"/>
      <c r="L381" s="161"/>
      <c r="M381" s="161"/>
      <c r="N381" s="161"/>
      <c r="O381" s="161"/>
      <c r="P381" s="161"/>
      <c r="Q381" s="161"/>
      <c r="R381" s="161"/>
      <c r="S381" s="161"/>
      <c r="T381" s="161"/>
      <c r="U381" s="161"/>
      <c r="V381" s="161"/>
      <c r="W381" s="161"/>
      <c r="X381" s="161"/>
      <c r="Y381" s="150"/>
      <c r="Z381" s="150"/>
      <c r="AA381" s="150"/>
      <c r="AB381" s="150"/>
      <c r="AC381" s="150"/>
      <c r="AD381" s="150"/>
      <c r="AE381" s="150"/>
      <c r="AF381" s="150"/>
      <c r="AG381" s="150" t="s">
        <v>221</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row>
    <row r="382" spans="1:60" ht="22.5" outlineLevel="1" x14ac:dyDescent="0.2">
      <c r="A382" s="170">
        <v>91</v>
      </c>
      <c r="B382" s="171" t="s">
        <v>806</v>
      </c>
      <c r="C382" s="180" t="s">
        <v>807</v>
      </c>
      <c r="D382" s="172" t="s">
        <v>759</v>
      </c>
      <c r="E382" s="173">
        <v>2</v>
      </c>
      <c r="F382" s="174">
        <v>4555.6400000000003</v>
      </c>
      <c r="G382" s="175">
        <f>ROUND(E382*F382,2)</f>
        <v>9111.2800000000007</v>
      </c>
      <c r="H382" s="174"/>
      <c r="I382" s="175">
        <f>ROUND(E382*H382,2)</f>
        <v>0</v>
      </c>
      <c r="J382" s="174"/>
      <c r="K382" s="175">
        <f>ROUND(E382*J382,2)</f>
        <v>0</v>
      </c>
      <c r="L382" s="175">
        <v>21</v>
      </c>
      <c r="M382" s="175">
        <f>G382*(1+L382/100)</f>
        <v>11024.648800000001</v>
      </c>
      <c r="N382" s="175">
        <v>2.794E-2</v>
      </c>
      <c r="O382" s="175">
        <f>ROUND(E382*N382,2)</f>
        <v>0.06</v>
      </c>
      <c r="P382" s="175">
        <v>0</v>
      </c>
      <c r="Q382" s="175">
        <f>ROUND(E382*P382,2)</f>
        <v>0</v>
      </c>
      <c r="R382" s="175" t="s">
        <v>705</v>
      </c>
      <c r="S382" s="175" t="s">
        <v>217</v>
      </c>
      <c r="T382" s="176" t="s">
        <v>218</v>
      </c>
      <c r="U382" s="161">
        <v>1.5</v>
      </c>
      <c r="V382" s="161">
        <f>ROUND(E382*U382,2)</f>
        <v>3</v>
      </c>
      <c r="W382" s="161"/>
      <c r="X382" s="161" t="s">
        <v>241</v>
      </c>
      <c r="Y382" s="150"/>
      <c r="Z382" s="150"/>
      <c r="AA382" s="150"/>
      <c r="AB382" s="150"/>
      <c r="AC382" s="150"/>
      <c r="AD382" s="150"/>
      <c r="AE382" s="150"/>
      <c r="AF382" s="150"/>
      <c r="AG382" s="150" t="s">
        <v>242</v>
      </c>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outlineLevel="1" x14ac:dyDescent="0.2">
      <c r="A383" s="157"/>
      <c r="B383" s="158"/>
      <c r="C383" s="189" t="s">
        <v>91</v>
      </c>
      <c r="D383" s="184"/>
      <c r="E383" s="185">
        <v>2</v>
      </c>
      <c r="F383" s="161"/>
      <c r="G383" s="161"/>
      <c r="H383" s="161"/>
      <c r="I383" s="161"/>
      <c r="J383" s="161"/>
      <c r="K383" s="161"/>
      <c r="L383" s="161"/>
      <c r="M383" s="161"/>
      <c r="N383" s="161"/>
      <c r="O383" s="161"/>
      <c r="P383" s="161"/>
      <c r="Q383" s="161"/>
      <c r="R383" s="161"/>
      <c r="S383" s="161"/>
      <c r="T383" s="161"/>
      <c r="U383" s="161"/>
      <c r="V383" s="161"/>
      <c r="W383" s="161"/>
      <c r="X383" s="161"/>
      <c r="Y383" s="150"/>
      <c r="Z383" s="150"/>
      <c r="AA383" s="150"/>
      <c r="AB383" s="150"/>
      <c r="AC383" s="150"/>
      <c r="AD383" s="150"/>
      <c r="AE383" s="150"/>
      <c r="AF383" s="150"/>
      <c r="AG383" s="150" t="s">
        <v>246</v>
      </c>
      <c r="AH383" s="150">
        <v>0</v>
      </c>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row>
    <row r="384" spans="1:60" outlineLevel="1" x14ac:dyDescent="0.2">
      <c r="A384" s="157"/>
      <c r="B384" s="158"/>
      <c r="C384" s="261"/>
      <c r="D384" s="262"/>
      <c r="E384" s="262"/>
      <c r="F384" s="262"/>
      <c r="G384" s="262"/>
      <c r="H384" s="161"/>
      <c r="I384" s="161"/>
      <c r="J384" s="161"/>
      <c r="K384" s="161"/>
      <c r="L384" s="161"/>
      <c r="M384" s="161"/>
      <c r="N384" s="161"/>
      <c r="O384" s="161"/>
      <c r="P384" s="161"/>
      <c r="Q384" s="161"/>
      <c r="R384" s="161"/>
      <c r="S384" s="161"/>
      <c r="T384" s="161"/>
      <c r="U384" s="161"/>
      <c r="V384" s="161"/>
      <c r="W384" s="161"/>
      <c r="X384" s="161"/>
      <c r="Y384" s="150"/>
      <c r="Z384" s="150"/>
      <c r="AA384" s="150"/>
      <c r="AB384" s="150"/>
      <c r="AC384" s="150"/>
      <c r="AD384" s="150"/>
      <c r="AE384" s="150"/>
      <c r="AF384" s="150"/>
      <c r="AG384" s="150" t="s">
        <v>221</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ht="22.5" outlineLevel="1" x14ac:dyDescent="0.2">
      <c r="A385" s="170">
        <v>92</v>
      </c>
      <c r="B385" s="171" t="s">
        <v>2267</v>
      </c>
      <c r="C385" s="180" t="s">
        <v>2268</v>
      </c>
      <c r="D385" s="172" t="s">
        <v>759</v>
      </c>
      <c r="E385" s="173">
        <v>1</v>
      </c>
      <c r="F385" s="174">
        <v>5704.7</v>
      </c>
      <c r="G385" s="175">
        <f>ROUND(E385*F385,2)</f>
        <v>5704.7</v>
      </c>
      <c r="H385" s="174"/>
      <c r="I385" s="175">
        <f>ROUND(E385*H385,2)</f>
        <v>0</v>
      </c>
      <c r="J385" s="174"/>
      <c r="K385" s="175">
        <f>ROUND(E385*J385,2)</f>
        <v>0</v>
      </c>
      <c r="L385" s="175">
        <v>21</v>
      </c>
      <c r="M385" s="175">
        <f>G385*(1+L385/100)</f>
        <v>6902.6869999999999</v>
      </c>
      <c r="N385" s="175">
        <v>2.385E-2</v>
      </c>
      <c r="O385" s="175">
        <f>ROUND(E385*N385,2)</f>
        <v>0.02</v>
      </c>
      <c r="P385" s="175">
        <v>0</v>
      </c>
      <c r="Q385" s="175">
        <f>ROUND(E385*P385,2)</f>
        <v>0</v>
      </c>
      <c r="R385" s="175" t="s">
        <v>705</v>
      </c>
      <c r="S385" s="175" t="s">
        <v>217</v>
      </c>
      <c r="T385" s="176" t="s">
        <v>218</v>
      </c>
      <c r="U385" s="161">
        <v>0.85499999999999998</v>
      </c>
      <c r="V385" s="161">
        <f>ROUND(E385*U385,2)</f>
        <v>0.86</v>
      </c>
      <c r="W385" s="161"/>
      <c r="X385" s="161" t="s">
        <v>241</v>
      </c>
      <c r="Y385" s="150"/>
      <c r="Z385" s="150"/>
      <c r="AA385" s="150"/>
      <c r="AB385" s="150"/>
      <c r="AC385" s="150"/>
      <c r="AD385" s="150"/>
      <c r="AE385" s="150"/>
      <c r="AF385" s="150"/>
      <c r="AG385" s="150" t="s">
        <v>242</v>
      </c>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row>
    <row r="386" spans="1:60" outlineLevel="1" x14ac:dyDescent="0.2">
      <c r="A386" s="157"/>
      <c r="B386" s="158"/>
      <c r="C386" s="250"/>
      <c r="D386" s="251"/>
      <c r="E386" s="251"/>
      <c r="F386" s="251"/>
      <c r="G386" s="251"/>
      <c r="H386" s="161"/>
      <c r="I386" s="161"/>
      <c r="J386" s="161"/>
      <c r="K386" s="161"/>
      <c r="L386" s="161"/>
      <c r="M386" s="161"/>
      <c r="N386" s="161"/>
      <c r="O386" s="161"/>
      <c r="P386" s="161"/>
      <c r="Q386" s="161"/>
      <c r="R386" s="161"/>
      <c r="S386" s="161"/>
      <c r="T386" s="161"/>
      <c r="U386" s="161"/>
      <c r="V386" s="161"/>
      <c r="W386" s="161"/>
      <c r="X386" s="161"/>
      <c r="Y386" s="150"/>
      <c r="Z386" s="150"/>
      <c r="AA386" s="150"/>
      <c r="AB386" s="150"/>
      <c r="AC386" s="150"/>
      <c r="AD386" s="150"/>
      <c r="AE386" s="150"/>
      <c r="AF386" s="150"/>
      <c r="AG386" s="150" t="s">
        <v>221</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
      <c r="A387" s="170">
        <v>93</v>
      </c>
      <c r="B387" s="171" t="s">
        <v>2269</v>
      </c>
      <c r="C387" s="180" t="s">
        <v>2270</v>
      </c>
      <c r="D387" s="172" t="s">
        <v>759</v>
      </c>
      <c r="E387" s="173">
        <v>2</v>
      </c>
      <c r="F387" s="174">
        <v>225.53</v>
      </c>
      <c r="G387" s="175">
        <f>ROUND(E387*F387,2)</f>
        <v>451.06</v>
      </c>
      <c r="H387" s="174"/>
      <c r="I387" s="175">
        <f>ROUND(E387*H387,2)</f>
        <v>0</v>
      </c>
      <c r="J387" s="174"/>
      <c r="K387" s="175">
        <f>ROUND(E387*J387,2)</f>
        <v>0</v>
      </c>
      <c r="L387" s="175">
        <v>21</v>
      </c>
      <c r="M387" s="175">
        <f>G387*(1+L387/100)</f>
        <v>545.7826</v>
      </c>
      <c r="N387" s="175">
        <v>0</v>
      </c>
      <c r="O387" s="175">
        <f>ROUND(E387*N387,2)</f>
        <v>0</v>
      </c>
      <c r="P387" s="175">
        <v>1.9460000000000002E-2</v>
      </c>
      <c r="Q387" s="175">
        <f>ROUND(E387*P387,2)</f>
        <v>0.04</v>
      </c>
      <c r="R387" s="175" t="s">
        <v>705</v>
      </c>
      <c r="S387" s="175" t="s">
        <v>217</v>
      </c>
      <c r="T387" s="176" t="s">
        <v>218</v>
      </c>
      <c r="U387" s="161">
        <v>0.38200000000000001</v>
      </c>
      <c r="V387" s="161">
        <f>ROUND(E387*U387,2)</f>
        <v>0.76</v>
      </c>
      <c r="W387" s="161"/>
      <c r="X387" s="161" t="s">
        <v>241</v>
      </c>
      <c r="Y387" s="150"/>
      <c r="Z387" s="150"/>
      <c r="AA387" s="150"/>
      <c r="AB387" s="150"/>
      <c r="AC387" s="150"/>
      <c r="AD387" s="150"/>
      <c r="AE387" s="150"/>
      <c r="AF387" s="150"/>
      <c r="AG387" s="150" t="s">
        <v>744</v>
      </c>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outlineLevel="1" x14ac:dyDescent="0.2">
      <c r="A388" s="157"/>
      <c r="B388" s="158"/>
      <c r="C388" s="189" t="s">
        <v>91</v>
      </c>
      <c r="D388" s="184"/>
      <c r="E388" s="185">
        <v>2</v>
      </c>
      <c r="F388" s="161"/>
      <c r="G388" s="161"/>
      <c r="H388" s="161"/>
      <c r="I388" s="161"/>
      <c r="J388" s="161"/>
      <c r="K388" s="161"/>
      <c r="L388" s="161"/>
      <c r="M388" s="161"/>
      <c r="N388" s="161"/>
      <c r="O388" s="161"/>
      <c r="P388" s="161"/>
      <c r="Q388" s="161"/>
      <c r="R388" s="161"/>
      <c r="S388" s="161"/>
      <c r="T388" s="161"/>
      <c r="U388" s="161"/>
      <c r="V388" s="161"/>
      <c r="W388" s="161"/>
      <c r="X388" s="161"/>
      <c r="Y388" s="150"/>
      <c r="Z388" s="150"/>
      <c r="AA388" s="150"/>
      <c r="AB388" s="150"/>
      <c r="AC388" s="150"/>
      <c r="AD388" s="150"/>
      <c r="AE388" s="150"/>
      <c r="AF388" s="150"/>
      <c r="AG388" s="150" t="s">
        <v>246</v>
      </c>
      <c r="AH388" s="150">
        <v>0</v>
      </c>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
      <c r="A389" s="157"/>
      <c r="B389" s="158"/>
      <c r="C389" s="261"/>
      <c r="D389" s="262"/>
      <c r="E389" s="262"/>
      <c r="F389" s="262"/>
      <c r="G389" s="262"/>
      <c r="H389" s="161"/>
      <c r="I389" s="161"/>
      <c r="J389" s="161"/>
      <c r="K389" s="161"/>
      <c r="L389" s="161"/>
      <c r="M389" s="161"/>
      <c r="N389" s="161"/>
      <c r="O389" s="161"/>
      <c r="P389" s="161"/>
      <c r="Q389" s="161"/>
      <c r="R389" s="161"/>
      <c r="S389" s="161"/>
      <c r="T389" s="161"/>
      <c r="U389" s="161"/>
      <c r="V389" s="161"/>
      <c r="W389" s="161"/>
      <c r="X389" s="161"/>
      <c r="Y389" s="150"/>
      <c r="Z389" s="150"/>
      <c r="AA389" s="150"/>
      <c r="AB389" s="150"/>
      <c r="AC389" s="150"/>
      <c r="AD389" s="150"/>
      <c r="AE389" s="150"/>
      <c r="AF389" s="150"/>
      <c r="AG389" s="150" t="s">
        <v>221</v>
      </c>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outlineLevel="1" x14ac:dyDescent="0.2">
      <c r="A390" s="170">
        <v>94</v>
      </c>
      <c r="B390" s="171" t="s">
        <v>810</v>
      </c>
      <c r="C390" s="180" t="s">
        <v>811</v>
      </c>
      <c r="D390" s="172" t="s">
        <v>759</v>
      </c>
      <c r="E390" s="173">
        <v>3</v>
      </c>
      <c r="F390" s="174">
        <v>1579.89</v>
      </c>
      <c r="G390" s="175">
        <f>ROUND(E390*F390,2)</f>
        <v>4739.67</v>
      </c>
      <c r="H390" s="174"/>
      <c r="I390" s="175">
        <f>ROUND(E390*H390,2)</f>
        <v>0</v>
      </c>
      <c r="J390" s="174"/>
      <c r="K390" s="175">
        <f>ROUND(E390*J390,2)</f>
        <v>0</v>
      </c>
      <c r="L390" s="175">
        <v>21</v>
      </c>
      <c r="M390" s="175">
        <f>G390*(1+L390/100)</f>
        <v>5735.0006999999996</v>
      </c>
      <c r="N390" s="175">
        <v>1.401E-2</v>
      </c>
      <c r="O390" s="175">
        <f>ROUND(E390*N390,2)</f>
        <v>0.04</v>
      </c>
      <c r="P390" s="175">
        <v>0</v>
      </c>
      <c r="Q390" s="175">
        <f>ROUND(E390*P390,2)</f>
        <v>0</v>
      </c>
      <c r="R390" s="175" t="s">
        <v>705</v>
      </c>
      <c r="S390" s="175" t="s">
        <v>217</v>
      </c>
      <c r="T390" s="176" t="s">
        <v>218</v>
      </c>
      <c r="U390" s="161">
        <v>1.1890000000000001</v>
      </c>
      <c r="V390" s="161">
        <f>ROUND(E390*U390,2)</f>
        <v>3.57</v>
      </c>
      <c r="W390" s="161"/>
      <c r="X390" s="161" t="s">
        <v>241</v>
      </c>
      <c r="Y390" s="150"/>
      <c r="Z390" s="150"/>
      <c r="AA390" s="150"/>
      <c r="AB390" s="150"/>
      <c r="AC390" s="150"/>
      <c r="AD390" s="150"/>
      <c r="AE390" s="150"/>
      <c r="AF390" s="150"/>
      <c r="AG390" s="150" t="s">
        <v>242</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
      <c r="A391" s="157"/>
      <c r="B391" s="158"/>
      <c r="C391" s="189" t="s">
        <v>93</v>
      </c>
      <c r="D391" s="184"/>
      <c r="E391" s="185">
        <v>3</v>
      </c>
      <c r="F391" s="161"/>
      <c r="G391" s="161"/>
      <c r="H391" s="161"/>
      <c r="I391" s="161"/>
      <c r="J391" s="161"/>
      <c r="K391" s="161"/>
      <c r="L391" s="161"/>
      <c r="M391" s="161"/>
      <c r="N391" s="161"/>
      <c r="O391" s="161"/>
      <c r="P391" s="161"/>
      <c r="Q391" s="161"/>
      <c r="R391" s="161"/>
      <c r="S391" s="161"/>
      <c r="T391" s="161"/>
      <c r="U391" s="161"/>
      <c r="V391" s="161"/>
      <c r="W391" s="161"/>
      <c r="X391" s="161"/>
      <c r="Y391" s="150"/>
      <c r="Z391" s="150"/>
      <c r="AA391" s="150"/>
      <c r="AB391" s="150"/>
      <c r="AC391" s="150"/>
      <c r="AD391" s="150"/>
      <c r="AE391" s="150"/>
      <c r="AF391" s="150"/>
      <c r="AG391" s="150" t="s">
        <v>246</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outlineLevel="1" x14ac:dyDescent="0.2">
      <c r="A392" s="157"/>
      <c r="B392" s="158"/>
      <c r="C392" s="261"/>
      <c r="D392" s="262"/>
      <c r="E392" s="262"/>
      <c r="F392" s="262"/>
      <c r="G392" s="262"/>
      <c r="H392" s="161"/>
      <c r="I392" s="161"/>
      <c r="J392" s="161"/>
      <c r="K392" s="161"/>
      <c r="L392" s="161"/>
      <c r="M392" s="161"/>
      <c r="N392" s="161"/>
      <c r="O392" s="161"/>
      <c r="P392" s="161"/>
      <c r="Q392" s="161"/>
      <c r="R392" s="161"/>
      <c r="S392" s="161"/>
      <c r="T392" s="161"/>
      <c r="U392" s="161"/>
      <c r="V392" s="161"/>
      <c r="W392" s="161"/>
      <c r="X392" s="161"/>
      <c r="Y392" s="150"/>
      <c r="Z392" s="150"/>
      <c r="AA392" s="150"/>
      <c r="AB392" s="150"/>
      <c r="AC392" s="150"/>
      <c r="AD392" s="150"/>
      <c r="AE392" s="150"/>
      <c r="AF392" s="150"/>
      <c r="AG392" s="150" t="s">
        <v>221</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outlineLevel="1" x14ac:dyDescent="0.2">
      <c r="A393" s="170">
        <v>95</v>
      </c>
      <c r="B393" s="171" t="s">
        <v>812</v>
      </c>
      <c r="C393" s="180" t="s">
        <v>813</v>
      </c>
      <c r="D393" s="172" t="s">
        <v>759</v>
      </c>
      <c r="E393" s="173">
        <v>3</v>
      </c>
      <c r="F393" s="174">
        <v>1013.69</v>
      </c>
      <c r="G393" s="175">
        <f>ROUND(E393*F393,2)</f>
        <v>3041.07</v>
      </c>
      <c r="H393" s="174"/>
      <c r="I393" s="175">
        <f>ROUND(E393*H393,2)</f>
        <v>0</v>
      </c>
      <c r="J393" s="174"/>
      <c r="K393" s="175">
        <f>ROUND(E393*J393,2)</f>
        <v>0</v>
      </c>
      <c r="L393" s="175">
        <v>21</v>
      </c>
      <c r="M393" s="175">
        <f>G393*(1+L393/100)</f>
        <v>3679.6947</v>
      </c>
      <c r="N393" s="175">
        <v>4.7699999999999999E-3</v>
      </c>
      <c r="O393" s="175">
        <f>ROUND(E393*N393,2)</f>
        <v>0.01</v>
      </c>
      <c r="P393" s="175">
        <v>0</v>
      </c>
      <c r="Q393" s="175">
        <f>ROUND(E393*P393,2)</f>
        <v>0</v>
      </c>
      <c r="R393" s="175" t="s">
        <v>705</v>
      </c>
      <c r="S393" s="175" t="s">
        <v>217</v>
      </c>
      <c r="T393" s="176" t="s">
        <v>218</v>
      </c>
      <c r="U393" s="161">
        <v>0.32500000000000001</v>
      </c>
      <c r="V393" s="161">
        <f>ROUND(E393*U393,2)</f>
        <v>0.98</v>
      </c>
      <c r="W393" s="161"/>
      <c r="X393" s="161" t="s">
        <v>241</v>
      </c>
      <c r="Y393" s="150"/>
      <c r="Z393" s="150"/>
      <c r="AA393" s="150"/>
      <c r="AB393" s="150"/>
      <c r="AC393" s="150"/>
      <c r="AD393" s="150"/>
      <c r="AE393" s="150"/>
      <c r="AF393" s="150"/>
      <c r="AG393" s="150" t="s">
        <v>242</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
      <c r="A394" s="157"/>
      <c r="B394" s="158"/>
      <c r="C394" s="189" t="s">
        <v>93</v>
      </c>
      <c r="D394" s="184"/>
      <c r="E394" s="185">
        <v>3</v>
      </c>
      <c r="F394" s="161"/>
      <c r="G394" s="161"/>
      <c r="H394" s="161"/>
      <c r="I394" s="161"/>
      <c r="J394" s="161"/>
      <c r="K394" s="161"/>
      <c r="L394" s="161"/>
      <c r="M394" s="161"/>
      <c r="N394" s="161"/>
      <c r="O394" s="161"/>
      <c r="P394" s="161"/>
      <c r="Q394" s="161"/>
      <c r="R394" s="161"/>
      <c r="S394" s="161"/>
      <c r="T394" s="161"/>
      <c r="U394" s="161"/>
      <c r="V394" s="161"/>
      <c r="W394" s="161"/>
      <c r="X394" s="161"/>
      <c r="Y394" s="150"/>
      <c r="Z394" s="150"/>
      <c r="AA394" s="150"/>
      <c r="AB394" s="150"/>
      <c r="AC394" s="150"/>
      <c r="AD394" s="150"/>
      <c r="AE394" s="150"/>
      <c r="AF394" s="150"/>
      <c r="AG394" s="150" t="s">
        <v>246</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
      <c r="A395" s="157"/>
      <c r="B395" s="158"/>
      <c r="C395" s="261"/>
      <c r="D395" s="262"/>
      <c r="E395" s="262"/>
      <c r="F395" s="262"/>
      <c r="G395" s="262"/>
      <c r="H395" s="161"/>
      <c r="I395" s="161"/>
      <c r="J395" s="161"/>
      <c r="K395" s="161"/>
      <c r="L395" s="161"/>
      <c r="M395" s="161"/>
      <c r="N395" s="161"/>
      <c r="O395" s="161"/>
      <c r="P395" s="161"/>
      <c r="Q395" s="161"/>
      <c r="R395" s="161"/>
      <c r="S395" s="161"/>
      <c r="T395" s="161"/>
      <c r="U395" s="161"/>
      <c r="V395" s="161"/>
      <c r="W395" s="161"/>
      <c r="X395" s="161"/>
      <c r="Y395" s="150"/>
      <c r="Z395" s="150"/>
      <c r="AA395" s="150"/>
      <c r="AB395" s="150"/>
      <c r="AC395" s="150"/>
      <c r="AD395" s="150"/>
      <c r="AE395" s="150"/>
      <c r="AF395" s="150"/>
      <c r="AG395" s="150" t="s">
        <v>221</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
      <c r="A396" s="170">
        <v>96</v>
      </c>
      <c r="B396" s="171" t="s">
        <v>2271</v>
      </c>
      <c r="C396" s="180" t="s">
        <v>2272</v>
      </c>
      <c r="D396" s="172" t="s">
        <v>759</v>
      </c>
      <c r="E396" s="173">
        <v>1</v>
      </c>
      <c r="F396" s="174">
        <v>409.51</v>
      </c>
      <c r="G396" s="175">
        <f>ROUND(E396*F396,2)</f>
        <v>409.51</v>
      </c>
      <c r="H396" s="174"/>
      <c r="I396" s="175">
        <f>ROUND(E396*H396,2)</f>
        <v>0</v>
      </c>
      <c r="J396" s="174"/>
      <c r="K396" s="175">
        <f>ROUND(E396*J396,2)</f>
        <v>0</v>
      </c>
      <c r="L396" s="175">
        <v>21</v>
      </c>
      <c r="M396" s="175">
        <f>G396*(1+L396/100)</f>
        <v>495.50709999999998</v>
      </c>
      <c r="N396" s="175">
        <v>0</v>
      </c>
      <c r="O396" s="175">
        <f>ROUND(E396*N396,2)</f>
        <v>0</v>
      </c>
      <c r="P396" s="175">
        <v>8.7999999999999995E-2</v>
      </c>
      <c r="Q396" s="175">
        <f>ROUND(E396*P396,2)</f>
        <v>0.09</v>
      </c>
      <c r="R396" s="175" t="s">
        <v>705</v>
      </c>
      <c r="S396" s="175" t="s">
        <v>217</v>
      </c>
      <c r="T396" s="176" t="s">
        <v>218</v>
      </c>
      <c r="U396" s="161">
        <v>0.69299999999999995</v>
      </c>
      <c r="V396" s="161">
        <f>ROUND(E396*U396,2)</f>
        <v>0.69</v>
      </c>
      <c r="W396" s="161"/>
      <c r="X396" s="161" t="s">
        <v>241</v>
      </c>
      <c r="Y396" s="150"/>
      <c r="Z396" s="150"/>
      <c r="AA396" s="150"/>
      <c r="AB396" s="150"/>
      <c r="AC396" s="150"/>
      <c r="AD396" s="150"/>
      <c r="AE396" s="150"/>
      <c r="AF396" s="150"/>
      <c r="AG396" s="150" t="s">
        <v>744</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outlineLevel="1" x14ac:dyDescent="0.2">
      <c r="A397" s="157"/>
      <c r="B397" s="158"/>
      <c r="C397" s="250"/>
      <c r="D397" s="251"/>
      <c r="E397" s="251"/>
      <c r="F397" s="251"/>
      <c r="G397" s="251"/>
      <c r="H397" s="161"/>
      <c r="I397" s="161"/>
      <c r="J397" s="161"/>
      <c r="K397" s="161"/>
      <c r="L397" s="161"/>
      <c r="M397" s="161"/>
      <c r="N397" s="161"/>
      <c r="O397" s="161"/>
      <c r="P397" s="161"/>
      <c r="Q397" s="161"/>
      <c r="R397" s="161"/>
      <c r="S397" s="161"/>
      <c r="T397" s="161"/>
      <c r="U397" s="161"/>
      <c r="V397" s="161"/>
      <c r="W397" s="161"/>
      <c r="X397" s="161"/>
      <c r="Y397" s="150"/>
      <c r="Z397" s="150"/>
      <c r="AA397" s="150"/>
      <c r="AB397" s="150"/>
      <c r="AC397" s="150"/>
      <c r="AD397" s="150"/>
      <c r="AE397" s="150"/>
      <c r="AF397" s="150"/>
      <c r="AG397" s="150" t="s">
        <v>221</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
      <c r="A398" s="170">
        <v>97</v>
      </c>
      <c r="B398" s="171" t="s">
        <v>819</v>
      </c>
      <c r="C398" s="180" t="s">
        <v>820</v>
      </c>
      <c r="D398" s="172" t="s">
        <v>759</v>
      </c>
      <c r="E398" s="173">
        <v>8</v>
      </c>
      <c r="F398" s="174">
        <v>195.85</v>
      </c>
      <c r="G398" s="175">
        <f>ROUND(E398*F398,2)</f>
        <v>1566.8</v>
      </c>
      <c r="H398" s="174"/>
      <c r="I398" s="175">
        <f>ROUND(E398*H398,2)</f>
        <v>0</v>
      </c>
      <c r="J398" s="174"/>
      <c r="K398" s="175">
        <f>ROUND(E398*J398,2)</f>
        <v>0</v>
      </c>
      <c r="L398" s="175">
        <v>21</v>
      </c>
      <c r="M398" s="175">
        <f>G398*(1+L398/100)</f>
        <v>1895.828</v>
      </c>
      <c r="N398" s="175">
        <v>3.0000000000000001E-5</v>
      </c>
      <c r="O398" s="175">
        <f>ROUND(E398*N398,2)</f>
        <v>0</v>
      </c>
      <c r="P398" s="175">
        <v>0</v>
      </c>
      <c r="Q398" s="175">
        <f>ROUND(E398*P398,2)</f>
        <v>0</v>
      </c>
      <c r="R398" s="175" t="s">
        <v>705</v>
      </c>
      <c r="S398" s="175" t="s">
        <v>217</v>
      </c>
      <c r="T398" s="176" t="s">
        <v>218</v>
      </c>
      <c r="U398" s="161">
        <v>0.33</v>
      </c>
      <c r="V398" s="161">
        <f>ROUND(E398*U398,2)</f>
        <v>2.64</v>
      </c>
      <c r="W398" s="161"/>
      <c r="X398" s="161" t="s">
        <v>241</v>
      </c>
      <c r="Y398" s="150"/>
      <c r="Z398" s="150"/>
      <c r="AA398" s="150"/>
      <c r="AB398" s="150"/>
      <c r="AC398" s="150"/>
      <c r="AD398" s="150"/>
      <c r="AE398" s="150"/>
      <c r="AF398" s="150"/>
      <c r="AG398" s="150" t="s">
        <v>242</v>
      </c>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
      <c r="A399" s="157"/>
      <c r="B399" s="158"/>
      <c r="C399" s="189" t="s">
        <v>2273</v>
      </c>
      <c r="D399" s="184"/>
      <c r="E399" s="185">
        <v>8</v>
      </c>
      <c r="F399" s="161"/>
      <c r="G399" s="161"/>
      <c r="H399" s="161"/>
      <c r="I399" s="161"/>
      <c r="J399" s="161"/>
      <c r="K399" s="161"/>
      <c r="L399" s="161"/>
      <c r="M399" s="161"/>
      <c r="N399" s="161"/>
      <c r="O399" s="161"/>
      <c r="P399" s="161"/>
      <c r="Q399" s="161"/>
      <c r="R399" s="161"/>
      <c r="S399" s="161"/>
      <c r="T399" s="161"/>
      <c r="U399" s="161"/>
      <c r="V399" s="161"/>
      <c r="W399" s="161"/>
      <c r="X399" s="161"/>
      <c r="Y399" s="150"/>
      <c r="Z399" s="150"/>
      <c r="AA399" s="150"/>
      <c r="AB399" s="150"/>
      <c r="AC399" s="150"/>
      <c r="AD399" s="150"/>
      <c r="AE399" s="150"/>
      <c r="AF399" s="150"/>
      <c r="AG399" s="150" t="s">
        <v>246</v>
      </c>
      <c r="AH399" s="150">
        <v>0</v>
      </c>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outlineLevel="1" x14ac:dyDescent="0.2">
      <c r="A400" s="157"/>
      <c r="B400" s="158"/>
      <c r="C400" s="261"/>
      <c r="D400" s="262"/>
      <c r="E400" s="262"/>
      <c r="F400" s="262"/>
      <c r="G400" s="262"/>
      <c r="H400" s="161"/>
      <c r="I400" s="161"/>
      <c r="J400" s="161"/>
      <c r="K400" s="161"/>
      <c r="L400" s="161"/>
      <c r="M400" s="161"/>
      <c r="N400" s="161"/>
      <c r="O400" s="161"/>
      <c r="P400" s="161"/>
      <c r="Q400" s="161"/>
      <c r="R400" s="161"/>
      <c r="S400" s="161"/>
      <c r="T400" s="161"/>
      <c r="U400" s="161"/>
      <c r="V400" s="161"/>
      <c r="W400" s="161"/>
      <c r="X400" s="161"/>
      <c r="Y400" s="150"/>
      <c r="Z400" s="150"/>
      <c r="AA400" s="150"/>
      <c r="AB400" s="150"/>
      <c r="AC400" s="150"/>
      <c r="AD400" s="150"/>
      <c r="AE400" s="150"/>
      <c r="AF400" s="150"/>
      <c r="AG400" s="150" t="s">
        <v>221</v>
      </c>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outlineLevel="1" x14ac:dyDescent="0.2">
      <c r="A401" s="170">
        <v>98</v>
      </c>
      <c r="B401" s="171" t="s">
        <v>2274</v>
      </c>
      <c r="C401" s="180" t="s">
        <v>2275</v>
      </c>
      <c r="D401" s="172" t="s">
        <v>759</v>
      </c>
      <c r="E401" s="173">
        <v>1</v>
      </c>
      <c r="F401" s="174">
        <v>302.69</v>
      </c>
      <c r="G401" s="175">
        <f>ROUND(E401*F401,2)</f>
        <v>302.69</v>
      </c>
      <c r="H401" s="174"/>
      <c r="I401" s="175">
        <f>ROUND(E401*H401,2)</f>
        <v>0</v>
      </c>
      <c r="J401" s="174"/>
      <c r="K401" s="175">
        <f>ROUND(E401*J401,2)</f>
        <v>0</v>
      </c>
      <c r="L401" s="175">
        <v>21</v>
      </c>
      <c r="M401" s="175">
        <f>G401*(1+L401/100)</f>
        <v>366.25489999999996</v>
      </c>
      <c r="N401" s="175">
        <v>7.2000000000000005E-4</v>
      </c>
      <c r="O401" s="175">
        <f>ROUND(E401*N401,2)</f>
        <v>0</v>
      </c>
      <c r="P401" s="175">
        <v>0</v>
      </c>
      <c r="Q401" s="175">
        <f>ROUND(E401*P401,2)</f>
        <v>0</v>
      </c>
      <c r="R401" s="175" t="s">
        <v>705</v>
      </c>
      <c r="S401" s="175" t="s">
        <v>217</v>
      </c>
      <c r="T401" s="176" t="s">
        <v>218</v>
      </c>
      <c r="U401" s="161">
        <v>0.50600000000000001</v>
      </c>
      <c r="V401" s="161">
        <f>ROUND(E401*U401,2)</f>
        <v>0.51</v>
      </c>
      <c r="W401" s="161"/>
      <c r="X401" s="161" t="s">
        <v>241</v>
      </c>
      <c r="Y401" s="150"/>
      <c r="Z401" s="150"/>
      <c r="AA401" s="150"/>
      <c r="AB401" s="150"/>
      <c r="AC401" s="150"/>
      <c r="AD401" s="150"/>
      <c r="AE401" s="150"/>
      <c r="AF401" s="150"/>
      <c r="AG401" s="150" t="s">
        <v>242</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outlineLevel="1" x14ac:dyDescent="0.2">
      <c r="A402" s="157"/>
      <c r="B402" s="158"/>
      <c r="C402" s="250"/>
      <c r="D402" s="251"/>
      <c r="E402" s="251"/>
      <c r="F402" s="251"/>
      <c r="G402" s="251"/>
      <c r="H402" s="161"/>
      <c r="I402" s="161"/>
      <c r="J402" s="161"/>
      <c r="K402" s="161"/>
      <c r="L402" s="161"/>
      <c r="M402" s="161"/>
      <c r="N402" s="161"/>
      <c r="O402" s="161"/>
      <c r="P402" s="161"/>
      <c r="Q402" s="161"/>
      <c r="R402" s="161"/>
      <c r="S402" s="161"/>
      <c r="T402" s="161"/>
      <c r="U402" s="161"/>
      <c r="V402" s="161"/>
      <c r="W402" s="161"/>
      <c r="X402" s="161"/>
      <c r="Y402" s="150"/>
      <c r="Z402" s="150"/>
      <c r="AA402" s="150"/>
      <c r="AB402" s="150"/>
      <c r="AC402" s="150"/>
      <c r="AD402" s="150"/>
      <c r="AE402" s="150"/>
      <c r="AF402" s="150"/>
      <c r="AG402" s="150" t="s">
        <v>221</v>
      </c>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row>
    <row r="403" spans="1:60" ht="22.5" outlineLevel="1" x14ac:dyDescent="0.2">
      <c r="A403" s="170">
        <v>99</v>
      </c>
      <c r="B403" s="171" t="s">
        <v>822</v>
      </c>
      <c r="C403" s="180" t="s">
        <v>823</v>
      </c>
      <c r="D403" s="172" t="s">
        <v>759</v>
      </c>
      <c r="E403" s="173">
        <v>11</v>
      </c>
      <c r="F403" s="174">
        <v>258.76</v>
      </c>
      <c r="G403" s="175">
        <f>ROUND(E403*F403,2)</f>
        <v>2846.36</v>
      </c>
      <c r="H403" s="174"/>
      <c r="I403" s="175">
        <f>ROUND(E403*H403,2)</f>
        <v>0</v>
      </c>
      <c r="J403" s="174"/>
      <c r="K403" s="175">
        <f>ROUND(E403*J403,2)</f>
        <v>0</v>
      </c>
      <c r="L403" s="175">
        <v>21</v>
      </c>
      <c r="M403" s="175">
        <f>G403*(1+L403/100)</f>
        <v>3444.0956000000001</v>
      </c>
      <c r="N403" s="175">
        <v>1.7000000000000001E-4</v>
      </c>
      <c r="O403" s="175">
        <f>ROUND(E403*N403,2)</f>
        <v>0</v>
      </c>
      <c r="P403" s="175">
        <v>0</v>
      </c>
      <c r="Q403" s="175">
        <f>ROUND(E403*P403,2)</f>
        <v>0</v>
      </c>
      <c r="R403" s="175" t="s">
        <v>705</v>
      </c>
      <c r="S403" s="175" t="s">
        <v>217</v>
      </c>
      <c r="T403" s="176" t="s">
        <v>218</v>
      </c>
      <c r="U403" s="161">
        <v>0.22700000000000001</v>
      </c>
      <c r="V403" s="161">
        <f>ROUND(E403*U403,2)</f>
        <v>2.5</v>
      </c>
      <c r="W403" s="161"/>
      <c r="X403" s="161" t="s">
        <v>241</v>
      </c>
      <c r="Y403" s="150"/>
      <c r="Z403" s="150"/>
      <c r="AA403" s="150"/>
      <c r="AB403" s="150"/>
      <c r="AC403" s="150"/>
      <c r="AD403" s="150"/>
      <c r="AE403" s="150"/>
      <c r="AF403" s="150"/>
      <c r="AG403" s="150" t="s">
        <v>744</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
      <c r="A404" s="157"/>
      <c r="B404" s="158"/>
      <c r="C404" s="189" t="s">
        <v>2276</v>
      </c>
      <c r="D404" s="184"/>
      <c r="E404" s="185">
        <v>6</v>
      </c>
      <c r="F404" s="161"/>
      <c r="G404" s="161"/>
      <c r="H404" s="161"/>
      <c r="I404" s="161"/>
      <c r="J404" s="161"/>
      <c r="K404" s="161"/>
      <c r="L404" s="161"/>
      <c r="M404" s="161"/>
      <c r="N404" s="161"/>
      <c r="O404" s="161"/>
      <c r="P404" s="161"/>
      <c r="Q404" s="161"/>
      <c r="R404" s="161"/>
      <c r="S404" s="161"/>
      <c r="T404" s="161"/>
      <c r="U404" s="161"/>
      <c r="V404" s="161"/>
      <c r="W404" s="161"/>
      <c r="X404" s="161"/>
      <c r="Y404" s="150"/>
      <c r="Z404" s="150"/>
      <c r="AA404" s="150"/>
      <c r="AB404" s="150"/>
      <c r="AC404" s="150"/>
      <c r="AD404" s="150"/>
      <c r="AE404" s="150"/>
      <c r="AF404" s="150"/>
      <c r="AG404" s="150" t="s">
        <v>246</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outlineLevel="1" x14ac:dyDescent="0.2">
      <c r="A405" s="157"/>
      <c r="B405" s="158"/>
      <c r="C405" s="189" t="s">
        <v>2277</v>
      </c>
      <c r="D405" s="184"/>
      <c r="E405" s="185">
        <v>2</v>
      </c>
      <c r="F405" s="161"/>
      <c r="G405" s="161"/>
      <c r="H405" s="161"/>
      <c r="I405" s="161"/>
      <c r="J405" s="161"/>
      <c r="K405" s="161"/>
      <c r="L405" s="161"/>
      <c r="M405" s="161"/>
      <c r="N405" s="161"/>
      <c r="O405" s="161"/>
      <c r="P405" s="161"/>
      <c r="Q405" s="161"/>
      <c r="R405" s="161"/>
      <c r="S405" s="161"/>
      <c r="T405" s="161"/>
      <c r="U405" s="161"/>
      <c r="V405" s="161"/>
      <c r="W405" s="161"/>
      <c r="X405" s="161"/>
      <c r="Y405" s="150"/>
      <c r="Z405" s="150"/>
      <c r="AA405" s="150"/>
      <c r="AB405" s="150"/>
      <c r="AC405" s="150"/>
      <c r="AD405" s="150"/>
      <c r="AE405" s="150"/>
      <c r="AF405" s="150"/>
      <c r="AG405" s="150" t="s">
        <v>246</v>
      </c>
      <c r="AH405" s="150">
        <v>0</v>
      </c>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
      <c r="A406" s="157"/>
      <c r="B406" s="158"/>
      <c r="C406" s="189" t="s">
        <v>2278</v>
      </c>
      <c r="D406" s="184"/>
      <c r="E406" s="185">
        <v>2</v>
      </c>
      <c r="F406" s="161"/>
      <c r="G406" s="161"/>
      <c r="H406" s="161"/>
      <c r="I406" s="161"/>
      <c r="J406" s="161"/>
      <c r="K406" s="161"/>
      <c r="L406" s="161"/>
      <c r="M406" s="161"/>
      <c r="N406" s="161"/>
      <c r="O406" s="161"/>
      <c r="P406" s="161"/>
      <c r="Q406" s="161"/>
      <c r="R406" s="161"/>
      <c r="S406" s="161"/>
      <c r="T406" s="161"/>
      <c r="U406" s="161"/>
      <c r="V406" s="161"/>
      <c r="W406" s="161"/>
      <c r="X406" s="161"/>
      <c r="Y406" s="150"/>
      <c r="Z406" s="150"/>
      <c r="AA406" s="150"/>
      <c r="AB406" s="150"/>
      <c r="AC406" s="150"/>
      <c r="AD406" s="150"/>
      <c r="AE406" s="150"/>
      <c r="AF406" s="150"/>
      <c r="AG406" s="150" t="s">
        <v>246</v>
      </c>
      <c r="AH406" s="150">
        <v>0</v>
      </c>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
      <c r="A407" s="157"/>
      <c r="B407" s="158"/>
      <c r="C407" s="189" t="s">
        <v>2260</v>
      </c>
      <c r="D407" s="184"/>
      <c r="E407" s="185">
        <v>1</v>
      </c>
      <c r="F407" s="161"/>
      <c r="G407" s="161"/>
      <c r="H407" s="161"/>
      <c r="I407" s="161"/>
      <c r="J407" s="161"/>
      <c r="K407" s="161"/>
      <c r="L407" s="161"/>
      <c r="M407" s="161"/>
      <c r="N407" s="161"/>
      <c r="O407" s="161"/>
      <c r="P407" s="161"/>
      <c r="Q407" s="161"/>
      <c r="R407" s="161"/>
      <c r="S407" s="161"/>
      <c r="T407" s="161"/>
      <c r="U407" s="161"/>
      <c r="V407" s="161"/>
      <c r="W407" s="161"/>
      <c r="X407" s="161"/>
      <c r="Y407" s="150"/>
      <c r="Z407" s="150"/>
      <c r="AA407" s="150"/>
      <c r="AB407" s="150"/>
      <c r="AC407" s="150"/>
      <c r="AD407" s="150"/>
      <c r="AE407" s="150"/>
      <c r="AF407" s="150"/>
      <c r="AG407" s="150" t="s">
        <v>246</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
      <c r="A408" s="157"/>
      <c r="B408" s="158"/>
      <c r="C408" s="261"/>
      <c r="D408" s="262"/>
      <c r="E408" s="262"/>
      <c r="F408" s="262"/>
      <c r="G408" s="262"/>
      <c r="H408" s="161"/>
      <c r="I408" s="161"/>
      <c r="J408" s="161"/>
      <c r="K408" s="161"/>
      <c r="L408" s="161"/>
      <c r="M408" s="161"/>
      <c r="N408" s="161"/>
      <c r="O408" s="161"/>
      <c r="P408" s="161"/>
      <c r="Q408" s="161"/>
      <c r="R408" s="161"/>
      <c r="S408" s="161"/>
      <c r="T408" s="161"/>
      <c r="U408" s="161"/>
      <c r="V408" s="161"/>
      <c r="W408" s="161"/>
      <c r="X408" s="161"/>
      <c r="Y408" s="150"/>
      <c r="Z408" s="150"/>
      <c r="AA408" s="150"/>
      <c r="AB408" s="150"/>
      <c r="AC408" s="150"/>
      <c r="AD408" s="150"/>
      <c r="AE408" s="150"/>
      <c r="AF408" s="150"/>
      <c r="AG408" s="150" t="s">
        <v>221</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ht="22.5" outlineLevel="1" x14ac:dyDescent="0.2">
      <c r="A409" s="170">
        <v>100</v>
      </c>
      <c r="B409" s="171" t="s">
        <v>826</v>
      </c>
      <c r="C409" s="180" t="s">
        <v>827</v>
      </c>
      <c r="D409" s="172" t="s">
        <v>332</v>
      </c>
      <c r="E409" s="173">
        <v>3</v>
      </c>
      <c r="F409" s="174">
        <v>1622.61</v>
      </c>
      <c r="G409" s="175">
        <f>ROUND(E409*F409,2)</f>
        <v>4867.83</v>
      </c>
      <c r="H409" s="174"/>
      <c r="I409" s="175">
        <f>ROUND(E409*H409,2)</f>
        <v>0</v>
      </c>
      <c r="J409" s="174"/>
      <c r="K409" s="175">
        <f>ROUND(E409*J409,2)</f>
        <v>0</v>
      </c>
      <c r="L409" s="175">
        <v>21</v>
      </c>
      <c r="M409" s="175">
        <f>G409*(1+L409/100)</f>
        <v>5890.0742999999993</v>
      </c>
      <c r="N409" s="175">
        <v>8.4999999999999995E-4</v>
      </c>
      <c r="O409" s="175">
        <f>ROUND(E409*N409,2)</f>
        <v>0</v>
      </c>
      <c r="P409" s="175">
        <v>0</v>
      </c>
      <c r="Q409" s="175">
        <f>ROUND(E409*P409,2)</f>
        <v>0</v>
      </c>
      <c r="R409" s="175" t="s">
        <v>705</v>
      </c>
      <c r="S409" s="175" t="s">
        <v>217</v>
      </c>
      <c r="T409" s="176" t="s">
        <v>218</v>
      </c>
      <c r="U409" s="161">
        <v>0.48499999999999999</v>
      </c>
      <c r="V409" s="161">
        <f>ROUND(E409*U409,2)</f>
        <v>1.46</v>
      </c>
      <c r="W409" s="161"/>
      <c r="X409" s="161" t="s">
        <v>241</v>
      </c>
      <c r="Y409" s="150"/>
      <c r="Z409" s="150"/>
      <c r="AA409" s="150"/>
      <c r="AB409" s="150"/>
      <c r="AC409" s="150"/>
      <c r="AD409" s="150"/>
      <c r="AE409" s="150"/>
      <c r="AF409" s="150"/>
      <c r="AG409" s="150" t="s">
        <v>242</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
      <c r="A410" s="157"/>
      <c r="B410" s="158"/>
      <c r="C410" s="189" t="s">
        <v>93</v>
      </c>
      <c r="D410" s="184"/>
      <c r="E410" s="185">
        <v>3</v>
      </c>
      <c r="F410" s="161"/>
      <c r="G410" s="161"/>
      <c r="H410" s="161"/>
      <c r="I410" s="161"/>
      <c r="J410" s="161"/>
      <c r="K410" s="161"/>
      <c r="L410" s="161"/>
      <c r="M410" s="161"/>
      <c r="N410" s="161"/>
      <c r="O410" s="161"/>
      <c r="P410" s="161"/>
      <c r="Q410" s="161"/>
      <c r="R410" s="161"/>
      <c r="S410" s="161"/>
      <c r="T410" s="161"/>
      <c r="U410" s="161"/>
      <c r="V410" s="161"/>
      <c r="W410" s="161"/>
      <c r="X410" s="161"/>
      <c r="Y410" s="150"/>
      <c r="Z410" s="150"/>
      <c r="AA410" s="150"/>
      <c r="AB410" s="150"/>
      <c r="AC410" s="150"/>
      <c r="AD410" s="150"/>
      <c r="AE410" s="150"/>
      <c r="AF410" s="150"/>
      <c r="AG410" s="150" t="s">
        <v>246</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
      <c r="A411" s="157"/>
      <c r="B411" s="158"/>
      <c r="C411" s="261"/>
      <c r="D411" s="262"/>
      <c r="E411" s="262"/>
      <c r="F411" s="262"/>
      <c r="G411" s="262"/>
      <c r="H411" s="161"/>
      <c r="I411" s="161"/>
      <c r="J411" s="161"/>
      <c r="K411" s="161"/>
      <c r="L411" s="161"/>
      <c r="M411" s="161"/>
      <c r="N411" s="161"/>
      <c r="O411" s="161"/>
      <c r="P411" s="161"/>
      <c r="Q411" s="161"/>
      <c r="R411" s="161"/>
      <c r="S411" s="161"/>
      <c r="T411" s="161"/>
      <c r="U411" s="161"/>
      <c r="V411" s="161"/>
      <c r="W411" s="161"/>
      <c r="X411" s="161"/>
      <c r="Y411" s="150"/>
      <c r="Z411" s="150"/>
      <c r="AA411" s="150"/>
      <c r="AB411" s="150"/>
      <c r="AC411" s="150"/>
      <c r="AD411" s="150"/>
      <c r="AE411" s="150"/>
      <c r="AF411" s="150"/>
      <c r="AG411" s="150" t="s">
        <v>221</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ht="22.5" outlineLevel="1" x14ac:dyDescent="0.2">
      <c r="A412" s="170">
        <v>101</v>
      </c>
      <c r="B412" s="171" t="s">
        <v>2279</v>
      </c>
      <c r="C412" s="180" t="s">
        <v>2280</v>
      </c>
      <c r="D412" s="172" t="s">
        <v>332</v>
      </c>
      <c r="E412" s="173">
        <v>1</v>
      </c>
      <c r="F412" s="174">
        <v>1975.14</v>
      </c>
      <c r="G412" s="175">
        <f>ROUND(E412*F412,2)</f>
        <v>1975.14</v>
      </c>
      <c r="H412" s="174"/>
      <c r="I412" s="175">
        <f>ROUND(E412*H412,2)</f>
        <v>0</v>
      </c>
      <c r="J412" s="174"/>
      <c r="K412" s="175">
        <f>ROUND(E412*J412,2)</f>
        <v>0</v>
      </c>
      <c r="L412" s="175">
        <v>21</v>
      </c>
      <c r="M412" s="175">
        <f>G412*(1+L412/100)</f>
        <v>2389.9194000000002</v>
      </c>
      <c r="N412" s="175">
        <v>1.64E-3</v>
      </c>
      <c r="O412" s="175">
        <f>ROUND(E412*N412,2)</f>
        <v>0</v>
      </c>
      <c r="P412" s="175">
        <v>0</v>
      </c>
      <c r="Q412" s="175">
        <f>ROUND(E412*P412,2)</f>
        <v>0</v>
      </c>
      <c r="R412" s="175" t="s">
        <v>705</v>
      </c>
      <c r="S412" s="175" t="s">
        <v>217</v>
      </c>
      <c r="T412" s="176" t="s">
        <v>218</v>
      </c>
      <c r="U412" s="161">
        <v>0.48499999999999999</v>
      </c>
      <c r="V412" s="161">
        <f>ROUND(E412*U412,2)</f>
        <v>0.49</v>
      </c>
      <c r="W412" s="161"/>
      <c r="X412" s="161" t="s">
        <v>241</v>
      </c>
      <c r="Y412" s="150"/>
      <c r="Z412" s="150"/>
      <c r="AA412" s="150"/>
      <c r="AB412" s="150"/>
      <c r="AC412" s="150"/>
      <c r="AD412" s="150"/>
      <c r="AE412" s="150"/>
      <c r="AF412" s="150"/>
      <c r="AG412" s="150" t="s">
        <v>242</v>
      </c>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
      <c r="A413" s="157"/>
      <c r="B413" s="158"/>
      <c r="C413" s="250"/>
      <c r="D413" s="251"/>
      <c r="E413" s="251"/>
      <c r="F413" s="251"/>
      <c r="G413" s="251"/>
      <c r="H413" s="161"/>
      <c r="I413" s="161"/>
      <c r="J413" s="161"/>
      <c r="K413" s="161"/>
      <c r="L413" s="161"/>
      <c r="M413" s="161"/>
      <c r="N413" s="161"/>
      <c r="O413" s="161"/>
      <c r="P413" s="161"/>
      <c r="Q413" s="161"/>
      <c r="R413" s="161"/>
      <c r="S413" s="161"/>
      <c r="T413" s="161"/>
      <c r="U413" s="161"/>
      <c r="V413" s="161"/>
      <c r="W413" s="161"/>
      <c r="X413" s="161"/>
      <c r="Y413" s="150"/>
      <c r="Z413" s="150"/>
      <c r="AA413" s="150"/>
      <c r="AB413" s="150"/>
      <c r="AC413" s="150"/>
      <c r="AD413" s="150"/>
      <c r="AE413" s="150"/>
      <c r="AF413" s="150"/>
      <c r="AG413" s="150" t="s">
        <v>221</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outlineLevel="1" x14ac:dyDescent="0.2">
      <c r="A414" s="170">
        <v>102</v>
      </c>
      <c r="B414" s="171" t="s">
        <v>2281</v>
      </c>
      <c r="C414" s="180" t="s">
        <v>2282</v>
      </c>
      <c r="D414" s="172" t="s">
        <v>759</v>
      </c>
      <c r="E414" s="173">
        <v>1</v>
      </c>
      <c r="F414" s="174">
        <v>130.58000000000001</v>
      </c>
      <c r="G414" s="175">
        <f>ROUND(E414*F414,2)</f>
        <v>130.58000000000001</v>
      </c>
      <c r="H414" s="174"/>
      <c r="I414" s="175">
        <f>ROUND(E414*H414,2)</f>
        <v>0</v>
      </c>
      <c r="J414" s="174"/>
      <c r="K414" s="175">
        <f>ROUND(E414*J414,2)</f>
        <v>0</v>
      </c>
      <c r="L414" s="175">
        <v>21</v>
      </c>
      <c r="M414" s="175">
        <f>G414*(1+L414/100)</f>
        <v>158.0018</v>
      </c>
      <c r="N414" s="175">
        <v>0</v>
      </c>
      <c r="O414" s="175">
        <f>ROUND(E414*N414,2)</f>
        <v>0</v>
      </c>
      <c r="P414" s="175">
        <v>1.56E-3</v>
      </c>
      <c r="Q414" s="175">
        <f>ROUND(E414*P414,2)</f>
        <v>0</v>
      </c>
      <c r="R414" s="175" t="s">
        <v>705</v>
      </c>
      <c r="S414" s="175" t="s">
        <v>217</v>
      </c>
      <c r="T414" s="176" t="s">
        <v>218</v>
      </c>
      <c r="U414" s="161">
        <v>0.217</v>
      </c>
      <c r="V414" s="161">
        <f>ROUND(E414*U414,2)</f>
        <v>0.22</v>
      </c>
      <c r="W414" s="161"/>
      <c r="X414" s="161" t="s">
        <v>241</v>
      </c>
      <c r="Y414" s="150"/>
      <c r="Z414" s="150"/>
      <c r="AA414" s="150"/>
      <c r="AB414" s="150"/>
      <c r="AC414" s="150"/>
      <c r="AD414" s="150"/>
      <c r="AE414" s="150"/>
      <c r="AF414" s="150"/>
      <c r="AG414" s="150" t="s">
        <v>744</v>
      </c>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row>
    <row r="415" spans="1:60" outlineLevel="1" x14ac:dyDescent="0.2">
      <c r="A415" s="157"/>
      <c r="B415" s="158"/>
      <c r="C415" s="250"/>
      <c r="D415" s="251"/>
      <c r="E415" s="251"/>
      <c r="F415" s="251"/>
      <c r="G415" s="251"/>
      <c r="H415" s="161"/>
      <c r="I415" s="161"/>
      <c r="J415" s="161"/>
      <c r="K415" s="161"/>
      <c r="L415" s="161"/>
      <c r="M415" s="161"/>
      <c r="N415" s="161"/>
      <c r="O415" s="161"/>
      <c r="P415" s="161"/>
      <c r="Q415" s="161"/>
      <c r="R415" s="161"/>
      <c r="S415" s="161"/>
      <c r="T415" s="161"/>
      <c r="U415" s="161"/>
      <c r="V415" s="161"/>
      <c r="W415" s="161"/>
      <c r="X415" s="161"/>
      <c r="Y415" s="150"/>
      <c r="Z415" s="150"/>
      <c r="AA415" s="150"/>
      <c r="AB415" s="150"/>
      <c r="AC415" s="150"/>
      <c r="AD415" s="150"/>
      <c r="AE415" s="150"/>
      <c r="AF415" s="150"/>
      <c r="AG415" s="150" t="s">
        <v>221</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
      <c r="A416" s="170">
        <v>103</v>
      </c>
      <c r="B416" s="171" t="s">
        <v>2283</v>
      </c>
      <c r="C416" s="180" t="s">
        <v>2284</v>
      </c>
      <c r="D416" s="172" t="s">
        <v>332</v>
      </c>
      <c r="E416" s="173">
        <v>1</v>
      </c>
      <c r="F416" s="174">
        <v>242.13</v>
      </c>
      <c r="G416" s="175">
        <f>ROUND(E416*F416,2)</f>
        <v>242.13</v>
      </c>
      <c r="H416" s="174"/>
      <c r="I416" s="175">
        <f>ROUND(E416*H416,2)</f>
        <v>0</v>
      </c>
      <c r="J416" s="174"/>
      <c r="K416" s="175">
        <f>ROUND(E416*J416,2)</f>
        <v>0</v>
      </c>
      <c r="L416" s="175">
        <v>21</v>
      </c>
      <c r="M416" s="175">
        <f>G416*(1+L416/100)</f>
        <v>292.97730000000001</v>
      </c>
      <c r="N416" s="175">
        <v>0</v>
      </c>
      <c r="O416" s="175">
        <f>ROUND(E416*N416,2)</f>
        <v>0</v>
      </c>
      <c r="P416" s="175">
        <v>2.2499999999999998E-3</v>
      </c>
      <c r="Q416" s="175">
        <f>ROUND(E416*P416,2)</f>
        <v>0</v>
      </c>
      <c r="R416" s="175" t="s">
        <v>705</v>
      </c>
      <c r="S416" s="175" t="s">
        <v>217</v>
      </c>
      <c r="T416" s="176" t="s">
        <v>218</v>
      </c>
      <c r="U416" s="161">
        <v>0.40699999999999997</v>
      </c>
      <c r="V416" s="161">
        <f>ROUND(E416*U416,2)</f>
        <v>0.41</v>
      </c>
      <c r="W416" s="161"/>
      <c r="X416" s="161" t="s">
        <v>241</v>
      </c>
      <c r="Y416" s="150"/>
      <c r="Z416" s="150"/>
      <c r="AA416" s="150"/>
      <c r="AB416" s="150"/>
      <c r="AC416" s="150"/>
      <c r="AD416" s="150"/>
      <c r="AE416" s="150"/>
      <c r="AF416" s="150"/>
      <c r="AG416" s="150" t="s">
        <v>744</v>
      </c>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outlineLevel="1" x14ac:dyDescent="0.2">
      <c r="A417" s="157"/>
      <c r="B417" s="158"/>
      <c r="C417" s="250"/>
      <c r="D417" s="251"/>
      <c r="E417" s="251"/>
      <c r="F417" s="251"/>
      <c r="G417" s="251"/>
      <c r="H417" s="161"/>
      <c r="I417" s="161"/>
      <c r="J417" s="161"/>
      <c r="K417" s="161"/>
      <c r="L417" s="161"/>
      <c r="M417" s="161"/>
      <c r="N417" s="161"/>
      <c r="O417" s="161"/>
      <c r="P417" s="161"/>
      <c r="Q417" s="161"/>
      <c r="R417" s="161"/>
      <c r="S417" s="161"/>
      <c r="T417" s="161"/>
      <c r="U417" s="161"/>
      <c r="V417" s="161"/>
      <c r="W417" s="161"/>
      <c r="X417" s="161"/>
      <c r="Y417" s="150"/>
      <c r="Z417" s="150"/>
      <c r="AA417" s="150"/>
      <c r="AB417" s="150"/>
      <c r="AC417" s="150"/>
      <c r="AD417" s="150"/>
      <c r="AE417" s="150"/>
      <c r="AF417" s="150"/>
      <c r="AG417" s="150" t="s">
        <v>221</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ht="22.5" outlineLevel="1" x14ac:dyDescent="0.2">
      <c r="A418" s="170">
        <v>104</v>
      </c>
      <c r="B418" s="171" t="s">
        <v>2285</v>
      </c>
      <c r="C418" s="180" t="s">
        <v>2286</v>
      </c>
      <c r="D418" s="172" t="s">
        <v>332</v>
      </c>
      <c r="E418" s="173">
        <v>1</v>
      </c>
      <c r="F418" s="174">
        <v>540.08000000000004</v>
      </c>
      <c r="G418" s="175">
        <f>ROUND(E418*F418,2)</f>
        <v>540.08000000000004</v>
      </c>
      <c r="H418" s="174"/>
      <c r="I418" s="175">
        <f>ROUND(E418*H418,2)</f>
        <v>0</v>
      </c>
      <c r="J418" s="174"/>
      <c r="K418" s="175">
        <f>ROUND(E418*J418,2)</f>
        <v>0</v>
      </c>
      <c r="L418" s="175">
        <v>21</v>
      </c>
      <c r="M418" s="175">
        <f>G418*(1+L418/100)</f>
        <v>653.49680000000001</v>
      </c>
      <c r="N418" s="175">
        <v>2.5999999999999998E-4</v>
      </c>
      <c r="O418" s="175">
        <f>ROUND(E418*N418,2)</f>
        <v>0</v>
      </c>
      <c r="P418" s="175">
        <v>0</v>
      </c>
      <c r="Q418" s="175">
        <f>ROUND(E418*P418,2)</f>
        <v>0</v>
      </c>
      <c r="R418" s="175" t="s">
        <v>705</v>
      </c>
      <c r="S418" s="175" t="s">
        <v>217</v>
      </c>
      <c r="T418" s="176" t="s">
        <v>218</v>
      </c>
      <c r="U418" s="161">
        <v>0.246</v>
      </c>
      <c r="V418" s="161">
        <f>ROUND(E418*U418,2)</f>
        <v>0.25</v>
      </c>
      <c r="W418" s="161"/>
      <c r="X418" s="161" t="s">
        <v>241</v>
      </c>
      <c r="Y418" s="150"/>
      <c r="Z418" s="150"/>
      <c r="AA418" s="150"/>
      <c r="AB418" s="150"/>
      <c r="AC418" s="150"/>
      <c r="AD418" s="150"/>
      <c r="AE418" s="150"/>
      <c r="AF418" s="150"/>
      <c r="AG418" s="150" t="s">
        <v>242</v>
      </c>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outlineLevel="1" x14ac:dyDescent="0.2">
      <c r="A419" s="157"/>
      <c r="B419" s="158"/>
      <c r="C419" s="250"/>
      <c r="D419" s="251"/>
      <c r="E419" s="251"/>
      <c r="F419" s="251"/>
      <c r="G419" s="251"/>
      <c r="H419" s="161"/>
      <c r="I419" s="161"/>
      <c r="J419" s="161"/>
      <c r="K419" s="161"/>
      <c r="L419" s="161"/>
      <c r="M419" s="161"/>
      <c r="N419" s="161"/>
      <c r="O419" s="161"/>
      <c r="P419" s="161"/>
      <c r="Q419" s="161"/>
      <c r="R419" s="161"/>
      <c r="S419" s="161"/>
      <c r="T419" s="161"/>
      <c r="U419" s="161"/>
      <c r="V419" s="161"/>
      <c r="W419" s="161"/>
      <c r="X419" s="161"/>
      <c r="Y419" s="150"/>
      <c r="Z419" s="150"/>
      <c r="AA419" s="150"/>
      <c r="AB419" s="150"/>
      <c r="AC419" s="150"/>
      <c r="AD419" s="150"/>
      <c r="AE419" s="150"/>
      <c r="AF419" s="150"/>
      <c r="AG419" s="150" t="s">
        <v>221</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
      <c r="A420" s="170">
        <v>105</v>
      </c>
      <c r="B420" s="171" t="s">
        <v>828</v>
      </c>
      <c r="C420" s="180" t="s">
        <v>829</v>
      </c>
      <c r="D420" s="172" t="s">
        <v>332</v>
      </c>
      <c r="E420" s="173">
        <v>3</v>
      </c>
      <c r="F420" s="174">
        <v>3848.24</v>
      </c>
      <c r="G420" s="175">
        <f>ROUND(E420*F420,2)</f>
        <v>11544.72</v>
      </c>
      <c r="H420" s="174"/>
      <c r="I420" s="175">
        <f>ROUND(E420*H420,2)</f>
        <v>0</v>
      </c>
      <c r="J420" s="174"/>
      <c r="K420" s="175">
        <f>ROUND(E420*J420,2)</f>
        <v>0</v>
      </c>
      <c r="L420" s="175">
        <v>21</v>
      </c>
      <c r="M420" s="175">
        <f>G420*(1+L420/100)</f>
        <v>13969.111199999999</v>
      </c>
      <c r="N420" s="175">
        <v>2E-3</v>
      </c>
      <c r="O420" s="175">
        <f>ROUND(E420*N420,2)</f>
        <v>0.01</v>
      </c>
      <c r="P420" s="175">
        <v>0</v>
      </c>
      <c r="Q420" s="175">
        <f>ROUND(E420*P420,2)</f>
        <v>0</v>
      </c>
      <c r="R420" s="175" t="s">
        <v>295</v>
      </c>
      <c r="S420" s="175" t="s">
        <v>217</v>
      </c>
      <c r="T420" s="176" t="s">
        <v>218</v>
      </c>
      <c r="U420" s="161">
        <v>0</v>
      </c>
      <c r="V420" s="161">
        <f>ROUND(E420*U420,2)</f>
        <v>0</v>
      </c>
      <c r="W420" s="161"/>
      <c r="X420" s="161" t="s">
        <v>296</v>
      </c>
      <c r="Y420" s="150"/>
      <c r="Z420" s="150"/>
      <c r="AA420" s="150"/>
      <c r="AB420" s="150"/>
      <c r="AC420" s="150"/>
      <c r="AD420" s="150"/>
      <c r="AE420" s="150"/>
      <c r="AF420" s="150"/>
      <c r="AG420" s="150" t="s">
        <v>297</v>
      </c>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
      <c r="A421" s="157"/>
      <c r="B421" s="158"/>
      <c r="C421" s="189" t="s">
        <v>93</v>
      </c>
      <c r="D421" s="184"/>
      <c r="E421" s="185">
        <v>3</v>
      </c>
      <c r="F421" s="161"/>
      <c r="G421" s="161"/>
      <c r="H421" s="161"/>
      <c r="I421" s="161"/>
      <c r="J421" s="161"/>
      <c r="K421" s="161"/>
      <c r="L421" s="161"/>
      <c r="M421" s="161"/>
      <c r="N421" s="161"/>
      <c r="O421" s="161"/>
      <c r="P421" s="161"/>
      <c r="Q421" s="161"/>
      <c r="R421" s="161"/>
      <c r="S421" s="161"/>
      <c r="T421" s="161"/>
      <c r="U421" s="161"/>
      <c r="V421" s="161"/>
      <c r="W421" s="161"/>
      <c r="X421" s="161"/>
      <c r="Y421" s="150"/>
      <c r="Z421" s="150"/>
      <c r="AA421" s="150"/>
      <c r="AB421" s="150"/>
      <c r="AC421" s="150"/>
      <c r="AD421" s="150"/>
      <c r="AE421" s="150"/>
      <c r="AF421" s="150"/>
      <c r="AG421" s="150" t="s">
        <v>246</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
      <c r="A422" s="157"/>
      <c r="B422" s="158"/>
      <c r="C422" s="261"/>
      <c r="D422" s="262"/>
      <c r="E422" s="262"/>
      <c r="F422" s="262"/>
      <c r="G422" s="262"/>
      <c r="H422" s="161"/>
      <c r="I422" s="161"/>
      <c r="J422" s="161"/>
      <c r="K422" s="161"/>
      <c r="L422" s="161"/>
      <c r="M422" s="161"/>
      <c r="N422" s="161"/>
      <c r="O422" s="161"/>
      <c r="P422" s="161"/>
      <c r="Q422" s="161"/>
      <c r="R422" s="161"/>
      <c r="S422" s="161"/>
      <c r="T422" s="161"/>
      <c r="U422" s="161"/>
      <c r="V422" s="161"/>
      <c r="W422" s="161"/>
      <c r="X422" s="161"/>
      <c r="Y422" s="150"/>
      <c r="Z422" s="150"/>
      <c r="AA422" s="150"/>
      <c r="AB422" s="150"/>
      <c r="AC422" s="150"/>
      <c r="AD422" s="150"/>
      <c r="AE422" s="150"/>
      <c r="AF422" s="150"/>
      <c r="AG422" s="150" t="s">
        <v>221</v>
      </c>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outlineLevel="1" x14ac:dyDescent="0.2">
      <c r="A423" s="170">
        <v>106</v>
      </c>
      <c r="B423" s="171" t="s">
        <v>830</v>
      </c>
      <c r="C423" s="180" t="s">
        <v>831</v>
      </c>
      <c r="D423" s="172" t="s">
        <v>332</v>
      </c>
      <c r="E423" s="173">
        <v>3</v>
      </c>
      <c r="F423" s="174">
        <v>2482</v>
      </c>
      <c r="G423" s="175">
        <f>ROUND(E423*F423,2)</f>
        <v>7446</v>
      </c>
      <c r="H423" s="174"/>
      <c r="I423" s="175">
        <f>ROUND(E423*H423,2)</f>
        <v>0</v>
      </c>
      <c r="J423" s="174"/>
      <c r="K423" s="175">
        <f>ROUND(E423*J423,2)</f>
        <v>0</v>
      </c>
      <c r="L423" s="175">
        <v>21</v>
      </c>
      <c r="M423" s="175">
        <f>G423*(1+L423/100)</f>
        <v>9009.66</v>
      </c>
      <c r="N423" s="175">
        <v>1.1999999999999999E-3</v>
      </c>
      <c r="O423" s="175">
        <f>ROUND(E423*N423,2)</f>
        <v>0</v>
      </c>
      <c r="P423" s="175">
        <v>0</v>
      </c>
      <c r="Q423" s="175">
        <f>ROUND(E423*P423,2)</f>
        <v>0</v>
      </c>
      <c r="R423" s="175" t="s">
        <v>295</v>
      </c>
      <c r="S423" s="175" t="s">
        <v>217</v>
      </c>
      <c r="T423" s="176" t="s">
        <v>218</v>
      </c>
      <c r="U423" s="161">
        <v>0</v>
      </c>
      <c r="V423" s="161">
        <f>ROUND(E423*U423,2)</f>
        <v>0</v>
      </c>
      <c r="W423" s="161"/>
      <c r="X423" s="161" t="s">
        <v>296</v>
      </c>
      <c r="Y423" s="150"/>
      <c r="Z423" s="150"/>
      <c r="AA423" s="150"/>
      <c r="AB423" s="150"/>
      <c r="AC423" s="150"/>
      <c r="AD423" s="150"/>
      <c r="AE423" s="150"/>
      <c r="AF423" s="150"/>
      <c r="AG423" s="150" t="s">
        <v>297</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
      <c r="A424" s="157"/>
      <c r="B424" s="158"/>
      <c r="C424" s="189" t="s">
        <v>93</v>
      </c>
      <c r="D424" s="184"/>
      <c r="E424" s="185">
        <v>3</v>
      </c>
      <c r="F424" s="161"/>
      <c r="G424" s="161"/>
      <c r="H424" s="161"/>
      <c r="I424" s="161"/>
      <c r="J424" s="161"/>
      <c r="K424" s="161"/>
      <c r="L424" s="161"/>
      <c r="M424" s="161"/>
      <c r="N424" s="161"/>
      <c r="O424" s="161"/>
      <c r="P424" s="161"/>
      <c r="Q424" s="161"/>
      <c r="R424" s="161"/>
      <c r="S424" s="161"/>
      <c r="T424" s="161"/>
      <c r="U424" s="161"/>
      <c r="V424" s="161"/>
      <c r="W424" s="161"/>
      <c r="X424" s="161"/>
      <c r="Y424" s="150"/>
      <c r="Z424" s="150"/>
      <c r="AA424" s="150"/>
      <c r="AB424" s="150"/>
      <c r="AC424" s="150"/>
      <c r="AD424" s="150"/>
      <c r="AE424" s="150"/>
      <c r="AF424" s="150"/>
      <c r="AG424" s="150" t="s">
        <v>246</v>
      </c>
      <c r="AH424" s="150">
        <v>0</v>
      </c>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
      <c r="A425" s="157"/>
      <c r="B425" s="158"/>
      <c r="C425" s="261"/>
      <c r="D425" s="262"/>
      <c r="E425" s="262"/>
      <c r="F425" s="262"/>
      <c r="G425" s="262"/>
      <c r="H425" s="161"/>
      <c r="I425" s="161"/>
      <c r="J425" s="161"/>
      <c r="K425" s="161"/>
      <c r="L425" s="161"/>
      <c r="M425" s="161"/>
      <c r="N425" s="161"/>
      <c r="O425" s="161"/>
      <c r="P425" s="161"/>
      <c r="Q425" s="161"/>
      <c r="R425" s="161"/>
      <c r="S425" s="161"/>
      <c r="T425" s="161"/>
      <c r="U425" s="161"/>
      <c r="V425" s="161"/>
      <c r="W425" s="161"/>
      <c r="X425" s="161"/>
      <c r="Y425" s="150"/>
      <c r="Z425" s="150"/>
      <c r="AA425" s="150"/>
      <c r="AB425" s="150"/>
      <c r="AC425" s="150"/>
      <c r="AD425" s="150"/>
      <c r="AE425" s="150"/>
      <c r="AF425" s="150"/>
      <c r="AG425" s="150" t="s">
        <v>221</v>
      </c>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outlineLevel="1" x14ac:dyDescent="0.2">
      <c r="A426" s="170">
        <v>107</v>
      </c>
      <c r="B426" s="171" t="s">
        <v>832</v>
      </c>
      <c r="C426" s="180" t="s">
        <v>833</v>
      </c>
      <c r="D426" s="172" t="s">
        <v>332</v>
      </c>
      <c r="E426" s="173">
        <v>2</v>
      </c>
      <c r="F426" s="174">
        <v>1755.56</v>
      </c>
      <c r="G426" s="175">
        <f>ROUND(E426*F426,2)</f>
        <v>3511.12</v>
      </c>
      <c r="H426" s="174"/>
      <c r="I426" s="175">
        <f>ROUND(E426*H426,2)</f>
        <v>0</v>
      </c>
      <c r="J426" s="174"/>
      <c r="K426" s="175">
        <f>ROUND(E426*J426,2)</f>
        <v>0</v>
      </c>
      <c r="L426" s="175">
        <v>21</v>
      </c>
      <c r="M426" s="175">
        <f>G426*(1+L426/100)</f>
        <v>4248.4551999999994</v>
      </c>
      <c r="N426" s="175">
        <v>1E-4</v>
      </c>
      <c r="O426" s="175">
        <f>ROUND(E426*N426,2)</f>
        <v>0</v>
      </c>
      <c r="P426" s="175">
        <v>0</v>
      </c>
      <c r="Q426" s="175">
        <f>ROUND(E426*P426,2)</f>
        <v>0</v>
      </c>
      <c r="R426" s="175" t="s">
        <v>295</v>
      </c>
      <c r="S426" s="175" t="s">
        <v>217</v>
      </c>
      <c r="T426" s="176" t="s">
        <v>218</v>
      </c>
      <c r="U426" s="161">
        <v>0</v>
      </c>
      <c r="V426" s="161">
        <f>ROUND(E426*U426,2)</f>
        <v>0</v>
      </c>
      <c r="W426" s="161"/>
      <c r="X426" s="161" t="s">
        <v>296</v>
      </c>
      <c r="Y426" s="150"/>
      <c r="Z426" s="150"/>
      <c r="AA426" s="150"/>
      <c r="AB426" s="150"/>
      <c r="AC426" s="150"/>
      <c r="AD426" s="150"/>
      <c r="AE426" s="150"/>
      <c r="AF426" s="150"/>
      <c r="AG426" s="150" t="s">
        <v>297</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
      <c r="A427" s="157"/>
      <c r="B427" s="158"/>
      <c r="C427" s="250"/>
      <c r="D427" s="251"/>
      <c r="E427" s="251"/>
      <c r="F427" s="251"/>
      <c r="G427" s="251"/>
      <c r="H427" s="161"/>
      <c r="I427" s="161"/>
      <c r="J427" s="161"/>
      <c r="K427" s="161"/>
      <c r="L427" s="161"/>
      <c r="M427" s="161"/>
      <c r="N427" s="161"/>
      <c r="O427" s="161"/>
      <c r="P427" s="161"/>
      <c r="Q427" s="161"/>
      <c r="R427" s="161"/>
      <c r="S427" s="161"/>
      <c r="T427" s="161"/>
      <c r="U427" s="161"/>
      <c r="V427" s="161"/>
      <c r="W427" s="161"/>
      <c r="X427" s="161"/>
      <c r="Y427" s="150"/>
      <c r="Z427" s="150"/>
      <c r="AA427" s="150"/>
      <c r="AB427" s="150"/>
      <c r="AC427" s="150"/>
      <c r="AD427" s="150"/>
      <c r="AE427" s="150"/>
      <c r="AF427" s="150"/>
      <c r="AG427" s="150" t="s">
        <v>221</v>
      </c>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
      <c r="A428" s="170">
        <v>108</v>
      </c>
      <c r="B428" s="171" t="s">
        <v>834</v>
      </c>
      <c r="C428" s="180" t="s">
        <v>835</v>
      </c>
      <c r="D428" s="172" t="s">
        <v>332</v>
      </c>
      <c r="E428" s="173">
        <v>1</v>
      </c>
      <c r="F428" s="174">
        <v>1930.06</v>
      </c>
      <c r="G428" s="175">
        <f>ROUND(E428*F428,2)</f>
        <v>1930.06</v>
      </c>
      <c r="H428" s="174"/>
      <c r="I428" s="175">
        <f>ROUND(E428*H428,2)</f>
        <v>0</v>
      </c>
      <c r="J428" s="174"/>
      <c r="K428" s="175">
        <f>ROUND(E428*J428,2)</f>
        <v>0</v>
      </c>
      <c r="L428" s="175">
        <v>21</v>
      </c>
      <c r="M428" s="175">
        <f>G428*(1+L428/100)</f>
        <v>2335.3725999999997</v>
      </c>
      <c r="N428" s="175">
        <v>2E-3</v>
      </c>
      <c r="O428" s="175">
        <f>ROUND(E428*N428,2)</f>
        <v>0</v>
      </c>
      <c r="P428" s="175">
        <v>0</v>
      </c>
      <c r="Q428" s="175">
        <f>ROUND(E428*P428,2)</f>
        <v>0</v>
      </c>
      <c r="R428" s="175" t="s">
        <v>295</v>
      </c>
      <c r="S428" s="175" t="s">
        <v>217</v>
      </c>
      <c r="T428" s="176" t="s">
        <v>218</v>
      </c>
      <c r="U428" s="161">
        <v>0</v>
      </c>
      <c r="V428" s="161">
        <f>ROUND(E428*U428,2)</f>
        <v>0</v>
      </c>
      <c r="W428" s="161"/>
      <c r="X428" s="161" t="s">
        <v>296</v>
      </c>
      <c r="Y428" s="150"/>
      <c r="Z428" s="150"/>
      <c r="AA428" s="150"/>
      <c r="AB428" s="150"/>
      <c r="AC428" s="150"/>
      <c r="AD428" s="150"/>
      <c r="AE428" s="150"/>
      <c r="AF428" s="150"/>
      <c r="AG428" s="150" t="s">
        <v>297</v>
      </c>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
      <c r="A429" s="157"/>
      <c r="B429" s="158"/>
      <c r="C429" s="250"/>
      <c r="D429" s="251"/>
      <c r="E429" s="251"/>
      <c r="F429" s="251"/>
      <c r="G429" s="251"/>
      <c r="H429" s="161"/>
      <c r="I429" s="161"/>
      <c r="J429" s="161"/>
      <c r="K429" s="161"/>
      <c r="L429" s="161"/>
      <c r="M429" s="161"/>
      <c r="N429" s="161"/>
      <c r="O429" s="161"/>
      <c r="P429" s="161"/>
      <c r="Q429" s="161"/>
      <c r="R429" s="161"/>
      <c r="S429" s="161"/>
      <c r="T429" s="161"/>
      <c r="U429" s="161"/>
      <c r="V429" s="161"/>
      <c r="W429" s="161"/>
      <c r="X429" s="161"/>
      <c r="Y429" s="150"/>
      <c r="Z429" s="150"/>
      <c r="AA429" s="150"/>
      <c r="AB429" s="150"/>
      <c r="AC429" s="150"/>
      <c r="AD429" s="150"/>
      <c r="AE429" s="150"/>
      <c r="AF429" s="150"/>
      <c r="AG429" s="150" t="s">
        <v>221</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ht="22.5" outlineLevel="1" x14ac:dyDescent="0.2">
      <c r="A430" s="170">
        <v>109</v>
      </c>
      <c r="B430" s="171" t="s">
        <v>2287</v>
      </c>
      <c r="C430" s="180" t="s">
        <v>2288</v>
      </c>
      <c r="D430" s="172" t="s">
        <v>332</v>
      </c>
      <c r="E430" s="173">
        <v>1</v>
      </c>
      <c r="F430" s="174">
        <v>1731.83</v>
      </c>
      <c r="G430" s="175">
        <f>ROUND(E430*F430,2)</f>
        <v>1731.83</v>
      </c>
      <c r="H430" s="174"/>
      <c r="I430" s="175">
        <f>ROUND(E430*H430,2)</f>
        <v>0</v>
      </c>
      <c r="J430" s="174"/>
      <c r="K430" s="175">
        <f>ROUND(E430*J430,2)</f>
        <v>0</v>
      </c>
      <c r="L430" s="175">
        <v>21</v>
      </c>
      <c r="M430" s="175">
        <f>G430*(1+L430/100)</f>
        <v>2095.5142999999998</v>
      </c>
      <c r="N430" s="175">
        <v>4.4999999999999997E-3</v>
      </c>
      <c r="O430" s="175">
        <f>ROUND(E430*N430,2)</f>
        <v>0</v>
      </c>
      <c r="P430" s="175">
        <v>0</v>
      </c>
      <c r="Q430" s="175">
        <f>ROUND(E430*P430,2)</f>
        <v>0</v>
      </c>
      <c r="R430" s="175" t="s">
        <v>295</v>
      </c>
      <c r="S430" s="175" t="s">
        <v>217</v>
      </c>
      <c r="T430" s="176" t="s">
        <v>218</v>
      </c>
      <c r="U430" s="161">
        <v>0</v>
      </c>
      <c r="V430" s="161">
        <f>ROUND(E430*U430,2)</f>
        <v>0</v>
      </c>
      <c r="W430" s="161"/>
      <c r="X430" s="161" t="s">
        <v>296</v>
      </c>
      <c r="Y430" s="150"/>
      <c r="Z430" s="150"/>
      <c r="AA430" s="150"/>
      <c r="AB430" s="150"/>
      <c r="AC430" s="150"/>
      <c r="AD430" s="150"/>
      <c r="AE430" s="150"/>
      <c r="AF430" s="150"/>
      <c r="AG430" s="150" t="s">
        <v>297</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row>
    <row r="431" spans="1:60" outlineLevel="1" x14ac:dyDescent="0.2">
      <c r="A431" s="157"/>
      <c r="B431" s="158"/>
      <c r="C431" s="250"/>
      <c r="D431" s="251"/>
      <c r="E431" s="251"/>
      <c r="F431" s="251"/>
      <c r="G431" s="251"/>
      <c r="H431" s="161"/>
      <c r="I431" s="161"/>
      <c r="J431" s="161"/>
      <c r="K431" s="161"/>
      <c r="L431" s="161"/>
      <c r="M431" s="161"/>
      <c r="N431" s="161"/>
      <c r="O431" s="161"/>
      <c r="P431" s="161"/>
      <c r="Q431" s="161"/>
      <c r="R431" s="161"/>
      <c r="S431" s="161"/>
      <c r="T431" s="161"/>
      <c r="U431" s="161"/>
      <c r="V431" s="161"/>
      <c r="W431" s="161"/>
      <c r="X431" s="161"/>
      <c r="Y431" s="150"/>
      <c r="Z431" s="150"/>
      <c r="AA431" s="150"/>
      <c r="AB431" s="150"/>
      <c r="AC431" s="150"/>
      <c r="AD431" s="150"/>
      <c r="AE431" s="150"/>
      <c r="AF431" s="150"/>
      <c r="AG431" s="150" t="s">
        <v>221</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
      <c r="A432" s="157">
        <v>110</v>
      </c>
      <c r="B432" s="158" t="s">
        <v>836</v>
      </c>
      <c r="C432" s="190" t="s">
        <v>837</v>
      </c>
      <c r="D432" s="159" t="s">
        <v>0</v>
      </c>
      <c r="E432" s="177">
        <v>623.71559999999999</v>
      </c>
      <c r="F432" s="162">
        <v>0.28999999999999998</v>
      </c>
      <c r="G432" s="161">
        <f>ROUND(E432*F432,2)</f>
        <v>180.88</v>
      </c>
      <c r="H432" s="162"/>
      <c r="I432" s="161">
        <f>ROUND(E432*H432,2)</f>
        <v>0</v>
      </c>
      <c r="J432" s="162"/>
      <c r="K432" s="161">
        <f>ROUND(E432*J432,2)</f>
        <v>0</v>
      </c>
      <c r="L432" s="161">
        <v>21</v>
      </c>
      <c r="M432" s="161">
        <f>G432*(1+L432/100)</f>
        <v>218.86479999999997</v>
      </c>
      <c r="N432" s="161">
        <v>0</v>
      </c>
      <c r="O432" s="161">
        <f>ROUND(E432*N432,2)</f>
        <v>0</v>
      </c>
      <c r="P432" s="161">
        <v>0</v>
      </c>
      <c r="Q432" s="161">
        <f>ROUND(E432*P432,2)</f>
        <v>0</v>
      </c>
      <c r="R432" s="161" t="s">
        <v>705</v>
      </c>
      <c r="S432" s="161" t="s">
        <v>217</v>
      </c>
      <c r="T432" s="161" t="s">
        <v>218</v>
      </c>
      <c r="U432" s="161">
        <v>0</v>
      </c>
      <c r="V432" s="161">
        <f>ROUND(E432*U432,2)</f>
        <v>0</v>
      </c>
      <c r="W432" s="161"/>
      <c r="X432" s="161" t="s">
        <v>622</v>
      </c>
      <c r="Y432" s="150"/>
      <c r="Z432" s="150"/>
      <c r="AA432" s="150"/>
      <c r="AB432" s="150"/>
      <c r="AC432" s="150"/>
      <c r="AD432" s="150"/>
      <c r="AE432" s="150"/>
      <c r="AF432" s="150"/>
      <c r="AG432" s="150" t="s">
        <v>623</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
      <c r="A433" s="157"/>
      <c r="B433" s="158"/>
      <c r="C433" s="263" t="s">
        <v>803</v>
      </c>
      <c r="D433" s="264"/>
      <c r="E433" s="264"/>
      <c r="F433" s="264"/>
      <c r="G433" s="264"/>
      <c r="H433" s="161"/>
      <c r="I433" s="161"/>
      <c r="J433" s="161"/>
      <c r="K433" s="161"/>
      <c r="L433" s="161"/>
      <c r="M433" s="161"/>
      <c r="N433" s="161"/>
      <c r="O433" s="161"/>
      <c r="P433" s="161"/>
      <c r="Q433" s="161"/>
      <c r="R433" s="161"/>
      <c r="S433" s="161"/>
      <c r="T433" s="161"/>
      <c r="U433" s="161"/>
      <c r="V433" s="161"/>
      <c r="W433" s="161"/>
      <c r="X433" s="161"/>
      <c r="Y433" s="150"/>
      <c r="Z433" s="150"/>
      <c r="AA433" s="150"/>
      <c r="AB433" s="150"/>
      <c r="AC433" s="150"/>
      <c r="AD433" s="150"/>
      <c r="AE433" s="150"/>
      <c r="AF433" s="150"/>
      <c r="AG433" s="150" t="s">
        <v>244</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
      <c r="A434" s="157"/>
      <c r="B434" s="158"/>
      <c r="C434" s="261"/>
      <c r="D434" s="262"/>
      <c r="E434" s="262"/>
      <c r="F434" s="262"/>
      <c r="G434" s="262"/>
      <c r="H434" s="161"/>
      <c r="I434" s="161"/>
      <c r="J434" s="161"/>
      <c r="K434" s="161"/>
      <c r="L434" s="161"/>
      <c r="M434" s="161"/>
      <c r="N434" s="161"/>
      <c r="O434" s="161"/>
      <c r="P434" s="161"/>
      <c r="Q434" s="161"/>
      <c r="R434" s="161"/>
      <c r="S434" s="161"/>
      <c r="T434" s="161"/>
      <c r="U434" s="161"/>
      <c r="V434" s="161"/>
      <c r="W434" s="161"/>
      <c r="X434" s="161"/>
      <c r="Y434" s="150"/>
      <c r="Z434" s="150"/>
      <c r="AA434" s="150"/>
      <c r="AB434" s="150"/>
      <c r="AC434" s="150"/>
      <c r="AD434" s="150"/>
      <c r="AE434" s="150"/>
      <c r="AF434" s="150"/>
      <c r="AG434" s="150" t="s">
        <v>221</v>
      </c>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x14ac:dyDescent="0.2">
      <c r="A435" s="164" t="s">
        <v>212</v>
      </c>
      <c r="B435" s="165" t="s">
        <v>139</v>
      </c>
      <c r="C435" s="179" t="s">
        <v>140</v>
      </c>
      <c r="D435" s="166"/>
      <c r="E435" s="167"/>
      <c r="F435" s="168"/>
      <c r="G435" s="168">
        <f>SUMIF(AG436:AG444,"&lt;&gt;NOR",G436:G444)</f>
        <v>2467.94</v>
      </c>
      <c r="H435" s="168"/>
      <c r="I435" s="168">
        <f>SUM(I436:I444)</f>
        <v>0</v>
      </c>
      <c r="J435" s="168"/>
      <c r="K435" s="168">
        <f>SUM(K436:K444)</f>
        <v>0</v>
      </c>
      <c r="L435" s="168"/>
      <c r="M435" s="168">
        <f>SUM(M436:M444)</f>
        <v>2986.2074000000002</v>
      </c>
      <c r="N435" s="168"/>
      <c r="O435" s="168">
        <f>SUM(O436:O444)</f>
        <v>0</v>
      </c>
      <c r="P435" s="168"/>
      <c r="Q435" s="168">
        <f>SUM(Q436:Q444)</f>
        <v>0</v>
      </c>
      <c r="R435" s="168"/>
      <c r="S435" s="168"/>
      <c r="T435" s="169"/>
      <c r="U435" s="163"/>
      <c r="V435" s="163">
        <f>SUM(V436:V444)</f>
        <v>0.79</v>
      </c>
      <c r="W435" s="163"/>
      <c r="X435" s="163"/>
      <c r="AG435" t="s">
        <v>213</v>
      </c>
    </row>
    <row r="436" spans="1:60" outlineLevel="1" x14ac:dyDescent="0.2">
      <c r="A436" s="170">
        <v>111</v>
      </c>
      <c r="B436" s="171" t="s">
        <v>838</v>
      </c>
      <c r="C436" s="180" t="s">
        <v>839</v>
      </c>
      <c r="D436" s="172" t="s">
        <v>239</v>
      </c>
      <c r="E436" s="173">
        <v>2.4</v>
      </c>
      <c r="F436" s="174">
        <v>534.14</v>
      </c>
      <c r="G436" s="175">
        <f>ROUND(E436*F436,2)</f>
        <v>1281.94</v>
      </c>
      <c r="H436" s="174"/>
      <c r="I436" s="175">
        <f>ROUND(E436*H436,2)</f>
        <v>0</v>
      </c>
      <c r="J436" s="174"/>
      <c r="K436" s="175">
        <f>ROUND(E436*J436,2)</f>
        <v>0</v>
      </c>
      <c r="L436" s="175">
        <v>21</v>
      </c>
      <c r="M436" s="175">
        <f>G436*(1+L436/100)</f>
        <v>1551.1474000000001</v>
      </c>
      <c r="N436" s="175">
        <v>0</v>
      </c>
      <c r="O436" s="175">
        <f>ROUND(E436*N436,2)</f>
        <v>0</v>
      </c>
      <c r="P436" s="175">
        <v>0</v>
      </c>
      <c r="Q436" s="175">
        <f>ROUND(E436*P436,2)</f>
        <v>0</v>
      </c>
      <c r="R436" s="175" t="s">
        <v>840</v>
      </c>
      <c r="S436" s="175" t="s">
        <v>217</v>
      </c>
      <c r="T436" s="176" t="s">
        <v>218</v>
      </c>
      <c r="U436" s="161">
        <v>0.33</v>
      </c>
      <c r="V436" s="161">
        <f>ROUND(E436*U436,2)</f>
        <v>0.79</v>
      </c>
      <c r="W436" s="161"/>
      <c r="X436" s="161" t="s">
        <v>241</v>
      </c>
      <c r="Y436" s="150"/>
      <c r="Z436" s="150"/>
      <c r="AA436" s="150"/>
      <c r="AB436" s="150"/>
      <c r="AC436" s="150"/>
      <c r="AD436" s="150"/>
      <c r="AE436" s="150"/>
      <c r="AF436" s="150"/>
      <c r="AG436" s="150" t="s">
        <v>242</v>
      </c>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
      <c r="A437" s="157"/>
      <c r="B437" s="158"/>
      <c r="C437" s="189" t="s">
        <v>2289</v>
      </c>
      <c r="D437" s="184"/>
      <c r="E437" s="185">
        <v>2.4</v>
      </c>
      <c r="F437" s="161"/>
      <c r="G437" s="161"/>
      <c r="H437" s="161"/>
      <c r="I437" s="161"/>
      <c r="J437" s="161"/>
      <c r="K437" s="161"/>
      <c r="L437" s="161"/>
      <c r="M437" s="161"/>
      <c r="N437" s="161"/>
      <c r="O437" s="161"/>
      <c r="P437" s="161"/>
      <c r="Q437" s="161"/>
      <c r="R437" s="161"/>
      <c r="S437" s="161"/>
      <c r="T437" s="161"/>
      <c r="U437" s="161"/>
      <c r="V437" s="161"/>
      <c r="W437" s="161"/>
      <c r="X437" s="161"/>
      <c r="Y437" s="150"/>
      <c r="Z437" s="150"/>
      <c r="AA437" s="150"/>
      <c r="AB437" s="150"/>
      <c r="AC437" s="150"/>
      <c r="AD437" s="150"/>
      <c r="AE437" s="150"/>
      <c r="AF437" s="150"/>
      <c r="AG437" s="150" t="s">
        <v>246</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
      <c r="A438" s="157"/>
      <c r="B438" s="158"/>
      <c r="C438" s="261"/>
      <c r="D438" s="262"/>
      <c r="E438" s="262"/>
      <c r="F438" s="262"/>
      <c r="G438" s="262"/>
      <c r="H438" s="161"/>
      <c r="I438" s="161"/>
      <c r="J438" s="161"/>
      <c r="K438" s="161"/>
      <c r="L438" s="161"/>
      <c r="M438" s="161"/>
      <c r="N438" s="161"/>
      <c r="O438" s="161"/>
      <c r="P438" s="161"/>
      <c r="Q438" s="161"/>
      <c r="R438" s="161"/>
      <c r="S438" s="161"/>
      <c r="T438" s="161"/>
      <c r="U438" s="161"/>
      <c r="V438" s="161"/>
      <c r="W438" s="161"/>
      <c r="X438" s="161"/>
      <c r="Y438" s="150"/>
      <c r="Z438" s="150"/>
      <c r="AA438" s="150"/>
      <c r="AB438" s="150"/>
      <c r="AC438" s="150"/>
      <c r="AD438" s="150"/>
      <c r="AE438" s="150"/>
      <c r="AF438" s="150"/>
      <c r="AG438" s="150" t="s">
        <v>221</v>
      </c>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ht="22.5" outlineLevel="1" x14ac:dyDescent="0.2">
      <c r="A439" s="170">
        <v>112</v>
      </c>
      <c r="B439" s="171" t="s">
        <v>842</v>
      </c>
      <c r="C439" s="180" t="s">
        <v>843</v>
      </c>
      <c r="D439" s="172" t="s">
        <v>239</v>
      </c>
      <c r="E439" s="173">
        <v>2.4</v>
      </c>
      <c r="F439" s="174">
        <v>246.89</v>
      </c>
      <c r="G439" s="175">
        <f>ROUND(E439*F439,2)</f>
        <v>592.54</v>
      </c>
      <c r="H439" s="174"/>
      <c r="I439" s="175">
        <f>ROUND(E439*H439,2)</f>
        <v>0</v>
      </c>
      <c r="J439" s="174"/>
      <c r="K439" s="175">
        <f>ROUND(E439*J439,2)</f>
        <v>0</v>
      </c>
      <c r="L439" s="175">
        <v>21</v>
      </c>
      <c r="M439" s="175">
        <f>G439*(1+L439/100)</f>
        <v>716.97339999999997</v>
      </c>
      <c r="N439" s="175">
        <v>1.2700000000000001E-3</v>
      </c>
      <c r="O439" s="175">
        <f>ROUND(E439*N439,2)</f>
        <v>0</v>
      </c>
      <c r="P439" s="175">
        <v>0</v>
      </c>
      <c r="Q439" s="175">
        <f>ROUND(E439*P439,2)</f>
        <v>0</v>
      </c>
      <c r="R439" s="175" t="s">
        <v>295</v>
      </c>
      <c r="S439" s="175" t="s">
        <v>217</v>
      </c>
      <c r="T439" s="176" t="s">
        <v>218</v>
      </c>
      <c r="U439" s="161">
        <v>0</v>
      </c>
      <c r="V439" s="161">
        <f>ROUND(E439*U439,2)</f>
        <v>0</v>
      </c>
      <c r="W439" s="161"/>
      <c r="X439" s="161" t="s">
        <v>296</v>
      </c>
      <c r="Y439" s="150"/>
      <c r="Z439" s="150"/>
      <c r="AA439" s="150"/>
      <c r="AB439" s="150"/>
      <c r="AC439" s="150"/>
      <c r="AD439" s="150"/>
      <c r="AE439" s="150"/>
      <c r="AF439" s="150"/>
      <c r="AG439" s="150" t="s">
        <v>297</v>
      </c>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
      <c r="A440" s="157"/>
      <c r="B440" s="158"/>
      <c r="C440" s="189" t="s">
        <v>2289</v>
      </c>
      <c r="D440" s="184"/>
      <c r="E440" s="185">
        <v>2.4</v>
      </c>
      <c r="F440" s="161"/>
      <c r="G440" s="161"/>
      <c r="H440" s="161"/>
      <c r="I440" s="161"/>
      <c r="J440" s="161"/>
      <c r="K440" s="161"/>
      <c r="L440" s="161"/>
      <c r="M440" s="161"/>
      <c r="N440" s="161"/>
      <c r="O440" s="161"/>
      <c r="P440" s="161"/>
      <c r="Q440" s="161"/>
      <c r="R440" s="161"/>
      <c r="S440" s="161"/>
      <c r="T440" s="161"/>
      <c r="U440" s="161"/>
      <c r="V440" s="161"/>
      <c r="W440" s="161"/>
      <c r="X440" s="161"/>
      <c r="Y440" s="150"/>
      <c r="Z440" s="150"/>
      <c r="AA440" s="150"/>
      <c r="AB440" s="150"/>
      <c r="AC440" s="150"/>
      <c r="AD440" s="150"/>
      <c r="AE440" s="150"/>
      <c r="AF440" s="150"/>
      <c r="AG440" s="150" t="s">
        <v>246</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
      <c r="A441" s="157"/>
      <c r="B441" s="158"/>
      <c r="C441" s="261"/>
      <c r="D441" s="262"/>
      <c r="E441" s="262"/>
      <c r="F441" s="262"/>
      <c r="G441" s="262"/>
      <c r="H441" s="161"/>
      <c r="I441" s="161"/>
      <c r="J441" s="161"/>
      <c r="K441" s="161"/>
      <c r="L441" s="161"/>
      <c r="M441" s="161"/>
      <c r="N441" s="161"/>
      <c r="O441" s="161"/>
      <c r="P441" s="161"/>
      <c r="Q441" s="161"/>
      <c r="R441" s="161"/>
      <c r="S441" s="161"/>
      <c r="T441" s="161"/>
      <c r="U441" s="161"/>
      <c r="V441" s="161"/>
      <c r="W441" s="161"/>
      <c r="X441" s="161"/>
      <c r="Y441" s="150"/>
      <c r="Z441" s="150"/>
      <c r="AA441" s="150"/>
      <c r="AB441" s="150"/>
      <c r="AC441" s="150"/>
      <c r="AD441" s="150"/>
      <c r="AE441" s="150"/>
      <c r="AF441" s="150"/>
      <c r="AG441" s="150" t="s">
        <v>221</v>
      </c>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
      <c r="A442" s="157">
        <v>113</v>
      </c>
      <c r="B442" s="158" t="s">
        <v>845</v>
      </c>
      <c r="C442" s="190" t="s">
        <v>846</v>
      </c>
      <c r="D442" s="159" t="s">
        <v>0</v>
      </c>
      <c r="E442" s="177">
        <v>18.744800000000001</v>
      </c>
      <c r="F442" s="162">
        <v>31.66</v>
      </c>
      <c r="G442" s="161">
        <f>ROUND(E442*F442,2)</f>
        <v>593.46</v>
      </c>
      <c r="H442" s="162"/>
      <c r="I442" s="161">
        <f>ROUND(E442*H442,2)</f>
        <v>0</v>
      </c>
      <c r="J442" s="162"/>
      <c r="K442" s="161">
        <f>ROUND(E442*J442,2)</f>
        <v>0</v>
      </c>
      <c r="L442" s="161">
        <v>21</v>
      </c>
      <c r="M442" s="161">
        <f>G442*(1+L442/100)</f>
        <v>718.08659999999998</v>
      </c>
      <c r="N442" s="161">
        <v>0</v>
      </c>
      <c r="O442" s="161">
        <f>ROUND(E442*N442,2)</f>
        <v>0</v>
      </c>
      <c r="P442" s="161">
        <v>0</v>
      </c>
      <c r="Q442" s="161">
        <f>ROUND(E442*P442,2)</f>
        <v>0</v>
      </c>
      <c r="R442" s="161" t="s">
        <v>840</v>
      </c>
      <c r="S442" s="161" t="s">
        <v>217</v>
      </c>
      <c r="T442" s="161" t="s">
        <v>218</v>
      </c>
      <c r="U442" s="161">
        <v>0</v>
      </c>
      <c r="V442" s="161">
        <f>ROUND(E442*U442,2)</f>
        <v>0</v>
      </c>
      <c r="W442" s="161"/>
      <c r="X442" s="161" t="s">
        <v>622</v>
      </c>
      <c r="Y442" s="150"/>
      <c r="Z442" s="150"/>
      <c r="AA442" s="150"/>
      <c r="AB442" s="150"/>
      <c r="AC442" s="150"/>
      <c r="AD442" s="150"/>
      <c r="AE442" s="150"/>
      <c r="AF442" s="150"/>
      <c r="AG442" s="150" t="s">
        <v>623</v>
      </c>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
      <c r="A443" s="157"/>
      <c r="B443" s="158"/>
      <c r="C443" s="263" t="s">
        <v>803</v>
      </c>
      <c r="D443" s="264"/>
      <c r="E443" s="264"/>
      <c r="F443" s="264"/>
      <c r="G443" s="264"/>
      <c r="H443" s="161"/>
      <c r="I443" s="161"/>
      <c r="J443" s="161"/>
      <c r="K443" s="161"/>
      <c r="L443" s="161"/>
      <c r="M443" s="161"/>
      <c r="N443" s="161"/>
      <c r="O443" s="161"/>
      <c r="P443" s="161"/>
      <c r="Q443" s="161"/>
      <c r="R443" s="161"/>
      <c r="S443" s="161"/>
      <c r="T443" s="161"/>
      <c r="U443" s="161"/>
      <c r="V443" s="161"/>
      <c r="W443" s="161"/>
      <c r="X443" s="161"/>
      <c r="Y443" s="150"/>
      <c r="Z443" s="150"/>
      <c r="AA443" s="150"/>
      <c r="AB443" s="150"/>
      <c r="AC443" s="150"/>
      <c r="AD443" s="150"/>
      <c r="AE443" s="150"/>
      <c r="AF443" s="150"/>
      <c r="AG443" s="150" t="s">
        <v>244</v>
      </c>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
      <c r="A444" s="157"/>
      <c r="B444" s="158"/>
      <c r="C444" s="261"/>
      <c r="D444" s="262"/>
      <c r="E444" s="262"/>
      <c r="F444" s="262"/>
      <c r="G444" s="262"/>
      <c r="H444" s="161"/>
      <c r="I444" s="161"/>
      <c r="J444" s="161"/>
      <c r="K444" s="161"/>
      <c r="L444" s="161"/>
      <c r="M444" s="161"/>
      <c r="N444" s="161"/>
      <c r="O444" s="161"/>
      <c r="P444" s="161"/>
      <c r="Q444" s="161"/>
      <c r="R444" s="161"/>
      <c r="S444" s="161"/>
      <c r="T444" s="161"/>
      <c r="U444" s="161"/>
      <c r="V444" s="161"/>
      <c r="W444" s="161"/>
      <c r="X444" s="161"/>
      <c r="Y444" s="150"/>
      <c r="Z444" s="150"/>
      <c r="AA444" s="150"/>
      <c r="AB444" s="150"/>
      <c r="AC444" s="150"/>
      <c r="AD444" s="150"/>
      <c r="AE444" s="150"/>
      <c r="AF444" s="150"/>
      <c r="AG444" s="150" t="s">
        <v>221</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x14ac:dyDescent="0.2">
      <c r="A445" s="164" t="s">
        <v>212</v>
      </c>
      <c r="B445" s="165" t="s">
        <v>141</v>
      </c>
      <c r="C445" s="179" t="s">
        <v>142</v>
      </c>
      <c r="D445" s="166"/>
      <c r="E445" s="167"/>
      <c r="F445" s="168"/>
      <c r="G445" s="168">
        <f>SUMIF(AG446:AG452,"&lt;&gt;NOR",G446:G452)</f>
        <v>1841.97</v>
      </c>
      <c r="H445" s="168"/>
      <c r="I445" s="168">
        <f>SUM(I446:I452)</f>
        <v>0</v>
      </c>
      <c r="J445" s="168"/>
      <c r="K445" s="168">
        <f>SUM(K446:K452)</f>
        <v>0</v>
      </c>
      <c r="L445" s="168"/>
      <c r="M445" s="168">
        <f>SUM(M446:M452)</f>
        <v>2228.7837</v>
      </c>
      <c r="N445" s="168"/>
      <c r="O445" s="168">
        <f>SUM(O446:O452)</f>
        <v>0</v>
      </c>
      <c r="P445" s="168"/>
      <c r="Q445" s="168">
        <f>SUM(Q446:Q452)</f>
        <v>0.31</v>
      </c>
      <c r="R445" s="168"/>
      <c r="S445" s="168"/>
      <c r="T445" s="169"/>
      <c r="U445" s="163"/>
      <c r="V445" s="163">
        <f>SUM(V446:V452)</f>
        <v>2.9800000000000004</v>
      </c>
      <c r="W445" s="163"/>
      <c r="X445" s="163"/>
      <c r="AG445" t="s">
        <v>213</v>
      </c>
    </row>
    <row r="446" spans="1:60" outlineLevel="1" x14ac:dyDescent="0.2">
      <c r="A446" s="170">
        <v>114</v>
      </c>
      <c r="B446" s="171" t="s">
        <v>2290</v>
      </c>
      <c r="C446" s="180" t="s">
        <v>2291</v>
      </c>
      <c r="D446" s="172" t="s">
        <v>332</v>
      </c>
      <c r="E446" s="173">
        <v>1</v>
      </c>
      <c r="F446" s="174">
        <v>1454.03</v>
      </c>
      <c r="G446" s="175">
        <f>ROUND(E446*F446,2)</f>
        <v>1454.03</v>
      </c>
      <c r="H446" s="174"/>
      <c r="I446" s="175">
        <f>ROUND(E446*H446,2)</f>
        <v>0</v>
      </c>
      <c r="J446" s="174"/>
      <c r="K446" s="175">
        <f>ROUND(E446*J446,2)</f>
        <v>0</v>
      </c>
      <c r="L446" s="175">
        <v>21</v>
      </c>
      <c r="M446" s="175">
        <f>G446*(1+L446/100)</f>
        <v>1759.3762999999999</v>
      </c>
      <c r="N446" s="175">
        <v>2.0000000000000001E-4</v>
      </c>
      <c r="O446" s="175">
        <f>ROUND(E446*N446,2)</f>
        <v>0</v>
      </c>
      <c r="P446" s="175">
        <v>0.30625000000000002</v>
      </c>
      <c r="Q446" s="175">
        <f>ROUND(E446*P446,2)</f>
        <v>0.31</v>
      </c>
      <c r="R446" s="175" t="s">
        <v>853</v>
      </c>
      <c r="S446" s="175" t="s">
        <v>217</v>
      </c>
      <c r="T446" s="176" t="s">
        <v>218</v>
      </c>
      <c r="U446" s="161">
        <v>2.4510000000000001</v>
      </c>
      <c r="V446" s="161">
        <f>ROUND(E446*U446,2)</f>
        <v>2.4500000000000002</v>
      </c>
      <c r="W446" s="161"/>
      <c r="X446" s="161" t="s">
        <v>241</v>
      </c>
      <c r="Y446" s="150"/>
      <c r="Z446" s="150"/>
      <c r="AA446" s="150"/>
      <c r="AB446" s="150"/>
      <c r="AC446" s="150"/>
      <c r="AD446" s="150"/>
      <c r="AE446" s="150"/>
      <c r="AF446" s="150"/>
      <c r="AG446" s="150" t="s">
        <v>242</v>
      </c>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
      <c r="A447" s="157"/>
      <c r="B447" s="158"/>
      <c r="C447" s="250"/>
      <c r="D447" s="251"/>
      <c r="E447" s="251"/>
      <c r="F447" s="251"/>
      <c r="G447" s="251"/>
      <c r="H447" s="161"/>
      <c r="I447" s="161"/>
      <c r="J447" s="161"/>
      <c r="K447" s="161"/>
      <c r="L447" s="161"/>
      <c r="M447" s="161"/>
      <c r="N447" s="161"/>
      <c r="O447" s="161"/>
      <c r="P447" s="161"/>
      <c r="Q447" s="161"/>
      <c r="R447" s="161"/>
      <c r="S447" s="161"/>
      <c r="T447" s="161"/>
      <c r="U447" s="161"/>
      <c r="V447" s="161"/>
      <c r="W447" s="161"/>
      <c r="X447" s="161"/>
      <c r="Y447" s="150"/>
      <c r="Z447" s="150"/>
      <c r="AA447" s="150"/>
      <c r="AB447" s="150"/>
      <c r="AC447" s="150"/>
      <c r="AD447" s="150"/>
      <c r="AE447" s="150"/>
      <c r="AF447" s="150"/>
      <c r="AG447" s="150" t="s">
        <v>221</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
      <c r="A448" s="170">
        <v>115</v>
      </c>
      <c r="B448" s="171" t="s">
        <v>2292</v>
      </c>
      <c r="C448" s="180" t="s">
        <v>2293</v>
      </c>
      <c r="D448" s="172" t="s">
        <v>332</v>
      </c>
      <c r="E448" s="173">
        <v>1</v>
      </c>
      <c r="F448" s="174">
        <v>314.54000000000002</v>
      </c>
      <c r="G448" s="175">
        <f>ROUND(E448*F448,2)</f>
        <v>314.54000000000002</v>
      </c>
      <c r="H448" s="174"/>
      <c r="I448" s="175">
        <f>ROUND(E448*H448,2)</f>
        <v>0</v>
      </c>
      <c r="J448" s="174"/>
      <c r="K448" s="175">
        <f>ROUND(E448*J448,2)</f>
        <v>0</v>
      </c>
      <c r="L448" s="175">
        <v>21</v>
      </c>
      <c r="M448" s="175">
        <f>G448*(1+L448/100)</f>
        <v>380.59340000000003</v>
      </c>
      <c r="N448" s="175">
        <v>0</v>
      </c>
      <c r="O448" s="175">
        <f>ROUND(E448*N448,2)</f>
        <v>0</v>
      </c>
      <c r="P448" s="175">
        <v>0</v>
      </c>
      <c r="Q448" s="175">
        <f>ROUND(E448*P448,2)</f>
        <v>0</v>
      </c>
      <c r="R448" s="175" t="s">
        <v>853</v>
      </c>
      <c r="S448" s="175" t="s">
        <v>217</v>
      </c>
      <c r="T448" s="176" t="s">
        <v>218</v>
      </c>
      <c r="U448" s="161">
        <v>0.53</v>
      </c>
      <c r="V448" s="161">
        <f>ROUND(E448*U448,2)</f>
        <v>0.53</v>
      </c>
      <c r="W448" s="161"/>
      <c r="X448" s="161" t="s">
        <v>241</v>
      </c>
      <c r="Y448" s="150"/>
      <c r="Z448" s="150"/>
      <c r="AA448" s="150"/>
      <c r="AB448" s="150"/>
      <c r="AC448" s="150"/>
      <c r="AD448" s="150"/>
      <c r="AE448" s="150"/>
      <c r="AF448" s="150"/>
      <c r="AG448" s="150" t="s">
        <v>242</v>
      </c>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
      <c r="A449" s="157"/>
      <c r="B449" s="158"/>
      <c r="C449" s="250"/>
      <c r="D449" s="251"/>
      <c r="E449" s="251"/>
      <c r="F449" s="251"/>
      <c r="G449" s="251"/>
      <c r="H449" s="161"/>
      <c r="I449" s="161"/>
      <c r="J449" s="161"/>
      <c r="K449" s="161"/>
      <c r="L449" s="161"/>
      <c r="M449" s="161"/>
      <c r="N449" s="161"/>
      <c r="O449" s="161"/>
      <c r="P449" s="161"/>
      <c r="Q449" s="161"/>
      <c r="R449" s="161"/>
      <c r="S449" s="161"/>
      <c r="T449" s="161"/>
      <c r="U449" s="161"/>
      <c r="V449" s="161"/>
      <c r="W449" s="161"/>
      <c r="X449" s="161"/>
      <c r="Y449" s="150"/>
      <c r="Z449" s="150"/>
      <c r="AA449" s="150"/>
      <c r="AB449" s="150"/>
      <c r="AC449" s="150"/>
      <c r="AD449" s="150"/>
      <c r="AE449" s="150"/>
      <c r="AF449" s="150"/>
      <c r="AG449" s="150" t="s">
        <v>221</v>
      </c>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
      <c r="A450" s="157">
        <v>116</v>
      </c>
      <c r="B450" s="158" t="s">
        <v>2294</v>
      </c>
      <c r="C450" s="190" t="s">
        <v>2295</v>
      </c>
      <c r="D450" s="159" t="s">
        <v>0</v>
      </c>
      <c r="E450" s="177">
        <v>17.685700000000001</v>
      </c>
      <c r="F450" s="162">
        <v>4.1500000000000004</v>
      </c>
      <c r="G450" s="161">
        <f>ROUND(E450*F450,2)</f>
        <v>73.400000000000006</v>
      </c>
      <c r="H450" s="162"/>
      <c r="I450" s="161">
        <f>ROUND(E450*H450,2)</f>
        <v>0</v>
      </c>
      <c r="J450" s="162"/>
      <c r="K450" s="161">
        <f>ROUND(E450*J450,2)</f>
        <v>0</v>
      </c>
      <c r="L450" s="161">
        <v>21</v>
      </c>
      <c r="M450" s="161">
        <f>G450*(1+L450/100)</f>
        <v>88.814000000000007</v>
      </c>
      <c r="N450" s="161">
        <v>0</v>
      </c>
      <c r="O450" s="161">
        <f>ROUND(E450*N450,2)</f>
        <v>0</v>
      </c>
      <c r="P450" s="161">
        <v>0</v>
      </c>
      <c r="Q450" s="161">
        <f>ROUND(E450*P450,2)</f>
        <v>0</v>
      </c>
      <c r="R450" s="161" t="s">
        <v>853</v>
      </c>
      <c r="S450" s="161" t="s">
        <v>217</v>
      </c>
      <c r="T450" s="161" t="s">
        <v>218</v>
      </c>
      <c r="U450" s="161">
        <v>0</v>
      </c>
      <c r="V450" s="161">
        <f>ROUND(E450*U450,2)</f>
        <v>0</v>
      </c>
      <c r="W450" s="161"/>
      <c r="X450" s="161" t="s">
        <v>622</v>
      </c>
      <c r="Y450" s="150"/>
      <c r="Z450" s="150"/>
      <c r="AA450" s="150"/>
      <c r="AB450" s="150"/>
      <c r="AC450" s="150"/>
      <c r="AD450" s="150"/>
      <c r="AE450" s="150"/>
      <c r="AF450" s="150"/>
      <c r="AG450" s="150" t="s">
        <v>623</v>
      </c>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
      <c r="A451" s="157"/>
      <c r="B451" s="158"/>
      <c r="C451" s="263" t="s">
        <v>803</v>
      </c>
      <c r="D451" s="264"/>
      <c r="E451" s="264"/>
      <c r="F451" s="264"/>
      <c r="G451" s="264"/>
      <c r="H451" s="161"/>
      <c r="I451" s="161"/>
      <c r="J451" s="161"/>
      <c r="K451" s="161"/>
      <c r="L451" s="161"/>
      <c r="M451" s="161"/>
      <c r="N451" s="161"/>
      <c r="O451" s="161"/>
      <c r="P451" s="161"/>
      <c r="Q451" s="161"/>
      <c r="R451" s="161"/>
      <c r="S451" s="161"/>
      <c r="T451" s="161"/>
      <c r="U451" s="161"/>
      <c r="V451" s="161"/>
      <c r="W451" s="161"/>
      <c r="X451" s="161"/>
      <c r="Y451" s="150"/>
      <c r="Z451" s="150"/>
      <c r="AA451" s="150"/>
      <c r="AB451" s="150"/>
      <c r="AC451" s="150"/>
      <c r="AD451" s="150"/>
      <c r="AE451" s="150"/>
      <c r="AF451" s="150"/>
      <c r="AG451" s="150" t="s">
        <v>244</v>
      </c>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
      <c r="A452" s="157"/>
      <c r="B452" s="158"/>
      <c r="C452" s="261"/>
      <c r="D452" s="262"/>
      <c r="E452" s="262"/>
      <c r="F452" s="262"/>
      <c r="G452" s="262"/>
      <c r="H452" s="161"/>
      <c r="I452" s="161"/>
      <c r="J452" s="161"/>
      <c r="K452" s="161"/>
      <c r="L452" s="161"/>
      <c r="M452" s="161"/>
      <c r="N452" s="161"/>
      <c r="O452" s="161"/>
      <c r="P452" s="161"/>
      <c r="Q452" s="161"/>
      <c r="R452" s="161"/>
      <c r="S452" s="161"/>
      <c r="T452" s="161"/>
      <c r="U452" s="161"/>
      <c r="V452" s="161"/>
      <c r="W452" s="161"/>
      <c r="X452" s="161"/>
      <c r="Y452" s="150"/>
      <c r="Z452" s="150"/>
      <c r="AA452" s="150"/>
      <c r="AB452" s="150"/>
      <c r="AC452" s="150"/>
      <c r="AD452" s="150"/>
      <c r="AE452" s="150"/>
      <c r="AF452" s="150"/>
      <c r="AG452" s="150" t="s">
        <v>221</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x14ac:dyDescent="0.2">
      <c r="A453" s="164" t="s">
        <v>212</v>
      </c>
      <c r="B453" s="165" t="s">
        <v>143</v>
      </c>
      <c r="C453" s="179" t="s">
        <v>144</v>
      </c>
      <c r="D453" s="166"/>
      <c r="E453" s="167"/>
      <c r="F453" s="168"/>
      <c r="G453" s="168">
        <f>SUMIF(AG454:AG483,"&lt;&gt;NOR",G454:G483)</f>
        <v>20844.46</v>
      </c>
      <c r="H453" s="168"/>
      <c r="I453" s="168">
        <f>SUM(I454:I483)</f>
        <v>0</v>
      </c>
      <c r="J453" s="168"/>
      <c r="K453" s="168">
        <f>SUM(K454:K483)</f>
        <v>0</v>
      </c>
      <c r="L453" s="168"/>
      <c r="M453" s="168">
        <f>SUM(M454:M483)</f>
        <v>25221.796600000001</v>
      </c>
      <c r="N453" s="168"/>
      <c r="O453" s="168">
        <f>SUM(O454:O483)</f>
        <v>0.03</v>
      </c>
      <c r="P453" s="168"/>
      <c r="Q453" s="168">
        <f>SUM(Q454:Q483)</f>
        <v>0.04</v>
      </c>
      <c r="R453" s="168"/>
      <c r="S453" s="168"/>
      <c r="T453" s="169"/>
      <c r="U453" s="163"/>
      <c r="V453" s="163">
        <f>SUM(V454:V483)</f>
        <v>34.92</v>
      </c>
      <c r="W453" s="163"/>
      <c r="X453" s="163"/>
      <c r="AG453" t="s">
        <v>213</v>
      </c>
    </row>
    <row r="454" spans="1:60" ht="22.5" outlineLevel="1" x14ac:dyDescent="0.2">
      <c r="A454" s="170">
        <v>117</v>
      </c>
      <c r="B454" s="171" t="s">
        <v>847</v>
      </c>
      <c r="C454" s="180" t="s">
        <v>848</v>
      </c>
      <c r="D454" s="172" t="s">
        <v>239</v>
      </c>
      <c r="E454" s="173">
        <v>10</v>
      </c>
      <c r="F454" s="174">
        <v>83.08</v>
      </c>
      <c r="G454" s="175">
        <f>ROUND(E454*F454,2)</f>
        <v>830.8</v>
      </c>
      <c r="H454" s="174"/>
      <c r="I454" s="175">
        <f>ROUND(E454*H454,2)</f>
        <v>0</v>
      </c>
      <c r="J454" s="174"/>
      <c r="K454" s="175">
        <f>ROUND(E454*J454,2)</f>
        <v>0</v>
      </c>
      <c r="L454" s="175">
        <v>21</v>
      </c>
      <c r="M454" s="175">
        <f>G454*(1+L454/100)</f>
        <v>1005.2679999999999</v>
      </c>
      <c r="N454" s="175">
        <v>1.0000000000000001E-5</v>
      </c>
      <c r="O454" s="175">
        <f>ROUND(E454*N454,2)</f>
        <v>0</v>
      </c>
      <c r="P454" s="175">
        <v>0</v>
      </c>
      <c r="Q454" s="175">
        <f>ROUND(E454*P454,2)</f>
        <v>0</v>
      </c>
      <c r="R454" s="175" t="s">
        <v>705</v>
      </c>
      <c r="S454" s="175" t="s">
        <v>217</v>
      </c>
      <c r="T454" s="176" t="s">
        <v>218</v>
      </c>
      <c r="U454" s="161">
        <v>0.14000000000000001</v>
      </c>
      <c r="V454" s="161">
        <f>ROUND(E454*U454,2)</f>
        <v>1.4</v>
      </c>
      <c r="W454" s="161"/>
      <c r="X454" s="161" t="s">
        <v>241</v>
      </c>
      <c r="Y454" s="150"/>
      <c r="Z454" s="150"/>
      <c r="AA454" s="150"/>
      <c r="AB454" s="150"/>
      <c r="AC454" s="150"/>
      <c r="AD454" s="150"/>
      <c r="AE454" s="150"/>
      <c r="AF454" s="150"/>
      <c r="AG454" s="150" t="s">
        <v>242</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outlineLevel="1" x14ac:dyDescent="0.2">
      <c r="A455" s="157"/>
      <c r="B455" s="158"/>
      <c r="C455" s="189" t="s">
        <v>2296</v>
      </c>
      <c r="D455" s="184"/>
      <c r="E455" s="185">
        <v>10</v>
      </c>
      <c r="F455" s="161"/>
      <c r="G455" s="161"/>
      <c r="H455" s="161"/>
      <c r="I455" s="161"/>
      <c r="J455" s="161"/>
      <c r="K455" s="161"/>
      <c r="L455" s="161"/>
      <c r="M455" s="161"/>
      <c r="N455" s="161"/>
      <c r="O455" s="161"/>
      <c r="P455" s="161"/>
      <c r="Q455" s="161"/>
      <c r="R455" s="161"/>
      <c r="S455" s="161"/>
      <c r="T455" s="161"/>
      <c r="U455" s="161"/>
      <c r="V455" s="161"/>
      <c r="W455" s="161"/>
      <c r="X455" s="161"/>
      <c r="Y455" s="150"/>
      <c r="Z455" s="150"/>
      <c r="AA455" s="150"/>
      <c r="AB455" s="150"/>
      <c r="AC455" s="150"/>
      <c r="AD455" s="150"/>
      <c r="AE455" s="150"/>
      <c r="AF455" s="150"/>
      <c r="AG455" s="150" t="s">
        <v>246</v>
      </c>
      <c r="AH455" s="150">
        <v>0</v>
      </c>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
      <c r="A456" s="157"/>
      <c r="B456" s="158"/>
      <c r="C456" s="261"/>
      <c r="D456" s="262"/>
      <c r="E456" s="262"/>
      <c r="F456" s="262"/>
      <c r="G456" s="262"/>
      <c r="H456" s="161"/>
      <c r="I456" s="161"/>
      <c r="J456" s="161"/>
      <c r="K456" s="161"/>
      <c r="L456" s="161"/>
      <c r="M456" s="161"/>
      <c r="N456" s="161"/>
      <c r="O456" s="161"/>
      <c r="P456" s="161"/>
      <c r="Q456" s="161"/>
      <c r="R456" s="161"/>
      <c r="S456" s="161"/>
      <c r="T456" s="161"/>
      <c r="U456" s="161"/>
      <c r="V456" s="161"/>
      <c r="W456" s="161"/>
      <c r="X456" s="161"/>
      <c r="Y456" s="150"/>
      <c r="Z456" s="150"/>
      <c r="AA456" s="150"/>
      <c r="AB456" s="150"/>
      <c r="AC456" s="150"/>
      <c r="AD456" s="150"/>
      <c r="AE456" s="150"/>
      <c r="AF456" s="150"/>
      <c r="AG456" s="150" t="s">
        <v>221</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
      <c r="A457" s="170">
        <v>118</v>
      </c>
      <c r="B457" s="171" t="s">
        <v>2297</v>
      </c>
      <c r="C457" s="180" t="s">
        <v>2298</v>
      </c>
      <c r="D457" s="172" t="s">
        <v>239</v>
      </c>
      <c r="E457" s="173">
        <v>36</v>
      </c>
      <c r="F457" s="174">
        <v>47.48</v>
      </c>
      <c r="G457" s="175">
        <f>ROUND(E457*F457,2)</f>
        <v>1709.28</v>
      </c>
      <c r="H457" s="174"/>
      <c r="I457" s="175">
        <f>ROUND(E457*H457,2)</f>
        <v>0</v>
      </c>
      <c r="J457" s="174"/>
      <c r="K457" s="175">
        <f>ROUND(E457*J457,2)</f>
        <v>0</v>
      </c>
      <c r="L457" s="175">
        <v>21</v>
      </c>
      <c r="M457" s="175">
        <f>G457*(1+L457/100)</f>
        <v>2068.2287999999999</v>
      </c>
      <c r="N457" s="175">
        <v>3.0000000000000001E-5</v>
      </c>
      <c r="O457" s="175">
        <f>ROUND(E457*N457,2)</f>
        <v>0</v>
      </c>
      <c r="P457" s="175">
        <v>1.1000000000000001E-3</v>
      </c>
      <c r="Q457" s="175">
        <f>ROUND(E457*P457,2)</f>
        <v>0.04</v>
      </c>
      <c r="R457" s="175" t="s">
        <v>853</v>
      </c>
      <c r="S457" s="175" t="s">
        <v>217</v>
      </c>
      <c r="T457" s="176" t="s">
        <v>218</v>
      </c>
      <c r="U457" s="161">
        <v>0.08</v>
      </c>
      <c r="V457" s="161">
        <f>ROUND(E457*U457,2)</f>
        <v>2.88</v>
      </c>
      <c r="W457" s="161"/>
      <c r="X457" s="161" t="s">
        <v>241</v>
      </c>
      <c r="Y457" s="150"/>
      <c r="Z457" s="150"/>
      <c r="AA457" s="150"/>
      <c r="AB457" s="150"/>
      <c r="AC457" s="150"/>
      <c r="AD457" s="150"/>
      <c r="AE457" s="150"/>
      <c r="AF457" s="150"/>
      <c r="AG457" s="150" t="s">
        <v>242</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
      <c r="A458" s="157"/>
      <c r="B458" s="158"/>
      <c r="C458" s="189" t="s">
        <v>2299</v>
      </c>
      <c r="D458" s="184"/>
      <c r="E458" s="185">
        <v>36</v>
      </c>
      <c r="F458" s="161"/>
      <c r="G458" s="161"/>
      <c r="H458" s="161"/>
      <c r="I458" s="161"/>
      <c r="J458" s="161"/>
      <c r="K458" s="161"/>
      <c r="L458" s="161"/>
      <c r="M458" s="161"/>
      <c r="N458" s="161"/>
      <c r="O458" s="161"/>
      <c r="P458" s="161"/>
      <c r="Q458" s="161"/>
      <c r="R458" s="161"/>
      <c r="S458" s="161"/>
      <c r="T458" s="161"/>
      <c r="U458" s="161"/>
      <c r="V458" s="161"/>
      <c r="W458" s="161"/>
      <c r="X458" s="161"/>
      <c r="Y458" s="150"/>
      <c r="Z458" s="150"/>
      <c r="AA458" s="150"/>
      <c r="AB458" s="150"/>
      <c r="AC458" s="150"/>
      <c r="AD458" s="150"/>
      <c r="AE458" s="150"/>
      <c r="AF458" s="150"/>
      <c r="AG458" s="150" t="s">
        <v>246</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outlineLevel="1" x14ac:dyDescent="0.2">
      <c r="A459" s="157"/>
      <c r="B459" s="158"/>
      <c r="C459" s="261"/>
      <c r="D459" s="262"/>
      <c r="E459" s="262"/>
      <c r="F459" s="262"/>
      <c r="G459" s="262"/>
      <c r="H459" s="161"/>
      <c r="I459" s="161"/>
      <c r="J459" s="161"/>
      <c r="K459" s="161"/>
      <c r="L459" s="161"/>
      <c r="M459" s="161"/>
      <c r="N459" s="161"/>
      <c r="O459" s="161"/>
      <c r="P459" s="161"/>
      <c r="Q459" s="161"/>
      <c r="R459" s="161"/>
      <c r="S459" s="161"/>
      <c r="T459" s="161"/>
      <c r="U459" s="161"/>
      <c r="V459" s="161"/>
      <c r="W459" s="161"/>
      <c r="X459" s="161"/>
      <c r="Y459" s="150"/>
      <c r="Z459" s="150"/>
      <c r="AA459" s="150"/>
      <c r="AB459" s="150"/>
      <c r="AC459" s="150"/>
      <c r="AD459" s="150"/>
      <c r="AE459" s="150"/>
      <c r="AF459" s="150"/>
      <c r="AG459" s="150" t="s">
        <v>221</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ht="22.5" outlineLevel="1" x14ac:dyDescent="0.2">
      <c r="A460" s="170">
        <v>119</v>
      </c>
      <c r="B460" s="171" t="s">
        <v>2300</v>
      </c>
      <c r="C460" s="180" t="s">
        <v>2301</v>
      </c>
      <c r="D460" s="172" t="s">
        <v>239</v>
      </c>
      <c r="E460" s="173">
        <v>10</v>
      </c>
      <c r="F460" s="174">
        <v>356.1</v>
      </c>
      <c r="G460" s="175">
        <f>ROUND(E460*F460,2)</f>
        <v>3561</v>
      </c>
      <c r="H460" s="174"/>
      <c r="I460" s="175">
        <f>ROUND(E460*H460,2)</f>
        <v>0</v>
      </c>
      <c r="J460" s="174"/>
      <c r="K460" s="175">
        <f>ROUND(E460*J460,2)</f>
        <v>0</v>
      </c>
      <c r="L460" s="175">
        <v>21</v>
      </c>
      <c r="M460" s="175">
        <f>G460*(1+L460/100)</f>
        <v>4308.8099999999995</v>
      </c>
      <c r="N460" s="175">
        <v>7.6000000000000004E-4</v>
      </c>
      <c r="O460" s="175">
        <f>ROUND(E460*N460,2)</f>
        <v>0.01</v>
      </c>
      <c r="P460" s="175">
        <v>0</v>
      </c>
      <c r="Q460" s="175">
        <f>ROUND(E460*P460,2)</f>
        <v>0</v>
      </c>
      <c r="R460" s="175" t="s">
        <v>853</v>
      </c>
      <c r="S460" s="175" t="s">
        <v>217</v>
      </c>
      <c r="T460" s="176" t="s">
        <v>218</v>
      </c>
      <c r="U460" s="161">
        <v>0.29737999999999998</v>
      </c>
      <c r="V460" s="161">
        <f>ROUND(E460*U460,2)</f>
        <v>2.97</v>
      </c>
      <c r="W460" s="161"/>
      <c r="X460" s="161" t="s">
        <v>241</v>
      </c>
      <c r="Y460" s="150"/>
      <c r="Z460" s="150"/>
      <c r="AA460" s="150"/>
      <c r="AB460" s="150"/>
      <c r="AC460" s="150"/>
      <c r="AD460" s="150"/>
      <c r="AE460" s="150"/>
      <c r="AF460" s="150"/>
      <c r="AG460" s="150" t="s">
        <v>242</v>
      </c>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
      <c r="A461" s="157"/>
      <c r="B461" s="158"/>
      <c r="C461" s="259" t="s">
        <v>764</v>
      </c>
      <c r="D461" s="260"/>
      <c r="E461" s="260"/>
      <c r="F461" s="260"/>
      <c r="G461" s="260"/>
      <c r="H461" s="161"/>
      <c r="I461" s="161"/>
      <c r="J461" s="161"/>
      <c r="K461" s="161"/>
      <c r="L461" s="161"/>
      <c r="M461" s="161"/>
      <c r="N461" s="161"/>
      <c r="O461" s="161"/>
      <c r="P461" s="161"/>
      <c r="Q461" s="161"/>
      <c r="R461" s="161"/>
      <c r="S461" s="161"/>
      <c r="T461" s="161"/>
      <c r="U461" s="161"/>
      <c r="V461" s="161"/>
      <c r="W461" s="161"/>
      <c r="X461" s="161"/>
      <c r="Y461" s="150"/>
      <c r="Z461" s="150"/>
      <c r="AA461" s="150"/>
      <c r="AB461" s="150"/>
      <c r="AC461" s="150"/>
      <c r="AD461" s="150"/>
      <c r="AE461" s="150"/>
      <c r="AF461" s="150"/>
      <c r="AG461" s="150" t="s">
        <v>244</v>
      </c>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
      <c r="A462" s="157"/>
      <c r="B462" s="158"/>
      <c r="C462" s="189" t="s">
        <v>2296</v>
      </c>
      <c r="D462" s="184"/>
      <c r="E462" s="185">
        <v>10</v>
      </c>
      <c r="F462" s="161"/>
      <c r="G462" s="161"/>
      <c r="H462" s="161"/>
      <c r="I462" s="161"/>
      <c r="J462" s="161"/>
      <c r="K462" s="161"/>
      <c r="L462" s="161"/>
      <c r="M462" s="161"/>
      <c r="N462" s="161"/>
      <c r="O462" s="161"/>
      <c r="P462" s="161"/>
      <c r="Q462" s="161"/>
      <c r="R462" s="161"/>
      <c r="S462" s="161"/>
      <c r="T462" s="161"/>
      <c r="U462" s="161"/>
      <c r="V462" s="161"/>
      <c r="W462" s="161"/>
      <c r="X462" s="161"/>
      <c r="Y462" s="150"/>
      <c r="Z462" s="150"/>
      <c r="AA462" s="150"/>
      <c r="AB462" s="150"/>
      <c r="AC462" s="150"/>
      <c r="AD462" s="150"/>
      <c r="AE462" s="150"/>
      <c r="AF462" s="150"/>
      <c r="AG462" s="150" t="s">
        <v>246</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
      <c r="A463" s="157"/>
      <c r="B463" s="158"/>
      <c r="C463" s="261"/>
      <c r="D463" s="262"/>
      <c r="E463" s="262"/>
      <c r="F463" s="262"/>
      <c r="G463" s="262"/>
      <c r="H463" s="161"/>
      <c r="I463" s="161"/>
      <c r="J463" s="161"/>
      <c r="K463" s="161"/>
      <c r="L463" s="161"/>
      <c r="M463" s="161"/>
      <c r="N463" s="161"/>
      <c r="O463" s="161"/>
      <c r="P463" s="161"/>
      <c r="Q463" s="161"/>
      <c r="R463" s="161"/>
      <c r="S463" s="161"/>
      <c r="T463" s="161"/>
      <c r="U463" s="161"/>
      <c r="V463" s="161"/>
      <c r="W463" s="161"/>
      <c r="X463" s="161"/>
      <c r="Y463" s="150"/>
      <c r="Z463" s="150"/>
      <c r="AA463" s="150"/>
      <c r="AB463" s="150"/>
      <c r="AC463" s="150"/>
      <c r="AD463" s="150"/>
      <c r="AE463" s="150"/>
      <c r="AF463" s="150"/>
      <c r="AG463" s="150" t="s">
        <v>221</v>
      </c>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outlineLevel="1" x14ac:dyDescent="0.2">
      <c r="A464" s="170">
        <v>120</v>
      </c>
      <c r="B464" s="171" t="s">
        <v>858</v>
      </c>
      <c r="C464" s="180" t="s">
        <v>859</v>
      </c>
      <c r="D464" s="172" t="s">
        <v>239</v>
      </c>
      <c r="E464" s="173">
        <v>10</v>
      </c>
      <c r="F464" s="174">
        <v>11.88</v>
      </c>
      <c r="G464" s="175">
        <f>ROUND(E464*F464,2)</f>
        <v>118.8</v>
      </c>
      <c r="H464" s="174"/>
      <c r="I464" s="175">
        <f>ROUND(E464*H464,2)</f>
        <v>0</v>
      </c>
      <c r="J464" s="174"/>
      <c r="K464" s="175">
        <f>ROUND(E464*J464,2)</f>
        <v>0</v>
      </c>
      <c r="L464" s="175">
        <v>21</v>
      </c>
      <c r="M464" s="175">
        <f>G464*(1+L464/100)</f>
        <v>143.74799999999999</v>
      </c>
      <c r="N464" s="175">
        <v>0</v>
      </c>
      <c r="O464" s="175">
        <f>ROUND(E464*N464,2)</f>
        <v>0</v>
      </c>
      <c r="P464" s="175">
        <v>0</v>
      </c>
      <c r="Q464" s="175">
        <f>ROUND(E464*P464,2)</f>
        <v>0</v>
      </c>
      <c r="R464" s="175" t="s">
        <v>853</v>
      </c>
      <c r="S464" s="175" t="s">
        <v>217</v>
      </c>
      <c r="T464" s="176" t="s">
        <v>218</v>
      </c>
      <c r="U464" s="161">
        <v>1.7999999999999999E-2</v>
      </c>
      <c r="V464" s="161">
        <f>ROUND(E464*U464,2)</f>
        <v>0.18</v>
      </c>
      <c r="W464" s="161"/>
      <c r="X464" s="161" t="s">
        <v>241</v>
      </c>
      <c r="Y464" s="150"/>
      <c r="Z464" s="150"/>
      <c r="AA464" s="150"/>
      <c r="AB464" s="150"/>
      <c r="AC464" s="150"/>
      <c r="AD464" s="150"/>
      <c r="AE464" s="150"/>
      <c r="AF464" s="150"/>
      <c r="AG464" s="150" t="s">
        <v>242</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
      <c r="A465" s="157"/>
      <c r="B465" s="158"/>
      <c r="C465" s="189" t="s">
        <v>2302</v>
      </c>
      <c r="D465" s="184"/>
      <c r="E465" s="185">
        <v>10</v>
      </c>
      <c r="F465" s="161"/>
      <c r="G465" s="161"/>
      <c r="H465" s="161"/>
      <c r="I465" s="161"/>
      <c r="J465" s="161"/>
      <c r="K465" s="161"/>
      <c r="L465" s="161"/>
      <c r="M465" s="161"/>
      <c r="N465" s="161"/>
      <c r="O465" s="161"/>
      <c r="P465" s="161"/>
      <c r="Q465" s="161"/>
      <c r="R465" s="161"/>
      <c r="S465" s="161"/>
      <c r="T465" s="161"/>
      <c r="U465" s="161"/>
      <c r="V465" s="161"/>
      <c r="W465" s="161"/>
      <c r="X465" s="161"/>
      <c r="Y465" s="150"/>
      <c r="Z465" s="150"/>
      <c r="AA465" s="150"/>
      <c r="AB465" s="150"/>
      <c r="AC465" s="150"/>
      <c r="AD465" s="150"/>
      <c r="AE465" s="150"/>
      <c r="AF465" s="150"/>
      <c r="AG465" s="150" t="s">
        <v>246</v>
      </c>
      <c r="AH465" s="150">
        <v>5</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
      <c r="A466" s="157"/>
      <c r="B466" s="158"/>
      <c r="C466" s="261"/>
      <c r="D466" s="262"/>
      <c r="E466" s="262"/>
      <c r="F466" s="262"/>
      <c r="G466" s="262"/>
      <c r="H466" s="161"/>
      <c r="I466" s="161"/>
      <c r="J466" s="161"/>
      <c r="K466" s="161"/>
      <c r="L466" s="161"/>
      <c r="M466" s="161"/>
      <c r="N466" s="161"/>
      <c r="O466" s="161"/>
      <c r="P466" s="161"/>
      <c r="Q466" s="161"/>
      <c r="R466" s="161"/>
      <c r="S466" s="161"/>
      <c r="T466" s="161"/>
      <c r="U466" s="161"/>
      <c r="V466" s="161"/>
      <c r="W466" s="161"/>
      <c r="X466" s="161"/>
      <c r="Y466" s="150"/>
      <c r="Z466" s="150"/>
      <c r="AA466" s="150"/>
      <c r="AB466" s="150"/>
      <c r="AC466" s="150"/>
      <c r="AD466" s="150"/>
      <c r="AE466" s="150"/>
      <c r="AF466" s="150"/>
      <c r="AG466" s="150" t="s">
        <v>221</v>
      </c>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
      <c r="A467" s="170">
        <v>121</v>
      </c>
      <c r="B467" s="171" t="s">
        <v>2303</v>
      </c>
      <c r="C467" s="180" t="s">
        <v>2304</v>
      </c>
      <c r="D467" s="172" t="s">
        <v>332</v>
      </c>
      <c r="E467" s="173">
        <v>10</v>
      </c>
      <c r="F467" s="174">
        <v>178.05</v>
      </c>
      <c r="G467" s="175">
        <f>ROUND(E467*F467,2)</f>
        <v>1780.5</v>
      </c>
      <c r="H467" s="174"/>
      <c r="I467" s="175">
        <f>ROUND(E467*H467,2)</f>
        <v>0</v>
      </c>
      <c r="J467" s="174"/>
      <c r="K467" s="175">
        <f>ROUND(E467*J467,2)</f>
        <v>0</v>
      </c>
      <c r="L467" s="175">
        <v>21</v>
      </c>
      <c r="M467" s="175">
        <f>G467*(1+L467/100)</f>
        <v>2154.4049999999997</v>
      </c>
      <c r="N467" s="175">
        <v>1.25E-3</v>
      </c>
      <c r="O467" s="175">
        <f>ROUND(E467*N467,2)</f>
        <v>0.01</v>
      </c>
      <c r="P467" s="175">
        <v>0</v>
      </c>
      <c r="Q467" s="175">
        <f>ROUND(E467*P467,2)</f>
        <v>0</v>
      </c>
      <c r="R467" s="175" t="s">
        <v>853</v>
      </c>
      <c r="S467" s="175" t="s">
        <v>217</v>
      </c>
      <c r="T467" s="176" t="s">
        <v>218</v>
      </c>
      <c r="U467" s="161">
        <v>0.29899999999999999</v>
      </c>
      <c r="V467" s="161">
        <f>ROUND(E467*U467,2)</f>
        <v>2.99</v>
      </c>
      <c r="W467" s="161"/>
      <c r="X467" s="161" t="s">
        <v>241</v>
      </c>
      <c r="Y467" s="150"/>
      <c r="Z467" s="150"/>
      <c r="AA467" s="150"/>
      <c r="AB467" s="150"/>
      <c r="AC467" s="150"/>
      <c r="AD467" s="150"/>
      <c r="AE467" s="150"/>
      <c r="AF467" s="150"/>
      <c r="AG467" s="150" t="s">
        <v>242</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
      <c r="A468" s="157"/>
      <c r="B468" s="158"/>
      <c r="C468" s="189" t="s">
        <v>2305</v>
      </c>
      <c r="D468" s="184"/>
      <c r="E468" s="185">
        <v>10</v>
      </c>
      <c r="F468" s="161"/>
      <c r="G468" s="161"/>
      <c r="H468" s="161"/>
      <c r="I468" s="161"/>
      <c r="J468" s="161"/>
      <c r="K468" s="161"/>
      <c r="L468" s="161"/>
      <c r="M468" s="161"/>
      <c r="N468" s="161"/>
      <c r="O468" s="161"/>
      <c r="P468" s="161"/>
      <c r="Q468" s="161"/>
      <c r="R468" s="161"/>
      <c r="S468" s="161"/>
      <c r="T468" s="161"/>
      <c r="U468" s="161"/>
      <c r="V468" s="161"/>
      <c r="W468" s="161"/>
      <c r="X468" s="161"/>
      <c r="Y468" s="150"/>
      <c r="Z468" s="150"/>
      <c r="AA468" s="150"/>
      <c r="AB468" s="150"/>
      <c r="AC468" s="150"/>
      <c r="AD468" s="150"/>
      <c r="AE468" s="150"/>
      <c r="AF468" s="150"/>
      <c r="AG468" s="150" t="s">
        <v>246</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
      <c r="A469" s="157"/>
      <c r="B469" s="158"/>
      <c r="C469" s="261"/>
      <c r="D469" s="262"/>
      <c r="E469" s="262"/>
      <c r="F469" s="262"/>
      <c r="G469" s="262"/>
      <c r="H469" s="161"/>
      <c r="I469" s="161"/>
      <c r="J469" s="161"/>
      <c r="K469" s="161"/>
      <c r="L469" s="161"/>
      <c r="M469" s="161"/>
      <c r="N469" s="161"/>
      <c r="O469" s="161"/>
      <c r="P469" s="161"/>
      <c r="Q469" s="161"/>
      <c r="R469" s="161"/>
      <c r="S469" s="161"/>
      <c r="T469" s="161"/>
      <c r="U469" s="161"/>
      <c r="V469" s="161"/>
      <c r="W469" s="161"/>
      <c r="X469" s="161"/>
      <c r="Y469" s="150"/>
      <c r="Z469" s="150"/>
      <c r="AA469" s="150"/>
      <c r="AB469" s="150"/>
      <c r="AC469" s="150"/>
      <c r="AD469" s="150"/>
      <c r="AE469" s="150"/>
      <c r="AF469" s="150"/>
      <c r="AG469" s="150" t="s">
        <v>221</v>
      </c>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ht="22.5" outlineLevel="1" x14ac:dyDescent="0.2">
      <c r="A470" s="170">
        <v>122</v>
      </c>
      <c r="B470" s="171" t="s">
        <v>2306</v>
      </c>
      <c r="C470" s="180" t="s">
        <v>2307</v>
      </c>
      <c r="D470" s="172" t="s">
        <v>239</v>
      </c>
      <c r="E470" s="173">
        <v>2</v>
      </c>
      <c r="F470" s="174">
        <v>243.33</v>
      </c>
      <c r="G470" s="175">
        <f>ROUND(E470*F470,2)</f>
        <v>486.66</v>
      </c>
      <c r="H470" s="174"/>
      <c r="I470" s="175">
        <f>ROUND(E470*H470,2)</f>
        <v>0</v>
      </c>
      <c r="J470" s="174"/>
      <c r="K470" s="175">
        <f>ROUND(E470*J470,2)</f>
        <v>0</v>
      </c>
      <c r="L470" s="175">
        <v>21</v>
      </c>
      <c r="M470" s="175">
        <f>G470*(1+L470/100)</f>
        <v>588.85860000000002</v>
      </c>
      <c r="N470" s="175">
        <v>4.0999999999999999E-4</v>
      </c>
      <c r="O470" s="175">
        <f>ROUND(E470*N470,2)</f>
        <v>0</v>
      </c>
      <c r="P470" s="175">
        <v>0</v>
      </c>
      <c r="Q470" s="175">
        <f>ROUND(E470*P470,2)</f>
        <v>0</v>
      </c>
      <c r="R470" s="175" t="s">
        <v>853</v>
      </c>
      <c r="S470" s="175" t="s">
        <v>217</v>
      </c>
      <c r="T470" s="176" t="s">
        <v>218</v>
      </c>
      <c r="U470" s="161">
        <v>0.41199999999999998</v>
      </c>
      <c r="V470" s="161">
        <f>ROUND(E470*U470,2)</f>
        <v>0.82</v>
      </c>
      <c r="W470" s="161"/>
      <c r="X470" s="161" t="s">
        <v>241</v>
      </c>
      <c r="Y470" s="150"/>
      <c r="Z470" s="150"/>
      <c r="AA470" s="150"/>
      <c r="AB470" s="150"/>
      <c r="AC470" s="150"/>
      <c r="AD470" s="150"/>
      <c r="AE470" s="150"/>
      <c r="AF470" s="150"/>
      <c r="AG470" s="150" t="s">
        <v>242</v>
      </c>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
      <c r="A471" s="157"/>
      <c r="B471" s="158"/>
      <c r="C471" s="250"/>
      <c r="D471" s="251"/>
      <c r="E471" s="251"/>
      <c r="F471" s="251"/>
      <c r="G471" s="251"/>
      <c r="H471" s="161"/>
      <c r="I471" s="161"/>
      <c r="J471" s="161"/>
      <c r="K471" s="161"/>
      <c r="L471" s="161"/>
      <c r="M471" s="161"/>
      <c r="N471" s="161"/>
      <c r="O471" s="161"/>
      <c r="P471" s="161"/>
      <c r="Q471" s="161"/>
      <c r="R471" s="161"/>
      <c r="S471" s="161"/>
      <c r="T471" s="161"/>
      <c r="U471" s="161"/>
      <c r="V471" s="161"/>
      <c r="W471" s="161"/>
      <c r="X471" s="161"/>
      <c r="Y471" s="150"/>
      <c r="Z471" s="150"/>
      <c r="AA471" s="150"/>
      <c r="AB471" s="150"/>
      <c r="AC471" s="150"/>
      <c r="AD471" s="150"/>
      <c r="AE471" s="150"/>
      <c r="AF471" s="150"/>
      <c r="AG471" s="150" t="s">
        <v>221</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ht="22.5" outlineLevel="1" x14ac:dyDescent="0.2">
      <c r="A472" s="170">
        <v>123</v>
      </c>
      <c r="B472" s="171" t="s">
        <v>2308</v>
      </c>
      <c r="C472" s="180" t="s">
        <v>2309</v>
      </c>
      <c r="D472" s="172" t="s">
        <v>332</v>
      </c>
      <c r="E472" s="173">
        <v>1</v>
      </c>
      <c r="F472" s="174">
        <v>106.83</v>
      </c>
      <c r="G472" s="175">
        <f>ROUND(E472*F472,2)</f>
        <v>106.83</v>
      </c>
      <c r="H472" s="174"/>
      <c r="I472" s="175">
        <f>ROUND(E472*H472,2)</f>
        <v>0</v>
      </c>
      <c r="J472" s="174"/>
      <c r="K472" s="175">
        <f>ROUND(E472*J472,2)</f>
        <v>0</v>
      </c>
      <c r="L472" s="175">
        <v>21</v>
      </c>
      <c r="M472" s="175">
        <f>G472*(1+L472/100)</f>
        <v>129.26429999999999</v>
      </c>
      <c r="N472" s="175">
        <v>3.8999999999999999E-4</v>
      </c>
      <c r="O472" s="175">
        <f>ROUND(E472*N472,2)</f>
        <v>0</v>
      </c>
      <c r="P472" s="175">
        <v>0</v>
      </c>
      <c r="Q472" s="175">
        <f>ROUND(E472*P472,2)</f>
        <v>0</v>
      </c>
      <c r="R472" s="175" t="s">
        <v>853</v>
      </c>
      <c r="S472" s="175" t="s">
        <v>217</v>
      </c>
      <c r="T472" s="176" t="s">
        <v>218</v>
      </c>
      <c r="U472" s="161">
        <v>0.17499999999999999</v>
      </c>
      <c r="V472" s="161">
        <f>ROUND(E472*U472,2)</f>
        <v>0.18</v>
      </c>
      <c r="W472" s="161"/>
      <c r="X472" s="161" t="s">
        <v>241</v>
      </c>
      <c r="Y472" s="150"/>
      <c r="Z472" s="150"/>
      <c r="AA472" s="150"/>
      <c r="AB472" s="150"/>
      <c r="AC472" s="150"/>
      <c r="AD472" s="150"/>
      <c r="AE472" s="150"/>
      <c r="AF472" s="150"/>
      <c r="AG472" s="150" t="s">
        <v>242</v>
      </c>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
      <c r="A473" s="157"/>
      <c r="B473" s="158"/>
      <c r="C473" s="250"/>
      <c r="D473" s="251"/>
      <c r="E473" s="251"/>
      <c r="F473" s="251"/>
      <c r="G473" s="251"/>
      <c r="H473" s="161"/>
      <c r="I473" s="161"/>
      <c r="J473" s="161"/>
      <c r="K473" s="161"/>
      <c r="L473" s="161"/>
      <c r="M473" s="161"/>
      <c r="N473" s="161"/>
      <c r="O473" s="161"/>
      <c r="P473" s="161"/>
      <c r="Q473" s="161"/>
      <c r="R473" s="161"/>
      <c r="S473" s="161"/>
      <c r="T473" s="161"/>
      <c r="U473" s="161"/>
      <c r="V473" s="161"/>
      <c r="W473" s="161"/>
      <c r="X473" s="161"/>
      <c r="Y473" s="150"/>
      <c r="Z473" s="150"/>
      <c r="AA473" s="150"/>
      <c r="AB473" s="150"/>
      <c r="AC473" s="150"/>
      <c r="AD473" s="150"/>
      <c r="AE473" s="150"/>
      <c r="AF473" s="150"/>
      <c r="AG473" s="150" t="s">
        <v>221</v>
      </c>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ht="22.5" outlineLevel="1" x14ac:dyDescent="0.2">
      <c r="A474" s="170">
        <v>124</v>
      </c>
      <c r="B474" s="171" t="s">
        <v>2310</v>
      </c>
      <c r="C474" s="180" t="s">
        <v>2311</v>
      </c>
      <c r="D474" s="172" t="s">
        <v>332</v>
      </c>
      <c r="E474" s="173">
        <v>10</v>
      </c>
      <c r="F474" s="174">
        <v>166.18</v>
      </c>
      <c r="G474" s="175">
        <f>ROUND(E474*F474,2)</f>
        <v>1661.8</v>
      </c>
      <c r="H474" s="174"/>
      <c r="I474" s="175">
        <f>ROUND(E474*H474,2)</f>
        <v>0</v>
      </c>
      <c r="J474" s="174"/>
      <c r="K474" s="175">
        <f>ROUND(E474*J474,2)</f>
        <v>0</v>
      </c>
      <c r="L474" s="175">
        <v>21</v>
      </c>
      <c r="M474" s="175">
        <f>G474*(1+L474/100)</f>
        <v>2010.7779999999998</v>
      </c>
      <c r="N474" s="175">
        <v>5.4000000000000001E-4</v>
      </c>
      <c r="O474" s="175">
        <f>ROUND(E474*N474,2)</f>
        <v>0.01</v>
      </c>
      <c r="P474" s="175">
        <v>0</v>
      </c>
      <c r="Q474" s="175">
        <f>ROUND(E474*P474,2)</f>
        <v>0</v>
      </c>
      <c r="R474" s="175" t="s">
        <v>853</v>
      </c>
      <c r="S474" s="175" t="s">
        <v>217</v>
      </c>
      <c r="T474" s="176" t="s">
        <v>218</v>
      </c>
      <c r="U474" s="161">
        <v>0.27800000000000002</v>
      </c>
      <c r="V474" s="161">
        <f>ROUND(E474*U474,2)</f>
        <v>2.78</v>
      </c>
      <c r="W474" s="161"/>
      <c r="X474" s="161" t="s">
        <v>241</v>
      </c>
      <c r="Y474" s="150"/>
      <c r="Z474" s="150"/>
      <c r="AA474" s="150"/>
      <c r="AB474" s="150"/>
      <c r="AC474" s="150"/>
      <c r="AD474" s="150"/>
      <c r="AE474" s="150"/>
      <c r="AF474" s="150"/>
      <c r="AG474" s="150" t="s">
        <v>242</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
      <c r="A475" s="157"/>
      <c r="B475" s="158"/>
      <c r="C475" s="189" t="s">
        <v>2312</v>
      </c>
      <c r="D475" s="184"/>
      <c r="E475" s="185">
        <v>10</v>
      </c>
      <c r="F475" s="161"/>
      <c r="G475" s="161"/>
      <c r="H475" s="161"/>
      <c r="I475" s="161"/>
      <c r="J475" s="161"/>
      <c r="K475" s="161"/>
      <c r="L475" s="161"/>
      <c r="M475" s="161"/>
      <c r="N475" s="161"/>
      <c r="O475" s="161"/>
      <c r="P475" s="161"/>
      <c r="Q475" s="161"/>
      <c r="R475" s="161"/>
      <c r="S475" s="161"/>
      <c r="T475" s="161"/>
      <c r="U475" s="161"/>
      <c r="V475" s="161"/>
      <c r="W475" s="161"/>
      <c r="X475" s="161"/>
      <c r="Y475" s="150"/>
      <c r="Z475" s="150"/>
      <c r="AA475" s="150"/>
      <c r="AB475" s="150"/>
      <c r="AC475" s="150"/>
      <c r="AD475" s="150"/>
      <c r="AE475" s="150"/>
      <c r="AF475" s="150"/>
      <c r="AG475" s="150" t="s">
        <v>246</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
      <c r="A476" s="157"/>
      <c r="B476" s="158"/>
      <c r="C476" s="261"/>
      <c r="D476" s="262"/>
      <c r="E476" s="262"/>
      <c r="F476" s="262"/>
      <c r="G476" s="262"/>
      <c r="H476" s="161"/>
      <c r="I476" s="161"/>
      <c r="J476" s="161"/>
      <c r="K476" s="161"/>
      <c r="L476" s="161"/>
      <c r="M476" s="161"/>
      <c r="N476" s="161"/>
      <c r="O476" s="161"/>
      <c r="P476" s="161"/>
      <c r="Q476" s="161"/>
      <c r="R476" s="161"/>
      <c r="S476" s="161"/>
      <c r="T476" s="161"/>
      <c r="U476" s="161"/>
      <c r="V476" s="161"/>
      <c r="W476" s="161"/>
      <c r="X476" s="161"/>
      <c r="Y476" s="150"/>
      <c r="Z476" s="150"/>
      <c r="AA476" s="150"/>
      <c r="AB476" s="150"/>
      <c r="AC476" s="150"/>
      <c r="AD476" s="150"/>
      <c r="AE476" s="150"/>
      <c r="AF476" s="150"/>
      <c r="AG476" s="150" t="s">
        <v>221</v>
      </c>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ht="22.5" outlineLevel="1" x14ac:dyDescent="0.2">
      <c r="A477" s="170">
        <v>125</v>
      </c>
      <c r="B477" s="171" t="s">
        <v>863</v>
      </c>
      <c r="C477" s="180" t="s">
        <v>864</v>
      </c>
      <c r="D477" s="172" t="s">
        <v>332</v>
      </c>
      <c r="E477" s="173">
        <v>2</v>
      </c>
      <c r="F477" s="174">
        <v>213.65</v>
      </c>
      <c r="G477" s="175">
        <f>ROUND(E477*F477,2)</f>
        <v>427.3</v>
      </c>
      <c r="H477" s="174"/>
      <c r="I477" s="175">
        <f>ROUND(E477*H477,2)</f>
        <v>0</v>
      </c>
      <c r="J477" s="174"/>
      <c r="K477" s="175">
        <f>ROUND(E477*J477,2)</f>
        <v>0</v>
      </c>
      <c r="L477" s="175">
        <v>21</v>
      </c>
      <c r="M477" s="175">
        <f>G477*(1+L477/100)</f>
        <v>517.03300000000002</v>
      </c>
      <c r="N477" s="175">
        <v>7.1000000000000002E-4</v>
      </c>
      <c r="O477" s="175">
        <f>ROUND(E477*N477,2)</f>
        <v>0</v>
      </c>
      <c r="P477" s="175">
        <v>0</v>
      </c>
      <c r="Q477" s="175">
        <f>ROUND(E477*P477,2)</f>
        <v>0</v>
      </c>
      <c r="R477" s="175" t="s">
        <v>853</v>
      </c>
      <c r="S477" s="175" t="s">
        <v>217</v>
      </c>
      <c r="T477" s="176" t="s">
        <v>218</v>
      </c>
      <c r="U477" s="161">
        <v>0.36099999999999999</v>
      </c>
      <c r="V477" s="161">
        <f>ROUND(E477*U477,2)</f>
        <v>0.72</v>
      </c>
      <c r="W477" s="161"/>
      <c r="X477" s="161" t="s">
        <v>241</v>
      </c>
      <c r="Y477" s="150"/>
      <c r="Z477" s="150"/>
      <c r="AA477" s="150"/>
      <c r="AB477" s="150"/>
      <c r="AC477" s="150"/>
      <c r="AD477" s="150"/>
      <c r="AE477" s="150"/>
      <c r="AF477" s="150"/>
      <c r="AG477" s="150" t="s">
        <v>242</v>
      </c>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
      <c r="A478" s="157"/>
      <c r="B478" s="158"/>
      <c r="C478" s="250"/>
      <c r="D478" s="251"/>
      <c r="E478" s="251"/>
      <c r="F478" s="251"/>
      <c r="G478" s="251"/>
      <c r="H478" s="161"/>
      <c r="I478" s="161"/>
      <c r="J478" s="161"/>
      <c r="K478" s="161"/>
      <c r="L478" s="161"/>
      <c r="M478" s="161"/>
      <c r="N478" s="161"/>
      <c r="O478" s="161"/>
      <c r="P478" s="161"/>
      <c r="Q478" s="161"/>
      <c r="R478" s="161"/>
      <c r="S478" s="161"/>
      <c r="T478" s="161"/>
      <c r="U478" s="161"/>
      <c r="V478" s="161"/>
      <c r="W478" s="161"/>
      <c r="X478" s="161"/>
      <c r="Y478" s="150"/>
      <c r="Z478" s="150"/>
      <c r="AA478" s="150"/>
      <c r="AB478" s="150"/>
      <c r="AC478" s="150"/>
      <c r="AD478" s="150"/>
      <c r="AE478" s="150"/>
      <c r="AF478" s="150"/>
      <c r="AG478" s="150" t="s">
        <v>221</v>
      </c>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
      <c r="A479" s="170">
        <v>126</v>
      </c>
      <c r="B479" s="171" t="s">
        <v>745</v>
      </c>
      <c r="C479" s="180" t="s">
        <v>746</v>
      </c>
      <c r="D479" s="172" t="s">
        <v>747</v>
      </c>
      <c r="E479" s="173">
        <v>20</v>
      </c>
      <c r="F479" s="174">
        <v>474.78</v>
      </c>
      <c r="G479" s="175">
        <f>ROUND(E479*F479,2)</f>
        <v>9495.6</v>
      </c>
      <c r="H479" s="174"/>
      <c r="I479" s="175">
        <f>ROUND(E479*H479,2)</f>
        <v>0</v>
      </c>
      <c r="J479" s="174"/>
      <c r="K479" s="175">
        <f>ROUND(E479*J479,2)</f>
        <v>0</v>
      </c>
      <c r="L479" s="175">
        <v>21</v>
      </c>
      <c r="M479" s="175">
        <f>G479*(1+L479/100)</f>
        <v>11489.675999999999</v>
      </c>
      <c r="N479" s="175">
        <v>0</v>
      </c>
      <c r="O479" s="175">
        <f>ROUND(E479*N479,2)</f>
        <v>0</v>
      </c>
      <c r="P479" s="175">
        <v>0</v>
      </c>
      <c r="Q479" s="175">
        <f>ROUND(E479*P479,2)</f>
        <v>0</v>
      </c>
      <c r="R479" s="175" t="s">
        <v>748</v>
      </c>
      <c r="S479" s="175" t="s">
        <v>217</v>
      </c>
      <c r="T479" s="176" t="s">
        <v>218</v>
      </c>
      <c r="U479" s="161">
        <v>1</v>
      </c>
      <c r="V479" s="161">
        <f>ROUND(E479*U479,2)</f>
        <v>20</v>
      </c>
      <c r="W479" s="161"/>
      <c r="X479" s="161" t="s">
        <v>749</v>
      </c>
      <c r="Y479" s="150"/>
      <c r="Z479" s="150"/>
      <c r="AA479" s="150"/>
      <c r="AB479" s="150"/>
      <c r="AC479" s="150"/>
      <c r="AD479" s="150"/>
      <c r="AE479" s="150"/>
      <c r="AF479" s="150"/>
      <c r="AG479" s="150" t="s">
        <v>750</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
      <c r="A480" s="157"/>
      <c r="B480" s="158"/>
      <c r="C480" s="189" t="s">
        <v>2313</v>
      </c>
      <c r="D480" s="184"/>
      <c r="E480" s="185">
        <v>20</v>
      </c>
      <c r="F480" s="161"/>
      <c r="G480" s="161"/>
      <c r="H480" s="161"/>
      <c r="I480" s="161"/>
      <c r="J480" s="161"/>
      <c r="K480" s="161"/>
      <c r="L480" s="161"/>
      <c r="M480" s="161"/>
      <c r="N480" s="161"/>
      <c r="O480" s="161"/>
      <c r="P480" s="161"/>
      <c r="Q480" s="161"/>
      <c r="R480" s="161"/>
      <c r="S480" s="161"/>
      <c r="T480" s="161"/>
      <c r="U480" s="161"/>
      <c r="V480" s="161"/>
      <c r="W480" s="161"/>
      <c r="X480" s="161"/>
      <c r="Y480" s="150"/>
      <c r="Z480" s="150"/>
      <c r="AA480" s="150"/>
      <c r="AB480" s="150"/>
      <c r="AC480" s="150"/>
      <c r="AD480" s="150"/>
      <c r="AE480" s="150"/>
      <c r="AF480" s="150"/>
      <c r="AG480" s="150" t="s">
        <v>246</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
      <c r="A481" s="157"/>
      <c r="B481" s="158"/>
      <c r="C481" s="261"/>
      <c r="D481" s="262"/>
      <c r="E481" s="262"/>
      <c r="F481" s="262"/>
      <c r="G481" s="262"/>
      <c r="H481" s="161"/>
      <c r="I481" s="161"/>
      <c r="J481" s="161"/>
      <c r="K481" s="161"/>
      <c r="L481" s="161"/>
      <c r="M481" s="161"/>
      <c r="N481" s="161"/>
      <c r="O481" s="161"/>
      <c r="P481" s="161"/>
      <c r="Q481" s="161"/>
      <c r="R481" s="161"/>
      <c r="S481" s="161"/>
      <c r="T481" s="161"/>
      <c r="U481" s="161"/>
      <c r="V481" s="161"/>
      <c r="W481" s="161"/>
      <c r="X481" s="161"/>
      <c r="Y481" s="150"/>
      <c r="Z481" s="150"/>
      <c r="AA481" s="150"/>
      <c r="AB481" s="150"/>
      <c r="AC481" s="150"/>
      <c r="AD481" s="150"/>
      <c r="AE481" s="150"/>
      <c r="AF481" s="150"/>
      <c r="AG481" s="150" t="s">
        <v>221</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
      <c r="A482" s="157">
        <v>127</v>
      </c>
      <c r="B482" s="158" t="s">
        <v>1438</v>
      </c>
      <c r="C482" s="190" t="s">
        <v>1439</v>
      </c>
      <c r="D482" s="159" t="s">
        <v>0</v>
      </c>
      <c r="E482" s="177">
        <v>201.78569999999999</v>
      </c>
      <c r="F482" s="162">
        <v>3.3</v>
      </c>
      <c r="G482" s="161">
        <f>ROUND(E482*F482,2)</f>
        <v>665.89</v>
      </c>
      <c r="H482" s="162"/>
      <c r="I482" s="161">
        <f>ROUND(E482*H482,2)</f>
        <v>0</v>
      </c>
      <c r="J482" s="162"/>
      <c r="K482" s="161">
        <f>ROUND(E482*J482,2)</f>
        <v>0</v>
      </c>
      <c r="L482" s="161">
        <v>21</v>
      </c>
      <c r="M482" s="161">
        <f>G482*(1+L482/100)</f>
        <v>805.7269</v>
      </c>
      <c r="N482" s="161">
        <v>0</v>
      </c>
      <c r="O482" s="161">
        <f>ROUND(E482*N482,2)</f>
        <v>0</v>
      </c>
      <c r="P482" s="161">
        <v>0</v>
      </c>
      <c r="Q482" s="161">
        <f>ROUND(E482*P482,2)</f>
        <v>0</v>
      </c>
      <c r="R482" s="161" t="s">
        <v>853</v>
      </c>
      <c r="S482" s="161" t="s">
        <v>217</v>
      </c>
      <c r="T482" s="161" t="s">
        <v>218</v>
      </c>
      <c r="U482" s="161">
        <v>0</v>
      </c>
      <c r="V482" s="161">
        <f>ROUND(E482*U482,2)</f>
        <v>0</v>
      </c>
      <c r="W482" s="161"/>
      <c r="X482" s="161" t="s">
        <v>622</v>
      </c>
      <c r="Y482" s="150"/>
      <c r="Z482" s="150"/>
      <c r="AA482" s="150"/>
      <c r="AB482" s="150"/>
      <c r="AC482" s="150"/>
      <c r="AD482" s="150"/>
      <c r="AE482" s="150"/>
      <c r="AF482" s="150"/>
      <c r="AG482" s="150" t="s">
        <v>623</v>
      </c>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
      <c r="A483" s="157"/>
      <c r="B483" s="158"/>
      <c r="C483" s="261"/>
      <c r="D483" s="262"/>
      <c r="E483" s="262"/>
      <c r="F483" s="262"/>
      <c r="G483" s="262"/>
      <c r="H483" s="161"/>
      <c r="I483" s="161"/>
      <c r="J483" s="161"/>
      <c r="K483" s="161"/>
      <c r="L483" s="161"/>
      <c r="M483" s="161"/>
      <c r="N483" s="161"/>
      <c r="O483" s="161"/>
      <c r="P483" s="161"/>
      <c r="Q483" s="161"/>
      <c r="R483" s="161"/>
      <c r="S483" s="161"/>
      <c r="T483" s="161"/>
      <c r="U483" s="161"/>
      <c r="V483" s="161"/>
      <c r="W483" s="161"/>
      <c r="X483" s="161"/>
      <c r="Y483" s="150"/>
      <c r="Z483" s="150"/>
      <c r="AA483" s="150"/>
      <c r="AB483" s="150"/>
      <c r="AC483" s="150"/>
      <c r="AD483" s="150"/>
      <c r="AE483" s="150"/>
      <c r="AF483" s="150"/>
      <c r="AG483" s="150" t="s">
        <v>221</v>
      </c>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x14ac:dyDescent="0.2">
      <c r="A484" s="164" t="s">
        <v>212</v>
      </c>
      <c r="B484" s="165" t="s">
        <v>145</v>
      </c>
      <c r="C484" s="179" t="s">
        <v>146</v>
      </c>
      <c r="D484" s="166"/>
      <c r="E484" s="167"/>
      <c r="F484" s="168"/>
      <c r="G484" s="168">
        <f>SUMIF(AG485:AG501,"&lt;&gt;NOR",G485:G501)</f>
        <v>9154.4700000000012</v>
      </c>
      <c r="H484" s="168"/>
      <c r="I484" s="168">
        <f>SUM(I485:I501)</f>
        <v>0</v>
      </c>
      <c r="J484" s="168"/>
      <c r="K484" s="168">
        <f>SUM(K485:K501)</f>
        <v>0</v>
      </c>
      <c r="L484" s="168"/>
      <c r="M484" s="168">
        <f>SUM(M485:M501)</f>
        <v>11076.908699999998</v>
      </c>
      <c r="N484" s="168"/>
      <c r="O484" s="168">
        <f>SUM(O485:O501)</f>
        <v>0</v>
      </c>
      <c r="P484" s="168"/>
      <c r="Q484" s="168">
        <f>SUM(Q485:Q501)</f>
        <v>0</v>
      </c>
      <c r="R484" s="168"/>
      <c r="S484" s="168"/>
      <c r="T484" s="169"/>
      <c r="U484" s="163"/>
      <c r="V484" s="163">
        <f>SUM(V485:V501)</f>
        <v>2.8</v>
      </c>
      <c r="W484" s="163"/>
      <c r="X484" s="163"/>
      <c r="AG484" t="s">
        <v>213</v>
      </c>
    </row>
    <row r="485" spans="1:60" outlineLevel="1" x14ac:dyDescent="0.2">
      <c r="A485" s="170">
        <v>128</v>
      </c>
      <c r="B485" s="171" t="s">
        <v>868</v>
      </c>
      <c r="C485" s="180" t="s">
        <v>869</v>
      </c>
      <c r="D485" s="172" t="s">
        <v>332</v>
      </c>
      <c r="E485" s="173">
        <v>5</v>
      </c>
      <c r="F485" s="174">
        <v>29.67</v>
      </c>
      <c r="G485" s="175">
        <f>ROUND(E485*F485,2)</f>
        <v>148.35</v>
      </c>
      <c r="H485" s="174"/>
      <c r="I485" s="175">
        <f>ROUND(E485*H485,2)</f>
        <v>0</v>
      </c>
      <c r="J485" s="174"/>
      <c r="K485" s="175">
        <f>ROUND(E485*J485,2)</f>
        <v>0</v>
      </c>
      <c r="L485" s="175">
        <v>21</v>
      </c>
      <c r="M485" s="175">
        <f>G485*(1+L485/100)</f>
        <v>179.50349999999997</v>
      </c>
      <c r="N485" s="175">
        <v>0</v>
      </c>
      <c r="O485" s="175">
        <f>ROUND(E485*N485,2)</f>
        <v>0</v>
      </c>
      <c r="P485" s="175">
        <v>0</v>
      </c>
      <c r="Q485" s="175">
        <f>ROUND(E485*P485,2)</f>
        <v>0</v>
      </c>
      <c r="R485" s="175" t="s">
        <v>853</v>
      </c>
      <c r="S485" s="175" t="s">
        <v>217</v>
      </c>
      <c r="T485" s="176" t="s">
        <v>218</v>
      </c>
      <c r="U485" s="161">
        <v>5.0999999999999997E-2</v>
      </c>
      <c r="V485" s="161">
        <f>ROUND(E485*U485,2)</f>
        <v>0.26</v>
      </c>
      <c r="W485" s="161"/>
      <c r="X485" s="161" t="s">
        <v>241</v>
      </c>
      <c r="Y485" s="150"/>
      <c r="Z485" s="150"/>
      <c r="AA485" s="150"/>
      <c r="AB485" s="150"/>
      <c r="AC485" s="150"/>
      <c r="AD485" s="150"/>
      <c r="AE485" s="150"/>
      <c r="AF485" s="150"/>
      <c r="AG485" s="150" t="s">
        <v>744</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
      <c r="A486" s="157"/>
      <c r="B486" s="158"/>
      <c r="C486" s="189" t="s">
        <v>2314</v>
      </c>
      <c r="D486" s="184"/>
      <c r="E486" s="185">
        <v>5</v>
      </c>
      <c r="F486" s="161"/>
      <c r="G486" s="161"/>
      <c r="H486" s="161"/>
      <c r="I486" s="161"/>
      <c r="J486" s="161"/>
      <c r="K486" s="161"/>
      <c r="L486" s="161"/>
      <c r="M486" s="161"/>
      <c r="N486" s="161"/>
      <c r="O486" s="161"/>
      <c r="P486" s="161"/>
      <c r="Q486" s="161"/>
      <c r="R486" s="161"/>
      <c r="S486" s="161"/>
      <c r="T486" s="161"/>
      <c r="U486" s="161"/>
      <c r="V486" s="161"/>
      <c r="W486" s="161"/>
      <c r="X486" s="161"/>
      <c r="Y486" s="150"/>
      <c r="Z486" s="150"/>
      <c r="AA486" s="150"/>
      <c r="AB486" s="150"/>
      <c r="AC486" s="150"/>
      <c r="AD486" s="150"/>
      <c r="AE486" s="150"/>
      <c r="AF486" s="150"/>
      <c r="AG486" s="150" t="s">
        <v>246</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
      <c r="A487" s="157"/>
      <c r="B487" s="158"/>
      <c r="C487" s="261"/>
      <c r="D487" s="262"/>
      <c r="E487" s="262"/>
      <c r="F487" s="262"/>
      <c r="G487" s="262"/>
      <c r="H487" s="161"/>
      <c r="I487" s="161"/>
      <c r="J487" s="161"/>
      <c r="K487" s="161"/>
      <c r="L487" s="161"/>
      <c r="M487" s="161"/>
      <c r="N487" s="161"/>
      <c r="O487" s="161"/>
      <c r="P487" s="161"/>
      <c r="Q487" s="161"/>
      <c r="R487" s="161"/>
      <c r="S487" s="161"/>
      <c r="T487" s="161"/>
      <c r="U487" s="161"/>
      <c r="V487" s="161"/>
      <c r="W487" s="161"/>
      <c r="X487" s="161"/>
      <c r="Y487" s="150"/>
      <c r="Z487" s="150"/>
      <c r="AA487" s="150"/>
      <c r="AB487" s="150"/>
      <c r="AC487" s="150"/>
      <c r="AD487" s="150"/>
      <c r="AE487" s="150"/>
      <c r="AF487" s="150"/>
      <c r="AG487" s="150" t="s">
        <v>221</v>
      </c>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outlineLevel="1" x14ac:dyDescent="0.2">
      <c r="A488" s="170">
        <v>129</v>
      </c>
      <c r="B488" s="171" t="s">
        <v>870</v>
      </c>
      <c r="C488" s="180" t="s">
        <v>871</v>
      </c>
      <c r="D488" s="172" t="s">
        <v>332</v>
      </c>
      <c r="E488" s="173">
        <v>1</v>
      </c>
      <c r="F488" s="174">
        <v>232.65</v>
      </c>
      <c r="G488" s="175">
        <f>ROUND(E488*F488,2)</f>
        <v>232.65</v>
      </c>
      <c r="H488" s="174"/>
      <c r="I488" s="175">
        <f>ROUND(E488*H488,2)</f>
        <v>0</v>
      </c>
      <c r="J488" s="174"/>
      <c r="K488" s="175">
        <f>ROUND(E488*J488,2)</f>
        <v>0</v>
      </c>
      <c r="L488" s="175">
        <v>21</v>
      </c>
      <c r="M488" s="175">
        <f>G488*(1+L488/100)</f>
        <v>281.50650000000002</v>
      </c>
      <c r="N488" s="175">
        <v>0</v>
      </c>
      <c r="O488" s="175">
        <f>ROUND(E488*N488,2)</f>
        <v>0</v>
      </c>
      <c r="P488" s="175">
        <v>0</v>
      </c>
      <c r="Q488" s="175">
        <f>ROUND(E488*P488,2)</f>
        <v>0</v>
      </c>
      <c r="R488" s="175" t="s">
        <v>853</v>
      </c>
      <c r="S488" s="175" t="s">
        <v>217</v>
      </c>
      <c r="T488" s="176" t="s">
        <v>218</v>
      </c>
      <c r="U488" s="161">
        <v>0.06</v>
      </c>
      <c r="V488" s="161">
        <f>ROUND(E488*U488,2)</f>
        <v>0.06</v>
      </c>
      <c r="W488" s="161"/>
      <c r="X488" s="161" t="s">
        <v>241</v>
      </c>
      <c r="Y488" s="150"/>
      <c r="Z488" s="150"/>
      <c r="AA488" s="150"/>
      <c r="AB488" s="150"/>
      <c r="AC488" s="150"/>
      <c r="AD488" s="150"/>
      <c r="AE488" s="150"/>
      <c r="AF488" s="150"/>
      <c r="AG488" s="150" t="s">
        <v>744</v>
      </c>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row>
    <row r="489" spans="1:60" outlineLevel="1" x14ac:dyDescent="0.2">
      <c r="A489" s="157"/>
      <c r="B489" s="158"/>
      <c r="C489" s="250"/>
      <c r="D489" s="251"/>
      <c r="E489" s="251"/>
      <c r="F489" s="251"/>
      <c r="G489" s="251"/>
      <c r="H489" s="161"/>
      <c r="I489" s="161"/>
      <c r="J489" s="161"/>
      <c r="K489" s="161"/>
      <c r="L489" s="161"/>
      <c r="M489" s="161"/>
      <c r="N489" s="161"/>
      <c r="O489" s="161"/>
      <c r="P489" s="161"/>
      <c r="Q489" s="161"/>
      <c r="R489" s="161"/>
      <c r="S489" s="161"/>
      <c r="T489" s="161"/>
      <c r="U489" s="161"/>
      <c r="V489" s="161"/>
      <c r="W489" s="161"/>
      <c r="X489" s="161"/>
      <c r="Y489" s="150"/>
      <c r="Z489" s="150"/>
      <c r="AA489" s="150"/>
      <c r="AB489" s="150"/>
      <c r="AC489" s="150"/>
      <c r="AD489" s="150"/>
      <c r="AE489" s="150"/>
      <c r="AF489" s="150"/>
      <c r="AG489" s="150" t="s">
        <v>221</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
      <c r="A490" s="170">
        <v>130</v>
      </c>
      <c r="B490" s="171" t="s">
        <v>872</v>
      </c>
      <c r="C490" s="180" t="s">
        <v>873</v>
      </c>
      <c r="D490" s="172" t="s">
        <v>332</v>
      </c>
      <c r="E490" s="173">
        <v>5</v>
      </c>
      <c r="F490" s="174">
        <v>226.72</v>
      </c>
      <c r="G490" s="175">
        <f>ROUND(E490*F490,2)</f>
        <v>1133.5999999999999</v>
      </c>
      <c r="H490" s="174"/>
      <c r="I490" s="175">
        <f>ROUND(E490*H490,2)</f>
        <v>0</v>
      </c>
      <c r="J490" s="174"/>
      <c r="K490" s="175">
        <f>ROUND(E490*J490,2)</f>
        <v>0</v>
      </c>
      <c r="L490" s="175">
        <v>21</v>
      </c>
      <c r="M490" s="175">
        <f>G490*(1+L490/100)</f>
        <v>1371.6559999999999</v>
      </c>
      <c r="N490" s="175">
        <v>1.2E-4</v>
      </c>
      <c r="O490" s="175">
        <f>ROUND(E490*N490,2)</f>
        <v>0</v>
      </c>
      <c r="P490" s="175">
        <v>0</v>
      </c>
      <c r="Q490" s="175">
        <f>ROUND(E490*P490,2)</f>
        <v>0</v>
      </c>
      <c r="R490" s="175" t="s">
        <v>853</v>
      </c>
      <c r="S490" s="175" t="s">
        <v>217</v>
      </c>
      <c r="T490" s="176" t="s">
        <v>218</v>
      </c>
      <c r="U490" s="161">
        <v>7.1999999999999995E-2</v>
      </c>
      <c r="V490" s="161">
        <f>ROUND(E490*U490,2)</f>
        <v>0.36</v>
      </c>
      <c r="W490" s="161"/>
      <c r="X490" s="161" t="s">
        <v>241</v>
      </c>
      <c r="Y490" s="150"/>
      <c r="Z490" s="150"/>
      <c r="AA490" s="150"/>
      <c r="AB490" s="150"/>
      <c r="AC490" s="150"/>
      <c r="AD490" s="150"/>
      <c r="AE490" s="150"/>
      <c r="AF490" s="150"/>
      <c r="AG490" s="150" t="s">
        <v>242</v>
      </c>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
      <c r="A491" s="157"/>
      <c r="B491" s="158"/>
      <c r="C491" s="189" t="s">
        <v>97</v>
      </c>
      <c r="D491" s="184"/>
      <c r="E491" s="185">
        <v>5</v>
      </c>
      <c r="F491" s="161"/>
      <c r="G491" s="161"/>
      <c r="H491" s="161"/>
      <c r="I491" s="161"/>
      <c r="J491" s="161"/>
      <c r="K491" s="161"/>
      <c r="L491" s="161"/>
      <c r="M491" s="161"/>
      <c r="N491" s="161"/>
      <c r="O491" s="161"/>
      <c r="P491" s="161"/>
      <c r="Q491" s="161"/>
      <c r="R491" s="161"/>
      <c r="S491" s="161"/>
      <c r="T491" s="161"/>
      <c r="U491" s="161"/>
      <c r="V491" s="161"/>
      <c r="W491" s="161"/>
      <c r="X491" s="161"/>
      <c r="Y491" s="150"/>
      <c r="Z491" s="150"/>
      <c r="AA491" s="150"/>
      <c r="AB491" s="150"/>
      <c r="AC491" s="150"/>
      <c r="AD491" s="150"/>
      <c r="AE491" s="150"/>
      <c r="AF491" s="150"/>
      <c r="AG491" s="150" t="s">
        <v>246</v>
      </c>
      <c r="AH491" s="150">
        <v>0</v>
      </c>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
      <c r="A492" s="157"/>
      <c r="B492" s="158"/>
      <c r="C492" s="261"/>
      <c r="D492" s="262"/>
      <c r="E492" s="262"/>
      <c r="F492" s="262"/>
      <c r="G492" s="262"/>
      <c r="H492" s="161"/>
      <c r="I492" s="161"/>
      <c r="J492" s="161"/>
      <c r="K492" s="161"/>
      <c r="L492" s="161"/>
      <c r="M492" s="161"/>
      <c r="N492" s="161"/>
      <c r="O492" s="161"/>
      <c r="P492" s="161"/>
      <c r="Q492" s="161"/>
      <c r="R492" s="161"/>
      <c r="S492" s="161"/>
      <c r="T492" s="161"/>
      <c r="U492" s="161"/>
      <c r="V492" s="161"/>
      <c r="W492" s="161"/>
      <c r="X492" s="161"/>
      <c r="Y492" s="150"/>
      <c r="Z492" s="150"/>
      <c r="AA492" s="150"/>
      <c r="AB492" s="150"/>
      <c r="AC492" s="150"/>
      <c r="AD492" s="150"/>
      <c r="AE492" s="150"/>
      <c r="AF492" s="150"/>
      <c r="AG492" s="150" t="s">
        <v>221</v>
      </c>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ht="22.5" outlineLevel="1" x14ac:dyDescent="0.2">
      <c r="A493" s="170">
        <v>131</v>
      </c>
      <c r="B493" s="171" t="s">
        <v>874</v>
      </c>
      <c r="C493" s="180" t="s">
        <v>875</v>
      </c>
      <c r="D493" s="172" t="s">
        <v>332</v>
      </c>
      <c r="E493" s="173">
        <v>5</v>
      </c>
      <c r="F493" s="174">
        <v>635.03</v>
      </c>
      <c r="G493" s="175">
        <f>ROUND(E493*F493,2)</f>
        <v>3175.15</v>
      </c>
      <c r="H493" s="174"/>
      <c r="I493" s="175">
        <f>ROUND(E493*H493,2)</f>
        <v>0</v>
      </c>
      <c r="J493" s="174"/>
      <c r="K493" s="175">
        <f>ROUND(E493*J493,2)</f>
        <v>0</v>
      </c>
      <c r="L493" s="175">
        <v>21</v>
      </c>
      <c r="M493" s="175">
        <f>G493*(1+L493/100)</f>
        <v>3841.9315000000001</v>
      </c>
      <c r="N493" s="175">
        <v>5.1999999999999995E-4</v>
      </c>
      <c r="O493" s="175">
        <f>ROUND(E493*N493,2)</f>
        <v>0</v>
      </c>
      <c r="P493" s="175">
        <v>0</v>
      </c>
      <c r="Q493" s="175">
        <f>ROUND(E493*P493,2)</f>
        <v>0</v>
      </c>
      <c r="R493" s="175" t="s">
        <v>853</v>
      </c>
      <c r="S493" s="175" t="s">
        <v>217</v>
      </c>
      <c r="T493" s="176" t="s">
        <v>218</v>
      </c>
      <c r="U493" s="161">
        <v>0.23</v>
      </c>
      <c r="V493" s="161">
        <f>ROUND(E493*U493,2)</f>
        <v>1.1499999999999999</v>
      </c>
      <c r="W493" s="161"/>
      <c r="X493" s="161" t="s">
        <v>241</v>
      </c>
      <c r="Y493" s="150"/>
      <c r="Z493" s="150"/>
      <c r="AA493" s="150"/>
      <c r="AB493" s="150"/>
      <c r="AC493" s="150"/>
      <c r="AD493" s="150"/>
      <c r="AE493" s="150"/>
      <c r="AF493" s="150"/>
      <c r="AG493" s="150" t="s">
        <v>242</v>
      </c>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
      <c r="A494" s="157"/>
      <c r="B494" s="158"/>
      <c r="C494" s="250"/>
      <c r="D494" s="251"/>
      <c r="E494" s="251"/>
      <c r="F494" s="251"/>
      <c r="G494" s="251"/>
      <c r="H494" s="161"/>
      <c r="I494" s="161"/>
      <c r="J494" s="161"/>
      <c r="K494" s="161"/>
      <c r="L494" s="161"/>
      <c r="M494" s="161"/>
      <c r="N494" s="161"/>
      <c r="O494" s="161"/>
      <c r="P494" s="161"/>
      <c r="Q494" s="161"/>
      <c r="R494" s="161"/>
      <c r="S494" s="161"/>
      <c r="T494" s="161"/>
      <c r="U494" s="161"/>
      <c r="V494" s="161"/>
      <c r="W494" s="161"/>
      <c r="X494" s="161"/>
      <c r="Y494" s="150"/>
      <c r="Z494" s="150"/>
      <c r="AA494" s="150"/>
      <c r="AB494" s="150"/>
      <c r="AC494" s="150"/>
      <c r="AD494" s="150"/>
      <c r="AE494" s="150"/>
      <c r="AF494" s="150"/>
      <c r="AG494" s="150" t="s">
        <v>221</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ht="22.5" outlineLevel="1" x14ac:dyDescent="0.2">
      <c r="A495" s="170">
        <v>132</v>
      </c>
      <c r="B495" s="171" t="s">
        <v>876</v>
      </c>
      <c r="C495" s="180" t="s">
        <v>877</v>
      </c>
      <c r="D495" s="172" t="s">
        <v>332</v>
      </c>
      <c r="E495" s="173">
        <v>5</v>
      </c>
      <c r="F495" s="174">
        <v>477.17</v>
      </c>
      <c r="G495" s="175">
        <f>ROUND(E495*F495,2)</f>
        <v>2385.85</v>
      </c>
      <c r="H495" s="174"/>
      <c r="I495" s="175">
        <f>ROUND(E495*H495,2)</f>
        <v>0</v>
      </c>
      <c r="J495" s="174"/>
      <c r="K495" s="175">
        <f>ROUND(E495*J495,2)</f>
        <v>0</v>
      </c>
      <c r="L495" s="175">
        <v>21</v>
      </c>
      <c r="M495" s="175">
        <f>G495*(1+L495/100)</f>
        <v>2886.8784999999998</v>
      </c>
      <c r="N495" s="175">
        <v>3.6999999999999999E-4</v>
      </c>
      <c r="O495" s="175">
        <f>ROUND(E495*N495,2)</f>
        <v>0</v>
      </c>
      <c r="P495" s="175">
        <v>0</v>
      </c>
      <c r="Q495" s="175">
        <f>ROUND(E495*P495,2)</f>
        <v>0</v>
      </c>
      <c r="R495" s="175" t="s">
        <v>853</v>
      </c>
      <c r="S495" s="175" t="s">
        <v>217</v>
      </c>
      <c r="T495" s="176" t="s">
        <v>218</v>
      </c>
      <c r="U495" s="161">
        <v>0.19</v>
      </c>
      <c r="V495" s="161">
        <f>ROUND(E495*U495,2)</f>
        <v>0.95</v>
      </c>
      <c r="W495" s="161"/>
      <c r="X495" s="161" t="s">
        <v>241</v>
      </c>
      <c r="Y495" s="150"/>
      <c r="Z495" s="150"/>
      <c r="AA495" s="150"/>
      <c r="AB495" s="150"/>
      <c r="AC495" s="150"/>
      <c r="AD495" s="150"/>
      <c r="AE495" s="150"/>
      <c r="AF495" s="150"/>
      <c r="AG495" s="150" t="s">
        <v>242</v>
      </c>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
      <c r="A496" s="157"/>
      <c r="B496" s="158"/>
      <c r="C496" s="250"/>
      <c r="D496" s="251"/>
      <c r="E496" s="251"/>
      <c r="F496" s="251"/>
      <c r="G496" s="251"/>
      <c r="H496" s="161"/>
      <c r="I496" s="161"/>
      <c r="J496" s="161"/>
      <c r="K496" s="161"/>
      <c r="L496" s="161"/>
      <c r="M496" s="161"/>
      <c r="N496" s="161"/>
      <c r="O496" s="161"/>
      <c r="P496" s="161"/>
      <c r="Q496" s="161"/>
      <c r="R496" s="161"/>
      <c r="S496" s="161"/>
      <c r="T496" s="161"/>
      <c r="U496" s="161"/>
      <c r="V496" s="161"/>
      <c r="W496" s="161"/>
      <c r="X496" s="161"/>
      <c r="Y496" s="150"/>
      <c r="Z496" s="150"/>
      <c r="AA496" s="150"/>
      <c r="AB496" s="150"/>
      <c r="AC496" s="150"/>
      <c r="AD496" s="150"/>
      <c r="AE496" s="150"/>
      <c r="AF496" s="150"/>
      <c r="AG496" s="150" t="s">
        <v>221</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ht="22.5" outlineLevel="1" x14ac:dyDescent="0.2">
      <c r="A497" s="170">
        <v>133</v>
      </c>
      <c r="B497" s="171" t="s">
        <v>881</v>
      </c>
      <c r="C497" s="180" t="s">
        <v>882</v>
      </c>
      <c r="D497" s="172" t="s">
        <v>332</v>
      </c>
      <c r="E497" s="173">
        <v>5</v>
      </c>
      <c r="F497" s="174">
        <v>414.25</v>
      </c>
      <c r="G497" s="175">
        <f>ROUND(E497*F497,2)</f>
        <v>2071.25</v>
      </c>
      <c r="H497" s="174"/>
      <c r="I497" s="175">
        <f>ROUND(E497*H497,2)</f>
        <v>0</v>
      </c>
      <c r="J497" s="174"/>
      <c r="K497" s="175">
        <f>ROUND(E497*J497,2)</f>
        <v>0</v>
      </c>
      <c r="L497" s="175">
        <v>21</v>
      </c>
      <c r="M497" s="175">
        <f>G497*(1+L497/100)</f>
        <v>2506.2125000000001</v>
      </c>
      <c r="N497" s="175">
        <v>2.0000000000000001E-4</v>
      </c>
      <c r="O497" s="175">
        <f>ROUND(E497*N497,2)</f>
        <v>0</v>
      </c>
      <c r="P497" s="175">
        <v>0</v>
      </c>
      <c r="Q497" s="175">
        <f>ROUND(E497*P497,2)</f>
        <v>0</v>
      </c>
      <c r="R497" s="175" t="s">
        <v>295</v>
      </c>
      <c r="S497" s="175" t="s">
        <v>217</v>
      </c>
      <c r="T497" s="176" t="s">
        <v>218</v>
      </c>
      <c r="U497" s="161">
        <v>0</v>
      </c>
      <c r="V497" s="161">
        <f>ROUND(E497*U497,2)</f>
        <v>0</v>
      </c>
      <c r="W497" s="161"/>
      <c r="X497" s="161" t="s">
        <v>296</v>
      </c>
      <c r="Y497" s="150"/>
      <c r="Z497" s="150"/>
      <c r="AA497" s="150"/>
      <c r="AB497" s="150"/>
      <c r="AC497" s="150"/>
      <c r="AD497" s="150"/>
      <c r="AE497" s="150"/>
      <c r="AF497" s="150"/>
      <c r="AG497" s="150" t="s">
        <v>883</v>
      </c>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
      <c r="A498" s="157"/>
      <c r="B498" s="158"/>
      <c r="C498" s="189" t="s">
        <v>97</v>
      </c>
      <c r="D498" s="184"/>
      <c r="E498" s="185">
        <v>5</v>
      </c>
      <c r="F498" s="161"/>
      <c r="G498" s="161"/>
      <c r="H498" s="161"/>
      <c r="I498" s="161"/>
      <c r="J498" s="161"/>
      <c r="K498" s="161"/>
      <c r="L498" s="161"/>
      <c r="M498" s="161"/>
      <c r="N498" s="161"/>
      <c r="O498" s="161"/>
      <c r="P498" s="161"/>
      <c r="Q498" s="161"/>
      <c r="R498" s="161"/>
      <c r="S498" s="161"/>
      <c r="T498" s="161"/>
      <c r="U498" s="161"/>
      <c r="V498" s="161"/>
      <c r="W498" s="161"/>
      <c r="X498" s="161"/>
      <c r="Y498" s="150"/>
      <c r="Z498" s="150"/>
      <c r="AA498" s="150"/>
      <c r="AB498" s="150"/>
      <c r="AC498" s="150"/>
      <c r="AD498" s="150"/>
      <c r="AE498" s="150"/>
      <c r="AF498" s="150"/>
      <c r="AG498" s="150" t="s">
        <v>246</v>
      </c>
      <c r="AH498" s="150">
        <v>0</v>
      </c>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
      <c r="A499" s="157"/>
      <c r="B499" s="158"/>
      <c r="C499" s="261"/>
      <c r="D499" s="262"/>
      <c r="E499" s="262"/>
      <c r="F499" s="262"/>
      <c r="G499" s="262"/>
      <c r="H499" s="161"/>
      <c r="I499" s="161"/>
      <c r="J499" s="161"/>
      <c r="K499" s="161"/>
      <c r="L499" s="161"/>
      <c r="M499" s="161"/>
      <c r="N499" s="161"/>
      <c r="O499" s="161"/>
      <c r="P499" s="161"/>
      <c r="Q499" s="161"/>
      <c r="R499" s="161"/>
      <c r="S499" s="161"/>
      <c r="T499" s="161"/>
      <c r="U499" s="161"/>
      <c r="V499" s="161"/>
      <c r="W499" s="161"/>
      <c r="X499" s="161"/>
      <c r="Y499" s="150"/>
      <c r="Z499" s="150"/>
      <c r="AA499" s="150"/>
      <c r="AB499" s="150"/>
      <c r="AC499" s="150"/>
      <c r="AD499" s="150"/>
      <c r="AE499" s="150"/>
      <c r="AF499" s="150"/>
      <c r="AG499" s="150" t="s">
        <v>221</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
      <c r="A500" s="170">
        <v>134</v>
      </c>
      <c r="B500" s="171" t="s">
        <v>884</v>
      </c>
      <c r="C500" s="180" t="s">
        <v>885</v>
      </c>
      <c r="D500" s="172" t="s">
        <v>300</v>
      </c>
      <c r="E500" s="173">
        <v>6.0499999999999998E-3</v>
      </c>
      <c r="F500" s="174">
        <v>1259.5</v>
      </c>
      <c r="G500" s="175">
        <f>ROUND(E500*F500,2)</f>
        <v>7.62</v>
      </c>
      <c r="H500" s="174"/>
      <c r="I500" s="175">
        <f>ROUND(E500*H500,2)</f>
        <v>0</v>
      </c>
      <c r="J500" s="174"/>
      <c r="K500" s="175">
        <f>ROUND(E500*J500,2)</f>
        <v>0</v>
      </c>
      <c r="L500" s="175">
        <v>21</v>
      </c>
      <c r="M500" s="175">
        <f>G500*(1+L500/100)</f>
        <v>9.2202000000000002</v>
      </c>
      <c r="N500" s="175">
        <v>0</v>
      </c>
      <c r="O500" s="175">
        <f>ROUND(E500*N500,2)</f>
        <v>0</v>
      </c>
      <c r="P500" s="175">
        <v>0</v>
      </c>
      <c r="Q500" s="175">
        <f>ROUND(E500*P500,2)</f>
        <v>0</v>
      </c>
      <c r="R500" s="175" t="s">
        <v>853</v>
      </c>
      <c r="S500" s="175" t="s">
        <v>217</v>
      </c>
      <c r="T500" s="176" t="s">
        <v>218</v>
      </c>
      <c r="U500" s="161">
        <v>2.5750000000000002</v>
      </c>
      <c r="V500" s="161">
        <f>ROUND(E500*U500,2)</f>
        <v>0.02</v>
      </c>
      <c r="W500" s="161"/>
      <c r="X500" s="161" t="s">
        <v>622</v>
      </c>
      <c r="Y500" s="150"/>
      <c r="Z500" s="150"/>
      <c r="AA500" s="150"/>
      <c r="AB500" s="150"/>
      <c r="AC500" s="150"/>
      <c r="AD500" s="150"/>
      <c r="AE500" s="150"/>
      <c r="AF500" s="150"/>
      <c r="AG500" s="150" t="s">
        <v>623</v>
      </c>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
      <c r="A501" s="157"/>
      <c r="B501" s="158"/>
      <c r="C501" s="250"/>
      <c r="D501" s="251"/>
      <c r="E501" s="251"/>
      <c r="F501" s="251"/>
      <c r="G501" s="251"/>
      <c r="H501" s="161"/>
      <c r="I501" s="161"/>
      <c r="J501" s="161"/>
      <c r="K501" s="161"/>
      <c r="L501" s="161"/>
      <c r="M501" s="161"/>
      <c r="N501" s="161"/>
      <c r="O501" s="161"/>
      <c r="P501" s="161"/>
      <c r="Q501" s="161"/>
      <c r="R501" s="161"/>
      <c r="S501" s="161"/>
      <c r="T501" s="161"/>
      <c r="U501" s="161"/>
      <c r="V501" s="161"/>
      <c r="W501" s="161"/>
      <c r="X501" s="161"/>
      <c r="Y501" s="150"/>
      <c r="Z501" s="150"/>
      <c r="AA501" s="150"/>
      <c r="AB501" s="150"/>
      <c r="AC501" s="150"/>
      <c r="AD501" s="150"/>
      <c r="AE501" s="150"/>
      <c r="AF501" s="150"/>
      <c r="AG501" s="150" t="s">
        <v>221</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x14ac:dyDescent="0.2">
      <c r="A502" s="164" t="s">
        <v>212</v>
      </c>
      <c r="B502" s="165" t="s">
        <v>147</v>
      </c>
      <c r="C502" s="179" t="s">
        <v>148</v>
      </c>
      <c r="D502" s="166"/>
      <c r="E502" s="167"/>
      <c r="F502" s="168"/>
      <c r="G502" s="168">
        <f>SUMIF(AG503:AG515,"&lt;&gt;NOR",G503:G515)</f>
        <v>2653.9400000000005</v>
      </c>
      <c r="H502" s="168"/>
      <c r="I502" s="168">
        <f>SUM(I503:I515)</f>
        <v>0</v>
      </c>
      <c r="J502" s="168"/>
      <c r="K502" s="168">
        <f>SUM(K503:K515)</f>
        <v>0</v>
      </c>
      <c r="L502" s="168"/>
      <c r="M502" s="168">
        <f>SUM(M503:M515)</f>
        <v>3211.2673999999997</v>
      </c>
      <c r="N502" s="168"/>
      <c r="O502" s="168">
        <f>SUM(O503:O515)</f>
        <v>0</v>
      </c>
      <c r="P502" s="168"/>
      <c r="Q502" s="168">
        <f>SUM(Q503:Q515)</f>
        <v>0.12</v>
      </c>
      <c r="R502" s="168"/>
      <c r="S502" s="168"/>
      <c r="T502" s="169"/>
      <c r="U502" s="163"/>
      <c r="V502" s="163">
        <f>SUM(V503:V515)</f>
        <v>4.33</v>
      </c>
      <c r="W502" s="163"/>
      <c r="X502" s="163"/>
      <c r="AG502" t="s">
        <v>213</v>
      </c>
    </row>
    <row r="503" spans="1:60" ht="22.5" outlineLevel="1" x14ac:dyDescent="0.2">
      <c r="A503" s="170">
        <v>135</v>
      </c>
      <c r="B503" s="171" t="s">
        <v>886</v>
      </c>
      <c r="C503" s="180" t="s">
        <v>887</v>
      </c>
      <c r="D503" s="172" t="s">
        <v>332</v>
      </c>
      <c r="E503" s="173">
        <v>5</v>
      </c>
      <c r="F503" s="174">
        <v>160.24</v>
      </c>
      <c r="G503" s="175">
        <f>ROUND(E503*F503,2)</f>
        <v>801.2</v>
      </c>
      <c r="H503" s="174"/>
      <c r="I503" s="175">
        <f>ROUND(E503*H503,2)</f>
        <v>0</v>
      </c>
      <c r="J503" s="174"/>
      <c r="K503" s="175">
        <f>ROUND(E503*J503,2)</f>
        <v>0</v>
      </c>
      <c r="L503" s="175">
        <v>21</v>
      </c>
      <c r="M503" s="175">
        <f>G503*(1+L503/100)</f>
        <v>969.452</v>
      </c>
      <c r="N503" s="175">
        <v>0</v>
      </c>
      <c r="O503" s="175">
        <f>ROUND(E503*N503,2)</f>
        <v>0</v>
      </c>
      <c r="P503" s="175">
        <v>0</v>
      </c>
      <c r="Q503" s="175">
        <f>ROUND(E503*P503,2)</f>
        <v>0</v>
      </c>
      <c r="R503" s="175" t="s">
        <v>304</v>
      </c>
      <c r="S503" s="175" t="s">
        <v>217</v>
      </c>
      <c r="T503" s="176" t="s">
        <v>218</v>
      </c>
      <c r="U503" s="161">
        <v>0.26800000000000002</v>
      </c>
      <c r="V503" s="161">
        <f>ROUND(E503*U503,2)</f>
        <v>1.34</v>
      </c>
      <c r="W503" s="161"/>
      <c r="X503" s="161" t="s">
        <v>241</v>
      </c>
      <c r="Y503" s="150"/>
      <c r="Z503" s="150"/>
      <c r="AA503" s="150"/>
      <c r="AB503" s="150"/>
      <c r="AC503" s="150"/>
      <c r="AD503" s="150"/>
      <c r="AE503" s="150"/>
      <c r="AF503" s="150"/>
      <c r="AG503" s="150" t="s">
        <v>744</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
      <c r="A504" s="157"/>
      <c r="B504" s="158"/>
      <c r="C504" s="189" t="s">
        <v>97</v>
      </c>
      <c r="D504" s="184"/>
      <c r="E504" s="185">
        <v>5</v>
      </c>
      <c r="F504" s="161"/>
      <c r="G504" s="161"/>
      <c r="H504" s="161"/>
      <c r="I504" s="161"/>
      <c r="J504" s="161"/>
      <c r="K504" s="161"/>
      <c r="L504" s="161"/>
      <c r="M504" s="161"/>
      <c r="N504" s="161"/>
      <c r="O504" s="161"/>
      <c r="P504" s="161"/>
      <c r="Q504" s="161"/>
      <c r="R504" s="161"/>
      <c r="S504" s="161"/>
      <c r="T504" s="161"/>
      <c r="U504" s="161"/>
      <c r="V504" s="161"/>
      <c r="W504" s="161"/>
      <c r="X504" s="161"/>
      <c r="Y504" s="150"/>
      <c r="Z504" s="150"/>
      <c r="AA504" s="150"/>
      <c r="AB504" s="150"/>
      <c r="AC504" s="150"/>
      <c r="AD504" s="150"/>
      <c r="AE504" s="150"/>
      <c r="AF504" s="150"/>
      <c r="AG504" s="150" t="s">
        <v>246</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
      <c r="A505" s="157"/>
      <c r="B505" s="158"/>
      <c r="C505" s="261"/>
      <c r="D505" s="262"/>
      <c r="E505" s="262"/>
      <c r="F505" s="262"/>
      <c r="G505" s="262"/>
      <c r="H505" s="161"/>
      <c r="I505" s="161"/>
      <c r="J505" s="161"/>
      <c r="K505" s="161"/>
      <c r="L505" s="161"/>
      <c r="M505" s="161"/>
      <c r="N505" s="161"/>
      <c r="O505" s="161"/>
      <c r="P505" s="161"/>
      <c r="Q505" s="161"/>
      <c r="R505" s="161"/>
      <c r="S505" s="161"/>
      <c r="T505" s="161"/>
      <c r="U505" s="161"/>
      <c r="V505" s="161"/>
      <c r="W505" s="161"/>
      <c r="X505" s="161"/>
      <c r="Y505" s="150"/>
      <c r="Z505" s="150"/>
      <c r="AA505" s="150"/>
      <c r="AB505" s="150"/>
      <c r="AC505" s="150"/>
      <c r="AD505" s="150"/>
      <c r="AE505" s="150"/>
      <c r="AF505" s="150"/>
      <c r="AG505" s="150" t="s">
        <v>221</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
      <c r="A506" s="170">
        <v>136</v>
      </c>
      <c r="B506" s="171" t="s">
        <v>2315</v>
      </c>
      <c r="C506" s="180" t="s">
        <v>2316</v>
      </c>
      <c r="D506" s="172" t="s">
        <v>332</v>
      </c>
      <c r="E506" s="173">
        <v>5</v>
      </c>
      <c r="F506" s="174">
        <v>160.24</v>
      </c>
      <c r="G506" s="175">
        <f>ROUND(E506*F506,2)</f>
        <v>801.2</v>
      </c>
      <c r="H506" s="174"/>
      <c r="I506" s="175">
        <f>ROUND(E506*H506,2)</f>
        <v>0</v>
      </c>
      <c r="J506" s="174"/>
      <c r="K506" s="175">
        <f>ROUND(E506*J506,2)</f>
        <v>0</v>
      </c>
      <c r="L506" s="175">
        <v>21</v>
      </c>
      <c r="M506" s="175">
        <f>G506*(1+L506/100)</f>
        <v>969.452</v>
      </c>
      <c r="N506" s="175">
        <v>8.0000000000000007E-5</v>
      </c>
      <c r="O506" s="175">
        <f>ROUND(E506*N506,2)</f>
        <v>0</v>
      </c>
      <c r="P506" s="175">
        <v>2.4930000000000001E-2</v>
      </c>
      <c r="Q506" s="175">
        <f>ROUND(E506*P506,2)</f>
        <v>0.12</v>
      </c>
      <c r="R506" s="175" t="s">
        <v>853</v>
      </c>
      <c r="S506" s="175" t="s">
        <v>217</v>
      </c>
      <c r="T506" s="176" t="s">
        <v>218</v>
      </c>
      <c r="U506" s="161">
        <v>0.26800000000000002</v>
      </c>
      <c r="V506" s="161">
        <f>ROUND(E506*U506,2)</f>
        <v>1.34</v>
      </c>
      <c r="W506" s="161"/>
      <c r="X506" s="161" t="s">
        <v>241</v>
      </c>
      <c r="Y506" s="150"/>
      <c r="Z506" s="150"/>
      <c r="AA506" s="150"/>
      <c r="AB506" s="150"/>
      <c r="AC506" s="150"/>
      <c r="AD506" s="150"/>
      <c r="AE506" s="150"/>
      <c r="AF506" s="150"/>
      <c r="AG506" s="150" t="s">
        <v>242</v>
      </c>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
      <c r="A507" s="157"/>
      <c r="B507" s="158"/>
      <c r="C507" s="189" t="s">
        <v>2317</v>
      </c>
      <c r="D507" s="184"/>
      <c r="E507" s="185">
        <v>5</v>
      </c>
      <c r="F507" s="161"/>
      <c r="G507" s="161"/>
      <c r="H507" s="161"/>
      <c r="I507" s="161"/>
      <c r="J507" s="161"/>
      <c r="K507" s="161"/>
      <c r="L507" s="161"/>
      <c r="M507" s="161"/>
      <c r="N507" s="161"/>
      <c r="O507" s="161"/>
      <c r="P507" s="161"/>
      <c r="Q507" s="161"/>
      <c r="R507" s="161"/>
      <c r="S507" s="161"/>
      <c r="T507" s="161"/>
      <c r="U507" s="161"/>
      <c r="V507" s="161"/>
      <c r="W507" s="161"/>
      <c r="X507" s="161"/>
      <c r="Y507" s="150"/>
      <c r="Z507" s="150"/>
      <c r="AA507" s="150"/>
      <c r="AB507" s="150"/>
      <c r="AC507" s="150"/>
      <c r="AD507" s="150"/>
      <c r="AE507" s="150"/>
      <c r="AF507" s="150"/>
      <c r="AG507" s="150" t="s">
        <v>246</v>
      </c>
      <c r="AH507" s="150">
        <v>0</v>
      </c>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
      <c r="A508" s="157"/>
      <c r="B508" s="158"/>
      <c r="C508" s="261"/>
      <c r="D508" s="262"/>
      <c r="E508" s="262"/>
      <c r="F508" s="262"/>
      <c r="G508" s="262"/>
      <c r="H508" s="161"/>
      <c r="I508" s="161"/>
      <c r="J508" s="161"/>
      <c r="K508" s="161"/>
      <c r="L508" s="161"/>
      <c r="M508" s="161"/>
      <c r="N508" s="161"/>
      <c r="O508" s="161"/>
      <c r="P508" s="161"/>
      <c r="Q508" s="161"/>
      <c r="R508" s="161"/>
      <c r="S508" s="161"/>
      <c r="T508" s="161"/>
      <c r="U508" s="161"/>
      <c r="V508" s="161"/>
      <c r="W508" s="161"/>
      <c r="X508" s="161"/>
      <c r="Y508" s="150"/>
      <c r="Z508" s="150"/>
      <c r="AA508" s="150"/>
      <c r="AB508" s="150"/>
      <c r="AC508" s="150"/>
      <c r="AD508" s="150"/>
      <c r="AE508" s="150"/>
      <c r="AF508" s="150"/>
      <c r="AG508" s="150" t="s">
        <v>221</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ht="22.5" outlineLevel="1" x14ac:dyDescent="0.2">
      <c r="A509" s="170">
        <v>137</v>
      </c>
      <c r="B509" s="171" t="s">
        <v>2318</v>
      </c>
      <c r="C509" s="180" t="s">
        <v>2319</v>
      </c>
      <c r="D509" s="172" t="s">
        <v>332</v>
      </c>
      <c r="E509" s="173">
        <v>5</v>
      </c>
      <c r="F509" s="174">
        <v>160.24</v>
      </c>
      <c r="G509" s="175">
        <f>ROUND(E509*F509,2)</f>
        <v>801.2</v>
      </c>
      <c r="H509" s="174"/>
      <c r="I509" s="175">
        <f>ROUND(E509*H509,2)</f>
        <v>0</v>
      </c>
      <c r="J509" s="174"/>
      <c r="K509" s="175">
        <f>ROUND(E509*J509,2)</f>
        <v>0</v>
      </c>
      <c r="L509" s="175">
        <v>21</v>
      </c>
      <c r="M509" s="175">
        <f>G509*(1+L509/100)</f>
        <v>969.452</v>
      </c>
      <c r="N509" s="175">
        <v>1.2999999999999999E-4</v>
      </c>
      <c r="O509" s="175">
        <f>ROUND(E509*N509,2)</f>
        <v>0</v>
      </c>
      <c r="P509" s="175">
        <v>0</v>
      </c>
      <c r="Q509" s="175">
        <f>ROUND(E509*P509,2)</f>
        <v>0</v>
      </c>
      <c r="R509" s="175" t="s">
        <v>853</v>
      </c>
      <c r="S509" s="175" t="s">
        <v>217</v>
      </c>
      <c r="T509" s="176" t="s">
        <v>218</v>
      </c>
      <c r="U509" s="161">
        <v>0.26800000000000002</v>
      </c>
      <c r="V509" s="161">
        <f>ROUND(E509*U509,2)</f>
        <v>1.34</v>
      </c>
      <c r="W509" s="161"/>
      <c r="X509" s="161" t="s">
        <v>241</v>
      </c>
      <c r="Y509" s="150"/>
      <c r="Z509" s="150"/>
      <c r="AA509" s="150"/>
      <c r="AB509" s="150"/>
      <c r="AC509" s="150"/>
      <c r="AD509" s="150"/>
      <c r="AE509" s="150"/>
      <c r="AF509" s="150"/>
      <c r="AG509" s="150" t="s">
        <v>242</v>
      </c>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
      <c r="A510" s="157"/>
      <c r="B510" s="158"/>
      <c r="C510" s="250"/>
      <c r="D510" s="251"/>
      <c r="E510" s="251"/>
      <c r="F510" s="251"/>
      <c r="G510" s="251"/>
      <c r="H510" s="161"/>
      <c r="I510" s="161"/>
      <c r="J510" s="161"/>
      <c r="K510" s="161"/>
      <c r="L510" s="161"/>
      <c r="M510" s="161"/>
      <c r="N510" s="161"/>
      <c r="O510" s="161"/>
      <c r="P510" s="161"/>
      <c r="Q510" s="161"/>
      <c r="R510" s="161"/>
      <c r="S510" s="161"/>
      <c r="T510" s="161"/>
      <c r="U510" s="161"/>
      <c r="V510" s="161"/>
      <c r="W510" s="161"/>
      <c r="X510" s="161"/>
      <c r="Y510" s="150"/>
      <c r="Z510" s="150"/>
      <c r="AA510" s="150"/>
      <c r="AB510" s="150"/>
      <c r="AC510" s="150"/>
      <c r="AD510" s="150"/>
      <c r="AE510" s="150"/>
      <c r="AF510" s="150"/>
      <c r="AG510" s="150" t="s">
        <v>221</v>
      </c>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
      <c r="A511" s="170">
        <v>138</v>
      </c>
      <c r="B511" s="171" t="s">
        <v>892</v>
      </c>
      <c r="C511" s="180" t="s">
        <v>893</v>
      </c>
      <c r="D511" s="172" t="s">
        <v>332</v>
      </c>
      <c r="E511" s="173">
        <v>5</v>
      </c>
      <c r="F511" s="174">
        <v>35.61</v>
      </c>
      <c r="G511" s="175">
        <f>ROUND(E511*F511,2)</f>
        <v>178.05</v>
      </c>
      <c r="H511" s="174"/>
      <c r="I511" s="175">
        <f>ROUND(E511*H511,2)</f>
        <v>0</v>
      </c>
      <c r="J511" s="174"/>
      <c r="K511" s="175">
        <f>ROUND(E511*J511,2)</f>
        <v>0</v>
      </c>
      <c r="L511" s="175">
        <v>21</v>
      </c>
      <c r="M511" s="175">
        <f>G511*(1+L511/100)</f>
        <v>215.44050000000001</v>
      </c>
      <c r="N511" s="175">
        <v>0</v>
      </c>
      <c r="O511" s="175">
        <f>ROUND(E511*N511,2)</f>
        <v>0</v>
      </c>
      <c r="P511" s="175">
        <v>0</v>
      </c>
      <c r="Q511" s="175">
        <f>ROUND(E511*P511,2)</f>
        <v>0</v>
      </c>
      <c r="R511" s="175" t="s">
        <v>894</v>
      </c>
      <c r="S511" s="175" t="s">
        <v>217</v>
      </c>
      <c r="T511" s="176" t="s">
        <v>218</v>
      </c>
      <c r="U511" s="161">
        <v>6.2E-2</v>
      </c>
      <c r="V511" s="161">
        <f>ROUND(E511*U511,2)</f>
        <v>0.31</v>
      </c>
      <c r="W511" s="161"/>
      <c r="X511" s="161" t="s">
        <v>241</v>
      </c>
      <c r="Y511" s="150"/>
      <c r="Z511" s="150"/>
      <c r="AA511" s="150"/>
      <c r="AB511" s="150"/>
      <c r="AC511" s="150"/>
      <c r="AD511" s="150"/>
      <c r="AE511" s="150"/>
      <c r="AF511" s="150"/>
      <c r="AG511" s="150" t="s">
        <v>744</v>
      </c>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
      <c r="A512" s="157"/>
      <c r="B512" s="158"/>
      <c r="C512" s="189" t="s">
        <v>97</v>
      </c>
      <c r="D512" s="184"/>
      <c r="E512" s="185">
        <v>5</v>
      </c>
      <c r="F512" s="161"/>
      <c r="G512" s="161"/>
      <c r="H512" s="161"/>
      <c r="I512" s="161"/>
      <c r="J512" s="161"/>
      <c r="K512" s="161"/>
      <c r="L512" s="161"/>
      <c r="M512" s="161"/>
      <c r="N512" s="161"/>
      <c r="O512" s="161"/>
      <c r="P512" s="161"/>
      <c r="Q512" s="161"/>
      <c r="R512" s="161"/>
      <c r="S512" s="161"/>
      <c r="T512" s="161"/>
      <c r="U512" s="161"/>
      <c r="V512" s="161"/>
      <c r="W512" s="161"/>
      <c r="X512" s="161"/>
      <c r="Y512" s="150"/>
      <c r="Z512" s="150"/>
      <c r="AA512" s="150"/>
      <c r="AB512" s="150"/>
      <c r="AC512" s="150"/>
      <c r="AD512" s="150"/>
      <c r="AE512" s="150"/>
      <c r="AF512" s="150"/>
      <c r="AG512" s="150" t="s">
        <v>246</v>
      </c>
      <c r="AH512" s="150">
        <v>0</v>
      </c>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
      <c r="A513" s="157"/>
      <c r="B513" s="158"/>
      <c r="C513" s="261"/>
      <c r="D513" s="262"/>
      <c r="E513" s="262"/>
      <c r="F513" s="262"/>
      <c r="G513" s="262"/>
      <c r="H513" s="161"/>
      <c r="I513" s="161"/>
      <c r="J513" s="161"/>
      <c r="K513" s="161"/>
      <c r="L513" s="161"/>
      <c r="M513" s="161"/>
      <c r="N513" s="161"/>
      <c r="O513" s="161"/>
      <c r="P513" s="161"/>
      <c r="Q513" s="161"/>
      <c r="R513" s="161"/>
      <c r="S513" s="161"/>
      <c r="T513" s="161"/>
      <c r="U513" s="161"/>
      <c r="V513" s="161"/>
      <c r="W513" s="161"/>
      <c r="X513" s="161"/>
      <c r="Y513" s="150"/>
      <c r="Z513" s="150"/>
      <c r="AA513" s="150"/>
      <c r="AB513" s="150"/>
      <c r="AC513" s="150"/>
      <c r="AD513" s="150"/>
      <c r="AE513" s="150"/>
      <c r="AF513" s="150"/>
      <c r="AG513" s="150" t="s">
        <v>221</v>
      </c>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
      <c r="A514" s="157">
        <v>139</v>
      </c>
      <c r="B514" s="158" t="s">
        <v>2320</v>
      </c>
      <c r="C514" s="190" t="s">
        <v>2321</v>
      </c>
      <c r="D514" s="159" t="s">
        <v>0</v>
      </c>
      <c r="E514" s="177">
        <v>25.816500000000001</v>
      </c>
      <c r="F514" s="162">
        <v>2.8</v>
      </c>
      <c r="G514" s="161">
        <f>ROUND(E514*F514,2)</f>
        <v>72.290000000000006</v>
      </c>
      <c r="H514" s="162"/>
      <c r="I514" s="161">
        <f>ROUND(E514*H514,2)</f>
        <v>0</v>
      </c>
      <c r="J514" s="162"/>
      <c r="K514" s="161">
        <f>ROUND(E514*J514,2)</f>
        <v>0</v>
      </c>
      <c r="L514" s="161">
        <v>21</v>
      </c>
      <c r="M514" s="161">
        <f>G514*(1+L514/100)</f>
        <v>87.4709</v>
      </c>
      <c r="N514" s="161">
        <v>0</v>
      </c>
      <c r="O514" s="161">
        <f>ROUND(E514*N514,2)</f>
        <v>0</v>
      </c>
      <c r="P514" s="161">
        <v>0</v>
      </c>
      <c r="Q514" s="161">
        <f>ROUND(E514*P514,2)</f>
        <v>0</v>
      </c>
      <c r="R514" s="161" t="s">
        <v>853</v>
      </c>
      <c r="S514" s="161" t="s">
        <v>217</v>
      </c>
      <c r="T514" s="161" t="s">
        <v>218</v>
      </c>
      <c r="U514" s="161">
        <v>0</v>
      </c>
      <c r="V514" s="161">
        <f>ROUND(E514*U514,2)</f>
        <v>0</v>
      </c>
      <c r="W514" s="161"/>
      <c r="X514" s="161" t="s">
        <v>622</v>
      </c>
      <c r="Y514" s="150"/>
      <c r="Z514" s="150"/>
      <c r="AA514" s="150"/>
      <c r="AB514" s="150"/>
      <c r="AC514" s="150"/>
      <c r="AD514" s="150"/>
      <c r="AE514" s="150"/>
      <c r="AF514" s="150"/>
      <c r="AG514" s="150" t="s">
        <v>623</v>
      </c>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
      <c r="A515" s="157"/>
      <c r="B515" s="158"/>
      <c r="C515" s="261"/>
      <c r="D515" s="262"/>
      <c r="E515" s="262"/>
      <c r="F515" s="262"/>
      <c r="G515" s="262"/>
      <c r="H515" s="161"/>
      <c r="I515" s="161"/>
      <c r="J515" s="161"/>
      <c r="K515" s="161"/>
      <c r="L515" s="161"/>
      <c r="M515" s="161"/>
      <c r="N515" s="161"/>
      <c r="O515" s="161"/>
      <c r="P515" s="161"/>
      <c r="Q515" s="161"/>
      <c r="R515" s="161"/>
      <c r="S515" s="161"/>
      <c r="T515" s="161"/>
      <c r="U515" s="161"/>
      <c r="V515" s="161"/>
      <c r="W515" s="161"/>
      <c r="X515" s="161"/>
      <c r="Y515" s="150"/>
      <c r="Z515" s="150"/>
      <c r="AA515" s="150"/>
      <c r="AB515" s="150"/>
      <c r="AC515" s="150"/>
      <c r="AD515" s="150"/>
      <c r="AE515" s="150"/>
      <c r="AF515" s="150"/>
      <c r="AG515" s="150" t="s">
        <v>221</v>
      </c>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x14ac:dyDescent="0.2">
      <c r="A516" s="164" t="s">
        <v>212</v>
      </c>
      <c r="B516" s="165" t="s">
        <v>157</v>
      </c>
      <c r="C516" s="179" t="s">
        <v>158</v>
      </c>
      <c r="D516" s="166"/>
      <c r="E516" s="167"/>
      <c r="F516" s="168"/>
      <c r="G516" s="168">
        <f>SUMIF(AG517:AG540,"&lt;&gt;NOR",G517:G540)</f>
        <v>31418.199999999993</v>
      </c>
      <c r="H516" s="168"/>
      <c r="I516" s="168">
        <f>SUM(I517:I540)</f>
        <v>0</v>
      </c>
      <c r="J516" s="168"/>
      <c r="K516" s="168">
        <f>SUM(K517:K540)</f>
        <v>0</v>
      </c>
      <c r="L516" s="168"/>
      <c r="M516" s="168">
        <f>SUM(M517:M540)</f>
        <v>38016.021999999997</v>
      </c>
      <c r="N516" s="168"/>
      <c r="O516" s="168">
        <f>SUM(O517:O540)</f>
        <v>0.11</v>
      </c>
      <c r="P516" s="168"/>
      <c r="Q516" s="168">
        <f>SUM(Q517:Q540)</f>
        <v>0</v>
      </c>
      <c r="R516" s="168"/>
      <c r="S516" s="168"/>
      <c r="T516" s="169"/>
      <c r="U516" s="163"/>
      <c r="V516" s="163">
        <f>SUM(V517:V540)</f>
        <v>13.5</v>
      </c>
      <c r="W516" s="163"/>
      <c r="X516" s="163"/>
      <c r="AG516" t="s">
        <v>213</v>
      </c>
    </row>
    <row r="517" spans="1:60" ht="22.5" outlineLevel="1" x14ac:dyDescent="0.2">
      <c r="A517" s="170">
        <v>140</v>
      </c>
      <c r="B517" s="171" t="s">
        <v>934</v>
      </c>
      <c r="C517" s="180" t="s">
        <v>935</v>
      </c>
      <c r="D517" s="172" t="s">
        <v>332</v>
      </c>
      <c r="E517" s="173">
        <v>3</v>
      </c>
      <c r="F517" s="174">
        <v>771.52</v>
      </c>
      <c r="G517" s="175">
        <f>ROUND(E517*F517,2)</f>
        <v>2314.56</v>
      </c>
      <c r="H517" s="174"/>
      <c r="I517" s="175">
        <f>ROUND(E517*H517,2)</f>
        <v>0</v>
      </c>
      <c r="J517" s="174"/>
      <c r="K517" s="175">
        <f>ROUND(E517*J517,2)</f>
        <v>0</v>
      </c>
      <c r="L517" s="175">
        <v>21</v>
      </c>
      <c r="M517" s="175">
        <f>G517*(1+L517/100)</f>
        <v>2800.6176</v>
      </c>
      <c r="N517" s="175">
        <v>0</v>
      </c>
      <c r="O517" s="175">
        <f>ROUND(E517*N517,2)</f>
        <v>0</v>
      </c>
      <c r="P517" s="175">
        <v>0</v>
      </c>
      <c r="Q517" s="175">
        <f>ROUND(E517*P517,2)</f>
        <v>0</v>
      </c>
      <c r="R517" s="175" t="s">
        <v>928</v>
      </c>
      <c r="S517" s="175" t="s">
        <v>217</v>
      </c>
      <c r="T517" s="176" t="s">
        <v>218</v>
      </c>
      <c r="U517" s="161">
        <v>1.45</v>
      </c>
      <c r="V517" s="161">
        <f>ROUND(E517*U517,2)</f>
        <v>4.3499999999999996</v>
      </c>
      <c r="W517" s="161"/>
      <c r="X517" s="161" t="s">
        <v>241</v>
      </c>
      <c r="Y517" s="150"/>
      <c r="Z517" s="150"/>
      <c r="AA517" s="150"/>
      <c r="AB517" s="150"/>
      <c r="AC517" s="150"/>
      <c r="AD517" s="150"/>
      <c r="AE517" s="150"/>
      <c r="AF517" s="150"/>
      <c r="AG517" s="150" t="s">
        <v>242</v>
      </c>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
      <c r="A518" s="157"/>
      <c r="B518" s="158"/>
      <c r="C518" s="189" t="s">
        <v>93</v>
      </c>
      <c r="D518" s="184"/>
      <c r="E518" s="185">
        <v>3</v>
      </c>
      <c r="F518" s="161"/>
      <c r="G518" s="161"/>
      <c r="H518" s="161"/>
      <c r="I518" s="161"/>
      <c r="J518" s="161"/>
      <c r="K518" s="161"/>
      <c r="L518" s="161"/>
      <c r="M518" s="161"/>
      <c r="N518" s="161"/>
      <c r="O518" s="161"/>
      <c r="P518" s="161"/>
      <c r="Q518" s="161"/>
      <c r="R518" s="161"/>
      <c r="S518" s="161"/>
      <c r="T518" s="161"/>
      <c r="U518" s="161"/>
      <c r="V518" s="161"/>
      <c r="W518" s="161"/>
      <c r="X518" s="161"/>
      <c r="Y518" s="150"/>
      <c r="Z518" s="150"/>
      <c r="AA518" s="150"/>
      <c r="AB518" s="150"/>
      <c r="AC518" s="150"/>
      <c r="AD518" s="150"/>
      <c r="AE518" s="150"/>
      <c r="AF518" s="150"/>
      <c r="AG518" s="150" t="s">
        <v>246</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
      <c r="A519" s="157"/>
      <c r="B519" s="158"/>
      <c r="C519" s="261"/>
      <c r="D519" s="262"/>
      <c r="E519" s="262"/>
      <c r="F519" s="262"/>
      <c r="G519" s="262"/>
      <c r="H519" s="161"/>
      <c r="I519" s="161"/>
      <c r="J519" s="161"/>
      <c r="K519" s="161"/>
      <c r="L519" s="161"/>
      <c r="M519" s="161"/>
      <c r="N519" s="161"/>
      <c r="O519" s="161"/>
      <c r="P519" s="161"/>
      <c r="Q519" s="161"/>
      <c r="R519" s="161"/>
      <c r="S519" s="161"/>
      <c r="T519" s="161"/>
      <c r="U519" s="161"/>
      <c r="V519" s="161"/>
      <c r="W519" s="161"/>
      <c r="X519" s="161"/>
      <c r="Y519" s="150"/>
      <c r="Z519" s="150"/>
      <c r="AA519" s="150"/>
      <c r="AB519" s="150"/>
      <c r="AC519" s="150"/>
      <c r="AD519" s="150"/>
      <c r="AE519" s="150"/>
      <c r="AF519" s="150"/>
      <c r="AG519" s="150" t="s">
        <v>221</v>
      </c>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ht="22.5" outlineLevel="1" x14ac:dyDescent="0.2">
      <c r="A520" s="170">
        <v>141</v>
      </c>
      <c r="B520" s="171" t="s">
        <v>936</v>
      </c>
      <c r="C520" s="180" t="s">
        <v>937</v>
      </c>
      <c r="D520" s="172" t="s">
        <v>332</v>
      </c>
      <c r="E520" s="173">
        <v>3</v>
      </c>
      <c r="F520" s="174">
        <v>798.83</v>
      </c>
      <c r="G520" s="175">
        <f>ROUND(E520*F520,2)</f>
        <v>2396.4899999999998</v>
      </c>
      <c r="H520" s="174"/>
      <c r="I520" s="175">
        <f>ROUND(E520*H520,2)</f>
        <v>0</v>
      </c>
      <c r="J520" s="174"/>
      <c r="K520" s="175">
        <f>ROUND(E520*J520,2)</f>
        <v>0</v>
      </c>
      <c r="L520" s="175">
        <v>21</v>
      </c>
      <c r="M520" s="175">
        <f>G520*(1+L520/100)</f>
        <v>2899.7528999999995</v>
      </c>
      <c r="N520" s="175">
        <v>0</v>
      </c>
      <c r="O520" s="175">
        <f>ROUND(E520*N520,2)</f>
        <v>0</v>
      </c>
      <c r="P520" s="175">
        <v>0</v>
      </c>
      <c r="Q520" s="175">
        <f>ROUND(E520*P520,2)</f>
        <v>0</v>
      </c>
      <c r="R520" s="175" t="s">
        <v>928</v>
      </c>
      <c r="S520" s="175" t="s">
        <v>217</v>
      </c>
      <c r="T520" s="176" t="s">
        <v>218</v>
      </c>
      <c r="U520" s="161">
        <v>1.5</v>
      </c>
      <c r="V520" s="161">
        <f>ROUND(E520*U520,2)</f>
        <v>4.5</v>
      </c>
      <c r="W520" s="161"/>
      <c r="X520" s="161" t="s">
        <v>241</v>
      </c>
      <c r="Y520" s="150"/>
      <c r="Z520" s="150"/>
      <c r="AA520" s="150"/>
      <c r="AB520" s="150"/>
      <c r="AC520" s="150"/>
      <c r="AD520" s="150"/>
      <c r="AE520" s="150"/>
      <c r="AF520" s="150"/>
      <c r="AG520" s="150" t="s">
        <v>242</v>
      </c>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
      <c r="A521" s="157"/>
      <c r="B521" s="158"/>
      <c r="C521" s="189" t="s">
        <v>93</v>
      </c>
      <c r="D521" s="184"/>
      <c r="E521" s="185">
        <v>3</v>
      </c>
      <c r="F521" s="161"/>
      <c r="G521" s="161"/>
      <c r="H521" s="161"/>
      <c r="I521" s="161"/>
      <c r="J521" s="161"/>
      <c r="K521" s="161"/>
      <c r="L521" s="161"/>
      <c r="M521" s="161"/>
      <c r="N521" s="161"/>
      <c r="O521" s="161"/>
      <c r="P521" s="161"/>
      <c r="Q521" s="161"/>
      <c r="R521" s="161"/>
      <c r="S521" s="161"/>
      <c r="T521" s="161"/>
      <c r="U521" s="161"/>
      <c r="V521" s="161"/>
      <c r="W521" s="161"/>
      <c r="X521" s="161"/>
      <c r="Y521" s="150"/>
      <c r="Z521" s="150"/>
      <c r="AA521" s="150"/>
      <c r="AB521" s="150"/>
      <c r="AC521" s="150"/>
      <c r="AD521" s="150"/>
      <c r="AE521" s="150"/>
      <c r="AF521" s="150"/>
      <c r="AG521" s="150" t="s">
        <v>246</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
      <c r="A522" s="157"/>
      <c r="B522" s="158"/>
      <c r="C522" s="261"/>
      <c r="D522" s="262"/>
      <c r="E522" s="262"/>
      <c r="F522" s="262"/>
      <c r="G522" s="262"/>
      <c r="H522" s="161"/>
      <c r="I522" s="161"/>
      <c r="J522" s="161"/>
      <c r="K522" s="161"/>
      <c r="L522" s="161"/>
      <c r="M522" s="161"/>
      <c r="N522" s="161"/>
      <c r="O522" s="161"/>
      <c r="P522" s="161"/>
      <c r="Q522" s="161"/>
      <c r="R522" s="161"/>
      <c r="S522" s="161"/>
      <c r="T522" s="161"/>
      <c r="U522" s="161"/>
      <c r="V522" s="161"/>
      <c r="W522" s="161"/>
      <c r="X522" s="161"/>
      <c r="Y522" s="150"/>
      <c r="Z522" s="150"/>
      <c r="AA522" s="150"/>
      <c r="AB522" s="150"/>
      <c r="AC522" s="150"/>
      <c r="AD522" s="150"/>
      <c r="AE522" s="150"/>
      <c r="AF522" s="150"/>
      <c r="AG522" s="150" t="s">
        <v>221</v>
      </c>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
      <c r="A523" s="170">
        <v>142</v>
      </c>
      <c r="B523" s="171" t="s">
        <v>938</v>
      </c>
      <c r="C523" s="180" t="s">
        <v>939</v>
      </c>
      <c r="D523" s="172" t="s">
        <v>332</v>
      </c>
      <c r="E523" s="173">
        <v>6</v>
      </c>
      <c r="F523" s="174">
        <v>452.24</v>
      </c>
      <c r="G523" s="175">
        <f>ROUND(E523*F523,2)</f>
        <v>2713.44</v>
      </c>
      <c r="H523" s="174"/>
      <c r="I523" s="175">
        <f>ROUND(E523*H523,2)</f>
        <v>0</v>
      </c>
      <c r="J523" s="174"/>
      <c r="K523" s="175">
        <f>ROUND(E523*J523,2)</f>
        <v>0</v>
      </c>
      <c r="L523" s="175">
        <v>21</v>
      </c>
      <c r="M523" s="175">
        <f>G523*(1+L523/100)</f>
        <v>3283.2624000000001</v>
      </c>
      <c r="N523" s="175">
        <v>0</v>
      </c>
      <c r="O523" s="175">
        <f>ROUND(E523*N523,2)</f>
        <v>0</v>
      </c>
      <c r="P523" s="175">
        <v>0</v>
      </c>
      <c r="Q523" s="175">
        <f>ROUND(E523*P523,2)</f>
        <v>0</v>
      </c>
      <c r="R523" s="175" t="s">
        <v>928</v>
      </c>
      <c r="S523" s="175" t="s">
        <v>217</v>
      </c>
      <c r="T523" s="176" t="s">
        <v>218</v>
      </c>
      <c r="U523" s="161">
        <v>0.77500000000000002</v>
      </c>
      <c r="V523" s="161">
        <f>ROUND(E523*U523,2)</f>
        <v>4.6500000000000004</v>
      </c>
      <c r="W523" s="161"/>
      <c r="X523" s="161" t="s">
        <v>241</v>
      </c>
      <c r="Y523" s="150"/>
      <c r="Z523" s="150"/>
      <c r="AA523" s="150"/>
      <c r="AB523" s="150"/>
      <c r="AC523" s="150"/>
      <c r="AD523" s="150"/>
      <c r="AE523" s="150"/>
      <c r="AF523" s="150"/>
      <c r="AG523" s="150" t="s">
        <v>242</v>
      </c>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
      <c r="A524" s="157"/>
      <c r="B524" s="158"/>
      <c r="C524" s="189" t="s">
        <v>99</v>
      </c>
      <c r="D524" s="184"/>
      <c r="E524" s="185">
        <v>6</v>
      </c>
      <c r="F524" s="161"/>
      <c r="G524" s="161"/>
      <c r="H524" s="161"/>
      <c r="I524" s="161"/>
      <c r="J524" s="161"/>
      <c r="K524" s="161"/>
      <c r="L524" s="161"/>
      <c r="M524" s="161"/>
      <c r="N524" s="161"/>
      <c r="O524" s="161"/>
      <c r="P524" s="161"/>
      <c r="Q524" s="161"/>
      <c r="R524" s="161"/>
      <c r="S524" s="161"/>
      <c r="T524" s="161"/>
      <c r="U524" s="161"/>
      <c r="V524" s="161"/>
      <c r="W524" s="161"/>
      <c r="X524" s="161"/>
      <c r="Y524" s="150"/>
      <c r="Z524" s="150"/>
      <c r="AA524" s="150"/>
      <c r="AB524" s="150"/>
      <c r="AC524" s="150"/>
      <c r="AD524" s="150"/>
      <c r="AE524" s="150"/>
      <c r="AF524" s="150"/>
      <c r="AG524" s="150" t="s">
        <v>246</v>
      </c>
      <c r="AH524" s="150">
        <v>0</v>
      </c>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
      <c r="A525" s="157"/>
      <c r="B525" s="158"/>
      <c r="C525" s="261"/>
      <c r="D525" s="262"/>
      <c r="E525" s="262"/>
      <c r="F525" s="262"/>
      <c r="G525" s="262"/>
      <c r="H525" s="161"/>
      <c r="I525" s="161"/>
      <c r="J525" s="161"/>
      <c r="K525" s="161"/>
      <c r="L525" s="161"/>
      <c r="M525" s="161"/>
      <c r="N525" s="161"/>
      <c r="O525" s="161"/>
      <c r="P525" s="161"/>
      <c r="Q525" s="161"/>
      <c r="R525" s="161"/>
      <c r="S525" s="161"/>
      <c r="T525" s="161"/>
      <c r="U525" s="161"/>
      <c r="V525" s="161"/>
      <c r="W525" s="161"/>
      <c r="X525" s="161"/>
      <c r="Y525" s="150"/>
      <c r="Z525" s="150"/>
      <c r="AA525" s="150"/>
      <c r="AB525" s="150"/>
      <c r="AC525" s="150"/>
      <c r="AD525" s="150"/>
      <c r="AE525" s="150"/>
      <c r="AF525" s="150"/>
      <c r="AG525" s="150" t="s">
        <v>221</v>
      </c>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
      <c r="A526" s="170">
        <v>143</v>
      </c>
      <c r="B526" s="171" t="s">
        <v>948</v>
      </c>
      <c r="C526" s="180" t="s">
        <v>949</v>
      </c>
      <c r="D526" s="172" t="s">
        <v>332</v>
      </c>
      <c r="E526" s="173">
        <v>6</v>
      </c>
      <c r="F526" s="174">
        <v>505.65</v>
      </c>
      <c r="G526" s="175">
        <f>ROUND(E526*F526,2)</f>
        <v>3033.9</v>
      </c>
      <c r="H526" s="174"/>
      <c r="I526" s="175">
        <f>ROUND(E526*H526,2)</f>
        <v>0</v>
      </c>
      <c r="J526" s="174"/>
      <c r="K526" s="175">
        <f>ROUND(E526*J526,2)</f>
        <v>0</v>
      </c>
      <c r="L526" s="175">
        <v>21</v>
      </c>
      <c r="M526" s="175">
        <f>G526*(1+L526/100)</f>
        <v>3671.0189999999998</v>
      </c>
      <c r="N526" s="175">
        <v>7.5000000000000002E-4</v>
      </c>
      <c r="O526" s="175">
        <f>ROUND(E526*N526,2)</f>
        <v>0</v>
      </c>
      <c r="P526" s="175">
        <v>0</v>
      </c>
      <c r="Q526" s="175">
        <f>ROUND(E526*P526,2)</f>
        <v>0</v>
      </c>
      <c r="R526" s="175" t="s">
        <v>295</v>
      </c>
      <c r="S526" s="175" t="s">
        <v>217</v>
      </c>
      <c r="T526" s="176" t="s">
        <v>218</v>
      </c>
      <c r="U526" s="161">
        <v>0</v>
      </c>
      <c r="V526" s="161">
        <f>ROUND(E526*U526,2)</f>
        <v>0</v>
      </c>
      <c r="W526" s="161"/>
      <c r="X526" s="161" t="s">
        <v>296</v>
      </c>
      <c r="Y526" s="150"/>
      <c r="Z526" s="150"/>
      <c r="AA526" s="150"/>
      <c r="AB526" s="150"/>
      <c r="AC526" s="150"/>
      <c r="AD526" s="150"/>
      <c r="AE526" s="150"/>
      <c r="AF526" s="150"/>
      <c r="AG526" s="150" t="s">
        <v>297</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outlineLevel="1" x14ac:dyDescent="0.2">
      <c r="A527" s="157"/>
      <c r="B527" s="158"/>
      <c r="C527" s="189" t="s">
        <v>99</v>
      </c>
      <c r="D527" s="184"/>
      <c r="E527" s="185">
        <v>6</v>
      </c>
      <c r="F527" s="161"/>
      <c r="G527" s="161"/>
      <c r="H527" s="161"/>
      <c r="I527" s="161"/>
      <c r="J527" s="161"/>
      <c r="K527" s="161"/>
      <c r="L527" s="161"/>
      <c r="M527" s="161"/>
      <c r="N527" s="161"/>
      <c r="O527" s="161"/>
      <c r="P527" s="161"/>
      <c r="Q527" s="161"/>
      <c r="R527" s="161"/>
      <c r="S527" s="161"/>
      <c r="T527" s="161"/>
      <c r="U527" s="161"/>
      <c r="V527" s="161"/>
      <c r="W527" s="161"/>
      <c r="X527" s="161"/>
      <c r="Y527" s="150"/>
      <c r="Z527" s="150"/>
      <c r="AA527" s="150"/>
      <c r="AB527" s="150"/>
      <c r="AC527" s="150"/>
      <c r="AD527" s="150"/>
      <c r="AE527" s="150"/>
      <c r="AF527" s="150"/>
      <c r="AG527" s="150" t="s">
        <v>246</v>
      </c>
      <c r="AH527" s="150">
        <v>0</v>
      </c>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
      <c r="A528" s="157"/>
      <c r="B528" s="158"/>
      <c r="C528" s="261"/>
      <c r="D528" s="262"/>
      <c r="E528" s="262"/>
      <c r="F528" s="262"/>
      <c r="G528" s="262"/>
      <c r="H528" s="161"/>
      <c r="I528" s="161"/>
      <c r="J528" s="161"/>
      <c r="K528" s="161"/>
      <c r="L528" s="161"/>
      <c r="M528" s="161"/>
      <c r="N528" s="161"/>
      <c r="O528" s="161"/>
      <c r="P528" s="161"/>
      <c r="Q528" s="161"/>
      <c r="R528" s="161"/>
      <c r="S528" s="161"/>
      <c r="T528" s="161"/>
      <c r="U528" s="161"/>
      <c r="V528" s="161"/>
      <c r="W528" s="161"/>
      <c r="X528" s="161"/>
      <c r="Y528" s="150"/>
      <c r="Z528" s="150"/>
      <c r="AA528" s="150"/>
      <c r="AB528" s="150"/>
      <c r="AC528" s="150"/>
      <c r="AD528" s="150"/>
      <c r="AE528" s="150"/>
      <c r="AF528" s="150"/>
      <c r="AG528" s="150" t="s">
        <v>221</v>
      </c>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ht="22.5" outlineLevel="1" x14ac:dyDescent="0.2">
      <c r="A529" s="170">
        <v>144</v>
      </c>
      <c r="B529" s="171" t="s">
        <v>2322</v>
      </c>
      <c r="C529" s="180" t="s">
        <v>2323</v>
      </c>
      <c r="D529" s="172" t="s">
        <v>332</v>
      </c>
      <c r="E529" s="173">
        <v>2</v>
      </c>
      <c r="F529" s="174">
        <v>3418.46</v>
      </c>
      <c r="G529" s="175">
        <f>ROUND(E529*F529,2)</f>
        <v>6836.92</v>
      </c>
      <c r="H529" s="174"/>
      <c r="I529" s="175">
        <f>ROUND(E529*H529,2)</f>
        <v>0</v>
      </c>
      <c r="J529" s="174"/>
      <c r="K529" s="175">
        <f>ROUND(E529*J529,2)</f>
        <v>0</v>
      </c>
      <c r="L529" s="175">
        <v>21</v>
      </c>
      <c r="M529" s="175">
        <f>G529*(1+L529/100)</f>
        <v>8272.6731999999993</v>
      </c>
      <c r="N529" s="175">
        <v>1.4999999999999999E-2</v>
      </c>
      <c r="O529" s="175">
        <f>ROUND(E529*N529,2)</f>
        <v>0.03</v>
      </c>
      <c r="P529" s="175">
        <v>0</v>
      </c>
      <c r="Q529" s="175">
        <f>ROUND(E529*P529,2)</f>
        <v>0</v>
      </c>
      <c r="R529" s="175" t="s">
        <v>295</v>
      </c>
      <c r="S529" s="175" t="s">
        <v>217</v>
      </c>
      <c r="T529" s="176" t="s">
        <v>218</v>
      </c>
      <c r="U529" s="161">
        <v>0</v>
      </c>
      <c r="V529" s="161">
        <f>ROUND(E529*U529,2)</f>
        <v>0</v>
      </c>
      <c r="W529" s="161"/>
      <c r="X529" s="161" t="s">
        <v>296</v>
      </c>
      <c r="Y529" s="150"/>
      <c r="Z529" s="150"/>
      <c r="AA529" s="150"/>
      <c r="AB529" s="150"/>
      <c r="AC529" s="150"/>
      <c r="AD529" s="150"/>
      <c r="AE529" s="150"/>
      <c r="AF529" s="150"/>
      <c r="AG529" s="150" t="s">
        <v>297</v>
      </c>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
      <c r="A530" s="157"/>
      <c r="B530" s="158"/>
      <c r="C530" s="189" t="s">
        <v>91</v>
      </c>
      <c r="D530" s="184"/>
      <c r="E530" s="185">
        <v>2</v>
      </c>
      <c r="F530" s="161"/>
      <c r="G530" s="161"/>
      <c r="H530" s="161"/>
      <c r="I530" s="161"/>
      <c r="J530" s="161"/>
      <c r="K530" s="161"/>
      <c r="L530" s="161"/>
      <c r="M530" s="161"/>
      <c r="N530" s="161"/>
      <c r="O530" s="161"/>
      <c r="P530" s="161"/>
      <c r="Q530" s="161"/>
      <c r="R530" s="161"/>
      <c r="S530" s="161"/>
      <c r="T530" s="161"/>
      <c r="U530" s="161"/>
      <c r="V530" s="161"/>
      <c r="W530" s="161"/>
      <c r="X530" s="161"/>
      <c r="Y530" s="150"/>
      <c r="Z530" s="150"/>
      <c r="AA530" s="150"/>
      <c r="AB530" s="150"/>
      <c r="AC530" s="150"/>
      <c r="AD530" s="150"/>
      <c r="AE530" s="150"/>
      <c r="AF530" s="150"/>
      <c r="AG530" s="150" t="s">
        <v>246</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
      <c r="A531" s="157"/>
      <c r="B531" s="158"/>
      <c r="C531" s="261"/>
      <c r="D531" s="262"/>
      <c r="E531" s="262"/>
      <c r="F531" s="262"/>
      <c r="G531" s="262"/>
      <c r="H531" s="161"/>
      <c r="I531" s="161"/>
      <c r="J531" s="161"/>
      <c r="K531" s="161"/>
      <c r="L531" s="161"/>
      <c r="M531" s="161"/>
      <c r="N531" s="161"/>
      <c r="O531" s="161"/>
      <c r="P531" s="161"/>
      <c r="Q531" s="161"/>
      <c r="R531" s="161"/>
      <c r="S531" s="161"/>
      <c r="T531" s="161"/>
      <c r="U531" s="161"/>
      <c r="V531" s="161"/>
      <c r="W531" s="161"/>
      <c r="X531" s="161"/>
      <c r="Y531" s="150"/>
      <c r="Z531" s="150"/>
      <c r="AA531" s="150"/>
      <c r="AB531" s="150"/>
      <c r="AC531" s="150"/>
      <c r="AD531" s="150"/>
      <c r="AE531" s="150"/>
      <c r="AF531" s="150"/>
      <c r="AG531" s="150" t="s">
        <v>221</v>
      </c>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ht="22.5" outlineLevel="1" x14ac:dyDescent="0.2">
      <c r="A532" s="170">
        <v>145</v>
      </c>
      <c r="B532" s="171" t="s">
        <v>951</v>
      </c>
      <c r="C532" s="180" t="s">
        <v>952</v>
      </c>
      <c r="D532" s="172" t="s">
        <v>332</v>
      </c>
      <c r="E532" s="173">
        <v>1</v>
      </c>
      <c r="F532" s="174">
        <v>3418.46</v>
      </c>
      <c r="G532" s="175">
        <f>ROUND(E532*F532,2)</f>
        <v>3418.46</v>
      </c>
      <c r="H532" s="174"/>
      <c r="I532" s="175">
        <f>ROUND(E532*H532,2)</f>
        <v>0</v>
      </c>
      <c r="J532" s="174"/>
      <c r="K532" s="175">
        <f>ROUND(E532*J532,2)</f>
        <v>0</v>
      </c>
      <c r="L532" s="175">
        <v>21</v>
      </c>
      <c r="M532" s="175">
        <f>G532*(1+L532/100)</f>
        <v>4136.3365999999996</v>
      </c>
      <c r="N532" s="175">
        <v>1.7000000000000001E-2</v>
      </c>
      <c r="O532" s="175">
        <f>ROUND(E532*N532,2)</f>
        <v>0.02</v>
      </c>
      <c r="P532" s="175">
        <v>0</v>
      </c>
      <c r="Q532" s="175">
        <f>ROUND(E532*P532,2)</f>
        <v>0</v>
      </c>
      <c r="R532" s="175" t="s">
        <v>295</v>
      </c>
      <c r="S532" s="175" t="s">
        <v>217</v>
      </c>
      <c r="T532" s="176" t="s">
        <v>218</v>
      </c>
      <c r="U532" s="161">
        <v>0</v>
      </c>
      <c r="V532" s="161">
        <f>ROUND(E532*U532,2)</f>
        <v>0</v>
      </c>
      <c r="W532" s="161"/>
      <c r="X532" s="161" t="s">
        <v>296</v>
      </c>
      <c r="Y532" s="150"/>
      <c r="Z532" s="150"/>
      <c r="AA532" s="150"/>
      <c r="AB532" s="150"/>
      <c r="AC532" s="150"/>
      <c r="AD532" s="150"/>
      <c r="AE532" s="150"/>
      <c r="AF532" s="150"/>
      <c r="AG532" s="150" t="s">
        <v>297</v>
      </c>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outlineLevel="1" x14ac:dyDescent="0.2">
      <c r="A533" s="157"/>
      <c r="B533" s="158"/>
      <c r="C533" s="189" t="s">
        <v>89</v>
      </c>
      <c r="D533" s="184"/>
      <c r="E533" s="185">
        <v>1</v>
      </c>
      <c r="F533" s="161"/>
      <c r="G533" s="161"/>
      <c r="H533" s="161"/>
      <c r="I533" s="161"/>
      <c r="J533" s="161"/>
      <c r="K533" s="161"/>
      <c r="L533" s="161"/>
      <c r="M533" s="161"/>
      <c r="N533" s="161"/>
      <c r="O533" s="161"/>
      <c r="P533" s="161"/>
      <c r="Q533" s="161"/>
      <c r="R533" s="161"/>
      <c r="S533" s="161"/>
      <c r="T533" s="161"/>
      <c r="U533" s="161"/>
      <c r="V533" s="161"/>
      <c r="W533" s="161"/>
      <c r="X533" s="161"/>
      <c r="Y533" s="150"/>
      <c r="Z533" s="150"/>
      <c r="AA533" s="150"/>
      <c r="AB533" s="150"/>
      <c r="AC533" s="150"/>
      <c r="AD533" s="150"/>
      <c r="AE533" s="150"/>
      <c r="AF533" s="150"/>
      <c r="AG533" s="150" t="s">
        <v>246</v>
      </c>
      <c r="AH533" s="150">
        <v>0</v>
      </c>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
      <c r="A534" s="157"/>
      <c r="B534" s="158"/>
      <c r="C534" s="261"/>
      <c r="D534" s="262"/>
      <c r="E534" s="262"/>
      <c r="F534" s="262"/>
      <c r="G534" s="262"/>
      <c r="H534" s="161"/>
      <c r="I534" s="161"/>
      <c r="J534" s="161"/>
      <c r="K534" s="161"/>
      <c r="L534" s="161"/>
      <c r="M534" s="161"/>
      <c r="N534" s="161"/>
      <c r="O534" s="161"/>
      <c r="P534" s="161"/>
      <c r="Q534" s="161"/>
      <c r="R534" s="161"/>
      <c r="S534" s="161"/>
      <c r="T534" s="161"/>
      <c r="U534" s="161"/>
      <c r="V534" s="161"/>
      <c r="W534" s="161"/>
      <c r="X534" s="161"/>
      <c r="Y534" s="150"/>
      <c r="Z534" s="150"/>
      <c r="AA534" s="150"/>
      <c r="AB534" s="150"/>
      <c r="AC534" s="150"/>
      <c r="AD534" s="150"/>
      <c r="AE534" s="150"/>
      <c r="AF534" s="150"/>
      <c r="AG534" s="150" t="s">
        <v>221</v>
      </c>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ht="22.5" outlineLevel="1" x14ac:dyDescent="0.2">
      <c r="A535" s="170">
        <v>146</v>
      </c>
      <c r="B535" s="171" t="s">
        <v>954</v>
      </c>
      <c r="C535" s="180" t="s">
        <v>955</v>
      </c>
      <c r="D535" s="172" t="s">
        <v>332</v>
      </c>
      <c r="E535" s="173">
        <v>3</v>
      </c>
      <c r="F535" s="174">
        <v>3418.46</v>
      </c>
      <c r="G535" s="175">
        <f>ROUND(E535*F535,2)</f>
        <v>10255.379999999999</v>
      </c>
      <c r="H535" s="174"/>
      <c r="I535" s="175">
        <f>ROUND(E535*H535,2)</f>
        <v>0</v>
      </c>
      <c r="J535" s="174"/>
      <c r="K535" s="175">
        <f>ROUND(E535*J535,2)</f>
        <v>0</v>
      </c>
      <c r="L535" s="175">
        <v>21</v>
      </c>
      <c r="M535" s="175">
        <f>G535*(1+L535/100)</f>
        <v>12409.009799999998</v>
      </c>
      <c r="N535" s="175">
        <v>2.1000000000000001E-2</v>
      </c>
      <c r="O535" s="175">
        <f>ROUND(E535*N535,2)</f>
        <v>0.06</v>
      </c>
      <c r="P535" s="175">
        <v>0</v>
      </c>
      <c r="Q535" s="175">
        <f>ROUND(E535*P535,2)</f>
        <v>0</v>
      </c>
      <c r="R535" s="175" t="s">
        <v>295</v>
      </c>
      <c r="S535" s="175" t="s">
        <v>217</v>
      </c>
      <c r="T535" s="176" t="s">
        <v>218</v>
      </c>
      <c r="U535" s="161">
        <v>0</v>
      </c>
      <c r="V535" s="161">
        <f>ROUND(E535*U535,2)</f>
        <v>0</v>
      </c>
      <c r="W535" s="161"/>
      <c r="X535" s="161" t="s">
        <v>296</v>
      </c>
      <c r="Y535" s="150"/>
      <c r="Z535" s="150"/>
      <c r="AA535" s="150"/>
      <c r="AB535" s="150"/>
      <c r="AC535" s="150"/>
      <c r="AD535" s="150"/>
      <c r="AE535" s="150"/>
      <c r="AF535" s="150"/>
      <c r="AG535" s="150" t="s">
        <v>297</v>
      </c>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
      <c r="A536" s="157"/>
      <c r="B536" s="158"/>
      <c r="C536" s="189" t="s">
        <v>93</v>
      </c>
      <c r="D536" s="184"/>
      <c r="E536" s="185">
        <v>3</v>
      </c>
      <c r="F536" s="161"/>
      <c r="G536" s="161"/>
      <c r="H536" s="161"/>
      <c r="I536" s="161"/>
      <c r="J536" s="161"/>
      <c r="K536" s="161"/>
      <c r="L536" s="161"/>
      <c r="M536" s="161"/>
      <c r="N536" s="161"/>
      <c r="O536" s="161"/>
      <c r="P536" s="161"/>
      <c r="Q536" s="161"/>
      <c r="R536" s="161"/>
      <c r="S536" s="161"/>
      <c r="T536" s="161"/>
      <c r="U536" s="161"/>
      <c r="V536" s="161"/>
      <c r="W536" s="161"/>
      <c r="X536" s="161"/>
      <c r="Y536" s="150"/>
      <c r="Z536" s="150"/>
      <c r="AA536" s="150"/>
      <c r="AB536" s="150"/>
      <c r="AC536" s="150"/>
      <c r="AD536" s="150"/>
      <c r="AE536" s="150"/>
      <c r="AF536" s="150"/>
      <c r="AG536" s="150" t="s">
        <v>246</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
      <c r="A537" s="157"/>
      <c r="B537" s="158"/>
      <c r="C537" s="261"/>
      <c r="D537" s="262"/>
      <c r="E537" s="262"/>
      <c r="F537" s="262"/>
      <c r="G537" s="262"/>
      <c r="H537" s="161"/>
      <c r="I537" s="161"/>
      <c r="J537" s="161"/>
      <c r="K537" s="161"/>
      <c r="L537" s="161"/>
      <c r="M537" s="161"/>
      <c r="N537" s="161"/>
      <c r="O537" s="161"/>
      <c r="P537" s="161"/>
      <c r="Q537" s="161"/>
      <c r="R537" s="161"/>
      <c r="S537" s="161"/>
      <c r="T537" s="161"/>
      <c r="U537" s="161"/>
      <c r="V537" s="161"/>
      <c r="W537" s="161"/>
      <c r="X537" s="161"/>
      <c r="Y537" s="150"/>
      <c r="Z537" s="150"/>
      <c r="AA537" s="150"/>
      <c r="AB537" s="150"/>
      <c r="AC537" s="150"/>
      <c r="AD537" s="150"/>
      <c r="AE537" s="150"/>
      <c r="AF537" s="150"/>
      <c r="AG537" s="150" t="s">
        <v>221</v>
      </c>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
      <c r="A538" s="157">
        <v>147</v>
      </c>
      <c r="B538" s="158" t="s">
        <v>957</v>
      </c>
      <c r="C538" s="190" t="s">
        <v>958</v>
      </c>
      <c r="D538" s="159" t="s">
        <v>0</v>
      </c>
      <c r="E538" s="177">
        <v>309.69150000000002</v>
      </c>
      <c r="F538" s="162">
        <v>1.45</v>
      </c>
      <c r="G538" s="161">
        <f>ROUND(E538*F538,2)</f>
        <v>449.05</v>
      </c>
      <c r="H538" s="162"/>
      <c r="I538" s="161">
        <f>ROUND(E538*H538,2)</f>
        <v>0</v>
      </c>
      <c r="J538" s="162"/>
      <c r="K538" s="161">
        <f>ROUND(E538*J538,2)</f>
        <v>0</v>
      </c>
      <c r="L538" s="161">
        <v>21</v>
      </c>
      <c r="M538" s="161">
        <f>G538*(1+L538/100)</f>
        <v>543.35050000000001</v>
      </c>
      <c r="N538" s="161">
        <v>0</v>
      </c>
      <c r="O538" s="161">
        <f>ROUND(E538*N538,2)</f>
        <v>0</v>
      </c>
      <c r="P538" s="161">
        <v>0</v>
      </c>
      <c r="Q538" s="161">
        <f>ROUND(E538*P538,2)</f>
        <v>0</v>
      </c>
      <c r="R538" s="161" t="s">
        <v>928</v>
      </c>
      <c r="S538" s="161" t="s">
        <v>217</v>
      </c>
      <c r="T538" s="161" t="s">
        <v>218</v>
      </c>
      <c r="U538" s="161">
        <v>0</v>
      </c>
      <c r="V538" s="161">
        <f>ROUND(E538*U538,2)</f>
        <v>0</v>
      </c>
      <c r="W538" s="161"/>
      <c r="X538" s="161" t="s">
        <v>622</v>
      </c>
      <c r="Y538" s="150"/>
      <c r="Z538" s="150"/>
      <c r="AA538" s="150"/>
      <c r="AB538" s="150"/>
      <c r="AC538" s="150"/>
      <c r="AD538" s="150"/>
      <c r="AE538" s="150"/>
      <c r="AF538" s="150"/>
      <c r="AG538" s="150" t="s">
        <v>623</v>
      </c>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outlineLevel="1" x14ac:dyDescent="0.2">
      <c r="A539" s="157"/>
      <c r="B539" s="158"/>
      <c r="C539" s="263" t="s">
        <v>675</v>
      </c>
      <c r="D539" s="264"/>
      <c r="E539" s="264"/>
      <c r="F539" s="264"/>
      <c r="G539" s="264"/>
      <c r="H539" s="161"/>
      <c r="I539" s="161"/>
      <c r="J539" s="161"/>
      <c r="K539" s="161"/>
      <c r="L539" s="161"/>
      <c r="M539" s="161"/>
      <c r="N539" s="161"/>
      <c r="O539" s="161"/>
      <c r="P539" s="161"/>
      <c r="Q539" s="161"/>
      <c r="R539" s="161"/>
      <c r="S539" s="161"/>
      <c r="T539" s="161"/>
      <c r="U539" s="161"/>
      <c r="V539" s="161"/>
      <c r="W539" s="161"/>
      <c r="X539" s="161"/>
      <c r="Y539" s="150"/>
      <c r="Z539" s="150"/>
      <c r="AA539" s="150"/>
      <c r="AB539" s="150"/>
      <c r="AC539" s="150"/>
      <c r="AD539" s="150"/>
      <c r="AE539" s="150"/>
      <c r="AF539" s="150"/>
      <c r="AG539" s="150" t="s">
        <v>244</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
      <c r="A540" s="157"/>
      <c r="B540" s="158"/>
      <c r="C540" s="261"/>
      <c r="D540" s="262"/>
      <c r="E540" s="262"/>
      <c r="F540" s="262"/>
      <c r="G540" s="262"/>
      <c r="H540" s="161"/>
      <c r="I540" s="161"/>
      <c r="J540" s="161"/>
      <c r="K540" s="161"/>
      <c r="L540" s="161"/>
      <c r="M540" s="161"/>
      <c r="N540" s="161"/>
      <c r="O540" s="161"/>
      <c r="P540" s="161"/>
      <c r="Q540" s="161"/>
      <c r="R540" s="161"/>
      <c r="S540" s="161"/>
      <c r="T540" s="161"/>
      <c r="U540" s="161"/>
      <c r="V540" s="161"/>
      <c r="W540" s="161"/>
      <c r="X540" s="161"/>
      <c r="Y540" s="150"/>
      <c r="Z540" s="150"/>
      <c r="AA540" s="150"/>
      <c r="AB540" s="150"/>
      <c r="AC540" s="150"/>
      <c r="AD540" s="150"/>
      <c r="AE540" s="150"/>
      <c r="AF540" s="150"/>
      <c r="AG540" s="150" t="s">
        <v>221</v>
      </c>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x14ac:dyDescent="0.2">
      <c r="A541" s="164" t="s">
        <v>212</v>
      </c>
      <c r="B541" s="165" t="s">
        <v>161</v>
      </c>
      <c r="C541" s="179" t="s">
        <v>162</v>
      </c>
      <c r="D541" s="166"/>
      <c r="E541" s="167"/>
      <c r="F541" s="168"/>
      <c r="G541" s="168">
        <f>SUMIF(AG542:AG553,"&lt;&gt;NOR",G542:G553)</f>
        <v>16411.84</v>
      </c>
      <c r="H541" s="168"/>
      <c r="I541" s="168">
        <f>SUM(I542:I553)</f>
        <v>0</v>
      </c>
      <c r="J541" s="168"/>
      <c r="K541" s="168">
        <f>SUM(K542:K553)</f>
        <v>0</v>
      </c>
      <c r="L541" s="168"/>
      <c r="M541" s="168">
        <f>SUM(M542:M553)</f>
        <v>19858.326399999998</v>
      </c>
      <c r="N541" s="168"/>
      <c r="O541" s="168">
        <f>SUM(O542:O553)</f>
        <v>0.27</v>
      </c>
      <c r="P541" s="168"/>
      <c r="Q541" s="168">
        <f>SUM(Q542:Q553)</f>
        <v>0</v>
      </c>
      <c r="R541" s="168"/>
      <c r="S541" s="168"/>
      <c r="T541" s="169"/>
      <c r="U541" s="163"/>
      <c r="V541" s="163">
        <f>SUM(V542:V553)</f>
        <v>12.690000000000001</v>
      </c>
      <c r="W541" s="163"/>
      <c r="X541" s="163"/>
      <c r="AG541" t="s">
        <v>213</v>
      </c>
    </row>
    <row r="542" spans="1:60" ht="22.5" outlineLevel="1" x14ac:dyDescent="0.2">
      <c r="A542" s="170">
        <v>148</v>
      </c>
      <c r="B542" s="171" t="s">
        <v>987</v>
      </c>
      <c r="C542" s="180" t="s">
        <v>988</v>
      </c>
      <c r="D542" s="172" t="s">
        <v>276</v>
      </c>
      <c r="E542" s="173">
        <v>11.97</v>
      </c>
      <c r="F542" s="174">
        <v>669.46</v>
      </c>
      <c r="G542" s="175">
        <f>ROUND(E542*F542,2)</f>
        <v>8013.44</v>
      </c>
      <c r="H542" s="174"/>
      <c r="I542" s="175">
        <f>ROUND(E542*H542,2)</f>
        <v>0</v>
      </c>
      <c r="J542" s="174"/>
      <c r="K542" s="175">
        <f>ROUND(E542*J542,2)</f>
        <v>0</v>
      </c>
      <c r="L542" s="175">
        <v>21</v>
      </c>
      <c r="M542" s="175">
        <f>G542*(1+L542/100)</f>
        <v>9696.2623999999996</v>
      </c>
      <c r="N542" s="175">
        <v>2.5200000000000001E-3</v>
      </c>
      <c r="O542" s="175">
        <f>ROUND(E542*N542,2)</f>
        <v>0.03</v>
      </c>
      <c r="P542" s="175">
        <v>0</v>
      </c>
      <c r="Q542" s="175">
        <f>ROUND(E542*P542,2)</f>
        <v>0</v>
      </c>
      <c r="R542" s="175" t="s">
        <v>984</v>
      </c>
      <c r="S542" s="175" t="s">
        <v>217</v>
      </c>
      <c r="T542" s="176" t="s">
        <v>218</v>
      </c>
      <c r="U542" s="161">
        <v>0.97799999999999998</v>
      </c>
      <c r="V542" s="161">
        <f>ROUND(E542*U542,2)</f>
        <v>11.71</v>
      </c>
      <c r="W542" s="161"/>
      <c r="X542" s="161" t="s">
        <v>241</v>
      </c>
      <c r="Y542" s="150"/>
      <c r="Z542" s="150"/>
      <c r="AA542" s="150"/>
      <c r="AB542" s="150"/>
      <c r="AC542" s="150"/>
      <c r="AD542" s="150"/>
      <c r="AE542" s="150"/>
      <c r="AF542" s="150"/>
      <c r="AG542" s="150" t="s">
        <v>242</v>
      </c>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
      <c r="A543" s="157"/>
      <c r="B543" s="158"/>
      <c r="C543" s="189" t="s">
        <v>2324</v>
      </c>
      <c r="D543" s="184"/>
      <c r="E543" s="185">
        <v>11.97</v>
      </c>
      <c r="F543" s="161"/>
      <c r="G543" s="161"/>
      <c r="H543" s="161"/>
      <c r="I543" s="161"/>
      <c r="J543" s="161"/>
      <c r="K543" s="161"/>
      <c r="L543" s="161"/>
      <c r="M543" s="161"/>
      <c r="N543" s="161"/>
      <c r="O543" s="161"/>
      <c r="P543" s="161"/>
      <c r="Q543" s="161"/>
      <c r="R543" s="161"/>
      <c r="S543" s="161"/>
      <c r="T543" s="161"/>
      <c r="U543" s="161"/>
      <c r="V543" s="161"/>
      <c r="W543" s="161"/>
      <c r="X543" s="161"/>
      <c r="Y543" s="150"/>
      <c r="Z543" s="150"/>
      <c r="AA543" s="150"/>
      <c r="AB543" s="150"/>
      <c r="AC543" s="150"/>
      <c r="AD543" s="150"/>
      <c r="AE543" s="150"/>
      <c r="AF543" s="150"/>
      <c r="AG543" s="150" t="s">
        <v>246</v>
      </c>
      <c r="AH543" s="150">
        <v>0</v>
      </c>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outlineLevel="1" x14ac:dyDescent="0.2">
      <c r="A544" s="157"/>
      <c r="B544" s="158"/>
      <c r="C544" s="261"/>
      <c r="D544" s="262"/>
      <c r="E544" s="262"/>
      <c r="F544" s="262"/>
      <c r="G544" s="262"/>
      <c r="H544" s="161"/>
      <c r="I544" s="161"/>
      <c r="J544" s="161"/>
      <c r="K544" s="161"/>
      <c r="L544" s="161"/>
      <c r="M544" s="161"/>
      <c r="N544" s="161"/>
      <c r="O544" s="161"/>
      <c r="P544" s="161"/>
      <c r="Q544" s="161"/>
      <c r="R544" s="161"/>
      <c r="S544" s="161"/>
      <c r="T544" s="161"/>
      <c r="U544" s="161"/>
      <c r="V544" s="161"/>
      <c r="W544" s="161"/>
      <c r="X544" s="161"/>
      <c r="Y544" s="150"/>
      <c r="Z544" s="150"/>
      <c r="AA544" s="150"/>
      <c r="AB544" s="150"/>
      <c r="AC544" s="150"/>
      <c r="AD544" s="150"/>
      <c r="AE544" s="150"/>
      <c r="AF544" s="150"/>
      <c r="AG544" s="150" t="s">
        <v>221</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ht="33.75" outlineLevel="1" x14ac:dyDescent="0.2">
      <c r="A545" s="170">
        <v>149</v>
      </c>
      <c r="B545" s="171" t="s">
        <v>990</v>
      </c>
      <c r="C545" s="180" t="s">
        <v>2325</v>
      </c>
      <c r="D545" s="172" t="s">
        <v>239</v>
      </c>
      <c r="E545" s="173">
        <v>3.5</v>
      </c>
      <c r="F545" s="174">
        <v>436.21</v>
      </c>
      <c r="G545" s="175">
        <f>ROUND(E545*F545,2)</f>
        <v>1526.74</v>
      </c>
      <c r="H545" s="174"/>
      <c r="I545" s="175">
        <f>ROUND(E545*H545,2)</f>
        <v>0</v>
      </c>
      <c r="J545" s="174"/>
      <c r="K545" s="175">
        <f>ROUND(E545*J545,2)</f>
        <v>0</v>
      </c>
      <c r="L545" s="175">
        <v>21</v>
      </c>
      <c r="M545" s="175">
        <f>G545*(1+L545/100)</f>
        <v>1847.3553999999999</v>
      </c>
      <c r="N545" s="175">
        <v>2.3000000000000001E-4</v>
      </c>
      <c r="O545" s="175">
        <f>ROUND(E545*N545,2)</f>
        <v>0</v>
      </c>
      <c r="P545" s="175">
        <v>0</v>
      </c>
      <c r="Q545" s="175">
        <f>ROUND(E545*P545,2)</f>
        <v>0</v>
      </c>
      <c r="R545" s="175" t="s">
        <v>984</v>
      </c>
      <c r="S545" s="175" t="s">
        <v>217</v>
      </c>
      <c r="T545" s="176" t="s">
        <v>218</v>
      </c>
      <c r="U545" s="161">
        <v>0.28000000000000003</v>
      </c>
      <c r="V545" s="161">
        <f>ROUND(E545*U545,2)</f>
        <v>0.98</v>
      </c>
      <c r="W545" s="161"/>
      <c r="X545" s="161" t="s">
        <v>241</v>
      </c>
      <c r="Y545" s="150"/>
      <c r="Z545" s="150"/>
      <c r="AA545" s="150"/>
      <c r="AB545" s="150"/>
      <c r="AC545" s="150"/>
      <c r="AD545" s="150"/>
      <c r="AE545" s="150"/>
      <c r="AF545" s="150"/>
      <c r="AG545" s="150" t="s">
        <v>242</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
      <c r="A546" s="157"/>
      <c r="B546" s="158"/>
      <c r="C546" s="189" t="s">
        <v>2326</v>
      </c>
      <c r="D546" s="184"/>
      <c r="E546" s="185">
        <v>3.5</v>
      </c>
      <c r="F546" s="161"/>
      <c r="G546" s="161"/>
      <c r="H546" s="161"/>
      <c r="I546" s="161"/>
      <c r="J546" s="161"/>
      <c r="K546" s="161"/>
      <c r="L546" s="161"/>
      <c r="M546" s="161"/>
      <c r="N546" s="161"/>
      <c r="O546" s="161"/>
      <c r="P546" s="161"/>
      <c r="Q546" s="161"/>
      <c r="R546" s="161"/>
      <c r="S546" s="161"/>
      <c r="T546" s="161"/>
      <c r="U546" s="161"/>
      <c r="V546" s="161"/>
      <c r="W546" s="161"/>
      <c r="X546" s="161"/>
      <c r="Y546" s="150"/>
      <c r="Z546" s="150"/>
      <c r="AA546" s="150"/>
      <c r="AB546" s="150"/>
      <c r="AC546" s="150"/>
      <c r="AD546" s="150"/>
      <c r="AE546" s="150"/>
      <c r="AF546" s="150"/>
      <c r="AG546" s="150" t="s">
        <v>246</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outlineLevel="1" x14ac:dyDescent="0.2">
      <c r="A547" s="157"/>
      <c r="B547" s="158"/>
      <c r="C547" s="261"/>
      <c r="D547" s="262"/>
      <c r="E547" s="262"/>
      <c r="F547" s="262"/>
      <c r="G547" s="262"/>
      <c r="H547" s="161"/>
      <c r="I547" s="161"/>
      <c r="J547" s="161"/>
      <c r="K547" s="161"/>
      <c r="L547" s="161"/>
      <c r="M547" s="161"/>
      <c r="N547" s="161"/>
      <c r="O547" s="161"/>
      <c r="P547" s="161"/>
      <c r="Q547" s="161"/>
      <c r="R547" s="161"/>
      <c r="S547" s="161"/>
      <c r="T547" s="161"/>
      <c r="U547" s="161"/>
      <c r="V547" s="161"/>
      <c r="W547" s="161"/>
      <c r="X547" s="161"/>
      <c r="Y547" s="150"/>
      <c r="Z547" s="150"/>
      <c r="AA547" s="150"/>
      <c r="AB547" s="150"/>
      <c r="AC547" s="150"/>
      <c r="AD547" s="150"/>
      <c r="AE547" s="150"/>
      <c r="AF547" s="150"/>
      <c r="AG547" s="150" t="s">
        <v>221</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ht="22.5" outlineLevel="1" x14ac:dyDescent="0.2">
      <c r="A548" s="170">
        <v>150</v>
      </c>
      <c r="B548" s="171" t="s">
        <v>993</v>
      </c>
      <c r="C548" s="180" t="s">
        <v>994</v>
      </c>
      <c r="D548" s="172" t="s">
        <v>276</v>
      </c>
      <c r="E548" s="173">
        <v>12.5685</v>
      </c>
      <c r="F548" s="174">
        <v>465.89</v>
      </c>
      <c r="G548" s="175">
        <f>ROUND(E548*F548,2)</f>
        <v>5855.54</v>
      </c>
      <c r="H548" s="174"/>
      <c r="I548" s="175">
        <f>ROUND(E548*H548,2)</f>
        <v>0</v>
      </c>
      <c r="J548" s="174"/>
      <c r="K548" s="175">
        <f>ROUND(E548*J548,2)</f>
        <v>0</v>
      </c>
      <c r="L548" s="175">
        <v>21</v>
      </c>
      <c r="M548" s="175">
        <f>G548*(1+L548/100)</f>
        <v>7085.2033999999994</v>
      </c>
      <c r="N548" s="175">
        <v>1.9199999999999998E-2</v>
      </c>
      <c r="O548" s="175">
        <f>ROUND(E548*N548,2)</f>
        <v>0.24</v>
      </c>
      <c r="P548" s="175">
        <v>0</v>
      </c>
      <c r="Q548" s="175">
        <f>ROUND(E548*P548,2)</f>
        <v>0</v>
      </c>
      <c r="R548" s="175" t="s">
        <v>295</v>
      </c>
      <c r="S548" s="175" t="s">
        <v>217</v>
      </c>
      <c r="T548" s="176" t="s">
        <v>218</v>
      </c>
      <c r="U548" s="161">
        <v>0</v>
      </c>
      <c r="V548" s="161">
        <f>ROUND(E548*U548,2)</f>
        <v>0</v>
      </c>
      <c r="W548" s="161"/>
      <c r="X548" s="161" t="s">
        <v>296</v>
      </c>
      <c r="Y548" s="150"/>
      <c r="Z548" s="150"/>
      <c r="AA548" s="150"/>
      <c r="AB548" s="150"/>
      <c r="AC548" s="150"/>
      <c r="AD548" s="150"/>
      <c r="AE548" s="150"/>
      <c r="AF548" s="150"/>
      <c r="AG548" s="150" t="s">
        <v>297</v>
      </c>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outlineLevel="1" x14ac:dyDescent="0.2">
      <c r="A549" s="157"/>
      <c r="B549" s="158"/>
      <c r="C549" s="189" t="s">
        <v>2327</v>
      </c>
      <c r="D549" s="184"/>
      <c r="E549" s="185">
        <v>12.5685</v>
      </c>
      <c r="F549" s="161"/>
      <c r="G549" s="161"/>
      <c r="H549" s="161"/>
      <c r="I549" s="161"/>
      <c r="J549" s="161"/>
      <c r="K549" s="161"/>
      <c r="L549" s="161"/>
      <c r="M549" s="161"/>
      <c r="N549" s="161"/>
      <c r="O549" s="161"/>
      <c r="P549" s="161"/>
      <c r="Q549" s="161"/>
      <c r="R549" s="161"/>
      <c r="S549" s="161"/>
      <c r="T549" s="161"/>
      <c r="U549" s="161"/>
      <c r="V549" s="161"/>
      <c r="W549" s="161"/>
      <c r="X549" s="161"/>
      <c r="Y549" s="150"/>
      <c r="Z549" s="150"/>
      <c r="AA549" s="150"/>
      <c r="AB549" s="150"/>
      <c r="AC549" s="150"/>
      <c r="AD549" s="150"/>
      <c r="AE549" s="150"/>
      <c r="AF549" s="150"/>
      <c r="AG549" s="150" t="s">
        <v>246</v>
      </c>
      <c r="AH549" s="150">
        <v>0</v>
      </c>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
      <c r="A550" s="157"/>
      <c r="B550" s="158"/>
      <c r="C550" s="261"/>
      <c r="D550" s="262"/>
      <c r="E550" s="262"/>
      <c r="F550" s="262"/>
      <c r="G550" s="262"/>
      <c r="H550" s="161"/>
      <c r="I550" s="161"/>
      <c r="J550" s="161"/>
      <c r="K550" s="161"/>
      <c r="L550" s="161"/>
      <c r="M550" s="161"/>
      <c r="N550" s="161"/>
      <c r="O550" s="161"/>
      <c r="P550" s="161"/>
      <c r="Q550" s="161"/>
      <c r="R550" s="161"/>
      <c r="S550" s="161"/>
      <c r="T550" s="161"/>
      <c r="U550" s="161"/>
      <c r="V550" s="161"/>
      <c r="W550" s="161"/>
      <c r="X550" s="161"/>
      <c r="Y550" s="150"/>
      <c r="Z550" s="150"/>
      <c r="AA550" s="150"/>
      <c r="AB550" s="150"/>
      <c r="AC550" s="150"/>
      <c r="AD550" s="150"/>
      <c r="AE550" s="150"/>
      <c r="AF550" s="150"/>
      <c r="AG550" s="150" t="s">
        <v>221</v>
      </c>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
      <c r="A551" s="157">
        <v>151</v>
      </c>
      <c r="B551" s="158" t="s">
        <v>997</v>
      </c>
      <c r="C551" s="190" t="s">
        <v>998</v>
      </c>
      <c r="D551" s="159" t="s">
        <v>0</v>
      </c>
      <c r="E551" s="177">
        <v>153.9572</v>
      </c>
      <c r="F551" s="162">
        <v>6.6</v>
      </c>
      <c r="G551" s="161">
        <f>ROUND(E551*F551,2)</f>
        <v>1016.12</v>
      </c>
      <c r="H551" s="162"/>
      <c r="I551" s="161">
        <f>ROUND(E551*H551,2)</f>
        <v>0</v>
      </c>
      <c r="J551" s="162"/>
      <c r="K551" s="161">
        <f>ROUND(E551*J551,2)</f>
        <v>0</v>
      </c>
      <c r="L551" s="161">
        <v>21</v>
      </c>
      <c r="M551" s="161">
        <f>G551*(1+L551/100)</f>
        <v>1229.5052000000001</v>
      </c>
      <c r="N551" s="161">
        <v>0</v>
      </c>
      <c r="O551" s="161">
        <f>ROUND(E551*N551,2)</f>
        <v>0</v>
      </c>
      <c r="P551" s="161">
        <v>0</v>
      </c>
      <c r="Q551" s="161">
        <f>ROUND(E551*P551,2)</f>
        <v>0</v>
      </c>
      <c r="R551" s="161" t="s">
        <v>984</v>
      </c>
      <c r="S551" s="161" t="s">
        <v>217</v>
      </c>
      <c r="T551" s="161" t="s">
        <v>218</v>
      </c>
      <c r="U551" s="161">
        <v>0</v>
      </c>
      <c r="V551" s="161">
        <f>ROUND(E551*U551,2)</f>
        <v>0</v>
      </c>
      <c r="W551" s="161"/>
      <c r="X551" s="161" t="s">
        <v>622</v>
      </c>
      <c r="Y551" s="150"/>
      <c r="Z551" s="150"/>
      <c r="AA551" s="150"/>
      <c r="AB551" s="150"/>
      <c r="AC551" s="150"/>
      <c r="AD551" s="150"/>
      <c r="AE551" s="150"/>
      <c r="AF551" s="150"/>
      <c r="AG551" s="150" t="s">
        <v>623</v>
      </c>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
      <c r="A552" s="157"/>
      <c r="B552" s="158"/>
      <c r="C552" s="263" t="s">
        <v>675</v>
      </c>
      <c r="D552" s="264"/>
      <c r="E552" s="264"/>
      <c r="F552" s="264"/>
      <c r="G552" s="264"/>
      <c r="H552" s="161"/>
      <c r="I552" s="161"/>
      <c r="J552" s="161"/>
      <c r="K552" s="161"/>
      <c r="L552" s="161"/>
      <c r="M552" s="161"/>
      <c r="N552" s="161"/>
      <c r="O552" s="161"/>
      <c r="P552" s="161"/>
      <c r="Q552" s="161"/>
      <c r="R552" s="161"/>
      <c r="S552" s="161"/>
      <c r="T552" s="161"/>
      <c r="U552" s="161"/>
      <c r="V552" s="161"/>
      <c r="W552" s="161"/>
      <c r="X552" s="161"/>
      <c r="Y552" s="150"/>
      <c r="Z552" s="150"/>
      <c r="AA552" s="150"/>
      <c r="AB552" s="150"/>
      <c r="AC552" s="150"/>
      <c r="AD552" s="150"/>
      <c r="AE552" s="150"/>
      <c r="AF552" s="150"/>
      <c r="AG552" s="150" t="s">
        <v>244</v>
      </c>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outlineLevel="1" x14ac:dyDescent="0.2">
      <c r="A553" s="157"/>
      <c r="B553" s="158"/>
      <c r="C553" s="261"/>
      <c r="D553" s="262"/>
      <c r="E553" s="262"/>
      <c r="F553" s="262"/>
      <c r="G553" s="262"/>
      <c r="H553" s="161"/>
      <c r="I553" s="161"/>
      <c r="J553" s="161"/>
      <c r="K553" s="161"/>
      <c r="L553" s="161"/>
      <c r="M553" s="161"/>
      <c r="N553" s="161"/>
      <c r="O553" s="161"/>
      <c r="P553" s="161"/>
      <c r="Q553" s="161"/>
      <c r="R553" s="161"/>
      <c r="S553" s="161"/>
      <c r="T553" s="161"/>
      <c r="U553" s="161"/>
      <c r="V553" s="161"/>
      <c r="W553" s="161"/>
      <c r="X553" s="161"/>
      <c r="Y553" s="150"/>
      <c r="Z553" s="150"/>
      <c r="AA553" s="150"/>
      <c r="AB553" s="150"/>
      <c r="AC553" s="150"/>
      <c r="AD553" s="150"/>
      <c r="AE553" s="150"/>
      <c r="AF553" s="150"/>
      <c r="AG553" s="150" t="s">
        <v>221</v>
      </c>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x14ac:dyDescent="0.2">
      <c r="A554" s="164" t="s">
        <v>212</v>
      </c>
      <c r="B554" s="165" t="s">
        <v>163</v>
      </c>
      <c r="C554" s="179" t="s">
        <v>164</v>
      </c>
      <c r="D554" s="166"/>
      <c r="E554" s="167"/>
      <c r="F554" s="168"/>
      <c r="G554" s="168">
        <f>SUMIF(AG555:AG563,"&lt;&gt;NOR",G555:G563)</f>
        <v>100660.70000000001</v>
      </c>
      <c r="H554" s="168"/>
      <c r="I554" s="168">
        <f>SUM(I555:I563)</f>
        <v>0</v>
      </c>
      <c r="J554" s="168"/>
      <c r="K554" s="168">
        <f>SUM(K555:K563)</f>
        <v>0</v>
      </c>
      <c r="L554" s="168"/>
      <c r="M554" s="168">
        <f>SUM(M555:M563)</f>
        <v>121799.447</v>
      </c>
      <c r="N554" s="168"/>
      <c r="O554" s="168">
        <f>SUM(O555:O563)</f>
        <v>0.24</v>
      </c>
      <c r="P554" s="168"/>
      <c r="Q554" s="168">
        <f>SUM(Q555:Q563)</f>
        <v>0.06</v>
      </c>
      <c r="R554" s="168"/>
      <c r="S554" s="168"/>
      <c r="T554" s="169"/>
      <c r="U554" s="163"/>
      <c r="V554" s="163">
        <f>SUM(V555:V563)</f>
        <v>7.68</v>
      </c>
      <c r="W554" s="163"/>
      <c r="X554" s="163"/>
      <c r="AG554" t="s">
        <v>213</v>
      </c>
    </row>
    <row r="555" spans="1:60" ht="22.5" outlineLevel="1" x14ac:dyDescent="0.2">
      <c r="A555" s="170">
        <v>152</v>
      </c>
      <c r="B555" s="171" t="s">
        <v>2328</v>
      </c>
      <c r="C555" s="180" t="s">
        <v>2329</v>
      </c>
      <c r="D555" s="172" t="s">
        <v>276</v>
      </c>
      <c r="E555" s="173">
        <v>60</v>
      </c>
      <c r="F555" s="174">
        <v>57.81</v>
      </c>
      <c r="G555" s="175">
        <f>ROUND(E555*F555,2)</f>
        <v>3468.6</v>
      </c>
      <c r="H555" s="174"/>
      <c r="I555" s="175">
        <f>ROUND(E555*H555,2)</f>
        <v>0</v>
      </c>
      <c r="J555" s="174"/>
      <c r="K555" s="175">
        <f>ROUND(E555*J555,2)</f>
        <v>0</v>
      </c>
      <c r="L555" s="175">
        <v>21</v>
      </c>
      <c r="M555" s="175">
        <f>G555*(1+L555/100)</f>
        <v>4197.0059999999994</v>
      </c>
      <c r="N555" s="175">
        <v>0</v>
      </c>
      <c r="O555" s="175">
        <f>ROUND(E555*N555,2)</f>
        <v>0</v>
      </c>
      <c r="P555" s="175">
        <v>1E-3</v>
      </c>
      <c r="Q555" s="175">
        <f>ROUND(E555*P555,2)</f>
        <v>0.06</v>
      </c>
      <c r="R555" s="175" t="s">
        <v>1454</v>
      </c>
      <c r="S555" s="175" t="s">
        <v>217</v>
      </c>
      <c r="T555" s="176" t="s">
        <v>218</v>
      </c>
      <c r="U555" s="161">
        <v>0.128</v>
      </c>
      <c r="V555" s="161">
        <f>ROUND(E555*U555,2)</f>
        <v>7.68</v>
      </c>
      <c r="W555" s="161"/>
      <c r="X555" s="161" t="s">
        <v>241</v>
      </c>
      <c r="Y555" s="150"/>
      <c r="Z555" s="150"/>
      <c r="AA555" s="150"/>
      <c r="AB555" s="150"/>
      <c r="AC555" s="150"/>
      <c r="AD555" s="150"/>
      <c r="AE555" s="150"/>
      <c r="AF555" s="150"/>
      <c r="AG555" s="150" t="s">
        <v>744</v>
      </c>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outlineLevel="1" x14ac:dyDescent="0.2">
      <c r="A556" s="157"/>
      <c r="B556" s="158"/>
      <c r="C556" s="189" t="s">
        <v>2330</v>
      </c>
      <c r="D556" s="184"/>
      <c r="E556" s="185">
        <v>47.2</v>
      </c>
      <c r="F556" s="161"/>
      <c r="G556" s="161"/>
      <c r="H556" s="161"/>
      <c r="I556" s="161"/>
      <c r="J556" s="161"/>
      <c r="K556" s="161"/>
      <c r="L556" s="161"/>
      <c r="M556" s="161"/>
      <c r="N556" s="161"/>
      <c r="O556" s="161"/>
      <c r="P556" s="161"/>
      <c r="Q556" s="161"/>
      <c r="R556" s="161"/>
      <c r="S556" s="161"/>
      <c r="T556" s="161"/>
      <c r="U556" s="161"/>
      <c r="V556" s="161"/>
      <c r="W556" s="161"/>
      <c r="X556" s="161"/>
      <c r="Y556" s="150"/>
      <c r="Z556" s="150"/>
      <c r="AA556" s="150"/>
      <c r="AB556" s="150"/>
      <c r="AC556" s="150"/>
      <c r="AD556" s="150"/>
      <c r="AE556" s="150"/>
      <c r="AF556" s="150"/>
      <c r="AG556" s="150" t="s">
        <v>246</v>
      </c>
      <c r="AH556" s="150">
        <v>0</v>
      </c>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row>
    <row r="557" spans="1:60" outlineLevel="1" x14ac:dyDescent="0.2">
      <c r="A557" s="157"/>
      <c r="B557" s="158"/>
      <c r="C557" s="189" t="s">
        <v>2331</v>
      </c>
      <c r="D557" s="184"/>
      <c r="E557" s="185">
        <v>12.8</v>
      </c>
      <c r="F557" s="161"/>
      <c r="G557" s="161"/>
      <c r="H557" s="161"/>
      <c r="I557" s="161"/>
      <c r="J557" s="161"/>
      <c r="K557" s="161"/>
      <c r="L557" s="161"/>
      <c r="M557" s="161"/>
      <c r="N557" s="161"/>
      <c r="O557" s="161"/>
      <c r="P557" s="161"/>
      <c r="Q557" s="161"/>
      <c r="R557" s="161"/>
      <c r="S557" s="161"/>
      <c r="T557" s="161"/>
      <c r="U557" s="161"/>
      <c r="V557" s="161"/>
      <c r="W557" s="161"/>
      <c r="X557" s="161"/>
      <c r="Y557" s="150"/>
      <c r="Z557" s="150"/>
      <c r="AA557" s="150"/>
      <c r="AB557" s="150"/>
      <c r="AC557" s="150"/>
      <c r="AD557" s="150"/>
      <c r="AE557" s="150"/>
      <c r="AF557" s="150"/>
      <c r="AG557" s="150" t="s">
        <v>246</v>
      </c>
      <c r="AH557" s="150">
        <v>0</v>
      </c>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row>
    <row r="558" spans="1:60" outlineLevel="1" x14ac:dyDescent="0.2">
      <c r="A558" s="157"/>
      <c r="B558" s="158"/>
      <c r="C558" s="261"/>
      <c r="D558" s="262"/>
      <c r="E558" s="262"/>
      <c r="F558" s="262"/>
      <c r="G558" s="262"/>
      <c r="H558" s="161"/>
      <c r="I558" s="161"/>
      <c r="J558" s="161"/>
      <c r="K558" s="161"/>
      <c r="L558" s="161"/>
      <c r="M558" s="161"/>
      <c r="N558" s="161"/>
      <c r="O558" s="161"/>
      <c r="P558" s="161"/>
      <c r="Q558" s="161"/>
      <c r="R558" s="161"/>
      <c r="S558" s="161"/>
      <c r="T558" s="161"/>
      <c r="U558" s="161"/>
      <c r="V558" s="161"/>
      <c r="W558" s="161"/>
      <c r="X558" s="161"/>
      <c r="Y558" s="150"/>
      <c r="Z558" s="150"/>
      <c r="AA558" s="150"/>
      <c r="AB558" s="150"/>
      <c r="AC558" s="150"/>
      <c r="AD558" s="150"/>
      <c r="AE558" s="150"/>
      <c r="AF558" s="150"/>
      <c r="AG558" s="150" t="s">
        <v>221</v>
      </c>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row>
    <row r="559" spans="1:60" ht="22.5" outlineLevel="1" x14ac:dyDescent="0.2">
      <c r="A559" s="170">
        <v>153</v>
      </c>
      <c r="B559" s="171" t="s">
        <v>2332</v>
      </c>
      <c r="C559" s="180" t="s">
        <v>2333</v>
      </c>
      <c r="D559" s="172" t="s">
        <v>276</v>
      </c>
      <c r="E559" s="173">
        <v>63.23</v>
      </c>
      <c r="F559" s="174">
        <v>1537.12</v>
      </c>
      <c r="G559" s="175">
        <f>ROUND(E559*F559,2)</f>
        <v>97192.1</v>
      </c>
      <c r="H559" s="174"/>
      <c r="I559" s="175">
        <f>ROUND(E559*H559,2)</f>
        <v>0</v>
      </c>
      <c r="J559" s="174"/>
      <c r="K559" s="175">
        <f>ROUND(E559*J559,2)</f>
        <v>0</v>
      </c>
      <c r="L559" s="175">
        <v>21</v>
      </c>
      <c r="M559" s="175">
        <f>G559*(1+L559/100)</f>
        <v>117602.44100000001</v>
      </c>
      <c r="N559" s="175">
        <v>3.7399999999999998E-3</v>
      </c>
      <c r="O559" s="175">
        <f>ROUND(E559*N559,2)</f>
        <v>0.24</v>
      </c>
      <c r="P559" s="175">
        <v>0</v>
      </c>
      <c r="Q559" s="175">
        <f>ROUND(E559*P559,2)</f>
        <v>0</v>
      </c>
      <c r="R559" s="175" t="s">
        <v>1001</v>
      </c>
      <c r="S559" s="175" t="s">
        <v>362</v>
      </c>
      <c r="T559" s="176" t="s">
        <v>218</v>
      </c>
      <c r="U559" s="161">
        <v>0</v>
      </c>
      <c r="V559" s="161">
        <f>ROUND(E559*U559,2)</f>
        <v>0</v>
      </c>
      <c r="W559" s="161"/>
      <c r="X559" s="161" t="s">
        <v>289</v>
      </c>
      <c r="Y559" s="150"/>
      <c r="Z559" s="150"/>
      <c r="AA559" s="150"/>
      <c r="AB559" s="150"/>
      <c r="AC559" s="150"/>
      <c r="AD559" s="150"/>
      <c r="AE559" s="150"/>
      <c r="AF559" s="150"/>
      <c r="AG559" s="150" t="s">
        <v>290</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ht="22.5" outlineLevel="1" x14ac:dyDescent="0.2">
      <c r="A560" s="157"/>
      <c r="B560" s="158"/>
      <c r="C560" s="259" t="s">
        <v>2334</v>
      </c>
      <c r="D560" s="260"/>
      <c r="E560" s="260"/>
      <c r="F560" s="260"/>
      <c r="G560" s="260"/>
      <c r="H560" s="161"/>
      <c r="I560" s="161"/>
      <c r="J560" s="161"/>
      <c r="K560" s="161"/>
      <c r="L560" s="161"/>
      <c r="M560" s="161"/>
      <c r="N560" s="161"/>
      <c r="O560" s="161"/>
      <c r="P560" s="161"/>
      <c r="Q560" s="161"/>
      <c r="R560" s="161"/>
      <c r="S560" s="161"/>
      <c r="T560" s="161"/>
      <c r="U560" s="161"/>
      <c r="V560" s="161"/>
      <c r="W560" s="161"/>
      <c r="X560" s="161"/>
      <c r="Y560" s="150"/>
      <c r="Z560" s="150"/>
      <c r="AA560" s="150"/>
      <c r="AB560" s="150"/>
      <c r="AC560" s="150"/>
      <c r="AD560" s="150"/>
      <c r="AE560" s="150"/>
      <c r="AF560" s="150"/>
      <c r="AG560" s="150" t="s">
        <v>244</v>
      </c>
      <c r="AH560" s="150"/>
      <c r="AI560" s="150"/>
      <c r="AJ560" s="150"/>
      <c r="AK560" s="150"/>
      <c r="AL560" s="150"/>
      <c r="AM560" s="150"/>
      <c r="AN560" s="150"/>
      <c r="AO560" s="150"/>
      <c r="AP560" s="150"/>
      <c r="AQ560" s="150"/>
      <c r="AR560" s="150"/>
      <c r="AS560" s="150"/>
      <c r="AT560" s="150"/>
      <c r="AU560" s="150"/>
      <c r="AV560" s="150"/>
      <c r="AW560" s="150"/>
      <c r="AX560" s="150"/>
      <c r="AY560" s="150"/>
      <c r="AZ560" s="150"/>
      <c r="BA560" s="188" t="str">
        <f>C560</f>
        <v>lepení a dodávka podlahoviny z PVC, bez podkladu. Svaření podlahoviny. Dodávka a lepení podlahových soklíků z měkčeného PVC. Pastování a vyleštění podlah.</v>
      </c>
      <c r="BB560" s="150"/>
      <c r="BC560" s="150"/>
      <c r="BD560" s="150"/>
      <c r="BE560" s="150"/>
      <c r="BF560" s="150"/>
      <c r="BG560" s="150"/>
      <c r="BH560" s="150"/>
    </row>
    <row r="561" spans="1:60" outlineLevel="1" x14ac:dyDescent="0.2">
      <c r="A561" s="157"/>
      <c r="B561" s="158"/>
      <c r="C561" s="189" t="s">
        <v>2179</v>
      </c>
      <c r="D561" s="184"/>
      <c r="E561" s="185">
        <v>26</v>
      </c>
      <c r="F561" s="161"/>
      <c r="G561" s="161"/>
      <c r="H561" s="161"/>
      <c r="I561" s="161"/>
      <c r="J561" s="161"/>
      <c r="K561" s="161"/>
      <c r="L561" s="161"/>
      <c r="M561" s="161"/>
      <c r="N561" s="161"/>
      <c r="O561" s="161"/>
      <c r="P561" s="161"/>
      <c r="Q561" s="161"/>
      <c r="R561" s="161"/>
      <c r="S561" s="161"/>
      <c r="T561" s="161"/>
      <c r="U561" s="161"/>
      <c r="V561" s="161"/>
      <c r="W561" s="161"/>
      <c r="X561" s="161"/>
      <c r="Y561" s="150"/>
      <c r="Z561" s="150"/>
      <c r="AA561" s="150"/>
      <c r="AB561" s="150"/>
      <c r="AC561" s="150"/>
      <c r="AD561" s="150"/>
      <c r="AE561" s="150"/>
      <c r="AF561" s="150"/>
      <c r="AG561" s="150" t="s">
        <v>246</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
      <c r="A562" s="157"/>
      <c r="B562" s="158"/>
      <c r="C562" s="189" t="s">
        <v>2182</v>
      </c>
      <c r="D562" s="184"/>
      <c r="E562" s="185">
        <v>37.229999999999997</v>
      </c>
      <c r="F562" s="161"/>
      <c r="G562" s="161"/>
      <c r="H562" s="161"/>
      <c r="I562" s="161"/>
      <c r="J562" s="161"/>
      <c r="K562" s="161"/>
      <c r="L562" s="161"/>
      <c r="M562" s="161"/>
      <c r="N562" s="161"/>
      <c r="O562" s="161"/>
      <c r="P562" s="161"/>
      <c r="Q562" s="161"/>
      <c r="R562" s="161"/>
      <c r="S562" s="161"/>
      <c r="T562" s="161"/>
      <c r="U562" s="161"/>
      <c r="V562" s="161"/>
      <c r="W562" s="161"/>
      <c r="X562" s="161"/>
      <c r="Y562" s="150"/>
      <c r="Z562" s="150"/>
      <c r="AA562" s="150"/>
      <c r="AB562" s="150"/>
      <c r="AC562" s="150"/>
      <c r="AD562" s="150"/>
      <c r="AE562" s="150"/>
      <c r="AF562" s="150"/>
      <c r="AG562" s="150" t="s">
        <v>246</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
      <c r="A563" s="157"/>
      <c r="B563" s="158"/>
      <c r="C563" s="261"/>
      <c r="D563" s="262"/>
      <c r="E563" s="262"/>
      <c r="F563" s="262"/>
      <c r="G563" s="262"/>
      <c r="H563" s="161"/>
      <c r="I563" s="161"/>
      <c r="J563" s="161"/>
      <c r="K563" s="161"/>
      <c r="L563" s="161"/>
      <c r="M563" s="161"/>
      <c r="N563" s="161"/>
      <c r="O563" s="161"/>
      <c r="P563" s="161"/>
      <c r="Q563" s="161"/>
      <c r="R563" s="161"/>
      <c r="S563" s="161"/>
      <c r="T563" s="161"/>
      <c r="U563" s="161"/>
      <c r="V563" s="161"/>
      <c r="W563" s="161"/>
      <c r="X563" s="161"/>
      <c r="Y563" s="150"/>
      <c r="Z563" s="150"/>
      <c r="AA563" s="150"/>
      <c r="AB563" s="150"/>
      <c r="AC563" s="150"/>
      <c r="AD563" s="150"/>
      <c r="AE563" s="150"/>
      <c r="AF563" s="150"/>
      <c r="AG563" s="150" t="s">
        <v>221</v>
      </c>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x14ac:dyDescent="0.2">
      <c r="A564" s="164" t="s">
        <v>212</v>
      </c>
      <c r="B564" s="165" t="s">
        <v>165</v>
      </c>
      <c r="C564" s="179" t="s">
        <v>166</v>
      </c>
      <c r="D564" s="166"/>
      <c r="E564" s="167"/>
      <c r="F564" s="168"/>
      <c r="G564" s="168">
        <f>SUMIF(AG565:AG591,"&lt;&gt;NOR",G565:G591)</f>
        <v>101203.34999999999</v>
      </c>
      <c r="H564" s="168"/>
      <c r="I564" s="168">
        <f>SUM(I565:I591)</f>
        <v>0</v>
      </c>
      <c r="J564" s="168"/>
      <c r="K564" s="168">
        <f>SUM(K565:K591)</f>
        <v>0</v>
      </c>
      <c r="L564" s="168"/>
      <c r="M564" s="168">
        <f>SUM(M565:M591)</f>
        <v>122456.05349999999</v>
      </c>
      <c r="N564" s="168"/>
      <c r="O564" s="168">
        <f>SUM(O565:O591)</f>
        <v>1.3900000000000001</v>
      </c>
      <c r="P564" s="168"/>
      <c r="Q564" s="168">
        <f>SUM(Q565:Q591)</f>
        <v>0</v>
      </c>
      <c r="R564" s="168"/>
      <c r="S564" s="168"/>
      <c r="T564" s="169"/>
      <c r="U564" s="163"/>
      <c r="V564" s="163">
        <f>SUM(V565:V591)</f>
        <v>75.62</v>
      </c>
      <c r="W564" s="163"/>
      <c r="X564" s="163"/>
      <c r="AG564" t="s">
        <v>213</v>
      </c>
    </row>
    <row r="565" spans="1:60" ht="22.5" outlineLevel="1" x14ac:dyDescent="0.2">
      <c r="A565" s="170">
        <v>154</v>
      </c>
      <c r="B565" s="171" t="s">
        <v>1003</v>
      </c>
      <c r="C565" s="180" t="s">
        <v>1004</v>
      </c>
      <c r="D565" s="172" t="s">
        <v>332</v>
      </c>
      <c r="E565" s="173">
        <v>9</v>
      </c>
      <c r="F565" s="174">
        <v>60.05</v>
      </c>
      <c r="G565" s="175">
        <f>ROUND(E565*F565,2)</f>
        <v>540.45000000000005</v>
      </c>
      <c r="H565" s="174"/>
      <c r="I565" s="175">
        <f>ROUND(E565*H565,2)</f>
        <v>0</v>
      </c>
      <c r="J565" s="174"/>
      <c r="K565" s="175">
        <f>ROUND(E565*J565,2)</f>
        <v>0</v>
      </c>
      <c r="L565" s="175">
        <v>21</v>
      </c>
      <c r="M565" s="175">
        <f>G565*(1+L565/100)</f>
        <v>653.94450000000006</v>
      </c>
      <c r="N565" s="175">
        <v>0</v>
      </c>
      <c r="O565" s="175">
        <f>ROUND(E565*N565,2)</f>
        <v>0</v>
      </c>
      <c r="P565" s="175">
        <v>0</v>
      </c>
      <c r="Q565" s="175">
        <f>ROUND(E565*P565,2)</f>
        <v>0</v>
      </c>
      <c r="R565" s="175" t="s">
        <v>984</v>
      </c>
      <c r="S565" s="175" t="s">
        <v>217</v>
      </c>
      <c r="T565" s="176" t="s">
        <v>218</v>
      </c>
      <c r="U565" s="161">
        <v>0.1</v>
      </c>
      <c r="V565" s="161">
        <f>ROUND(E565*U565,2)</f>
        <v>0.9</v>
      </c>
      <c r="W565" s="161"/>
      <c r="X565" s="161" t="s">
        <v>241</v>
      </c>
      <c r="Y565" s="150"/>
      <c r="Z565" s="150"/>
      <c r="AA565" s="150"/>
      <c r="AB565" s="150"/>
      <c r="AC565" s="150"/>
      <c r="AD565" s="150"/>
      <c r="AE565" s="150"/>
      <c r="AF565" s="150"/>
      <c r="AG565" s="150" t="s">
        <v>242</v>
      </c>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outlineLevel="1" x14ac:dyDescent="0.2">
      <c r="A566" s="157"/>
      <c r="B566" s="158"/>
      <c r="C566" s="189" t="s">
        <v>109</v>
      </c>
      <c r="D566" s="184"/>
      <c r="E566" s="185">
        <v>9</v>
      </c>
      <c r="F566" s="161"/>
      <c r="G566" s="161"/>
      <c r="H566" s="161"/>
      <c r="I566" s="161"/>
      <c r="J566" s="161"/>
      <c r="K566" s="161"/>
      <c r="L566" s="161"/>
      <c r="M566" s="161"/>
      <c r="N566" s="161"/>
      <c r="O566" s="161"/>
      <c r="P566" s="161"/>
      <c r="Q566" s="161"/>
      <c r="R566" s="161"/>
      <c r="S566" s="161"/>
      <c r="T566" s="161"/>
      <c r="U566" s="161"/>
      <c r="V566" s="161"/>
      <c r="W566" s="161"/>
      <c r="X566" s="161"/>
      <c r="Y566" s="150"/>
      <c r="Z566" s="150"/>
      <c r="AA566" s="150"/>
      <c r="AB566" s="150"/>
      <c r="AC566" s="150"/>
      <c r="AD566" s="150"/>
      <c r="AE566" s="150"/>
      <c r="AF566" s="150"/>
      <c r="AG566" s="150" t="s">
        <v>246</v>
      </c>
      <c r="AH566" s="150">
        <v>0</v>
      </c>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
      <c r="A567" s="157"/>
      <c r="B567" s="158"/>
      <c r="C567" s="261"/>
      <c r="D567" s="262"/>
      <c r="E567" s="262"/>
      <c r="F567" s="262"/>
      <c r="G567" s="262"/>
      <c r="H567" s="161"/>
      <c r="I567" s="161"/>
      <c r="J567" s="161"/>
      <c r="K567" s="161"/>
      <c r="L567" s="161"/>
      <c r="M567" s="161"/>
      <c r="N567" s="161"/>
      <c r="O567" s="161"/>
      <c r="P567" s="161"/>
      <c r="Q567" s="161"/>
      <c r="R567" s="161"/>
      <c r="S567" s="161"/>
      <c r="T567" s="161"/>
      <c r="U567" s="161"/>
      <c r="V567" s="161"/>
      <c r="W567" s="161"/>
      <c r="X567" s="161"/>
      <c r="Y567" s="150"/>
      <c r="Z567" s="150"/>
      <c r="AA567" s="150"/>
      <c r="AB567" s="150"/>
      <c r="AC567" s="150"/>
      <c r="AD567" s="150"/>
      <c r="AE567" s="150"/>
      <c r="AF567" s="150"/>
      <c r="AG567" s="150" t="s">
        <v>221</v>
      </c>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ht="22.5" outlineLevel="1" x14ac:dyDescent="0.2">
      <c r="A568" s="170">
        <v>155</v>
      </c>
      <c r="B568" s="171" t="s">
        <v>1005</v>
      </c>
      <c r="C568" s="180" t="s">
        <v>1006</v>
      </c>
      <c r="D568" s="172" t="s">
        <v>332</v>
      </c>
      <c r="E568" s="173">
        <v>10</v>
      </c>
      <c r="F568" s="174">
        <v>69.2</v>
      </c>
      <c r="G568" s="175">
        <f>ROUND(E568*F568,2)</f>
        <v>692</v>
      </c>
      <c r="H568" s="174"/>
      <c r="I568" s="175">
        <f>ROUND(E568*H568,2)</f>
        <v>0</v>
      </c>
      <c r="J568" s="174"/>
      <c r="K568" s="175">
        <f>ROUND(E568*J568,2)</f>
        <v>0</v>
      </c>
      <c r="L568" s="175">
        <v>21</v>
      </c>
      <c r="M568" s="175">
        <f>G568*(1+L568/100)</f>
        <v>837.31999999999994</v>
      </c>
      <c r="N568" s="175">
        <v>0</v>
      </c>
      <c r="O568" s="175">
        <f>ROUND(E568*N568,2)</f>
        <v>0</v>
      </c>
      <c r="P568" s="175">
        <v>0</v>
      </c>
      <c r="Q568" s="175">
        <f>ROUND(E568*P568,2)</f>
        <v>0</v>
      </c>
      <c r="R568" s="175" t="s">
        <v>984</v>
      </c>
      <c r="S568" s="175" t="s">
        <v>217</v>
      </c>
      <c r="T568" s="176" t="s">
        <v>218</v>
      </c>
      <c r="U568" s="161">
        <v>0.11</v>
      </c>
      <c r="V568" s="161">
        <f>ROUND(E568*U568,2)</f>
        <v>1.1000000000000001</v>
      </c>
      <c r="W568" s="161"/>
      <c r="X568" s="161" t="s">
        <v>241</v>
      </c>
      <c r="Y568" s="150"/>
      <c r="Z568" s="150"/>
      <c r="AA568" s="150"/>
      <c r="AB568" s="150"/>
      <c r="AC568" s="150"/>
      <c r="AD568" s="150"/>
      <c r="AE568" s="150"/>
      <c r="AF568" s="150"/>
      <c r="AG568" s="150" t="s">
        <v>242</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
      <c r="A569" s="157"/>
      <c r="B569" s="158"/>
      <c r="C569" s="189" t="s">
        <v>2335</v>
      </c>
      <c r="D569" s="184"/>
      <c r="E569" s="185">
        <v>10</v>
      </c>
      <c r="F569" s="161"/>
      <c r="G569" s="161"/>
      <c r="H569" s="161"/>
      <c r="I569" s="161"/>
      <c r="J569" s="161"/>
      <c r="K569" s="161"/>
      <c r="L569" s="161"/>
      <c r="M569" s="161"/>
      <c r="N569" s="161"/>
      <c r="O569" s="161"/>
      <c r="P569" s="161"/>
      <c r="Q569" s="161"/>
      <c r="R569" s="161"/>
      <c r="S569" s="161"/>
      <c r="T569" s="161"/>
      <c r="U569" s="161"/>
      <c r="V569" s="161"/>
      <c r="W569" s="161"/>
      <c r="X569" s="161"/>
      <c r="Y569" s="150"/>
      <c r="Z569" s="150"/>
      <c r="AA569" s="150"/>
      <c r="AB569" s="150"/>
      <c r="AC569" s="150"/>
      <c r="AD569" s="150"/>
      <c r="AE569" s="150"/>
      <c r="AF569" s="150"/>
      <c r="AG569" s="150" t="s">
        <v>246</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
      <c r="A570" s="157"/>
      <c r="B570" s="158"/>
      <c r="C570" s="261"/>
      <c r="D570" s="262"/>
      <c r="E570" s="262"/>
      <c r="F570" s="262"/>
      <c r="G570" s="262"/>
      <c r="H570" s="161"/>
      <c r="I570" s="161"/>
      <c r="J570" s="161"/>
      <c r="K570" s="161"/>
      <c r="L570" s="161"/>
      <c r="M570" s="161"/>
      <c r="N570" s="161"/>
      <c r="O570" s="161"/>
      <c r="P570" s="161"/>
      <c r="Q570" s="161"/>
      <c r="R570" s="161"/>
      <c r="S570" s="161"/>
      <c r="T570" s="161"/>
      <c r="U570" s="161"/>
      <c r="V570" s="161"/>
      <c r="W570" s="161"/>
      <c r="X570" s="161"/>
      <c r="Y570" s="150"/>
      <c r="Z570" s="150"/>
      <c r="AA570" s="150"/>
      <c r="AB570" s="150"/>
      <c r="AC570" s="150"/>
      <c r="AD570" s="150"/>
      <c r="AE570" s="150"/>
      <c r="AF570" s="150"/>
      <c r="AG570" s="150" t="s">
        <v>221</v>
      </c>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ht="22.5" outlineLevel="1" x14ac:dyDescent="0.2">
      <c r="A571" s="170">
        <v>156</v>
      </c>
      <c r="B571" s="171" t="s">
        <v>1007</v>
      </c>
      <c r="C571" s="180" t="s">
        <v>1008</v>
      </c>
      <c r="D571" s="172" t="s">
        <v>276</v>
      </c>
      <c r="E571" s="173">
        <v>54.1</v>
      </c>
      <c r="F571" s="174">
        <v>891.41</v>
      </c>
      <c r="G571" s="175">
        <f>ROUND(E571*F571,2)</f>
        <v>48225.279999999999</v>
      </c>
      <c r="H571" s="174"/>
      <c r="I571" s="175">
        <f>ROUND(E571*H571,2)</f>
        <v>0</v>
      </c>
      <c r="J571" s="174"/>
      <c r="K571" s="175">
        <f>ROUND(E571*J571,2)</f>
        <v>0</v>
      </c>
      <c r="L571" s="175">
        <v>21</v>
      </c>
      <c r="M571" s="175">
        <f>G571*(1+L571/100)</f>
        <v>58352.588799999998</v>
      </c>
      <c r="N571" s="175">
        <v>5.3499999999999997E-3</v>
      </c>
      <c r="O571" s="175">
        <f>ROUND(E571*N571,2)</f>
        <v>0.28999999999999998</v>
      </c>
      <c r="P571" s="175">
        <v>0</v>
      </c>
      <c r="Q571" s="175">
        <f>ROUND(E571*P571,2)</f>
        <v>0</v>
      </c>
      <c r="R571" s="175" t="s">
        <v>984</v>
      </c>
      <c r="S571" s="175" t="s">
        <v>1009</v>
      </c>
      <c r="T571" s="176" t="s">
        <v>218</v>
      </c>
      <c r="U571" s="161">
        <v>1.29</v>
      </c>
      <c r="V571" s="161">
        <f>ROUND(E571*U571,2)</f>
        <v>69.790000000000006</v>
      </c>
      <c r="W571" s="161"/>
      <c r="X571" s="161" t="s">
        <v>241</v>
      </c>
      <c r="Y571" s="150"/>
      <c r="Z571" s="150"/>
      <c r="AA571" s="150"/>
      <c r="AB571" s="150"/>
      <c r="AC571" s="150"/>
      <c r="AD571" s="150"/>
      <c r="AE571" s="150"/>
      <c r="AF571" s="150"/>
      <c r="AG571" s="150" t="s">
        <v>242</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
      <c r="A572" s="157"/>
      <c r="B572" s="158"/>
      <c r="C572" s="189" t="s">
        <v>2336</v>
      </c>
      <c r="D572" s="184"/>
      <c r="E572" s="185">
        <v>4.2</v>
      </c>
      <c r="F572" s="161"/>
      <c r="G572" s="161"/>
      <c r="H572" s="161"/>
      <c r="I572" s="161"/>
      <c r="J572" s="161"/>
      <c r="K572" s="161"/>
      <c r="L572" s="161"/>
      <c r="M572" s="161"/>
      <c r="N572" s="161"/>
      <c r="O572" s="161"/>
      <c r="P572" s="161"/>
      <c r="Q572" s="161"/>
      <c r="R572" s="161"/>
      <c r="S572" s="161"/>
      <c r="T572" s="161"/>
      <c r="U572" s="161"/>
      <c r="V572" s="161"/>
      <c r="W572" s="161"/>
      <c r="X572" s="161"/>
      <c r="Y572" s="150"/>
      <c r="Z572" s="150"/>
      <c r="AA572" s="150"/>
      <c r="AB572" s="150"/>
      <c r="AC572" s="150"/>
      <c r="AD572" s="150"/>
      <c r="AE572" s="150"/>
      <c r="AF572" s="150"/>
      <c r="AG572" s="150" t="s">
        <v>246</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outlineLevel="1" x14ac:dyDescent="0.2">
      <c r="A573" s="157"/>
      <c r="B573" s="158"/>
      <c r="C573" s="189" t="s">
        <v>2337</v>
      </c>
      <c r="D573" s="184"/>
      <c r="E573" s="185">
        <v>2.4</v>
      </c>
      <c r="F573" s="161"/>
      <c r="G573" s="161"/>
      <c r="H573" s="161"/>
      <c r="I573" s="161"/>
      <c r="J573" s="161"/>
      <c r="K573" s="161"/>
      <c r="L573" s="161"/>
      <c r="M573" s="161"/>
      <c r="N573" s="161"/>
      <c r="O573" s="161"/>
      <c r="P573" s="161"/>
      <c r="Q573" s="161"/>
      <c r="R573" s="161"/>
      <c r="S573" s="161"/>
      <c r="T573" s="161"/>
      <c r="U573" s="161"/>
      <c r="V573" s="161"/>
      <c r="W573" s="161"/>
      <c r="X573" s="161"/>
      <c r="Y573" s="150"/>
      <c r="Z573" s="150"/>
      <c r="AA573" s="150"/>
      <c r="AB573" s="150"/>
      <c r="AC573" s="150"/>
      <c r="AD573" s="150"/>
      <c r="AE573" s="150"/>
      <c r="AF573" s="150"/>
      <c r="AG573" s="150" t="s">
        <v>246</v>
      </c>
      <c r="AH573" s="150">
        <v>0</v>
      </c>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
      <c r="A574" s="157"/>
      <c r="B574" s="158"/>
      <c r="C574" s="189" t="s">
        <v>2338</v>
      </c>
      <c r="D574" s="184"/>
      <c r="E574" s="185">
        <v>12.2</v>
      </c>
      <c r="F574" s="161"/>
      <c r="G574" s="161"/>
      <c r="H574" s="161"/>
      <c r="I574" s="161"/>
      <c r="J574" s="161"/>
      <c r="K574" s="161"/>
      <c r="L574" s="161"/>
      <c r="M574" s="161"/>
      <c r="N574" s="161"/>
      <c r="O574" s="161"/>
      <c r="P574" s="161"/>
      <c r="Q574" s="161"/>
      <c r="R574" s="161"/>
      <c r="S574" s="161"/>
      <c r="T574" s="161"/>
      <c r="U574" s="161"/>
      <c r="V574" s="161"/>
      <c r="W574" s="161"/>
      <c r="X574" s="161"/>
      <c r="Y574" s="150"/>
      <c r="Z574" s="150"/>
      <c r="AA574" s="150"/>
      <c r="AB574" s="150"/>
      <c r="AC574" s="150"/>
      <c r="AD574" s="150"/>
      <c r="AE574" s="150"/>
      <c r="AF574" s="150"/>
      <c r="AG574" s="150" t="s">
        <v>246</v>
      </c>
      <c r="AH574" s="150">
        <v>0</v>
      </c>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outlineLevel="1" x14ac:dyDescent="0.2">
      <c r="A575" s="157"/>
      <c r="B575" s="158"/>
      <c r="C575" s="189" t="s">
        <v>2339</v>
      </c>
      <c r="D575" s="184"/>
      <c r="E575" s="185">
        <v>8.8000000000000007</v>
      </c>
      <c r="F575" s="161"/>
      <c r="G575" s="161"/>
      <c r="H575" s="161"/>
      <c r="I575" s="161"/>
      <c r="J575" s="161"/>
      <c r="K575" s="161"/>
      <c r="L575" s="161"/>
      <c r="M575" s="161"/>
      <c r="N575" s="161"/>
      <c r="O575" s="161"/>
      <c r="P575" s="161"/>
      <c r="Q575" s="161"/>
      <c r="R575" s="161"/>
      <c r="S575" s="161"/>
      <c r="T575" s="161"/>
      <c r="U575" s="161"/>
      <c r="V575" s="161"/>
      <c r="W575" s="161"/>
      <c r="X575" s="161"/>
      <c r="Y575" s="150"/>
      <c r="Z575" s="150"/>
      <c r="AA575" s="150"/>
      <c r="AB575" s="150"/>
      <c r="AC575" s="150"/>
      <c r="AD575" s="150"/>
      <c r="AE575" s="150"/>
      <c r="AF575" s="150"/>
      <c r="AG575" s="150" t="s">
        <v>246</v>
      </c>
      <c r="AH575" s="150">
        <v>0</v>
      </c>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
      <c r="A576" s="157"/>
      <c r="B576" s="158"/>
      <c r="C576" s="189" t="s">
        <v>2340</v>
      </c>
      <c r="D576" s="184"/>
      <c r="E576" s="185">
        <v>18.5</v>
      </c>
      <c r="F576" s="161"/>
      <c r="G576" s="161"/>
      <c r="H576" s="161"/>
      <c r="I576" s="161"/>
      <c r="J576" s="161"/>
      <c r="K576" s="161"/>
      <c r="L576" s="161"/>
      <c r="M576" s="161"/>
      <c r="N576" s="161"/>
      <c r="O576" s="161"/>
      <c r="P576" s="161"/>
      <c r="Q576" s="161"/>
      <c r="R576" s="161"/>
      <c r="S576" s="161"/>
      <c r="T576" s="161"/>
      <c r="U576" s="161"/>
      <c r="V576" s="161"/>
      <c r="W576" s="161"/>
      <c r="X576" s="161"/>
      <c r="Y576" s="150"/>
      <c r="Z576" s="150"/>
      <c r="AA576" s="150"/>
      <c r="AB576" s="150"/>
      <c r="AC576" s="150"/>
      <c r="AD576" s="150"/>
      <c r="AE576" s="150"/>
      <c r="AF576" s="150"/>
      <c r="AG576" s="150" t="s">
        <v>246</v>
      </c>
      <c r="AH576" s="150">
        <v>0</v>
      </c>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outlineLevel="1" x14ac:dyDescent="0.2">
      <c r="A577" s="157"/>
      <c r="B577" s="158"/>
      <c r="C577" s="189" t="s">
        <v>2341</v>
      </c>
      <c r="D577" s="184"/>
      <c r="E577" s="185">
        <v>8</v>
      </c>
      <c r="F577" s="161"/>
      <c r="G577" s="161"/>
      <c r="H577" s="161"/>
      <c r="I577" s="161"/>
      <c r="J577" s="161"/>
      <c r="K577" s="161"/>
      <c r="L577" s="161"/>
      <c r="M577" s="161"/>
      <c r="N577" s="161"/>
      <c r="O577" s="161"/>
      <c r="P577" s="161"/>
      <c r="Q577" s="161"/>
      <c r="R577" s="161"/>
      <c r="S577" s="161"/>
      <c r="T577" s="161"/>
      <c r="U577" s="161"/>
      <c r="V577" s="161"/>
      <c r="W577" s="161"/>
      <c r="X577" s="161"/>
      <c r="Y577" s="150"/>
      <c r="Z577" s="150"/>
      <c r="AA577" s="150"/>
      <c r="AB577" s="150"/>
      <c r="AC577" s="150"/>
      <c r="AD577" s="150"/>
      <c r="AE577" s="150"/>
      <c r="AF577" s="150"/>
      <c r="AG577" s="150" t="s">
        <v>246</v>
      </c>
      <c r="AH577" s="150">
        <v>0</v>
      </c>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
      <c r="A578" s="157"/>
      <c r="B578" s="158"/>
      <c r="C578" s="261"/>
      <c r="D578" s="262"/>
      <c r="E578" s="262"/>
      <c r="F578" s="262"/>
      <c r="G578" s="262"/>
      <c r="H578" s="161"/>
      <c r="I578" s="161"/>
      <c r="J578" s="161"/>
      <c r="K578" s="161"/>
      <c r="L578" s="161"/>
      <c r="M578" s="161"/>
      <c r="N578" s="161"/>
      <c r="O578" s="161"/>
      <c r="P578" s="161"/>
      <c r="Q578" s="161"/>
      <c r="R578" s="161"/>
      <c r="S578" s="161"/>
      <c r="T578" s="161"/>
      <c r="U578" s="161"/>
      <c r="V578" s="161"/>
      <c r="W578" s="161"/>
      <c r="X578" s="161"/>
      <c r="Y578" s="150"/>
      <c r="Z578" s="150"/>
      <c r="AA578" s="150"/>
      <c r="AB578" s="150"/>
      <c r="AC578" s="150"/>
      <c r="AD578" s="150"/>
      <c r="AE578" s="150"/>
      <c r="AF578" s="150"/>
      <c r="AG578" s="150" t="s">
        <v>221</v>
      </c>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
      <c r="A579" s="170">
        <v>157</v>
      </c>
      <c r="B579" s="171" t="s">
        <v>1012</v>
      </c>
      <c r="C579" s="180" t="s">
        <v>1013</v>
      </c>
      <c r="D579" s="172" t="s">
        <v>239</v>
      </c>
      <c r="E579" s="173">
        <v>31.9</v>
      </c>
      <c r="F579" s="174">
        <v>358.47</v>
      </c>
      <c r="G579" s="175">
        <f>ROUND(E579*F579,2)</f>
        <v>11435.19</v>
      </c>
      <c r="H579" s="174"/>
      <c r="I579" s="175">
        <f>ROUND(E579*H579,2)</f>
        <v>0</v>
      </c>
      <c r="J579" s="174"/>
      <c r="K579" s="175">
        <f>ROUND(E579*J579,2)</f>
        <v>0</v>
      </c>
      <c r="L579" s="175">
        <v>21</v>
      </c>
      <c r="M579" s="175">
        <f>G579*(1+L579/100)</f>
        <v>13836.579900000001</v>
      </c>
      <c r="N579" s="175">
        <v>1.2999999999999999E-4</v>
      </c>
      <c r="O579" s="175">
        <f>ROUND(E579*N579,2)</f>
        <v>0</v>
      </c>
      <c r="P579" s="175">
        <v>0</v>
      </c>
      <c r="Q579" s="175">
        <f>ROUND(E579*P579,2)</f>
        <v>0</v>
      </c>
      <c r="R579" s="175" t="s">
        <v>984</v>
      </c>
      <c r="S579" s="175" t="s">
        <v>217</v>
      </c>
      <c r="T579" s="176" t="s">
        <v>218</v>
      </c>
      <c r="U579" s="161">
        <v>0.12</v>
      </c>
      <c r="V579" s="161">
        <f>ROUND(E579*U579,2)</f>
        <v>3.83</v>
      </c>
      <c r="W579" s="161"/>
      <c r="X579" s="161" t="s">
        <v>241</v>
      </c>
      <c r="Y579" s="150"/>
      <c r="Z579" s="150"/>
      <c r="AA579" s="150"/>
      <c r="AB579" s="150"/>
      <c r="AC579" s="150"/>
      <c r="AD579" s="150"/>
      <c r="AE579" s="150"/>
      <c r="AF579" s="150"/>
      <c r="AG579" s="150" t="s">
        <v>242</v>
      </c>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outlineLevel="1" x14ac:dyDescent="0.2">
      <c r="A580" s="157"/>
      <c r="B580" s="158"/>
      <c r="C580" s="189" t="s">
        <v>2342</v>
      </c>
      <c r="D580" s="184"/>
      <c r="E580" s="185">
        <v>1.5</v>
      </c>
      <c r="F580" s="161"/>
      <c r="G580" s="161"/>
      <c r="H580" s="161"/>
      <c r="I580" s="161"/>
      <c r="J580" s="161"/>
      <c r="K580" s="161"/>
      <c r="L580" s="161"/>
      <c r="M580" s="161"/>
      <c r="N580" s="161"/>
      <c r="O580" s="161"/>
      <c r="P580" s="161"/>
      <c r="Q580" s="161"/>
      <c r="R580" s="161"/>
      <c r="S580" s="161"/>
      <c r="T580" s="161"/>
      <c r="U580" s="161"/>
      <c r="V580" s="161"/>
      <c r="W580" s="161"/>
      <c r="X580" s="161"/>
      <c r="Y580" s="150"/>
      <c r="Z580" s="150"/>
      <c r="AA580" s="150"/>
      <c r="AB580" s="150"/>
      <c r="AC580" s="150"/>
      <c r="AD580" s="150"/>
      <c r="AE580" s="150"/>
      <c r="AF580" s="150"/>
      <c r="AG580" s="150" t="s">
        <v>246</v>
      </c>
      <c r="AH580" s="150">
        <v>0</v>
      </c>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
      <c r="A581" s="157"/>
      <c r="B581" s="158"/>
      <c r="C581" s="189" t="s">
        <v>2343</v>
      </c>
      <c r="D581" s="184"/>
      <c r="E581" s="185">
        <v>1.6</v>
      </c>
      <c r="F581" s="161"/>
      <c r="G581" s="161"/>
      <c r="H581" s="161"/>
      <c r="I581" s="161"/>
      <c r="J581" s="161"/>
      <c r="K581" s="161"/>
      <c r="L581" s="161"/>
      <c r="M581" s="161"/>
      <c r="N581" s="161"/>
      <c r="O581" s="161"/>
      <c r="P581" s="161"/>
      <c r="Q581" s="161"/>
      <c r="R581" s="161"/>
      <c r="S581" s="161"/>
      <c r="T581" s="161"/>
      <c r="U581" s="161"/>
      <c r="V581" s="161"/>
      <c r="W581" s="161"/>
      <c r="X581" s="161"/>
      <c r="Y581" s="150"/>
      <c r="Z581" s="150"/>
      <c r="AA581" s="150"/>
      <c r="AB581" s="150"/>
      <c r="AC581" s="150"/>
      <c r="AD581" s="150"/>
      <c r="AE581" s="150"/>
      <c r="AF581" s="150"/>
      <c r="AG581" s="150" t="s">
        <v>246</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outlineLevel="1" x14ac:dyDescent="0.2">
      <c r="A582" s="157"/>
      <c r="B582" s="158"/>
      <c r="C582" s="189" t="s">
        <v>2344</v>
      </c>
      <c r="D582" s="184"/>
      <c r="E582" s="185">
        <v>8.1999999999999993</v>
      </c>
      <c r="F582" s="161"/>
      <c r="G582" s="161"/>
      <c r="H582" s="161"/>
      <c r="I582" s="161"/>
      <c r="J582" s="161"/>
      <c r="K582" s="161"/>
      <c r="L582" s="161"/>
      <c r="M582" s="161"/>
      <c r="N582" s="161"/>
      <c r="O582" s="161"/>
      <c r="P582" s="161"/>
      <c r="Q582" s="161"/>
      <c r="R582" s="161"/>
      <c r="S582" s="161"/>
      <c r="T582" s="161"/>
      <c r="U582" s="161"/>
      <c r="V582" s="161"/>
      <c r="W582" s="161"/>
      <c r="X582" s="161"/>
      <c r="Y582" s="150"/>
      <c r="Z582" s="150"/>
      <c r="AA582" s="150"/>
      <c r="AB582" s="150"/>
      <c r="AC582" s="150"/>
      <c r="AD582" s="150"/>
      <c r="AE582" s="150"/>
      <c r="AF582" s="150"/>
      <c r="AG582" s="150" t="s">
        <v>246</v>
      </c>
      <c r="AH582" s="150">
        <v>0</v>
      </c>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
      <c r="A583" s="157"/>
      <c r="B583" s="158"/>
      <c r="C583" s="189" t="s">
        <v>2345</v>
      </c>
      <c r="D583" s="184"/>
      <c r="E583" s="185">
        <v>5</v>
      </c>
      <c r="F583" s="161"/>
      <c r="G583" s="161"/>
      <c r="H583" s="161"/>
      <c r="I583" s="161"/>
      <c r="J583" s="161"/>
      <c r="K583" s="161"/>
      <c r="L583" s="161"/>
      <c r="M583" s="161"/>
      <c r="N583" s="161"/>
      <c r="O583" s="161"/>
      <c r="P583" s="161"/>
      <c r="Q583" s="161"/>
      <c r="R583" s="161"/>
      <c r="S583" s="161"/>
      <c r="T583" s="161"/>
      <c r="U583" s="161"/>
      <c r="V583" s="161"/>
      <c r="W583" s="161"/>
      <c r="X583" s="161"/>
      <c r="Y583" s="150"/>
      <c r="Z583" s="150"/>
      <c r="AA583" s="150"/>
      <c r="AB583" s="150"/>
      <c r="AC583" s="150"/>
      <c r="AD583" s="150"/>
      <c r="AE583" s="150"/>
      <c r="AF583" s="150"/>
      <c r="AG583" s="150" t="s">
        <v>246</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outlineLevel="1" x14ac:dyDescent="0.2">
      <c r="A584" s="157"/>
      <c r="B584" s="158"/>
      <c r="C584" s="189" t="s">
        <v>2346</v>
      </c>
      <c r="D584" s="184"/>
      <c r="E584" s="185">
        <v>11</v>
      </c>
      <c r="F584" s="161"/>
      <c r="G584" s="161"/>
      <c r="H584" s="161"/>
      <c r="I584" s="161"/>
      <c r="J584" s="161"/>
      <c r="K584" s="161"/>
      <c r="L584" s="161"/>
      <c r="M584" s="161"/>
      <c r="N584" s="161"/>
      <c r="O584" s="161"/>
      <c r="P584" s="161"/>
      <c r="Q584" s="161"/>
      <c r="R584" s="161"/>
      <c r="S584" s="161"/>
      <c r="T584" s="161"/>
      <c r="U584" s="161"/>
      <c r="V584" s="161"/>
      <c r="W584" s="161"/>
      <c r="X584" s="161"/>
      <c r="Y584" s="150"/>
      <c r="Z584" s="150"/>
      <c r="AA584" s="150"/>
      <c r="AB584" s="150"/>
      <c r="AC584" s="150"/>
      <c r="AD584" s="150"/>
      <c r="AE584" s="150"/>
      <c r="AF584" s="150"/>
      <c r="AG584" s="150" t="s">
        <v>246</v>
      </c>
      <c r="AH584" s="150">
        <v>0</v>
      </c>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
      <c r="A585" s="157"/>
      <c r="B585" s="158"/>
      <c r="C585" s="189" t="s">
        <v>2347</v>
      </c>
      <c r="D585" s="184"/>
      <c r="E585" s="185">
        <v>4.5999999999999996</v>
      </c>
      <c r="F585" s="161"/>
      <c r="G585" s="161"/>
      <c r="H585" s="161"/>
      <c r="I585" s="161"/>
      <c r="J585" s="161"/>
      <c r="K585" s="161"/>
      <c r="L585" s="161"/>
      <c r="M585" s="161"/>
      <c r="N585" s="161"/>
      <c r="O585" s="161"/>
      <c r="P585" s="161"/>
      <c r="Q585" s="161"/>
      <c r="R585" s="161"/>
      <c r="S585" s="161"/>
      <c r="T585" s="161"/>
      <c r="U585" s="161"/>
      <c r="V585" s="161"/>
      <c r="W585" s="161"/>
      <c r="X585" s="161"/>
      <c r="Y585" s="150"/>
      <c r="Z585" s="150"/>
      <c r="AA585" s="150"/>
      <c r="AB585" s="150"/>
      <c r="AC585" s="150"/>
      <c r="AD585" s="150"/>
      <c r="AE585" s="150"/>
      <c r="AF585" s="150"/>
      <c r="AG585" s="150" t="s">
        <v>246</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
      <c r="A586" s="157"/>
      <c r="B586" s="158"/>
      <c r="C586" s="261"/>
      <c r="D586" s="262"/>
      <c r="E586" s="262"/>
      <c r="F586" s="262"/>
      <c r="G586" s="262"/>
      <c r="H586" s="161"/>
      <c r="I586" s="161"/>
      <c r="J586" s="161"/>
      <c r="K586" s="161"/>
      <c r="L586" s="161"/>
      <c r="M586" s="161"/>
      <c r="N586" s="161"/>
      <c r="O586" s="161"/>
      <c r="P586" s="161"/>
      <c r="Q586" s="161"/>
      <c r="R586" s="161"/>
      <c r="S586" s="161"/>
      <c r="T586" s="161"/>
      <c r="U586" s="161"/>
      <c r="V586" s="161"/>
      <c r="W586" s="161"/>
      <c r="X586" s="161"/>
      <c r="Y586" s="150"/>
      <c r="Z586" s="150"/>
      <c r="AA586" s="150"/>
      <c r="AB586" s="150"/>
      <c r="AC586" s="150"/>
      <c r="AD586" s="150"/>
      <c r="AE586" s="150"/>
      <c r="AF586" s="150"/>
      <c r="AG586" s="150" t="s">
        <v>221</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
      <c r="A587" s="170">
        <v>158</v>
      </c>
      <c r="B587" s="171" t="s">
        <v>1016</v>
      </c>
      <c r="C587" s="180" t="s">
        <v>1017</v>
      </c>
      <c r="D587" s="172" t="s">
        <v>276</v>
      </c>
      <c r="E587" s="173">
        <v>56.805</v>
      </c>
      <c r="F587" s="174">
        <v>646.89</v>
      </c>
      <c r="G587" s="175">
        <f>ROUND(E587*F587,2)</f>
        <v>36746.589999999997</v>
      </c>
      <c r="H587" s="174"/>
      <c r="I587" s="175">
        <f>ROUND(E587*H587,2)</f>
        <v>0</v>
      </c>
      <c r="J587" s="174"/>
      <c r="K587" s="175">
        <f>ROUND(E587*J587,2)</f>
        <v>0</v>
      </c>
      <c r="L587" s="175">
        <v>21</v>
      </c>
      <c r="M587" s="175">
        <f>G587*(1+L587/100)</f>
        <v>44463.373899999991</v>
      </c>
      <c r="N587" s="175">
        <v>1.9429999999999999E-2</v>
      </c>
      <c r="O587" s="175">
        <f>ROUND(E587*N587,2)</f>
        <v>1.1000000000000001</v>
      </c>
      <c r="P587" s="175">
        <v>0</v>
      </c>
      <c r="Q587" s="175">
        <f>ROUND(E587*P587,2)</f>
        <v>0</v>
      </c>
      <c r="R587" s="175" t="s">
        <v>295</v>
      </c>
      <c r="S587" s="175" t="s">
        <v>217</v>
      </c>
      <c r="T587" s="176" t="s">
        <v>218</v>
      </c>
      <c r="U587" s="161">
        <v>0</v>
      </c>
      <c r="V587" s="161">
        <f>ROUND(E587*U587,2)</f>
        <v>0</v>
      </c>
      <c r="W587" s="161"/>
      <c r="X587" s="161" t="s">
        <v>296</v>
      </c>
      <c r="Y587" s="150"/>
      <c r="Z587" s="150"/>
      <c r="AA587" s="150"/>
      <c r="AB587" s="150"/>
      <c r="AC587" s="150"/>
      <c r="AD587" s="150"/>
      <c r="AE587" s="150"/>
      <c r="AF587" s="150"/>
      <c r="AG587" s="150" t="s">
        <v>297</v>
      </c>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
      <c r="A588" s="157"/>
      <c r="B588" s="158"/>
      <c r="C588" s="189" t="s">
        <v>2348</v>
      </c>
      <c r="D588" s="184"/>
      <c r="E588" s="185">
        <v>56.805</v>
      </c>
      <c r="F588" s="161"/>
      <c r="G588" s="161"/>
      <c r="H588" s="161"/>
      <c r="I588" s="161"/>
      <c r="J588" s="161"/>
      <c r="K588" s="161"/>
      <c r="L588" s="161"/>
      <c r="M588" s="161"/>
      <c r="N588" s="161"/>
      <c r="O588" s="161"/>
      <c r="P588" s="161"/>
      <c r="Q588" s="161"/>
      <c r="R588" s="161"/>
      <c r="S588" s="161"/>
      <c r="T588" s="161"/>
      <c r="U588" s="161"/>
      <c r="V588" s="161"/>
      <c r="W588" s="161"/>
      <c r="X588" s="161"/>
      <c r="Y588" s="150"/>
      <c r="Z588" s="150"/>
      <c r="AA588" s="150"/>
      <c r="AB588" s="150"/>
      <c r="AC588" s="150"/>
      <c r="AD588" s="150"/>
      <c r="AE588" s="150"/>
      <c r="AF588" s="150"/>
      <c r="AG588" s="150" t="s">
        <v>246</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
      <c r="A589" s="157"/>
      <c r="B589" s="158"/>
      <c r="C589" s="261"/>
      <c r="D589" s="262"/>
      <c r="E589" s="262"/>
      <c r="F589" s="262"/>
      <c r="G589" s="262"/>
      <c r="H589" s="161"/>
      <c r="I589" s="161"/>
      <c r="J589" s="161"/>
      <c r="K589" s="161"/>
      <c r="L589" s="161"/>
      <c r="M589" s="161"/>
      <c r="N589" s="161"/>
      <c r="O589" s="161"/>
      <c r="P589" s="161"/>
      <c r="Q589" s="161"/>
      <c r="R589" s="161"/>
      <c r="S589" s="161"/>
      <c r="T589" s="161"/>
      <c r="U589" s="161"/>
      <c r="V589" s="161"/>
      <c r="W589" s="161"/>
      <c r="X589" s="161"/>
      <c r="Y589" s="150"/>
      <c r="Z589" s="150"/>
      <c r="AA589" s="150"/>
      <c r="AB589" s="150"/>
      <c r="AC589" s="150"/>
      <c r="AD589" s="150"/>
      <c r="AE589" s="150"/>
      <c r="AF589" s="150"/>
      <c r="AG589" s="150" t="s">
        <v>221</v>
      </c>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
      <c r="A590" s="157">
        <v>159</v>
      </c>
      <c r="B590" s="158" t="s">
        <v>1019</v>
      </c>
      <c r="C590" s="190" t="s">
        <v>1020</v>
      </c>
      <c r="D590" s="159" t="s">
        <v>0</v>
      </c>
      <c r="E590" s="177">
        <v>976.39509999999996</v>
      </c>
      <c r="F590" s="162">
        <v>3.65</v>
      </c>
      <c r="G590" s="161">
        <f>ROUND(E590*F590,2)</f>
        <v>3563.84</v>
      </c>
      <c r="H590" s="162"/>
      <c r="I590" s="161">
        <f>ROUND(E590*H590,2)</f>
        <v>0</v>
      </c>
      <c r="J590" s="162"/>
      <c r="K590" s="161">
        <f>ROUND(E590*J590,2)</f>
        <v>0</v>
      </c>
      <c r="L590" s="161">
        <v>21</v>
      </c>
      <c r="M590" s="161">
        <f>G590*(1+L590/100)</f>
        <v>4312.2464</v>
      </c>
      <c r="N590" s="161">
        <v>0</v>
      </c>
      <c r="O590" s="161">
        <f>ROUND(E590*N590,2)</f>
        <v>0</v>
      </c>
      <c r="P590" s="161">
        <v>0</v>
      </c>
      <c r="Q590" s="161">
        <f>ROUND(E590*P590,2)</f>
        <v>0</v>
      </c>
      <c r="R590" s="161" t="s">
        <v>984</v>
      </c>
      <c r="S590" s="161" t="s">
        <v>217</v>
      </c>
      <c r="T590" s="161" t="s">
        <v>218</v>
      </c>
      <c r="U590" s="161">
        <v>0</v>
      </c>
      <c r="V590" s="161">
        <f>ROUND(E590*U590,2)</f>
        <v>0</v>
      </c>
      <c r="W590" s="161"/>
      <c r="X590" s="161" t="s">
        <v>622</v>
      </c>
      <c r="Y590" s="150"/>
      <c r="Z590" s="150"/>
      <c r="AA590" s="150"/>
      <c r="AB590" s="150"/>
      <c r="AC590" s="150"/>
      <c r="AD590" s="150"/>
      <c r="AE590" s="150"/>
      <c r="AF590" s="150"/>
      <c r="AG590" s="150" t="s">
        <v>623</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
      <c r="A591" s="157"/>
      <c r="B591" s="158"/>
      <c r="C591" s="261"/>
      <c r="D591" s="262"/>
      <c r="E591" s="262"/>
      <c r="F591" s="262"/>
      <c r="G591" s="262"/>
      <c r="H591" s="161"/>
      <c r="I591" s="161"/>
      <c r="J591" s="161"/>
      <c r="K591" s="161"/>
      <c r="L591" s="161"/>
      <c r="M591" s="161"/>
      <c r="N591" s="161"/>
      <c r="O591" s="161"/>
      <c r="P591" s="161"/>
      <c r="Q591" s="161"/>
      <c r="R591" s="161"/>
      <c r="S591" s="161"/>
      <c r="T591" s="161"/>
      <c r="U591" s="161"/>
      <c r="V591" s="161"/>
      <c r="W591" s="161"/>
      <c r="X591" s="161"/>
      <c r="Y591" s="150"/>
      <c r="Z591" s="150"/>
      <c r="AA591" s="150"/>
      <c r="AB591" s="150"/>
      <c r="AC591" s="150"/>
      <c r="AD591" s="150"/>
      <c r="AE591" s="150"/>
      <c r="AF591" s="150"/>
      <c r="AG591" s="150" t="s">
        <v>221</v>
      </c>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x14ac:dyDescent="0.2">
      <c r="A592" s="164" t="s">
        <v>212</v>
      </c>
      <c r="B592" s="165" t="s">
        <v>167</v>
      </c>
      <c r="C592" s="179" t="s">
        <v>168</v>
      </c>
      <c r="D592" s="166"/>
      <c r="E592" s="167"/>
      <c r="F592" s="168"/>
      <c r="G592" s="168">
        <f>SUMIF(AG593:AG599,"&lt;&gt;NOR",G593:G599)</f>
        <v>3805.1</v>
      </c>
      <c r="H592" s="168"/>
      <c r="I592" s="168">
        <f>SUM(I593:I599)</f>
        <v>0</v>
      </c>
      <c r="J592" s="168"/>
      <c r="K592" s="168">
        <f>SUM(K593:K599)</f>
        <v>0</v>
      </c>
      <c r="L592" s="168"/>
      <c r="M592" s="168">
        <f>SUM(M593:M599)</f>
        <v>4604.1709999999994</v>
      </c>
      <c r="N592" s="168"/>
      <c r="O592" s="168">
        <f>SUM(O593:O599)</f>
        <v>0</v>
      </c>
      <c r="P592" s="168"/>
      <c r="Q592" s="168">
        <f>SUM(Q593:Q599)</f>
        <v>0</v>
      </c>
      <c r="R592" s="168"/>
      <c r="S592" s="168"/>
      <c r="T592" s="169"/>
      <c r="U592" s="163"/>
      <c r="V592" s="163">
        <f>SUM(V593:V599)</f>
        <v>5.58</v>
      </c>
      <c r="W592" s="163"/>
      <c r="X592" s="163"/>
      <c r="AG592" t="s">
        <v>213</v>
      </c>
    </row>
    <row r="593" spans="1:60" outlineLevel="1" x14ac:dyDescent="0.2">
      <c r="A593" s="170">
        <v>160</v>
      </c>
      <c r="B593" s="171" t="s">
        <v>1021</v>
      </c>
      <c r="C593" s="180" t="s">
        <v>1022</v>
      </c>
      <c r="D593" s="172" t="s">
        <v>276</v>
      </c>
      <c r="E593" s="173">
        <v>13.9376</v>
      </c>
      <c r="F593" s="174">
        <v>273.01</v>
      </c>
      <c r="G593" s="175">
        <f>ROUND(E593*F593,2)</f>
        <v>3805.1</v>
      </c>
      <c r="H593" s="174"/>
      <c r="I593" s="175">
        <f>ROUND(E593*H593,2)</f>
        <v>0</v>
      </c>
      <c r="J593" s="174"/>
      <c r="K593" s="175">
        <f>ROUND(E593*J593,2)</f>
        <v>0</v>
      </c>
      <c r="L593" s="175">
        <v>21</v>
      </c>
      <c r="M593" s="175">
        <f>G593*(1+L593/100)</f>
        <v>4604.1709999999994</v>
      </c>
      <c r="N593" s="175">
        <v>3.1E-4</v>
      </c>
      <c r="O593" s="175">
        <f>ROUND(E593*N593,2)</f>
        <v>0</v>
      </c>
      <c r="P593" s="175">
        <v>0</v>
      </c>
      <c r="Q593" s="175">
        <f>ROUND(E593*P593,2)</f>
        <v>0</v>
      </c>
      <c r="R593" s="175" t="s">
        <v>1023</v>
      </c>
      <c r="S593" s="175" t="s">
        <v>217</v>
      </c>
      <c r="T593" s="176" t="s">
        <v>218</v>
      </c>
      <c r="U593" s="161">
        <v>0.4</v>
      </c>
      <c r="V593" s="161">
        <f>ROUND(E593*U593,2)</f>
        <v>5.58</v>
      </c>
      <c r="W593" s="161"/>
      <c r="X593" s="161" t="s">
        <v>241</v>
      </c>
      <c r="Y593" s="150"/>
      <c r="Z593" s="150"/>
      <c r="AA593" s="150"/>
      <c r="AB593" s="150"/>
      <c r="AC593" s="150"/>
      <c r="AD593" s="150"/>
      <c r="AE593" s="150"/>
      <c r="AF593" s="150"/>
      <c r="AG593" s="150" t="s">
        <v>242</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
      <c r="A594" s="157"/>
      <c r="B594" s="158"/>
      <c r="C594" s="189" t="s">
        <v>2349</v>
      </c>
      <c r="D594" s="184"/>
      <c r="E594" s="185">
        <v>4.0655999999999999</v>
      </c>
      <c r="F594" s="161"/>
      <c r="G594" s="161"/>
      <c r="H594" s="161"/>
      <c r="I594" s="161"/>
      <c r="J594" s="161"/>
      <c r="K594" s="161"/>
      <c r="L594" s="161"/>
      <c r="M594" s="161"/>
      <c r="N594" s="161"/>
      <c r="O594" s="161"/>
      <c r="P594" s="161"/>
      <c r="Q594" s="161"/>
      <c r="R594" s="161"/>
      <c r="S594" s="161"/>
      <c r="T594" s="161"/>
      <c r="U594" s="161"/>
      <c r="V594" s="161"/>
      <c r="W594" s="161"/>
      <c r="X594" s="161"/>
      <c r="Y594" s="150"/>
      <c r="Z594" s="150"/>
      <c r="AA594" s="150"/>
      <c r="AB594" s="150"/>
      <c r="AC594" s="150"/>
      <c r="AD594" s="150"/>
      <c r="AE594" s="150"/>
      <c r="AF594" s="150"/>
      <c r="AG594" s="150" t="s">
        <v>246</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
      <c r="A595" s="157"/>
      <c r="B595" s="158"/>
      <c r="C595" s="189" t="s">
        <v>2350</v>
      </c>
      <c r="D595" s="184"/>
      <c r="E595" s="185">
        <v>1.9907999999999999</v>
      </c>
      <c r="F595" s="161"/>
      <c r="G595" s="161"/>
      <c r="H595" s="161"/>
      <c r="I595" s="161"/>
      <c r="J595" s="161"/>
      <c r="K595" s="161"/>
      <c r="L595" s="161"/>
      <c r="M595" s="161"/>
      <c r="N595" s="161"/>
      <c r="O595" s="161"/>
      <c r="P595" s="161"/>
      <c r="Q595" s="161"/>
      <c r="R595" s="161"/>
      <c r="S595" s="161"/>
      <c r="T595" s="161"/>
      <c r="U595" s="161"/>
      <c r="V595" s="161"/>
      <c r="W595" s="161"/>
      <c r="X595" s="161"/>
      <c r="Y595" s="150"/>
      <c r="Z595" s="150"/>
      <c r="AA595" s="150"/>
      <c r="AB595" s="150"/>
      <c r="AC595" s="150"/>
      <c r="AD595" s="150"/>
      <c r="AE595" s="150"/>
      <c r="AF595" s="150"/>
      <c r="AG595" s="150" t="s">
        <v>246</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
      <c r="A596" s="157"/>
      <c r="B596" s="158"/>
      <c r="C596" s="189" t="s">
        <v>2351</v>
      </c>
      <c r="D596" s="184"/>
      <c r="E596" s="185">
        <v>0.97440000000000004</v>
      </c>
      <c r="F596" s="161"/>
      <c r="G596" s="161"/>
      <c r="H596" s="161"/>
      <c r="I596" s="161"/>
      <c r="J596" s="161"/>
      <c r="K596" s="161"/>
      <c r="L596" s="161"/>
      <c r="M596" s="161"/>
      <c r="N596" s="161"/>
      <c r="O596" s="161"/>
      <c r="P596" s="161"/>
      <c r="Q596" s="161"/>
      <c r="R596" s="161"/>
      <c r="S596" s="161"/>
      <c r="T596" s="161"/>
      <c r="U596" s="161"/>
      <c r="V596" s="161"/>
      <c r="W596" s="161"/>
      <c r="X596" s="161"/>
      <c r="Y596" s="150"/>
      <c r="Z596" s="150"/>
      <c r="AA596" s="150"/>
      <c r="AB596" s="150"/>
      <c r="AC596" s="150"/>
      <c r="AD596" s="150"/>
      <c r="AE596" s="150"/>
      <c r="AF596" s="150"/>
      <c r="AG596" s="150" t="s">
        <v>246</v>
      </c>
      <c r="AH596" s="150">
        <v>0</v>
      </c>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outlineLevel="1" x14ac:dyDescent="0.2">
      <c r="A597" s="157"/>
      <c r="B597" s="158"/>
      <c r="C597" s="189" t="s">
        <v>2352</v>
      </c>
      <c r="D597" s="184"/>
      <c r="E597" s="185">
        <v>1.9068000000000001</v>
      </c>
      <c r="F597" s="161"/>
      <c r="G597" s="161"/>
      <c r="H597" s="161"/>
      <c r="I597" s="161"/>
      <c r="J597" s="161"/>
      <c r="K597" s="161"/>
      <c r="L597" s="161"/>
      <c r="M597" s="161"/>
      <c r="N597" s="161"/>
      <c r="O597" s="161"/>
      <c r="P597" s="161"/>
      <c r="Q597" s="161"/>
      <c r="R597" s="161"/>
      <c r="S597" s="161"/>
      <c r="T597" s="161"/>
      <c r="U597" s="161"/>
      <c r="V597" s="161"/>
      <c r="W597" s="161"/>
      <c r="X597" s="161"/>
      <c r="Y597" s="150"/>
      <c r="Z597" s="150"/>
      <c r="AA597" s="150"/>
      <c r="AB597" s="150"/>
      <c r="AC597" s="150"/>
      <c r="AD597" s="150"/>
      <c r="AE597" s="150"/>
      <c r="AF597" s="150"/>
      <c r="AG597" s="150" t="s">
        <v>246</v>
      </c>
      <c r="AH597" s="150">
        <v>0</v>
      </c>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row>
    <row r="598" spans="1:60" outlineLevel="1" x14ac:dyDescent="0.2">
      <c r="A598" s="157"/>
      <c r="B598" s="158"/>
      <c r="C598" s="189" t="s">
        <v>2353</v>
      </c>
      <c r="D598" s="184"/>
      <c r="E598" s="185">
        <v>5</v>
      </c>
      <c r="F598" s="161"/>
      <c r="G598" s="161"/>
      <c r="H598" s="161"/>
      <c r="I598" s="161"/>
      <c r="J598" s="161"/>
      <c r="K598" s="161"/>
      <c r="L598" s="161"/>
      <c r="M598" s="161"/>
      <c r="N598" s="161"/>
      <c r="O598" s="161"/>
      <c r="P598" s="161"/>
      <c r="Q598" s="161"/>
      <c r="R598" s="161"/>
      <c r="S598" s="161"/>
      <c r="T598" s="161"/>
      <c r="U598" s="161"/>
      <c r="V598" s="161"/>
      <c r="W598" s="161"/>
      <c r="X598" s="161"/>
      <c r="Y598" s="150"/>
      <c r="Z598" s="150"/>
      <c r="AA598" s="150"/>
      <c r="AB598" s="150"/>
      <c r="AC598" s="150"/>
      <c r="AD598" s="150"/>
      <c r="AE598" s="150"/>
      <c r="AF598" s="150"/>
      <c r="AG598" s="150" t="s">
        <v>246</v>
      </c>
      <c r="AH598" s="150">
        <v>0</v>
      </c>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
      <c r="A599" s="157"/>
      <c r="B599" s="158"/>
      <c r="C599" s="261"/>
      <c r="D599" s="262"/>
      <c r="E599" s="262"/>
      <c r="F599" s="262"/>
      <c r="G599" s="262"/>
      <c r="H599" s="161"/>
      <c r="I599" s="161"/>
      <c r="J599" s="161"/>
      <c r="K599" s="161"/>
      <c r="L599" s="161"/>
      <c r="M599" s="161"/>
      <c r="N599" s="161"/>
      <c r="O599" s="161"/>
      <c r="P599" s="161"/>
      <c r="Q599" s="161"/>
      <c r="R599" s="161"/>
      <c r="S599" s="161"/>
      <c r="T599" s="161"/>
      <c r="U599" s="161"/>
      <c r="V599" s="161"/>
      <c r="W599" s="161"/>
      <c r="X599" s="161"/>
      <c r="Y599" s="150"/>
      <c r="Z599" s="150"/>
      <c r="AA599" s="150"/>
      <c r="AB599" s="150"/>
      <c r="AC599" s="150"/>
      <c r="AD599" s="150"/>
      <c r="AE599" s="150"/>
      <c r="AF599" s="150"/>
      <c r="AG599" s="150" t="s">
        <v>221</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x14ac:dyDescent="0.2">
      <c r="A600" s="164" t="s">
        <v>212</v>
      </c>
      <c r="B600" s="165" t="s">
        <v>169</v>
      </c>
      <c r="C600" s="179" t="s">
        <v>170</v>
      </c>
      <c r="D600" s="166"/>
      <c r="E600" s="167"/>
      <c r="F600" s="168"/>
      <c r="G600" s="168">
        <f>SUMIF(AG601:AG619,"&lt;&gt;NOR",G601:G619)</f>
        <v>47430.78</v>
      </c>
      <c r="H600" s="168"/>
      <c r="I600" s="168">
        <f>SUM(I601:I619)</f>
        <v>0</v>
      </c>
      <c r="J600" s="168"/>
      <c r="K600" s="168">
        <f>SUM(K601:K619)</f>
        <v>0</v>
      </c>
      <c r="L600" s="168"/>
      <c r="M600" s="168">
        <f>SUM(M601:M619)</f>
        <v>57391.243799999997</v>
      </c>
      <c r="N600" s="168"/>
      <c r="O600" s="168">
        <f>SUM(O601:O619)</f>
        <v>0.21</v>
      </c>
      <c r="P600" s="168"/>
      <c r="Q600" s="168">
        <f>SUM(Q601:Q619)</f>
        <v>0</v>
      </c>
      <c r="R600" s="168"/>
      <c r="S600" s="168"/>
      <c r="T600" s="169"/>
      <c r="U600" s="163"/>
      <c r="V600" s="163">
        <f>SUM(V601:V619)</f>
        <v>66.58</v>
      </c>
      <c r="W600" s="163"/>
      <c r="X600" s="163"/>
      <c r="AG600" t="s">
        <v>213</v>
      </c>
    </row>
    <row r="601" spans="1:60" outlineLevel="1" x14ac:dyDescent="0.2">
      <c r="A601" s="170">
        <v>161</v>
      </c>
      <c r="B601" s="171" t="s">
        <v>1035</v>
      </c>
      <c r="C601" s="180" t="s">
        <v>1036</v>
      </c>
      <c r="D601" s="172" t="s">
        <v>276</v>
      </c>
      <c r="E601" s="173">
        <v>341.59500000000003</v>
      </c>
      <c r="F601" s="174">
        <v>39.409999999999997</v>
      </c>
      <c r="G601" s="175">
        <f>ROUND(E601*F601,2)</f>
        <v>13462.26</v>
      </c>
      <c r="H601" s="174"/>
      <c r="I601" s="175">
        <f>ROUND(E601*H601,2)</f>
        <v>0</v>
      </c>
      <c r="J601" s="174"/>
      <c r="K601" s="175">
        <f>ROUND(E601*J601,2)</f>
        <v>0</v>
      </c>
      <c r="L601" s="175">
        <v>21</v>
      </c>
      <c r="M601" s="175">
        <f>G601*(1+L601/100)</f>
        <v>16289.3346</v>
      </c>
      <c r="N601" s="175">
        <v>0</v>
      </c>
      <c r="O601" s="175">
        <f>ROUND(E601*N601,2)</f>
        <v>0</v>
      </c>
      <c r="P601" s="175">
        <v>0</v>
      </c>
      <c r="Q601" s="175">
        <f>ROUND(E601*P601,2)</f>
        <v>0</v>
      </c>
      <c r="R601" s="175" t="s">
        <v>1037</v>
      </c>
      <c r="S601" s="175" t="s">
        <v>217</v>
      </c>
      <c r="T601" s="176" t="s">
        <v>218</v>
      </c>
      <c r="U601" s="161">
        <v>7.0000000000000007E-2</v>
      </c>
      <c r="V601" s="161">
        <f>ROUND(E601*U601,2)</f>
        <v>23.91</v>
      </c>
      <c r="W601" s="161"/>
      <c r="X601" s="161" t="s">
        <v>241</v>
      </c>
      <c r="Y601" s="150"/>
      <c r="Z601" s="150"/>
      <c r="AA601" s="150"/>
      <c r="AB601" s="150"/>
      <c r="AC601" s="150"/>
      <c r="AD601" s="150"/>
      <c r="AE601" s="150"/>
      <c r="AF601" s="150"/>
      <c r="AG601" s="150" t="s">
        <v>242</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
      <c r="A602" s="157"/>
      <c r="B602" s="158"/>
      <c r="C602" s="189" t="s">
        <v>2154</v>
      </c>
      <c r="D602" s="184"/>
      <c r="E602" s="185">
        <v>71.92</v>
      </c>
      <c r="F602" s="161"/>
      <c r="G602" s="161"/>
      <c r="H602" s="161"/>
      <c r="I602" s="161"/>
      <c r="J602" s="161"/>
      <c r="K602" s="161"/>
      <c r="L602" s="161"/>
      <c r="M602" s="161"/>
      <c r="N602" s="161"/>
      <c r="O602" s="161"/>
      <c r="P602" s="161"/>
      <c r="Q602" s="161"/>
      <c r="R602" s="161"/>
      <c r="S602" s="161"/>
      <c r="T602" s="161"/>
      <c r="U602" s="161"/>
      <c r="V602" s="161"/>
      <c r="W602" s="161"/>
      <c r="X602" s="161"/>
      <c r="Y602" s="150"/>
      <c r="Z602" s="150"/>
      <c r="AA602" s="150"/>
      <c r="AB602" s="150"/>
      <c r="AC602" s="150"/>
      <c r="AD602" s="150"/>
      <c r="AE602" s="150"/>
      <c r="AF602" s="150"/>
      <c r="AG602" s="150" t="s">
        <v>246</v>
      </c>
      <c r="AH602" s="150">
        <v>0</v>
      </c>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
      <c r="A603" s="157"/>
      <c r="B603" s="158"/>
      <c r="C603" s="189" t="s">
        <v>2155</v>
      </c>
      <c r="D603" s="184"/>
      <c r="E603" s="185">
        <v>17.010000000000002</v>
      </c>
      <c r="F603" s="161"/>
      <c r="G603" s="161"/>
      <c r="H603" s="161"/>
      <c r="I603" s="161"/>
      <c r="J603" s="161"/>
      <c r="K603" s="161"/>
      <c r="L603" s="161"/>
      <c r="M603" s="161"/>
      <c r="N603" s="161"/>
      <c r="O603" s="161"/>
      <c r="P603" s="161"/>
      <c r="Q603" s="161"/>
      <c r="R603" s="161"/>
      <c r="S603" s="161"/>
      <c r="T603" s="161"/>
      <c r="U603" s="161"/>
      <c r="V603" s="161"/>
      <c r="W603" s="161"/>
      <c r="X603" s="161"/>
      <c r="Y603" s="150"/>
      <c r="Z603" s="150"/>
      <c r="AA603" s="150"/>
      <c r="AB603" s="150"/>
      <c r="AC603" s="150"/>
      <c r="AD603" s="150"/>
      <c r="AE603" s="150"/>
      <c r="AF603" s="150"/>
      <c r="AG603" s="150" t="s">
        <v>246</v>
      </c>
      <c r="AH603" s="150">
        <v>0</v>
      </c>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outlineLevel="1" x14ac:dyDescent="0.2">
      <c r="A604" s="157"/>
      <c r="B604" s="158"/>
      <c r="C604" s="189" t="s">
        <v>2148</v>
      </c>
      <c r="D604" s="184"/>
      <c r="E604" s="185">
        <v>37.229999999999997</v>
      </c>
      <c r="F604" s="161"/>
      <c r="G604" s="161"/>
      <c r="H604" s="161"/>
      <c r="I604" s="161"/>
      <c r="J604" s="161"/>
      <c r="K604" s="161"/>
      <c r="L604" s="161"/>
      <c r="M604" s="161"/>
      <c r="N604" s="161"/>
      <c r="O604" s="161"/>
      <c r="P604" s="161"/>
      <c r="Q604" s="161"/>
      <c r="R604" s="161"/>
      <c r="S604" s="161"/>
      <c r="T604" s="161"/>
      <c r="U604" s="161"/>
      <c r="V604" s="161"/>
      <c r="W604" s="161"/>
      <c r="X604" s="161"/>
      <c r="Y604" s="150"/>
      <c r="Z604" s="150"/>
      <c r="AA604" s="150"/>
      <c r="AB604" s="150"/>
      <c r="AC604" s="150"/>
      <c r="AD604" s="150"/>
      <c r="AE604" s="150"/>
      <c r="AF604" s="150"/>
      <c r="AG604" s="150" t="s">
        <v>246</v>
      </c>
      <c r="AH604" s="150">
        <v>0</v>
      </c>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
      <c r="A605" s="157"/>
      <c r="B605" s="158"/>
      <c r="C605" s="189" t="s">
        <v>2156</v>
      </c>
      <c r="D605" s="184"/>
      <c r="E605" s="185">
        <v>59.75</v>
      </c>
      <c r="F605" s="161"/>
      <c r="G605" s="161"/>
      <c r="H605" s="161"/>
      <c r="I605" s="161"/>
      <c r="J605" s="161"/>
      <c r="K605" s="161"/>
      <c r="L605" s="161"/>
      <c r="M605" s="161"/>
      <c r="N605" s="161"/>
      <c r="O605" s="161"/>
      <c r="P605" s="161"/>
      <c r="Q605" s="161"/>
      <c r="R605" s="161"/>
      <c r="S605" s="161"/>
      <c r="T605" s="161"/>
      <c r="U605" s="161"/>
      <c r="V605" s="161"/>
      <c r="W605" s="161"/>
      <c r="X605" s="161"/>
      <c r="Y605" s="150"/>
      <c r="Z605" s="150"/>
      <c r="AA605" s="150"/>
      <c r="AB605" s="150"/>
      <c r="AC605" s="150"/>
      <c r="AD605" s="150"/>
      <c r="AE605" s="150"/>
      <c r="AF605" s="150"/>
      <c r="AG605" s="150" t="s">
        <v>246</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outlineLevel="1" x14ac:dyDescent="0.2">
      <c r="A606" s="157"/>
      <c r="B606" s="158"/>
      <c r="C606" s="189" t="s">
        <v>2157</v>
      </c>
      <c r="D606" s="184"/>
      <c r="E606" s="185">
        <v>8.68</v>
      </c>
      <c r="F606" s="161"/>
      <c r="G606" s="161"/>
      <c r="H606" s="161"/>
      <c r="I606" s="161"/>
      <c r="J606" s="161"/>
      <c r="K606" s="161"/>
      <c r="L606" s="161"/>
      <c r="M606" s="161"/>
      <c r="N606" s="161"/>
      <c r="O606" s="161"/>
      <c r="P606" s="161"/>
      <c r="Q606" s="161"/>
      <c r="R606" s="161"/>
      <c r="S606" s="161"/>
      <c r="T606" s="161"/>
      <c r="U606" s="161"/>
      <c r="V606" s="161"/>
      <c r="W606" s="161"/>
      <c r="X606" s="161"/>
      <c r="Y606" s="150"/>
      <c r="Z606" s="150"/>
      <c r="AA606" s="150"/>
      <c r="AB606" s="150"/>
      <c r="AC606" s="150"/>
      <c r="AD606" s="150"/>
      <c r="AE606" s="150"/>
      <c r="AF606" s="150"/>
      <c r="AG606" s="150" t="s">
        <v>246</v>
      </c>
      <c r="AH606" s="150">
        <v>0</v>
      </c>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
      <c r="A607" s="157"/>
      <c r="B607" s="158"/>
      <c r="C607" s="189" t="s">
        <v>2149</v>
      </c>
      <c r="D607" s="184"/>
      <c r="E607" s="185">
        <v>25.5</v>
      </c>
      <c r="F607" s="161"/>
      <c r="G607" s="161"/>
      <c r="H607" s="161"/>
      <c r="I607" s="161"/>
      <c r="J607" s="161"/>
      <c r="K607" s="161"/>
      <c r="L607" s="161"/>
      <c r="M607" s="161"/>
      <c r="N607" s="161"/>
      <c r="O607" s="161"/>
      <c r="P607" s="161"/>
      <c r="Q607" s="161"/>
      <c r="R607" s="161"/>
      <c r="S607" s="161"/>
      <c r="T607" s="161"/>
      <c r="U607" s="161"/>
      <c r="V607" s="161"/>
      <c r="W607" s="161"/>
      <c r="X607" s="161"/>
      <c r="Y607" s="150"/>
      <c r="Z607" s="150"/>
      <c r="AA607" s="150"/>
      <c r="AB607" s="150"/>
      <c r="AC607" s="150"/>
      <c r="AD607" s="150"/>
      <c r="AE607" s="150"/>
      <c r="AF607" s="150"/>
      <c r="AG607" s="150" t="s">
        <v>246</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outlineLevel="1" x14ac:dyDescent="0.2">
      <c r="A608" s="157"/>
      <c r="B608" s="158"/>
      <c r="C608" s="189" t="s">
        <v>2158</v>
      </c>
      <c r="D608" s="184"/>
      <c r="E608" s="185">
        <v>43.325000000000003</v>
      </c>
      <c r="F608" s="161"/>
      <c r="G608" s="161"/>
      <c r="H608" s="161"/>
      <c r="I608" s="161"/>
      <c r="J608" s="161"/>
      <c r="K608" s="161"/>
      <c r="L608" s="161"/>
      <c r="M608" s="161"/>
      <c r="N608" s="161"/>
      <c r="O608" s="161"/>
      <c r="P608" s="161"/>
      <c r="Q608" s="161"/>
      <c r="R608" s="161"/>
      <c r="S608" s="161"/>
      <c r="T608" s="161"/>
      <c r="U608" s="161"/>
      <c r="V608" s="161"/>
      <c r="W608" s="161"/>
      <c r="X608" s="161"/>
      <c r="Y608" s="150"/>
      <c r="Z608" s="150"/>
      <c r="AA608" s="150"/>
      <c r="AB608" s="150"/>
      <c r="AC608" s="150"/>
      <c r="AD608" s="150"/>
      <c r="AE608" s="150"/>
      <c r="AF608" s="150"/>
      <c r="AG608" s="150" t="s">
        <v>246</v>
      </c>
      <c r="AH608" s="150">
        <v>0</v>
      </c>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
      <c r="A609" s="157"/>
      <c r="B609" s="158"/>
      <c r="C609" s="189" t="s">
        <v>2150</v>
      </c>
      <c r="D609" s="184"/>
      <c r="E609" s="185">
        <v>9.6</v>
      </c>
      <c r="F609" s="161"/>
      <c r="G609" s="161"/>
      <c r="H609" s="161"/>
      <c r="I609" s="161"/>
      <c r="J609" s="161"/>
      <c r="K609" s="161"/>
      <c r="L609" s="161"/>
      <c r="M609" s="161"/>
      <c r="N609" s="161"/>
      <c r="O609" s="161"/>
      <c r="P609" s="161"/>
      <c r="Q609" s="161"/>
      <c r="R609" s="161"/>
      <c r="S609" s="161"/>
      <c r="T609" s="161"/>
      <c r="U609" s="161"/>
      <c r="V609" s="161"/>
      <c r="W609" s="161"/>
      <c r="X609" s="161"/>
      <c r="Y609" s="150"/>
      <c r="Z609" s="150"/>
      <c r="AA609" s="150"/>
      <c r="AB609" s="150"/>
      <c r="AC609" s="150"/>
      <c r="AD609" s="150"/>
      <c r="AE609" s="150"/>
      <c r="AF609" s="150"/>
      <c r="AG609" s="150" t="s">
        <v>246</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outlineLevel="1" x14ac:dyDescent="0.2">
      <c r="A610" s="157"/>
      <c r="B610" s="158"/>
      <c r="C610" s="189" t="s">
        <v>2159</v>
      </c>
      <c r="D610" s="184"/>
      <c r="E610" s="185">
        <v>50.38</v>
      </c>
      <c r="F610" s="161"/>
      <c r="G610" s="161"/>
      <c r="H610" s="161"/>
      <c r="I610" s="161"/>
      <c r="J610" s="161"/>
      <c r="K610" s="161"/>
      <c r="L610" s="161"/>
      <c r="M610" s="161"/>
      <c r="N610" s="161"/>
      <c r="O610" s="161"/>
      <c r="P610" s="161"/>
      <c r="Q610" s="161"/>
      <c r="R610" s="161"/>
      <c r="S610" s="161"/>
      <c r="T610" s="161"/>
      <c r="U610" s="161"/>
      <c r="V610" s="161"/>
      <c r="W610" s="161"/>
      <c r="X610" s="161"/>
      <c r="Y610" s="150"/>
      <c r="Z610" s="150"/>
      <c r="AA610" s="150"/>
      <c r="AB610" s="150"/>
      <c r="AC610" s="150"/>
      <c r="AD610" s="150"/>
      <c r="AE610" s="150"/>
      <c r="AF610" s="150"/>
      <c r="AG610" s="150" t="s">
        <v>246</v>
      </c>
      <c r="AH610" s="150">
        <v>0</v>
      </c>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
      <c r="A611" s="157"/>
      <c r="B611" s="158"/>
      <c r="C611" s="189" t="s">
        <v>2160</v>
      </c>
      <c r="D611" s="184"/>
      <c r="E611" s="185">
        <v>3.8</v>
      </c>
      <c r="F611" s="161"/>
      <c r="G611" s="161"/>
      <c r="H611" s="161"/>
      <c r="I611" s="161"/>
      <c r="J611" s="161"/>
      <c r="K611" s="161"/>
      <c r="L611" s="161"/>
      <c r="M611" s="161"/>
      <c r="N611" s="161"/>
      <c r="O611" s="161"/>
      <c r="P611" s="161"/>
      <c r="Q611" s="161"/>
      <c r="R611" s="161"/>
      <c r="S611" s="161"/>
      <c r="T611" s="161"/>
      <c r="U611" s="161"/>
      <c r="V611" s="161"/>
      <c r="W611" s="161"/>
      <c r="X611" s="161"/>
      <c r="Y611" s="150"/>
      <c r="Z611" s="150"/>
      <c r="AA611" s="150"/>
      <c r="AB611" s="150"/>
      <c r="AC611" s="150"/>
      <c r="AD611" s="150"/>
      <c r="AE611" s="150"/>
      <c r="AF611" s="150"/>
      <c r="AG611" s="150" t="s">
        <v>246</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outlineLevel="1" x14ac:dyDescent="0.2">
      <c r="A612" s="157"/>
      <c r="B612" s="158"/>
      <c r="C612" s="189" t="s">
        <v>2151</v>
      </c>
      <c r="D612" s="184"/>
      <c r="E612" s="185">
        <v>14.4</v>
      </c>
      <c r="F612" s="161"/>
      <c r="G612" s="161"/>
      <c r="H612" s="161"/>
      <c r="I612" s="161"/>
      <c r="J612" s="161"/>
      <c r="K612" s="161"/>
      <c r="L612" s="161"/>
      <c r="M612" s="161"/>
      <c r="N612" s="161"/>
      <c r="O612" s="161"/>
      <c r="P612" s="161"/>
      <c r="Q612" s="161"/>
      <c r="R612" s="161"/>
      <c r="S612" s="161"/>
      <c r="T612" s="161"/>
      <c r="U612" s="161"/>
      <c r="V612" s="161"/>
      <c r="W612" s="161"/>
      <c r="X612" s="161"/>
      <c r="Y612" s="150"/>
      <c r="Z612" s="150"/>
      <c r="AA612" s="150"/>
      <c r="AB612" s="150"/>
      <c r="AC612" s="150"/>
      <c r="AD612" s="150"/>
      <c r="AE612" s="150"/>
      <c r="AF612" s="150"/>
      <c r="AG612" s="150" t="s">
        <v>246</v>
      </c>
      <c r="AH612" s="150">
        <v>0</v>
      </c>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
      <c r="A613" s="157"/>
      <c r="B613" s="158"/>
      <c r="C613" s="261"/>
      <c r="D613" s="262"/>
      <c r="E613" s="262"/>
      <c r="F613" s="262"/>
      <c r="G613" s="262"/>
      <c r="H613" s="161"/>
      <c r="I613" s="161"/>
      <c r="J613" s="161"/>
      <c r="K613" s="161"/>
      <c r="L613" s="161"/>
      <c r="M613" s="161"/>
      <c r="N613" s="161"/>
      <c r="O613" s="161"/>
      <c r="P613" s="161"/>
      <c r="Q613" s="161"/>
      <c r="R613" s="161"/>
      <c r="S613" s="161"/>
      <c r="T613" s="161"/>
      <c r="U613" s="161"/>
      <c r="V613" s="161"/>
      <c r="W613" s="161"/>
      <c r="X613" s="161"/>
      <c r="Y613" s="150"/>
      <c r="Z613" s="150"/>
      <c r="AA613" s="150"/>
      <c r="AB613" s="150"/>
      <c r="AC613" s="150"/>
      <c r="AD613" s="150"/>
      <c r="AE613" s="150"/>
      <c r="AF613" s="150"/>
      <c r="AG613" s="150" t="s">
        <v>221</v>
      </c>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outlineLevel="1" x14ac:dyDescent="0.2">
      <c r="A614" s="170">
        <v>162</v>
      </c>
      <c r="B614" s="171" t="s">
        <v>1038</v>
      </c>
      <c r="C614" s="180" t="s">
        <v>1039</v>
      </c>
      <c r="D614" s="172" t="s">
        <v>276</v>
      </c>
      <c r="E614" s="173">
        <v>328.23</v>
      </c>
      <c r="F614" s="174">
        <v>25.75</v>
      </c>
      <c r="G614" s="175">
        <f>ROUND(E614*F614,2)</f>
        <v>8451.92</v>
      </c>
      <c r="H614" s="174"/>
      <c r="I614" s="175">
        <f>ROUND(E614*H614,2)</f>
        <v>0</v>
      </c>
      <c r="J614" s="174"/>
      <c r="K614" s="175">
        <f>ROUND(E614*J614,2)</f>
        <v>0</v>
      </c>
      <c r="L614" s="175">
        <v>21</v>
      </c>
      <c r="M614" s="175">
        <f>G614*(1+L614/100)</f>
        <v>10226.823199999999</v>
      </c>
      <c r="N614" s="175">
        <v>1.7000000000000001E-4</v>
      </c>
      <c r="O614" s="175">
        <f>ROUND(E614*N614,2)</f>
        <v>0.06</v>
      </c>
      <c r="P614" s="175">
        <v>0</v>
      </c>
      <c r="Q614" s="175">
        <f>ROUND(E614*P614,2)</f>
        <v>0</v>
      </c>
      <c r="R614" s="175" t="s">
        <v>1037</v>
      </c>
      <c r="S614" s="175" t="s">
        <v>217</v>
      </c>
      <c r="T614" s="176" t="s">
        <v>218</v>
      </c>
      <c r="U614" s="161">
        <v>0.03</v>
      </c>
      <c r="V614" s="161">
        <f>ROUND(E614*U614,2)</f>
        <v>9.85</v>
      </c>
      <c r="W614" s="161"/>
      <c r="X614" s="161" t="s">
        <v>241</v>
      </c>
      <c r="Y614" s="150"/>
      <c r="Z614" s="150"/>
      <c r="AA614" s="150"/>
      <c r="AB614" s="150"/>
      <c r="AC614" s="150"/>
      <c r="AD614" s="150"/>
      <c r="AE614" s="150"/>
      <c r="AF614" s="150"/>
      <c r="AG614" s="150" t="s">
        <v>242</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
      <c r="A615" s="157"/>
      <c r="B615" s="158"/>
      <c r="C615" s="189" t="s">
        <v>2354</v>
      </c>
      <c r="D615" s="184"/>
      <c r="E615" s="185">
        <v>328.23</v>
      </c>
      <c r="F615" s="161"/>
      <c r="G615" s="161"/>
      <c r="H615" s="161"/>
      <c r="I615" s="161"/>
      <c r="J615" s="161"/>
      <c r="K615" s="161"/>
      <c r="L615" s="161"/>
      <c r="M615" s="161"/>
      <c r="N615" s="161"/>
      <c r="O615" s="161"/>
      <c r="P615" s="161"/>
      <c r="Q615" s="161"/>
      <c r="R615" s="161"/>
      <c r="S615" s="161"/>
      <c r="T615" s="161"/>
      <c r="U615" s="161"/>
      <c r="V615" s="161"/>
      <c r="W615" s="161"/>
      <c r="X615" s="161"/>
      <c r="Y615" s="150"/>
      <c r="Z615" s="150"/>
      <c r="AA615" s="150"/>
      <c r="AB615" s="150"/>
      <c r="AC615" s="150"/>
      <c r="AD615" s="150"/>
      <c r="AE615" s="150"/>
      <c r="AF615" s="150"/>
      <c r="AG615" s="150" t="s">
        <v>246</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outlineLevel="1" x14ac:dyDescent="0.2">
      <c r="A616" s="157"/>
      <c r="B616" s="158"/>
      <c r="C616" s="261"/>
      <c r="D616" s="262"/>
      <c r="E616" s="262"/>
      <c r="F616" s="262"/>
      <c r="G616" s="262"/>
      <c r="H616" s="161"/>
      <c r="I616" s="161"/>
      <c r="J616" s="161"/>
      <c r="K616" s="161"/>
      <c r="L616" s="161"/>
      <c r="M616" s="161"/>
      <c r="N616" s="161"/>
      <c r="O616" s="161"/>
      <c r="P616" s="161"/>
      <c r="Q616" s="161"/>
      <c r="R616" s="161"/>
      <c r="S616" s="161"/>
      <c r="T616" s="161"/>
      <c r="U616" s="161"/>
      <c r="V616" s="161"/>
      <c r="W616" s="161"/>
      <c r="X616" s="161"/>
      <c r="Y616" s="150"/>
      <c r="Z616" s="150"/>
      <c r="AA616" s="150"/>
      <c r="AB616" s="150"/>
      <c r="AC616" s="150"/>
      <c r="AD616" s="150"/>
      <c r="AE616" s="150"/>
      <c r="AF616" s="150"/>
      <c r="AG616" s="150" t="s">
        <v>221</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
      <c r="A617" s="170">
        <v>163</v>
      </c>
      <c r="B617" s="171" t="s">
        <v>1041</v>
      </c>
      <c r="C617" s="180" t="s">
        <v>1042</v>
      </c>
      <c r="D617" s="172" t="s">
        <v>276</v>
      </c>
      <c r="E617" s="173">
        <v>328.23</v>
      </c>
      <c r="F617" s="174">
        <v>77.739999999999995</v>
      </c>
      <c r="G617" s="175">
        <f>ROUND(E617*F617,2)</f>
        <v>25516.6</v>
      </c>
      <c r="H617" s="174"/>
      <c r="I617" s="175">
        <f>ROUND(E617*H617,2)</f>
        <v>0</v>
      </c>
      <c r="J617" s="174"/>
      <c r="K617" s="175">
        <f>ROUND(E617*J617,2)</f>
        <v>0</v>
      </c>
      <c r="L617" s="175">
        <v>21</v>
      </c>
      <c r="M617" s="175">
        <f>G617*(1+L617/100)</f>
        <v>30875.085999999996</v>
      </c>
      <c r="N617" s="175">
        <v>4.6000000000000001E-4</v>
      </c>
      <c r="O617" s="175">
        <f>ROUND(E617*N617,2)</f>
        <v>0.15</v>
      </c>
      <c r="P617" s="175">
        <v>0</v>
      </c>
      <c r="Q617" s="175">
        <f>ROUND(E617*P617,2)</f>
        <v>0</v>
      </c>
      <c r="R617" s="175" t="s">
        <v>1037</v>
      </c>
      <c r="S617" s="175" t="s">
        <v>217</v>
      </c>
      <c r="T617" s="176" t="s">
        <v>218</v>
      </c>
      <c r="U617" s="161">
        <v>0.1</v>
      </c>
      <c r="V617" s="161">
        <f>ROUND(E617*U617,2)</f>
        <v>32.82</v>
      </c>
      <c r="W617" s="161"/>
      <c r="X617" s="161" t="s">
        <v>241</v>
      </c>
      <c r="Y617" s="150"/>
      <c r="Z617" s="150"/>
      <c r="AA617" s="150"/>
      <c r="AB617" s="150"/>
      <c r="AC617" s="150"/>
      <c r="AD617" s="150"/>
      <c r="AE617" s="150"/>
      <c r="AF617" s="150"/>
      <c r="AG617" s="150" t="s">
        <v>242</v>
      </c>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
      <c r="A618" s="157"/>
      <c r="B618" s="158"/>
      <c r="C618" s="189" t="s">
        <v>2355</v>
      </c>
      <c r="D618" s="184"/>
      <c r="E618" s="185">
        <v>328.23</v>
      </c>
      <c r="F618" s="161"/>
      <c r="G618" s="161"/>
      <c r="H618" s="161"/>
      <c r="I618" s="161"/>
      <c r="J618" s="161"/>
      <c r="K618" s="161"/>
      <c r="L618" s="161"/>
      <c r="M618" s="161"/>
      <c r="N618" s="161"/>
      <c r="O618" s="161"/>
      <c r="P618" s="161"/>
      <c r="Q618" s="161"/>
      <c r="R618" s="161"/>
      <c r="S618" s="161"/>
      <c r="T618" s="161"/>
      <c r="U618" s="161"/>
      <c r="V618" s="161"/>
      <c r="W618" s="161"/>
      <c r="X618" s="161"/>
      <c r="Y618" s="150"/>
      <c r="Z618" s="150"/>
      <c r="AA618" s="150"/>
      <c r="AB618" s="150"/>
      <c r="AC618" s="150"/>
      <c r="AD618" s="150"/>
      <c r="AE618" s="150"/>
      <c r="AF618" s="150"/>
      <c r="AG618" s="150" t="s">
        <v>246</v>
      </c>
      <c r="AH618" s="150">
        <v>0</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
      <c r="A619" s="157"/>
      <c r="B619" s="158"/>
      <c r="C619" s="261"/>
      <c r="D619" s="262"/>
      <c r="E619" s="262"/>
      <c r="F619" s="262"/>
      <c r="G619" s="262"/>
      <c r="H619" s="161"/>
      <c r="I619" s="161"/>
      <c r="J619" s="161"/>
      <c r="K619" s="161"/>
      <c r="L619" s="161"/>
      <c r="M619" s="161"/>
      <c r="N619" s="161"/>
      <c r="O619" s="161"/>
      <c r="P619" s="161"/>
      <c r="Q619" s="161"/>
      <c r="R619" s="161"/>
      <c r="S619" s="161"/>
      <c r="T619" s="161"/>
      <c r="U619" s="161"/>
      <c r="V619" s="161"/>
      <c r="W619" s="161"/>
      <c r="X619" s="161"/>
      <c r="Y619" s="150"/>
      <c r="Z619" s="150"/>
      <c r="AA619" s="150"/>
      <c r="AB619" s="150"/>
      <c r="AC619" s="150"/>
      <c r="AD619" s="150"/>
      <c r="AE619" s="150"/>
      <c r="AF619" s="150"/>
      <c r="AG619" s="150" t="s">
        <v>221</v>
      </c>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x14ac:dyDescent="0.2">
      <c r="A620" s="164" t="s">
        <v>212</v>
      </c>
      <c r="B620" s="165" t="s">
        <v>179</v>
      </c>
      <c r="C620" s="179" t="s">
        <v>180</v>
      </c>
      <c r="D620" s="166"/>
      <c r="E620" s="167"/>
      <c r="F620" s="168"/>
      <c r="G620" s="168">
        <f>SUMIF(AG621:AG636,"&lt;&gt;NOR",G621:G636)</f>
        <v>40811.74</v>
      </c>
      <c r="H620" s="168"/>
      <c r="I620" s="168">
        <f>SUM(I621:I636)</f>
        <v>0</v>
      </c>
      <c r="J620" s="168"/>
      <c r="K620" s="168">
        <f>SUM(K621:K636)</f>
        <v>0</v>
      </c>
      <c r="L620" s="168"/>
      <c r="M620" s="168">
        <f>SUM(M621:M636)</f>
        <v>49382.205399999999</v>
      </c>
      <c r="N620" s="168"/>
      <c r="O620" s="168">
        <f>SUM(O621:O636)</f>
        <v>0</v>
      </c>
      <c r="P620" s="168"/>
      <c r="Q620" s="168">
        <f>SUM(Q621:Q636)</f>
        <v>0</v>
      </c>
      <c r="R620" s="168"/>
      <c r="S620" s="168"/>
      <c r="T620" s="169"/>
      <c r="U620" s="163"/>
      <c r="V620" s="163">
        <f>SUM(V621:V636)</f>
        <v>53.809999999999995</v>
      </c>
      <c r="W620" s="163"/>
      <c r="X620" s="163"/>
      <c r="AG620" t="s">
        <v>213</v>
      </c>
    </row>
    <row r="621" spans="1:60" ht="22.5" outlineLevel="1" x14ac:dyDescent="0.2">
      <c r="A621" s="170">
        <v>164</v>
      </c>
      <c r="B621" s="171" t="s">
        <v>2356</v>
      </c>
      <c r="C621" s="180" t="s">
        <v>2357</v>
      </c>
      <c r="D621" s="172" t="s">
        <v>300</v>
      </c>
      <c r="E621" s="173">
        <v>27.955359999999999</v>
      </c>
      <c r="F621" s="174">
        <v>195.25</v>
      </c>
      <c r="G621" s="175">
        <f>ROUND(E621*F621,2)</f>
        <v>5458.28</v>
      </c>
      <c r="H621" s="174"/>
      <c r="I621" s="175">
        <f>ROUND(E621*H621,2)</f>
        <v>0</v>
      </c>
      <c r="J621" s="174"/>
      <c r="K621" s="175">
        <f>ROUND(E621*J621,2)</f>
        <v>0</v>
      </c>
      <c r="L621" s="175">
        <v>21</v>
      </c>
      <c r="M621" s="175">
        <f>G621*(1+L621/100)</f>
        <v>6604.5187999999998</v>
      </c>
      <c r="N621" s="175">
        <v>0</v>
      </c>
      <c r="O621" s="175">
        <f>ROUND(E621*N621,2)</f>
        <v>0</v>
      </c>
      <c r="P621" s="175">
        <v>0</v>
      </c>
      <c r="Q621" s="175">
        <f>ROUND(E621*P621,2)</f>
        <v>0</v>
      </c>
      <c r="R621" s="175" t="s">
        <v>597</v>
      </c>
      <c r="S621" s="175" t="s">
        <v>217</v>
      </c>
      <c r="T621" s="176" t="s">
        <v>218</v>
      </c>
      <c r="U621" s="161">
        <v>0.27700000000000002</v>
      </c>
      <c r="V621" s="161">
        <f>ROUND(E621*U621,2)</f>
        <v>7.74</v>
      </c>
      <c r="W621" s="161"/>
      <c r="X621" s="161" t="s">
        <v>1048</v>
      </c>
      <c r="Y621" s="150"/>
      <c r="Z621" s="150"/>
      <c r="AA621" s="150"/>
      <c r="AB621" s="150"/>
      <c r="AC621" s="150"/>
      <c r="AD621" s="150"/>
      <c r="AE621" s="150"/>
      <c r="AF621" s="150"/>
      <c r="AG621" s="150" t="s">
        <v>2358</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
      <c r="A622" s="157"/>
      <c r="B622" s="158"/>
      <c r="C622" s="259" t="s">
        <v>2359</v>
      </c>
      <c r="D622" s="260"/>
      <c r="E622" s="260"/>
      <c r="F622" s="260"/>
      <c r="G622" s="260"/>
      <c r="H622" s="161"/>
      <c r="I622" s="161"/>
      <c r="J622" s="161"/>
      <c r="K622" s="161"/>
      <c r="L622" s="161"/>
      <c r="M622" s="161"/>
      <c r="N622" s="161"/>
      <c r="O622" s="161"/>
      <c r="P622" s="161"/>
      <c r="Q622" s="161"/>
      <c r="R622" s="161"/>
      <c r="S622" s="161"/>
      <c r="T622" s="161"/>
      <c r="U622" s="161"/>
      <c r="V622" s="161"/>
      <c r="W622" s="161"/>
      <c r="X622" s="161"/>
      <c r="Y622" s="150"/>
      <c r="Z622" s="150"/>
      <c r="AA622" s="150"/>
      <c r="AB622" s="150"/>
      <c r="AC622" s="150"/>
      <c r="AD622" s="150"/>
      <c r="AE622" s="150"/>
      <c r="AF622" s="150"/>
      <c r="AG622" s="150" t="s">
        <v>244</v>
      </c>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
      <c r="A623" s="157"/>
      <c r="B623" s="158"/>
      <c r="C623" s="261"/>
      <c r="D623" s="262"/>
      <c r="E623" s="262"/>
      <c r="F623" s="262"/>
      <c r="G623" s="262"/>
      <c r="H623" s="161"/>
      <c r="I623" s="161"/>
      <c r="J623" s="161"/>
      <c r="K623" s="161"/>
      <c r="L623" s="161"/>
      <c r="M623" s="161"/>
      <c r="N623" s="161"/>
      <c r="O623" s="161"/>
      <c r="P623" s="161"/>
      <c r="Q623" s="161"/>
      <c r="R623" s="161"/>
      <c r="S623" s="161"/>
      <c r="T623" s="161"/>
      <c r="U623" s="161"/>
      <c r="V623" s="161"/>
      <c r="W623" s="161"/>
      <c r="X623" s="161"/>
      <c r="Y623" s="150"/>
      <c r="Z623" s="150"/>
      <c r="AA623" s="150"/>
      <c r="AB623" s="150"/>
      <c r="AC623" s="150"/>
      <c r="AD623" s="150"/>
      <c r="AE623" s="150"/>
      <c r="AF623" s="150"/>
      <c r="AG623" s="150" t="s">
        <v>221</v>
      </c>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outlineLevel="1" x14ac:dyDescent="0.2">
      <c r="A624" s="170">
        <v>165</v>
      </c>
      <c r="B624" s="171" t="s">
        <v>2360</v>
      </c>
      <c r="C624" s="180" t="s">
        <v>2361</v>
      </c>
      <c r="D624" s="172" t="s">
        <v>300</v>
      </c>
      <c r="E624" s="173">
        <v>27.955359999999999</v>
      </c>
      <c r="F624" s="174">
        <v>268.26</v>
      </c>
      <c r="G624" s="175">
        <f>ROUND(E624*F624,2)</f>
        <v>7499.3</v>
      </c>
      <c r="H624" s="174"/>
      <c r="I624" s="175">
        <f>ROUND(E624*H624,2)</f>
        <v>0</v>
      </c>
      <c r="J624" s="174"/>
      <c r="K624" s="175">
        <f>ROUND(E624*J624,2)</f>
        <v>0</v>
      </c>
      <c r="L624" s="175">
        <v>21</v>
      </c>
      <c r="M624" s="175">
        <f>G624*(1+L624/100)</f>
        <v>9074.1530000000002</v>
      </c>
      <c r="N624" s="175">
        <v>0</v>
      </c>
      <c r="O624" s="175">
        <f>ROUND(E624*N624,2)</f>
        <v>0</v>
      </c>
      <c r="P624" s="175">
        <v>0</v>
      </c>
      <c r="Q624" s="175">
        <f>ROUND(E624*P624,2)</f>
        <v>0</v>
      </c>
      <c r="R624" s="175" t="s">
        <v>602</v>
      </c>
      <c r="S624" s="175" t="s">
        <v>217</v>
      </c>
      <c r="T624" s="176" t="s">
        <v>218</v>
      </c>
      <c r="U624" s="161">
        <v>0.49</v>
      </c>
      <c r="V624" s="161">
        <f>ROUND(E624*U624,2)</f>
        <v>13.7</v>
      </c>
      <c r="W624" s="161"/>
      <c r="X624" s="161" t="s">
        <v>1048</v>
      </c>
      <c r="Y624" s="150"/>
      <c r="Z624" s="150"/>
      <c r="AA624" s="150"/>
      <c r="AB624" s="150"/>
      <c r="AC624" s="150"/>
      <c r="AD624" s="150"/>
      <c r="AE624" s="150"/>
      <c r="AF624" s="150"/>
      <c r="AG624" s="150" t="s">
        <v>2358</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
      <c r="A625" s="157"/>
      <c r="B625" s="158"/>
      <c r="C625" s="250"/>
      <c r="D625" s="251"/>
      <c r="E625" s="251"/>
      <c r="F625" s="251"/>
      <c r="G625" s="251"/>
      <c r="H625" s="161"/>
      <c r="I625" s="161"/>
      <c r="J625" s="161"/>
      <c r="K625" s="161"/>
      <c r="L625" s="161"/>
      <c r="M625" s="161"/>
      <c r="N625" s="161"/>
      <c r="O625" s="161"/>
      <c r="P625" s="161"/>
      <c r="Q625" s="161"/>
      <c r="R625" s="161"/>
      <c r="S625" s="161"/>
      <c r="T625" s="161"/>
      <c r="U625" s="161"/>
      <c r="V625" s="161"/>
      <c r="W625" s="161"/>
      <c r="X625" s="161"/>
      <c r="Y625" s="150"/>
      <c r="Z625" s="150"/>
      <c r="AA625" s="150"/>
      <c r="AB625" s="150"/>
      <c r="AC625" s="150"/>
      <c r="AD625" s="150"/>
      <c r="AE625" s="150"/>
      <c r="AF625" s="150"/>
      <c r="AG625" s="150" t="s">
        <v>221</v>
      </c>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outlineLevel="1" x14ac:dyDescent="0.2">
      <c r="A626" s="170">
        <v>166</v>
      </c>
      <c r="B626" s="171" t="s">
        <v>2362</v>
      </c>
      <c r="C626" s="180" t="s">
        <v>2363</v>
      </c>
      <c r="D626" s="172" t="s">
        <v>300</v>
      </c>
      <c r="E626" s="173">
        <v>251.59824</v>
      </c>
      <c r="F626" s="174">
        <v>18.52</v>
      </c>
      <c r="G626" s="175">
        <f>ROUND(E626*F626,2)</f>
        <v>4659.6000000000004</v>
      </c>
      <c r="H626" s="174"/>
      <c r="I626" s="175">
        <f>ROUND(E626*H626,2)</f>
        <v>0</v>
      </c>
      <c r="J626" s="174"/>
      <c r="K626" s="175">
        <f>ROUND(E626*J626,2)</f>
        <v>0</v>
      </c>
      <c r="L626" s="175">
        <v>21</v>
      </c>
      <c r="M626" s="175">
        <f>G626*(1+L626/100)</f>
        <v>5638.116</v>
      </c>
      <c r="N626" s="175">
        <v>0</v>
      </c>
      <c r="O626" s="175">
        <f>ROUND(E626*N626,2)</f>
        <v>0</v>
      </c>
      <c r="P626" s="175">
        <v>0</v>
      </c>
      <c r="Q626" s="175">
        <f>ROUND(E626*P626,2)</f>
        <v>0</v>
      </c>
      <c r="R626" s="175" t="s">
        <v>602</v>
      </c>
      <c r="S626" s="175" t="s">
        <v>217</v>
      </c>
      <c r="T626" s="176" t="s">
        <v>218</v>
      </c>
      <c r="U626" s="161">
        <v>0</v>
      </c>
      <c r="V626" s="161">
        <f>ROUND(E626*U626,2)</f>
        <v>0</v>
      </c>
      <c r="W626" s="161"/>
      <c r="X626" s="161" t="s">
        <v>1048</v>
      </c>
      <c r="Y626" s="150"/>
      <c r="Z626" s="150"/>
      <c r="AA626" s="150"/>
      <c r="AB626" s="150"/>
      <c r="AC626" s="150"/>
      <c r="AD626" s="150"/>
      <c r="AE626" s="150"/>
      <c r="AF626" s="150"/>
      <c r="AG626" s="150" t="s">
        <v>2358</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
      <c r="A627" s="157"/>
      <c r="B627" s="158"/>
      <c r="C627" s="250"/>
      <c r="D627" s="251"/>
      <c r="E627" s="251"/>
      <c r="F627" s="251"/>
      <c r="G627" s="251"/>
      <c r="H627" s="161"/>
      <c r="I627" s="161"/>
      <c r="J627" s="161"/>
      <c r="K627" s="161"/>
      <c r="L627" s="161"/>
      <c r="M627" s="161"/>
      <c r="N627" s="161"/>
      <c r="O627" s="161"/>
      <c r="P627" s="161"/>
      <c r="Q627" s="161"/>
      <c r="R627" s="161"/>
      <c r="S627" s="161"/>
      <c r="T627" s="161"/>
      <c r="U627" s="161"/>
      <c r="V627" s="161"/>
      <c r="W627" s="161"/>
      <c r="X627" s="161"/>
      <c r="Y627" s="150"/>
      <c r="Z627" s="150"/>
      <c r="AA627" s="150"/>
      <c r="AB627" s="150"/>
      <c r="AC627" s="150"/>
      <c r="AD627" s="150"/>
      <c r="AE627" s="150"/>
      <c r="AF627" s="150"/>
      <c r="AG627" s="150" t="s">
        <v>221</v>
      </c>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
      <c r="A628" s="170">
        <v>167</v>
      </c>
      <c r="B628" s="171" t="s">
        <v>1050</v>
      </c>
      <c r="C628" s="180" t="s">
        <v>1051</v>
      </c>
      <c r="D628" s="172" t="s">
        <v>300</v>
      </c>
      <c r="E628" s="173">
        <v>27.955359999999999</v>
      </c>
      <c r="F628" s="174">
        <v>377.46</v>
      </c>
      <c r="G628" s="175">
        <f>ROUND(E628*F628,2)</f>
        <v>10552.03</v>
      </c>
      <c r="H628" s="174"/>
      <c r="I628" s="175">
        <f>ROUND(E628*H628,2)</f>
        <v>0</v>
      </c>
      <c r="J628" s="174"/>
      <c r="K628" s="175">
        <f>ROUND(E628*J628,2)</f>
        <v>0</v>
      </c>
      <c r="L628" s="175">
        <v>21</v>
      </c>
      <c r="M628" s="175">
        <f>G628*(1+L628/100)</f>
        <v>12767.9563</v>
      </c>
      <c r="N628" s="175">
        <v>0</v>
      </c>
      <c r="O628" s="175">
        <f>ROUND(E628*N628,2)</f>
        <v>0</v>
      </c>
      <c r="P628" s="175">
        <v>0</v>
      </c>
      <c r="Q628" s="175">
        <f>ROUND(E628*P628,2)</f>
        <v>0</v>
      </c>
      <c r="R628" s="175" t="s">
        <v>602</v>
      </c>
      <c r="S628" s="175" t="s">
        <v>217</v>
      </c>
      <c r="T628" s="176" t="s">
        <v>218</v>
      </c>
      <c r="U628" s="161">
        <v>0.94199999999999995</v>
      </c>
      <c r="V628" s="161">
        <f>ROUND(E628*U628,2)</f>
        <v>26.33</v>
      </c>
      <c r="W628" s="161"/>
      <c r="X628" s="161" t="s">
        <v>1048</v>
      </c>
      <c r="Y628" s="150"/>
      <c r="Z628" s="150"/>
      <c r="AA628" s="150"/>
      <c r="AB628" s="150"/>
      <c r="AC628" s="150"/>
      <c r="AD628" s="150"/>
      <c r="AE628" s="150"/>
      <c r="AF628" s="150"/>
      <c r="AG628" s="150" t="s">
        <v>2358</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outlineLevel="1" x14ac:dyDescent="0.2">
      <c r="A629" s="157"/>
      <c r="B629" s="158"/>
      <c r="C629" s="250"/>
      <c r="D629" s="251"/>
      <c r="E629" s="251"/>
      <c r="F629" s="251"/>
      <c r="G629" s="251"/>
      <c r="H629" s="161"/>
      <c r="I629" s="161"/>
      <c r="J629" s="161"/>
      <c r="K629" s="161"/>
      <c r="L629" s="161"/>
      <c r="M629" s="161"/>
      <c r="N629" s="161"/>
      <c r="O629" s="161"/>
      <c r="P629" s="161"/>
      <c r="Q629" s="161"/>
      <c r="R629" s="161"/>
      <c r="S629" s="161"/>
      <c r="T629" s="161"/>
      <c r="U629" s="161"/>
      <c r="V629" s="161"/>
      <c r="W629" s="161"/>
      <c r="X629" s="161"/>
      <c r="Y629" s="150"/>
      <c r="Z629" s="150"/>
      <c r="AA629" s="150"/>
      <c r="AB629" s="150"/>
      <c r="AC629" s="150"/>
      <c r="AD629" s="150"/>
      <c r="AE629" s="150"/>
      <c r="AF629" s="150"/>
      <c r="AG629" s="150" t="s">
        <v>221</v>
      </c>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ht="22.5" outlineLevel="1" x14ac:dyDescent="0.2">
      <c r="A630" s="170">
        <v>168</v>
      </c>
      <c r="B630" s="171" t="s">
        <v>1052</v>
      </c>
      <c r="C630" s="180" t="s">
        <v>1053</v>
      </c>
      <c r="D630" s="172" t="s">
        <v>300</v>
      </c>
      <c r="E630" s="173">
        <v>55.910719999999998</v>
      </c>
      <c r="F630" s="174">
        <v>42.01</v>
      </c>
      <c r="G630" s="175">
        <f>ROUND(E630*F630,2)</f>
        <v>2348.81</v>
      </c>
      <c r="H630" s="174"/>
      <c r="I630" s="175">
        <f>ROUND(E630*H630,2)</f>
        <v>0</v>
      </c>
      <c r="J630" s="174"/>
      <c r="K630" s="175">
        <f>ROUND(E630*J630,2)</f>
        <v>0</v>
      </c>
      <c r="L630" s="175">
        <v>21</v>
      </c>
      <c r="M630" s="175">
        <f>G630*(1+L630/100)</f>
        <v>2842.0600999999997</v>
      </c>
      <c r="N630" s="175">
        <v>0</v>
      </c>
      <c r="O630" s="175">
        <f>ROUND(E630*N630,2)</f>
        <v>0</v>
      </c>
      <c r="P630" s="175">
        <v>0</v>
      </c>
      <c r="Q630" s="175">
        <f>ROUND(E630*P630,2)</f>
        <v>0</v>
      </c>
      <c r="R630" s="175" t="s">
        <v>602</v>
      </c>
      <c r="S630" s="175" t="s">
        <v>217</v>
      </c>
      <c r="T630" s="176" t="s">
        <v>218</v>
      </c>
      <c r="U630" s="161">
        <v>0.105</v>
      </c>
      <c r="V630" s="161">
        <f>ROUND(E630*U630,2)</f>
        <v>5.87</v>
      </c>
      <c r="W630" s="161"/>
      <c r="X630" s="161" t="s">
        <v>1048</v>
      </c>
      <c r="Y630" s="150"/>
      <c r="Z630" s="150"/>
      <c r="AA630" s="150"/>
      <c r="AB630" s="150"/>
      <c r="AC630" s="150"/>
      <c r="AD630" s="150"/>
      <c r="AE630" s="150"/>
      <c r="AF630" s="150"/>
      <c r="AG630" s="150" t="s">
        <v>2358</v>
      </c>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
      <c r="A631" s="157"/>
      <c r="B631" s="158"/>
      <c r="C631" s="250"/>
      <c r="D631" s="251"/>
      <c r="E631" s="251"/>
      <c r="F631" s="251"/>
      <c r="G631" s="251"/>
      <c r="H631" s="161"/>
      <c r="I631" s="161"/>
      <c r="J631" s="161"/>
      <c r="K631" s="161"/>
      <c r="L631" s="161"/>
      <c r="M631" s="161"/>
      <c r="N631" s="161"/>
      <c r="O631" s="161"/>
      <c r="P631" s="161"/>
      <c r="Q631" s="161"/>
      <c r="R631" s="161"/>
      <c r="S631" s="161"/>
      <c r="T631" s="161"/>
      <c r="U631" s="161"/>
      <c r="V631" s="161"/>
      <c r="W631" s="161"/>
      <c r="X631" s="161"/>
      <c r="Y631" s="150"/>
      <c r="Z631" s="150"/>
      <c r="AA631" s="150"/>
      <c r="AB631" s="150"/>
      <c r="AC631" s="150"/>
      <c r="AD631" s="150"/>
      <c r="AE631" s="150"/>
      <c r="AF631" s="150"/>
      <c r="AG631" s="150" t="s">
        <v>221</v>
      </c>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
      <c r="A632" s="170">
        <v>169</v>
      </c>
      <c r="B632" s="171" t="s">
        <v>1054</v>
      </c>
      <c r="C632" s="180" t="s">
        <v>1055</v>
      </c>
      <c r="D632" s="172" t="s">
        <v>300</v>
      </c>
      <c r="E632" s="173">
        <v>27.955359999999999</v>
      </c>
      <c r="F632" s="174">
        <v>356.1</v>
      </c>
      <c r="G632" s="175">
        <f>ROUND(E632*F632,2)</f>
        <v>9954.9</v>
      </c>
      <c r="H632" s="174"/>
      <c r="I632" s="175">
        <f>ROUND(E632*H632,2)</f>
        <v>0</v>
      </c>
      <c r="J632" s="174"/>
      <c r="K632" s="175">
        <f>ROUND(E632*J632,2)</f>
        <v>0</v>
      </c>
      <c r="L632" s="175">
        <v>21</v>
      </c>
      <c r="M632" s="175">
        <f>G632*(1+L632/100)</f>
        <v>12045.429</v>
      </c>
      <c r="N632" s="175">
        <v>0</v>
      </c>
      <c r="O632" s="175">
        <f>ROUND(E632*N632,2)</f>
        <v>0</v>
      </c>
      <c r="P632" s="175">
        <v>0</v>
      </c>
      <c r="Q632" s="175">
        <f>ROUND(E632*P632,2)</f>
        <v>0</v>
      </c>
      <c r="R632" s="175" t="s">
        <v>602</v>
      </c>
      <c r="S632" s="175" t="s">
        <v>1056</v>
      </c>
      <c r="T632" s="176" t="s">
        <v>218</v>
      </c>
      <c r="U632" s="161">
        <v>0</v>
      </c>
      <c r="V632" s="161">
        <f>ROUND(E632*U632,2)</f>
        <v>0</v>
      </c>
      <c r="W632" s="161"/>
      <c r="X632" s="161" t="s">
        <v>1048</v>
      </c>
      <c r="Y632" s="150"/>
      <c r="Z632" s="150"/>
      <c r="AA632" s="150"/>
      <c r="AB632" s="150"/>
      <c r="AC632" s="150"/>
      <c r="AD632" s="150"/>
      <c r="AE632" s="150"/>
      <c r="AF632" s="150"/>
      <c r="AG632" s="150" t="s">
        <v>2358</v>
      </c>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
      <c r="A633" s="157"/>
      <c r="B633" s="158"/>
      <c r="C633" s="250"/>
      <c r="D633" s="251"/>
      <c r="E633" s="251"/>
      <c r="F633" s="251"/>
      <c r="G633" s="251"/>
      <c r="H633" s="161"/>
      <c r="I633" s="161"/>
      <c r="J633" s="161"/>
      <c r="K633" s="161"/>
      <c r="L633" s="161"/>
      <c r="M633" s="161"/>
      <c r="N633" s="161"/>
      <c r="O633" s="161"/>
      <c r="P633" s="161"/>
      <c r="Q633" s="161"/>
      <c r="R633" s="161"/>
      <c r="S633" s="161"/>
      <c r="T633" s="161"/>
      <c r="U633" s="161"/>
      <c r="V633" s="161"/>
      <c r="W633" s="161"/>
      <c r="X633" s="161"/>
      <c r="Y633" s="150"/>
      <c r="Z633" s="150"/>
      <c r="AA633" s="150"/>
      <c r="AB633" s="150"/>
      <c r="AC633" s="150"/>
      <c r="AD633" s="150"/>
      <c r="AE633" s="150"/>
      <c r="AF633" s="150"/>
      <c r="AG633" s="150" t="s">
        <v>221</v>
      </c>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
      <c r="A634" s="170">
        <v>170</v>
      </c>
      <c r="B634" s="171" t="s">
        <v>1057</v>
      </c>
      <c r="C634" s="180" t="s">
        <v>1058</v>
      </c>
      <c r="D634" s="172" t="s">
        <v>300</v>
      </c>
      <c r="E634" s="173">
        <v>27.955359999999999</v>
      </c>
      <c r="F634" s="174">
        <v>12.12</v>
      </c>
      <c r="G634" s="175">
        <f>ROUND(E634*F634,2)</f>
        <v>338.82</v>
      </c>
      <c r="H634" s="174"/>
      <c r="I634" s="175">
        <f>ROUND(E634*H634,2)</f>
        <v>0</v>
      </c>
      <c r="J634" s="174"/>
      <c r="K634" s="175">
        <f>ROUND(E634*J634,2)</f>
        <v>0</v>
      </c>
      <c r="L634" s="175">
        <v>21</v>
      </c>
      <c r="M634" s="175">
        <f>G634*(1+L634/100)</f>
        <v>409.97219999999999</v>
      </c>
      <c r="N634" s="175">
        <v>0</v>
      </c>
      <c r="O634" s="175">
        <f>ROUND(E634*N634,2)</f>
        <v>0</v>
      </c>
      <c r="P634" s="175">
        <v>0</v>
      </c>
      <c r="Q634" s="175">
        <f>ROUND(E634*P634,2)</f>
        <v>0</v>
      </c>
      <c r="R634" s="175" t="s">
        <v>1059</v>
      </c>
      <c r="S634" s="175" t="s">
        <v>217</v>
      </c>
      <c r="T634" s="176" t="s">
        <v>218</v>
      </c>
      <c r="U634" s="161">
        <v>6.0000000000000001E-3</v>
      </c>
      <c r="V634" s="161">
        <f>ROUND(E634*U634,2)</f>
        <v>0.17</v>
      </c>
      <c r="W634" s="161"/>
      <c r="X634" s="161" t="s">
        <v>1048</v>
      </c>
      <c r="Y634" s="150"/>
      <c r="Z634" s="150"/>
      <c r="AA634" s="150"/>
      <c r="AB634" s="150"/>
      <c r="AC634" s="150"/>
      <c r="AD634" s="150"/>
      <c r="AE634" s="150"/>
      <c r="AF634" s="150"/>
      <c r="AG634" s="150" t="s">
        <v>2358</v>
      </c>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outlineLevel="1" x14ac:dyDescent="0.2">
      <c r="A635" s="157"/>
      <c r="B635" s="158"/>
      <c r="C635" s="259" t="s">
        <v>1060</v>
      </c>
      <c r="D635" s="260"/>
      <c r="E635" s="260"/>
      <c r="F635" s="260"/>
      <c r="G635" s="260"/>
      <c r="H635" s="161"/>
      <c r="I635" s="161"/>
      <c r="J635" s="161"/>
      <c r="K635" s="161"/>
      <c r="L635" s="161"/>
      <c r="M635" s="161"/>
      <c r="N635" s="161"/>
      <c r="O635" s="161"/>
      <c r="P635" s="161"/>
      <c r="Q635" s="161"/>
      <c r="R635" s="161"/>
      <c r="S635" s="161"/>
      <c r="T635" s="161"/>
      <c r="U635" s="161"/>
      <c r="V635" s="161"/>
      <c r="W635" s="161"/>
      <c r="X635" s="161"/>
      <c r="Y635" s="150"/>
      <c r="Z635" s="150"/>
      <c r="AA635" s="150"/>
      <c r="AB635" s="150"/>
      <c r="AC635" s="150"/>
      <c r="AD635" s="150"/>
      <c r="AE635" s="150"/>
      <c r="AF635" s="150"/>
      <c r="AG635" s="150" t="s">
        <v>244</v>
      </c>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
      <c r="A636" s="157"/>
      <c r="B636" s="158"/>
      <c r="C636" s="261"/>
      <c r="D636" s="262"/>
      <c r="E636" s="262"/>
      <c r="F636" s="262"/>
      <c r="G636" s="262"/>
      <c r="H636" s="161"/>
      <c r="I636" s="161"/>
      <c r="J636" s="161"/>
      <c r="K636" s="161"/>
      <c r="L636" s="161"/>
      <c r="M636" s="161"/>
      <c r="N636" s="161"/>
      <c r="O636" s="161"/>
      <c r="P636" s="161"/>
      <c r="Q636" s="161"/>
      <c r="R636" s="161"/>
      <c r="S636" s="161"/>
      <c r="T636" s="161"/>
      <c r="U636" s="161"/>
      <c r="V636" s="161"/>
      <c r="W636" s="161"/>
      <c r="X636" s="161"/>
      <c r="Y636" s="150"/>
      <c r="Z636" s="150"/>
      <c r="AA636" s="150"/>
      <c r="AB636" s="150"/>
      <c r="AC636" s="150"/>
      <c r="AD636" s="150"/>
      <c r="AE636" s="150"/>
      <c r="AF636" s="150"/>
      <c r="AG636" s="150" t="s">
        <v>221</v>
      </c>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x14ac:dyDescent="0.2">
      <c r="A637" s="3"/>
      <c r="B637" s="4"/>
      <c r="C637" s="181"/>
      <c r="D637" s="6"/>
      <c r="E637" s="3"/>
      <c r="F637" s="3"/>
      <c r="G637" s="3"/>
      <c r="H637" s="3"/>
      <c r="I637" s="3"/>
      <c r="J637" s="3"/>
      <c r="K637" s="3"/>
      <c r="L637" s="3"/>
      <c r="M637" s="3"/>
      <c r="N637" s="3"/>
      <c r="O637" s="3"/>
      <c r="P637" s="3"/>
      <c r="Q637" s="3"/>
      <c r="R637" s="3"/>
      <c r="S637" s="3"/>
      <c r="T637" s="3"/>
      <c r="U637" s="3"/>
      <c r="V637" s="3"/>
      <c r="W637" s="3"/>
      <c r="X637" s="3"/>
      <c r="AE637">
        <v>15</v>
      </c>
      <c r="AF637">
        <v>21</v>
      </c>
      <c r="AG637" t="s">
        <v>199</v>
      </c>
    </row>
    <row r="638" spans="1:60" x14ac:dyDescent="0.2">
      <c r="A638" s="153"/>
      <c r="B638" s="154" t="s">
        <v>29</v>
      </c>
      <c r="C638" s="182"/>
      <c r="D638" s="155"/>
      <c r="E638" s="156"/>
      <c r="F638" s="156"/>
      <c r="G638" s="178">
        <f>G8+G54+G80+G85+G136+G145+G176+G185+G192+G196+G255+G265+G269+G285+G298+G331+G375+G379+G435+G445+G453+G484+G502+G516+G541+G554+G564+G592+G600+G620</f>
        <v>903869.99999999977</v>
      </c>
      <c r="H638" s="3"/>
      <c r="I638" s="3"/>
      <c r="J638" s="3"/>
      <c r="K638" s="3"/>
      <c r="L638" s="3"/>
      <c r="M638" s="3"/>
      <c r="N638" s="3"/>
      <c r="O638" s="3"/>
      <c r="P638" s="3"/>
      <c r="Q638" s="3"/>
      <c r="R638" s="3"/>
      <c r="S638" s="3"/>
      <c r="T638" s="3"/>
      <c r="U638" s="3"/>
      <c r="V638" s="3"/>
      <c r="W638" s="3"/>
      <c r="X638" s="3"/>
      <c r="AE638">
        <f>SUMIF(L7:L636,AE637,G7:G636)</f>
        <v>0</v>
      </c>
      <c r="AF638">
        <f>SUMIF(L7:L636,AF637,G7:G636)</f>
        <v>903870.00000000023</v>
      </c>
      <c r="AG638" t="s">
        <v>230</v>
      </c>
    </row>
    <row r="639" spans="1:60" x14ac:dyDescent="0.2">
      <c r="C639" s="183"/>
      <c r="D639" s="10"/>
      <c r="AG639" t="s">
        <v>231</v>
      </c>
    </row>
    <row r="640" spans="1:60"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atMFFKTNHtckHhhua6KwAOGYoSjRz/lRkoCZ/qYmP3YW0nE8uAp8SX0r3Ts7woV7hzTRkshD7njvNlInDQkNw==" saltValue="bf5wBETr9EZlsprtpQ4aZA==" spinCount="100000" sheet="1"/>
  <mergeCells count="237">
    <mergeCell ref="C14:G14"/>
    <mergeCell ref="C16:G16"/>
    <mergeCell ref="C18:G18"/>
    <mergeCell ref="C20:G20"/>
    <mergeCell ref="C22:G22"/>
    <mergeCell ref="C24:G24"/>
    <mergeCell ref="A1:G1"/>
    <mergeCell ref="C2:G2"/>
    <mergeCell ref="C3:G3"/>
    <mergeCell ref="C4:G4"/>
    <mergeCell ref="C10:G10"/>
    <mergeCell ref="C12:G12"/>
    <mergeCell ref="C39:G39"/>
    <mergeCell ref="C41:G41"/>
    <mergeCell ref="C43:G43"/>
    <mergeCell ref="C45:G45"/>
    <mergeCell ref="C47:G47"/>
    <mergeCell ref="C50:G50"/>
    <mergeCell ref="C26:G26"/>
    <mergeCell ref="C28:G28"/>
    <mergeCell ref="C30:G30"/>
    <mergeCell ref="C32:G32"/>
    <mergeCell ref="C35:G35"/>
    <mergeCell ref="C37:G37"/>
    <mergeCell ref="C67:G67"/>
    <mergeCell ref="C69:G69"/>
    <mergeCell ref="C72:G72"/>
    <mergeCell ref="C74:G74"/>
    <mergeCell ref="C76:G76"/>
    <mergeCell ref="C79:G79"/>
    <mergeCell ref="C53:G53"/>
    <mergeCell ref="C56:G56"/>
    <mergeCell ref="C58:G58"/>
    <mergeCell ref="C61:G61"/>
    <mergeCell ref="C63:G63"/>
    <mergeCell ref="C65:G65"/>
    <mergeCell ref="C103:G103"/>
    <mergeCell ref="C106:G106"/>
    <mergeCell ref="C108:G108"/>
    <mergeCell ref="C111:G111"/>
    <mergeCell ref="C113:G113"/>
    <mergeCell ref="C125:G125"/>
    <mergeCell ref="C82:G82"/>
    <mergeCell ref="C84:G84"/>
    <mergeCell ref="C87:G87"/>
    <mergeCell ref="C93:G93"/>
    <mergeCell ref="C95:G95"/>
    <mergeCell ref="C101:G101"/>
    <mergeCell ref="C147:G147"/>
    <mergeCell ref="C149:G149"/>
    <mergeCell ref="C151:G151"/>
    <mergeCell ref="C153:G153"/>
    <mergeCell ref="C155:G155"/>
    <mergeCell ref="C158:G158"/>
    <mergeCell ref="C127:G127"/>
    <mergeCell ref="C135:G135"/>
    <mergeCell ref="C138:G138"/>
    <mergeCell ref="C140:G140"/>
    <mergeCell ref="C142:G142"/>
    <mergeCell ref="C144:G144"/>
    <mergeCell ref="C172:G172"/>
    <mergeCell ref="C175:G175"/>
    <mergeCell ref="C178:G178"/>
    <mergeCell ref="C180:G180"/>
    <mergeCell ref="C182:G182"/>
    <mergeCell ref="C184:G184"/>
    <mergeCell ref="C160:G160"/>
    <mergeCell ref="C162:G162"/>
    <mergeCell ref="C164:G164"/>
    <mergeCell ref="C166:G166"/>
    <mergeCell ref="C168:G168"/>
    <mergeCell ref="C170:G170"/>
    <mergeCell ref="C209:G209"/>
    <mergeCell ref="C211:G211"/>
    <mergeCell ref="C214:G214"/>
    <mergeCell ref="C216:G216"/>
    <mergeCell ref="C218:G218"/>
    <mergeCell ref="C221:G221"/>
    <mergeCell ref="C191:G191"/>
    <mergeCell ref="C195:G195"/>
    <mergeCell ref="C198:G198"/>
    <mergeCell ref="C200:G200"/>
    <mergeCell ref="C202:G202"/>
    <mergeCell ref="C205:G205"/>
    <mergeCell ref="C239:G239"/>
    <mergeCell ref="C241:G241"/>
    <mergeCell ref="C243:G243"/>
    <mergeCell ref="C245:G245"/>
    <mergeCell ref="C247:G247"/>
    <mergeCell ref="C249:G249"/>
    <mergeCell ref="C223:G223"/>
    <mergeCell ref="C225:G225"/>
    <mergeCell ref="C227:G227"/>
    <mergeCell ref="C229:G229"/>
    <mergeCell ref="C233:G233"/>
    <mergeCell ref="C236:G236"/>
    <mergeCell ref="C267:G267"/>
    <mergeCell ref="C268:G268"/>
    <mergeCell ref="C272:G272"/>
    <mergeCell ref="C275:G275"/>
    <mergeCell ref="C278:G278"/>
    <mergeCell ref="C281:G281"/>
    <mergeCell ref="C251:G251"/>
    <mergeCell ref="C254:G254"/>
    <mergeCell ref="C257:G257"/>
    <mergeCell ref="C259:G259"/>
    <mergeCell ref="C261:G261"/>
    <mergeCell ref="C264:G264"/>
    <mergeCell ref="C297:G297"/>
    <mergeCell ref="C301:G301"/>
    <mergeCell ref="C303:G303"/>
    <mergeCell ref="C304:G304"/>
    <mergeCell ref="C306:G306"/>
    <mergeCell ref="C308:G308"/>
    <mergeCell ref="C283:G283"/>
    <mergeCell ref="C284:G284"/>
    <mergeCell ref="C288:G288"/>
    <mergeCell ref="C291:G291"/>
    <mergeCell ref="C294:G294"/>
    <mergeCell ref="C296:G296"/>
    <mergeCell ref="C324:G324"/>
    <mergeCell ref="C327:G327"/>
    <mergeCell ref="C329:G329"/>
    <mergeCell ref="C330:G330"/>
    <mergeCell ref="C333:G333"/>
    <mergeCell ref="C336:G336"/>
    <mergeCell ref="C310:G310"/>
    <mergeCell ref="C312:G312"/>
    <mergeCell ref="C314:G314"/>
    <mergeCell ref="C316:G316"/>
    <mergeCell ref="C318:G318"/>
    <mergeCell ref="C320:G320"/>
    <mergeCell ref="C353:G353"/>
    <mergeCell ref="C356:G356"/>
    <mergeCell ref="C359:G359"/>
    <mergeCell ref="C365:G365"/>
    <mergeCell ref="C368:G368"/>
    <mergeCell ref="C371:G371"/>
    <mergeCell ref="C338:G338"/>
    <mergeCell ref="C342:G342"/>
    <mergeCell ref="C344:G344"/>
    <mergeCell ref="C346:G346"/>
    <mergeCell ref="C348:G348"/>
    <mergeCell ref="C350:G350"/>
    <mergeCell ref="C389:G389"/>
    <mergeCell ref="C392:G392"/>
    <mergeCell ref="C395:G395"/>
    <mergeCell ref="C397:G397"/>
    <mergeCell ref="C400:G400"/>
    <mergeCell ref="C402:G402"/>
    <mergeCell ref="C373:G373"/>
    <mergeCell ref="C374:G374"/>
    <mergeCell ref="C378:G378"/>
    <mergeCell ref="C381:G381"/>
    <mergeCell ref="C384:G384"/>
    <mergeCell ref="C386:G386"/>
    <mergeCell ref="C422:G422"/>
    <mergeCell ref="C425:G425"/>
    <mergeCell ref="C427:G427"/>
    <mergeCell ref="C429:G429"/>
    <mergeCell ref="C431:G431"/>
    <mergeCell ref="C433:G433"/>
    <mergeCell ref="C408:G408"/>
    <mergeCell ref="C411:G411"/>
    <mergeCell ref="C413:G413"/>
    <mergeCell ref="C415:G415"/>
    <mergeCell ref="C417:G417"/>
    <mergeCell ref="C419:G419"/>
    <mergeCell ref="C449:G449"/>
    <mergeCell ref="C451:G451"/>
    <mergeCell ref="C452:G452"/>
    <mergeCell ref="C456:G456"/>
    <mergeCell ref="C459:G459"/>
    <mergeCell ref="C461:G461"/>
    <mergeCell ref="C434:G434"/>
    <mergeCell ref="C438:G438"/>
    <mergeCell ref="C441:G441"/>
    <mergeCell ref="C443:G443"/>
    <mergeCell ref="C444:G444"/>
    <mergeCell ref="C447:G447"/>
    <mergeCell ref="C478:G478"/>
    <mergeCell ref="C481:G481"/>
    <mergeCell ref="C483:G483"/>
    <mergeCell ref="C487:G487"/>
    <mergeCell ref="C489:G489"/>
    <mergeCell ref="C492:G492"/>
    <mergeCell ref="C463:G463"/>
    <mergeCell ref="C466:G466"/>
    <mergeCell ref="C469:G469"/>
    <mergeCell ref="C471:G471"/>
    <mergeCell ref="C473:G473"/>
    <mergeCell ref="C476:G476"/>
    <mergeCell ref="C510:G510"/>
    <mergeCell ref="C513:G513"/>
    <mergeCell ref="C515:G515"/>
    <mergeCell ref="C519:G519"/>
    <mergeCell ref="C522:G522"/>
    <mergeCell ref="C525:G525"/>
    <mergeCell ref="C494:G494"/>
    <mergeCell ref="C496:G496"/>
    <mergeCell ref="C499:G499"/>
    <mergeCell ref="C501:G501"/>
    <mergeCell ref="C505:G505"/>
    <mergeCell ref="C508:G508"/>
    <mergeCell ref="C544:G544"/>
    <mergeCell ref="C547:G547"/>
    <mergeCell ref="C550:G550"/>
    <mergeCell ref="C552:G552"/>
    <mergeCell ref="C553:G553"/>
    <mergeCell ref="C558:G558"/>
    <mergeCell ref="C528:G528"/>
    <mergeCell ref="C531:G531"/>
    <mergeCell ref="C534:G534"/>
    <mergeCell ref="C537:G537"/>
    <mergeCell ref="C539:G539"/>
    <mergeCell ref="C540:G540"/>
    <mergeCell ref="C589:G589"/>
    <mergeCell ref="C591:G591"/>
    <mergeCell ref="C599:G599"/>
    <mergeCell ref="C613:G613"/>
    <mergeCell ref="C616:G616"/>
    <mergeCell ref="C619:G619"/>
    <mergeCell ref="C560:G560"/>
    <mergeCell ref="C563:G563"/>
    <mergeCell ref="C567:G567"/>
    <mergeCell ref="C570:G570"/>
    <mergeCell ref="C578:G578"/>
    <mergeCell ref="C586:G586"/>
    <mergeCell ref="C633:G633"/>
    <mergeCell ref="C635:G635"/>
    <mergeCell ref="C636:G636"/>
    <mergeCell ref="C622:G622"/>
    <mergeCell ref="C623:G623"/>
    <mergeCell ref="C625:G625"/>
    <mergeCell ref="C627:G627"/>
    <mergeCell ref="C629:G629"/>
    <mergeCell ref="C631:G6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1F07-BBC0-4141-86E9-9D30894CB41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2" t="s">
        <v>236</v>
      </c>
      <c r="B1" s="252"/>
      <c r="C1" s="252"/>
      <c r="D1" s="252"/>
      <c r="E1" s="252"/>
      <c r="F1" s="252"/>
      <c r="G1" s="252"/>
      <c r="AG1" t="s">
        <v>185</v>
      </c>
    </row>
    <row r="2" spans="1:60" ht="24.95" customHeight="1" x14ac:dyDescent="0.2">
      <c r="A2" s="142" t="s">
        <v>7</v>
      </c>
      <c r="B2" s="49" t="s">
        <v>43</v>
      </c>
      <c r="C2" s="253" t="s">
        <v>44</v>
      </c>
      <c r="D2" s="254"/>
      <c r="E2" s="254"/>
      <c r="F2" s="254"/>
      <c r="G2" s="255"/>
      <c r="AG2" t="s">
        <v>186</v>
      </c>
    </row>
    <row r="3" spans="1:60" ht="24.95" customHeight="1" x14ac:dyDescent="0.2">
      <c r="A3" s="142" t="s">
        <v>8</v>
      </c>
      <c r="B3" s="49" t="s">
        <v>81</v>
      </c>
      <c r="C3" s="253" t="s">
        <v>82</v>
      </c>
      <c r="D3" s="254"/>
      <c r="E3" s="254"/>
      <c r="F3" s="254"/>
      <c r="G3" s="255"/>
      <c r="AC3" s="124" t="s">
        <v>186</v>
      </c>
      <c r="AG3" t="s">
        <v>189</v>
      </c>
    </row>
    <row r="4" spans="1:60" ht="24.95" customHeight="1" x14ac:dyDescent="0.2">
      <c r="A4" s="143" t="s">
        <v>9</v>
      </c>
      <c r="B4" s="144" t="s">
        <v>43</v>
      </c>
      <c r="C4" s="256" t="s">
        <v>83</v>
      </c>
      <c r="D4" s="257"/>
      <c r="E4" s="257"/>
      <c r="F4" s="257"/>
      <c r="G4" s="258"/>
      <c r="AG4" t="s">
        <v>190</v>
      </c>
    </row>
    <row r="5" spans="1:60" x14ac:dyDescent="0.2">
      <c r="D5" s="10"/>
    </row>
    <row r="6" spans="1:60" ht="38.25" x14ac:dyDescent="0.2">
      <c r="A6" s="146" t="s">
        <v>191</v>
      </c>
      <c r="B6" s="148" t="s">
        <v>192</v>
      </c>
      <c r="C6" s="148" t="s">
        <v>193</v>
      </c>
      <c r="D6" s="147" t="s">
        <v>194</v>
      </c>
      <c r="E6" s="146" t="s">
        <v>195</v>
      </c>
      <c r="F6" s="145" t="s">
        <v>196</v>
      </c>
      <c r="G6" s="146" t="s">
        <v>29</v>
      </c>
      <c r="H6" s="149" t="s">
        <v>30</v>
      </c>
      <c r="I6" s="149" t="s">
        <v>197</v>
      </c>
      <c r="J6" s="149" t="s">
        <v>31</v>
      </c>
      <c r="K6" s="149" t="s">
        <v>198</v>
      </c>
      <c r="L6" s="149" t="s">
        <v>199</v>
      </c>
      <c r="M6" s="149" t="s">
        <v>200</v>
      </c>
      <c r="N6" s="149" t="s">
        <v>201</v>
      </c>
      <c r="O6" s="149" t="s">
        <v>202</v>
      </c>
      <c r="P6" s="149" t="s">
        <v>203</v>
      </c>
      <c r="Q6" s="149" t="s">
        <v>204</v>
      </c>
      <c r="R6" s="149" t="s">
        <v>205</v>
      </c>
      <c r="S6" s="149" t="s">
        <v>206</v>
      </c>
      <c r="T6" s="149" t="s">
        <v>207</v>
      </c>
      <c r="U6" s="149" t="s">
        <v>208</v>
      </c>
      <c r="V6" s="149" t="s">
        <v>209</v>
      </c>
      <c r="W6" s="149" t="s">
        <v>210</v>
      </c>
      <c r="X6" s="149" t="s">
        <v>211</v>
      </c>
    </row>
    <row r="7" spans="1:60" hidden="1" x14ac:dyDescent="0.2">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
      <c r="A8" s="164" t="s">
        <v>212</v>
      </c>
      <c r="B8" s="165" t="s">
        <v>171</v>
      </c>
      <c r="C8" s="179" t="s">
        <v>172</v>
      </c>
      <c r="D8" s="166"/>
      <c r="E8" s="167"/>
      <c r="F8" s="168"/>
      <c r="G8" s="168">
        <f>SUMIF(AG9:AG78,"&lt;&gt;NOR",G9:G78)</f>
        <v>71357.210000000006</v>
      </c>
      <c r="H8" s="168"/>
      <c r="I8" s="168">
        <f>SUM(I9:I78)</f>
        <v>0</v>
      </c>
      <c r="J8" s="168"/>
      <c r="K8" s="168">
        <f>SUM(K9:K78)</f>
        <v>0</v>
      </c>
      <c r="L8" s="168"/>
      <c r="M8" s="168">
        <f>SUM(M9:M78)</f>
        <v>86342.224100000007</v>
      </c>
      <c r="N8" s="168"/>
      <c r="O8" s="168">
        <f>SUM(O9:O78)</f>
        <v>0</v>
      </c>
      <c r="P8" s="168"/>
      <c r="Q8" s="168">
        <f>SUM(Q9:Q78)</f>
        <v>0</v>
      </c>
      <c r="R8" s="168"/>
      <c r="S8" s="168"/>
      <c r="T8" s="169"/>
      <c r="U8" s="163"/>
      <c r="V8" s="163">
        <f>SUM(V9:V78)</f>
        <v>19</v>
      </c>
      <c r="W8" s="163"/>
      <c r="X8" s="163"/>
      <c r="AG8" t="s">
        <v>213</v>
      </c>
    </row>
    <row r="9" spans="1:60" outlineLevel="1" x14ac:dyDescent="0.2">
      <c r="A9" s="170">
        <v>1</v>
      </c>
      <c r="B9" s="171" t="s">
        <v>1854</v>
      </c>
      <c r="C9" s="180" t="s">
        <v>2364</v>
      </c>
      <c r="D9" s="172" t="s">
        <v>239</v>
      </c>
      <c r="E9" s="173">
        <v>6</v>
      </c>
      <c r="F9" s="174">
        <v>29.36</v>
      </c>
      <c r="G9" s="175">
        <f>ROUND(E9*F9,2)</f>
        <v>176.16</v>
      </c>
      <c r="H9" s="174"/>
      <c r="I9" s="175">
        <f>ROUND(E9*H9,2)</f>
        <v>0</v>
      </c>
      <c r="J9" s="174"/>
      <c r="K9" s="175">
        <f>ROUND(E9*J9,2)</f>
        <v>0</v>
      </c>
      <c r="L9" s="175">
        <v>21</v>
      </c>
      <c r="M9" s="175">
        <f>G9*(1+L9/100)</f>
        <v>213.15359999999998</v>
      </c>
      <c r="N9" s="175">
        <v>0</v>
      </c>
      <c r="O9" s="175">
        <f>ROUND(E9*N9,2)</f>
        <v>0</v>
      </c>
      <c r="P9" s="175">
        <v>0</v>
      </c>
      <c r="Q9" s="175">
        <f>ROUND(E9*P9,2)</f>
        <v>0</v>
      </c>
      <c r="R9" s="175"/>
      <c r="S9" s="175" t="s">
        <v>288</v>
      </c>
      <c r="T9" s="176" t="s">
        <v>218</v>
      </c>
      <c r="U9" s="161">
        <v>0</v>
      </c>
      <c r="V9" s="161">
        <f>ROUND(E9*U9,2)</f>
        <v>0</v>
      </c>
      <c r="W9" s="161"/>
      <c r="X9" s="161" t="s">
        <v>241</v>
      </c>
      <c r="Y9" s="150"/>
      <c r="Z9" s="150"/>
      <c r="AA9" s="150"/>
      <c r="AB9" s="150"/>
      <c r="AC9" s="150"/>
      <c r="AD9" s="150"/>
      <c r="AE9" s="150"/>
      <c r="AF9" s="150"/>
      <c r="AG9" s="150" t="s">
        <v>1856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
      <c r="A10" s="157"/>
      <c r="B10" s="158"/>
      <c r="C10" s="250"/>
      <c r="D10" s="251"/>
      <c r="E10" s="251"/>
      <c r="F10" s="251"/>
      <c r="G10" s="251"/>
      <c r="H10" s="161"/>
      <c r="I10" s="161"/>
      <c r="J10" s="161"/>
      <c r="K10" s="161"/>
      <c r="L10" s="161"/>
      <c r="M10" s="161"/>
      <c r="N10" s="161"/>
      <c r="O10" s="161"/>
      <c r="P10" s="161"/>
      <c r="Q10" s="161"/>
      <c r="R10" s="161"/>
      <c r="S10" s="161"/>
      <c r="T10" s="161"/>
      <c r="U10" s="161"/>
      <c r="V10" s="161"/>
      <c r="W10" s="161"/>
      <c r="X10" s="161"/>
      <c r="Y10" s="150"/>
      <c r="Z10" s="150"/>
      <c r="AA10" s="150"/>
      <c r="AB10" s="150"/>
      <c r="AC10" s="150"/>
      <c r="AD10" s="150"/>
      <c r="AE10" s="150"/>
      <c r="AF10" s="150"/>
      <c r="AG10" s="150" t="s">
        <v>221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
      <c r="A11" s="170">
        <v>2</v>
      </c>
      <c r="B11" s="171" t="s">
        <v>1857</v>
      </c>
      <c r="C11" s="180" t="s">
        <v>1855</v>
      </c>
      <c r="D11" s="172" t="s">
        <v>239</v>
      </c>
      <c r="E11" s="173">
        <v>33</v>
      </c>
      <c r="F11" s="174">
        <v>32.65</v>
      </c>
      <c r="G11" s="175">
        <f>ROUND(E11*F11,2)</f>
        <v>1077.45</v>
      </c>
      <c r="H11" s="174"/>
      <c r="I11" s="175">
        <f>ROUND(E11*H11,2)</f>
        <v>0</v>
      </c>
      <c r="J11" s="174"/>
      <c r="K11" s="175">
        <f>ROUND(E11*J11,2)</f>
        <v>0</v>
      </c>
      <c r="L11" s="175">
        <v>21</v>
      </c>
      <c r="M11" s="175">
        <f>G11*(1+L11/100)</f>
        <v>1303.7145</v>
      </c>
      <c r="N11" s="175">
        <v>0</v>
      </c>
      <c r="O11" s="175">
        <f>ROUND(E11*N11,2)</f>
        <v>0</v>
      </c>
      <c r="P11" s="175">
        <v>0</v>
      </c>
      <c r="Q11" s="175">
        <f>ROUND(E11*P11,2)</f>
        <v>0</v>
      </c>
      <c r="R11" s="175"/>
      <c r="S11" s="175" t="s">
        <v>288</v>
      </c>
      <c r="T11" s="176" t="s">
        <v>218</v>
      </c>
      <c r="U11" s="161">
        <v>0</v>
      </c>
      <c r="V11" s="161">
        <f>ROUND(E11*U11,2)</f>
        <v>0</v>
      </c>
      <c r="W11" s="161"/>
      <c r="X11" s="161" t="s">
        <v>241</v>
      </c>
      <c r="Y11" s="150"/>
      <c r="Z11" s="150"/>
      <c r="AA11" s="150"/>
      <c r="AB11" s="150"/>
      <c r="AC11" s="150"/>
      <c r="AD11" s="150"/>
      <c r="AE11" s="150"/>
      <c r="AF11" s="150"/>
      <c r="AG11" s="150" t="s">
        <v>1856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
      <c r="A12" s="157"/>
      <c r="B12" s="158"/>
      <c r="C12" s="250"/>
      <c r="D12" s="251"/>
      <c r="E12" s="251"/>
      <c r="F12" s="251"/>
      <c r="G12" s="251"/>
      <c r="H12" s="161"/>
      <c r="I12" s="161"/>
      <c r="J12" s="161"/>
      <c r="K12" s="161"/>
      <c r="L12" s="161"/>
      <c r="M12" s="161"/>
      <c r="N12" s="161"/>
      <c r="O12" s="161"/>
      <c r="P12" s="161"/>
      <c r="Q12" s="161"/>
      <c r="R12" s="161"/>
      <c r="S12" s="161"/>
      <c r="T12" s="161"/>
      <c r="U12" s="161"/>
      <c r="V12" s="161"/>
      <c r="W12" s="161"/>
      <c r="X12" s="161"/>
      <c r="Y12" s="150"/>
      <c r="Z12" s="150"/>
      <c r="AA12" s="150"/>
      <c r="AB12" s="150"/>
      <c r="AC12" s="150"/>
      <c r="AD12" s="150"/>
      <c r="AE12" s="150"/>
      <c r="AF12" s="150"/>
      <c r="AG12" s="150" t="s">
        <v>221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0">
        <v>3</v>
      </c>
      <c r="B13" s="171" t="s">
        <v>1859</v>
      </c>
      <c r="C13" s="180" t="s">
        <v>2365</v>
      </c>
      <c r="D13" s="172" t="s">
        <v>1861</v>
      </c>
      <c r="E13" s="173">
        <v>12</v>
      </c>
      <c r="F13" s="174">
        <v>68.44</v>
      </c>
      <c r="G13" s="175">
        <f>ROUND(E13*F13,2)</f>
        <v>821.28</v>
      </c>
      <c r="H13" s="174"/>
      <c r="I13" s="175">
        <f>ROUND(E13*H13,2)</f>
        <v>0</v>
      </c>
      <c r="J13" s="174"/>
      <c r="K13" s="175">
        <f>ROUND(E13*J13,2)</f>
        <v>0</v>
      </c>
      <c r="L13" s="175">
        <v>21</v>
      </c>
      <c r="M13" s="175">
        <f>G13*(1+L13/100)</f>
        <v>993.74879999999996</v>
      </c>
      <c r="N13" s="175">
        <v>0</v>
      </c>
      <c r="O13" s="175">
        <f>ROUND(E13*N13,2)</f>
        <v>0</v>
      </c>
      <c r="P13" s="175">
        <v>0</v>
      </c>
      <c r="Q13" s="175">
        <f>ROUND(E13*P13,2)</f>
        <v>0</v>
      </c>
      <c r="R13" s="175"/>
      <c r="S13" s="175" t="s">
        <v>288</v>
      </c>
      <c r="T13" s="176" t="s">
        <v>218</v>
      </c>
      <c r="U13" s="161">
        <v>0</v>
      </c>
      <c r="V13" s="161">
        <f>ROUND(E13*U13,2)</f>
        <v>0</v>
      </c>
      <c r="W13" s="161"/>
      <c r="X13" s="161" t="s">
        <v>241</v>
      </c>
      <c r="Y13" s="150"/>
      <c r="Z13" s="150"/>
      <c r="AA13" s="150"/>
      <c r="AB13" s="150"/>
      <c r="AC13" s="150"/>
      <c r="AD13" s="150"/>
      <c r="AE13" s="150"/>
      <c r="AF13" s="150"/>
      <c r="AG13" s="150" t="s">
        <v>1856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57"/>
      <c r="B14" s="158"/>
      <c r="C14" s="250"/>
      <c r="D14" s="251"/>
      <c r="E14" s="251"/>
      <c r="F14" s="251"/>
      <c r="G14" s="251"/>
      <c r="H14" s="161"/>
      <c r="I14" s="161"/>
      <c r="J14" s="161"/>
      <c r="K14" s="161"/>
      <c r="L14" s="161"/>
      <c r="M14" s="161"/>
      <c r="N14" s="161"/>
      <c r="O14" s="161"/>
      <c r="P14" s="161"/>
      <c r="Q14" s="161"/>
      <c r="R14" s="161"/>
      <c r="S14" s="161"/>
      <c r="T14" s="161"/>
      <c r="U14" s="161"/>
      <c r="V14" s="161"/>
      <c r="W14" s="161"/>
      <c r="X14" s="161"/>
      <c r="Y14" s="150"/>
      <c r="Z14" s="150"/>
      <c r="AA14" s="150"/>
      <c r="AB14" s="150"/>
      <c r="AC14" s="150"/>
      <c r="AD14" s="150"/>
      <c r="AE14" s="150"/>
      <c r="AF14" s="150"/>
      <c r="AG14" s="150" t="s">
        <v>221</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0">
        <v>4</v>
      </c>
      <c r="B15" s="171" t="s">
        <v>1862</v>
      </c>
      <c r="C15" s="180" t="s">
        <v>1860</v>
      </c>
      <c r="D15" s="172" t="s">
        <v>1861</v>
      </c>
      <c r="E15" s="173">
        <v>28</v>
      </c>
      <c r="F15" s="174">
        <v>68.44</v>
      </c>
      <c r="G15" s="175">
        <f>ROUND(E15*F15,2)</f>
        <v>1916.32</v>
      </c>
      <c r="H15" s="174"/>
      <c r="I15" s="175">
        <f>ROUND(E15*H15,2)</f>
        <v>0</v>
      </c>
      <c r="J15" s="174"/>
      <c r="K15" s="175">
        <f>ROUND(E15*J15,2)</f>
        <v>0</v>
      </c>
      <c r="L15" s="175">
        <v>21</v>
      </c>
      <c r="M15" s="175">
        <f>G15*(1+L15/100)</f>
        <v>2318.7471999999998</v>
      </c>
      <c r="N15" s="175">
        <v>0</v>
      </c>
      <c r="O15" s="175">
        <f>ROUND(E15*N15,2)</f>
        <v>0</v>
      </c>
      <c r="P15" s="175">
        <v>0</v>
      </c>
      <c r="Q15" s="175">
        <f>ROUND(E15*P15,2)</f>
        <v>0</v>
      </c>
      <c r="R15" s="175"/>
      <c r="S15" s="175" t="s">
        <v>288</v>
      </c>
      <c r="T15" s="176" t="s">
        <v>218</v>
      </c>
      <c r="U15" s="161">
        <v>0</v>
      </c>
      <c r="V15" s="161">
        <f>ROUND(E15*U15,2)</f>
        <v>0</v>
      </c>
      <c r="W15" s="161"/>
      <c r="X15" s="161" t="s">
        <v>241</v>
      </c>
      <c r="Y15" s="150"/>
      <c r="Z15" s="150"/>
      <c r="AA15" s="150"/>
      <c r="AB15" s="150"/>
      <c r="AC15" s="150"/>
      <c r="AD15" s="150"/>
      <c r="AE15" s="150"/>
      <c r="AF15" s="150"/>
      <c r="AG15" s="150" t="s">
        <v>1856</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57"/>
      <c r="B16" s="158"/>
      <c r="C16" s="250"/>
      <c r="D16" s="251"/>
      <c r="E16" s="251"/>
      <c r="F16" s="251"/>
      <c r="G16" s="251"/>
      <c r="H16" s="161"/>
      <c r="I16" s="161"/>
      <c r="J16" s="161"/>
      <c r="K16" s="161"/>
      <c r="L16" s="161"/>
      <c r="M16" s="161"/>
      <c r="N16" s="161"/>
      <c r="O16" s="161"/>
      <c r="P16" s="161"/>
      <c r="Q16" s="161"/>
      <c r="R16" s="161"/>
      <c r="S16" s="161"/>
      <c r="T16" s="161"/>
      <c r="U16" s="161"/>
      <c r="V16" s="161"/>
      <c r="W16" s="161"/>
      <c r="X16" s="161"/>
      <c r="Y16" s="150"/>
      <c r="Z16" s="150"/>
      <c r="AA16" s="150"/>
      <c r="AB16" s="150"/>
      <c r="AC16" s="150"/>
      <c r="AD16" s="150"/>
      <c r="AE16" s="150"/>
      <c r="AF16" s="150"/>
      <c r="AG16" s="150" t="s">
        <v>221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0">
        <v>5</v>
      </c>
      <c r="B17" s="171" t="s">
        <v>1864</v>
      </c>
      <c r="C17" s="180" t="s">
        <v>1863</v>
      </c>
      <c r="D17" s="172" t="s">
        <v>1861</v>
      </c>
      <c r="E17" s="173">
        <v>9</v>
      </c>
      <c r="F17" s="174">
        <v>91.62</v>
      </c>
      <c r="G17" s="175">
        <f>ROUND(E17*F17,2)</f>
        <v>824.58</v>
      </c>
      <c r="H17" s="174"/>
      <c r="I17" s="175">
        <f>ROUND(E17*H17,2)</f>
        <v>0</v>
      </c>
      <c r="J17" s="174"/>
      <c r="K17" s="175">
        <f>ROUND(E17*J17,2)</f>
        <v>0</v>
      </c>
      <c r="L17" s="175">
        <v>21</v>
      </c>
      <c r="M17" s="175">
        <f>G17*(1+L17/100)</f>
        <v>997.74180000000001</v>
      </c>
      <c r="N17" s="175">
        <v>0</v>
      </c>
      <c r="O17" s="175">
        <f>ROUND(E17*N17,2)</f>
        <v>0</v>
      </c>
      <c r="P17" s="175">
        <v>0</v>
      </c>
      <c r="Q17" s="175">
        <f>ROUND(E17*P17,2)</f>
        <v>0</v>
      </c>
      <c r="R17" s="175"/>
      <c r="S17" s="175" t="s">
        <v>288</v>
      </c>
      <c r="T17" s="176" t="s">
        <v>218</v>
      </c>
      <c r="U17" s="161">
        <v>0</v>
      </c>
      <c r="V17" s="161">
        <f>ROUND(E17*U17,2)</f>
        <v>0</v>
      </c>
      <c r="W17" s="161"/>
      <c r="X17" s="161" t="s">
        <v>241</v>
      </c>
      <c r="Y17" s="150"/>
      <c r="Z17" s="150"/>
      <c r="AA17" s="150"/>
      <c r="AB17" s="150"/>
      <c r="AC17" s="150"/>
      <c r="AD17" s="150"/>
      <c r="AE17" s="150"/>
      <c r="AF17" s="150"/>
      <c r="AG17" s="150" t="s">
        <v>1856</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57"/>
      <c r="B18" s="158"/>
      <c r="C18" s="250"/>
      <c r="D18" s="251"/>
      <c r="E18" s="251"/>
      <c r="F18" s="251"/>
      <c r="G18" s="251"/>
      <c r="H18" s="161"/>
      <c r="I18" s="161"/>
      <c r="J18" s="161"/>
      <c r="K18" s="161"/>
      <c r="L18" s="161"/>
      <c r="M18" s="161"/>
      <c r="N18" s="161"/>
      <c r="O18" s="161"/>
      <c r="P18" s="161"/>
      <c r="Q18" s="161"/>
      <c r="R18" s="161"/>
      <c r="S18" s="161"/>
      <c r="T18" s="161"/>
      <c r="U18" s="161"/>
      <c r="V18" s="161"/>
      <c r="W18" s="161"/>
      <c r="X18" s="161"/>
      <c r="Y18" s="150"/>
      <c r="Z18" s="150"/>
      <c r="AA18" s="150"/>
      <c r="AB18" s="150"/>
      <c r="AC18" s="150"/>
      <c r="AD18" s="150"/>
      <c r="AE18" s="150"/>
      <c r="AF18" s="150"/>
      <c r="AG18" s="150" t="s">
        <v>221</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0">
        <v>6</v>
      </c>
      <c r="B19" s="171" t="s">
        <v>1866</v>
      </c>
      <c r="C19" s="180" t="s">
        <v>1865</v>
      </c>
      <c r="D19" s="172" t="s">
        <v>1861</v>
      </c>
      <c r="E19" s="173">
        <v>2</v>
      </c>
      <c r="F19" s="174">
        <v>116.28</v>
      </c>
      <c r="G19" s="175">
        <f>ROUND(E19*F19,2)</f>
        <v>232.56</v>
      </c>
      <c r="H19" s="174"/>
      <c r="I19" s="175">
        <f>ROUND(E19*H19,2)</f>
        <v>0</v>
      </c>
      <c r="J19" s="174"/>
      <c r="K19" s="175">
        <f>ROUND(E19*J19,2)</f>
        <v>0</v>
      </c>
      <c r="L19" s="175">
        <v>21</v>
      </c>
      <c r="M19" s="175">
        <f>G19*(1+L19/100)</f>
        <v>281.39760000000001</v>
      </c>
      <c r="N19" s="175">
        <v>0</v>
      </c>
      <c r="O19" s="175">
        <f>ROUND(E19*N19,2)</f>
        <v>0</v>
      </c>
      <c r="P19" s="175">
        <v>0</v>
      </c>
      <c r="Q19" s="175">
        <f>ROUND(E19*P19,2)</f>
        <v>0</v>
      </c>
      <c r="R19" s="175"/>
      <c r="S19" s="175" t="s">
        <v>288</v>
      </c>
      <c r="T19" s="176" t="s">
        <v>218</v>
      </c>
      <c r="U19" s="161">
        <v>0</v>
      </c>
      <c r="V19" s="161">
        <f>ROUND(E19*U19,2)</f>
        <v>0</v>
      </c>
      <c r="W19" s="161"/>
      <c r="X19" s="161" t="s">
        <v>241</v>
      </c>
      <c r="Y19" s="150"/>
      <c r="Z19" s="150"/>
      <c r="AA19" s="150"/>
      <c r="AB19" s="150"/>
      <c r="AC19" s="150"/>
      <c r="AD19" s="150"/>
      <c r="AE19" s="150"/>
      <c r="AF19" s="150"/>
      <c r="AG19" s="150" t="s">
        <v>1856</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
      <c r="A20" s="157"/>
      <c r="B20" s="158"/>
      <c r="C20" s="250"/>
      <c r="D20" s="251"/>
      <c r="E20" s="251"/>
      <c r="F20" s="251"/>
      <c r="G20" s="251"/>
      <c r="H20" s="161"/>
      <c r="I20" s="161"/>
      <c r="J20" s="161"/>
      <c r="K20" s="161"/>
      <c r="L20" s="161"/>
      <c r="M20" s="161"/>
      <c r="N20" s="161"/>
      <c r="O20" s="161"/>
      <c r="P20" s="161"/>
      <c r="Q20" s="161"/>
      <c r="R20" s="161"/>
      <c r="S20" s="161"/>
      <c r="T20" s="161"/>
      <c r="U20" s="161"/>
      <c r="V20" s="161"/>
      <c r="W20" s="161"/>
      <c r="X20" s="161"/>
      <c r="Y20" s="150"/>
      <c r="Z20" s="150"/>
      <c r="AA20" s="150"/>
      <c r="AB20" s="150"/>
      <c r="AC20" s="150"/>
      <c r="AD20" s="150"/>
      <c r="AE20" s="150"/>
      <c r="AF20" s="150"/>
      <c r="AG20" s="150" t="s">
        <v>221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0">
        <v>7</v>
      </c>
      <c r="B21" s="171" t="s">
        <v>1868</v>
      </c>
      <c r="C21" s="180" t="s">
        <v>1869</v>
      </c>
      <c r="D21" s="172" t="s">
        <v>1861</v>
      </c>
      <c r="E21" s="173">
        <v>5</v>
      </c>
      <c r="F21" s="174">
        <v>176.18</v>
      </c>
      <c r="G21" s="175">
        <f>ROUND(E21*F21,2)</f>
        <v>880.9</v>
      </c>
      <c r="H21" s="174"/>
      <c r="I21" s="175">
        <f>ROUND(E21*H21,2)</f>
        <v>0</v>
      </c>
      <c r="J21" s="174"/>
      <c r="K21" s="175">
        <f>ROUND(E21*J21,2)</f>
        <v>0</v>
      </c>
      <c r="L21" s="175">
        <v>21</v>
      </c>
      <c r="M21" s="175">
        <f>G21*(1+L21/100)</f>
        <v>1065.8889999999999</v>
      </c>
      <c r="N21" s="175">
        <v>0</v>
      </c>
      <c r="O21" s="175">
        <f>ROUND(E21*N21,2)</f>
        <v>0</v>
      </c>
      <c r="P21" s="175">
        <v>0</v>
      </c>
      <c r="Q21" s="175">
        <f>ROUND(E21*P21,2)</f>
        <v>0</v>
      </c>
      <c r="R21" s="175"/>
      <c r="S21" s="175" t="s">
        <v>288</v>
      </c>
      <c r="T21" s="176" t="s">
        <v>218</v>
      </c>
      <c r="U21" s="161">
        <v>0</v>
      </c>
      <c r="V21" s="161">
        <f>ROUND(E21*U21,2)</f>
        <v>0</v>
      </c>
      <c r="W21" s="161"/>
      <c r="X21" s="161" t="s">
        <v>241</v>
      </c>
      <c r="Y21" s="150"/>
      <c r="Z21" s="150"/>
      <c r="AA21" s="150"/>
      <c r="AB21" s="150"/>
      <c r="AC21" s="150"/>
      <c r="AD21" s="150"/>
      <c r="AE21" s="150"/>
      <c r="AF21" s="150"/>
      <c r="AG21" s="150" t="s">
        <v>1856</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57"/>
      <c r="B22" s="158"/>
      <c r="C22" s="250"/>
      <c r="D22" s="251"/>
      <c r="E22" s="251"/>
      <c r="F22" s="251"/>
      <c r="G22" s="251"/>
      <c r="H22" s="161"/>
      <c r="I22" s="161"/>
      <c r="J22" s="161"/>
      <c r="K22" s="161"/>
      <c r="L22" s="161"/>
      <c r="M22" s="161"/>
      <c r="N22" s="161"/>
      <c r="O22" s="161"/>
      <c r="P22" s="161"/>
      <c r="Q22" s="161"/>
      <c r="R22" s="161"/>
      <c r="S22" s="161"/>
      <c r="T22" s="161"/>
      <c r="U22" s="161"/>
      <c r="V22" s="161"/>
      <c r="W22" s="161"/>
      <c r="X22" s="161"/>
      <c r="Y22" s="150"/>
      <c r="Z22" s="150"/>
      <c r="AA22" s="150"/>
      <c r="AB22" s="150"/>
      <c r="AC22" s="150"/>
      <c r="AD22" s="150"/>
      <c r="AE22" s="150"/>
      <c r="AF22" s="150"/>
      <c r="AG22" s="150" t="s">
        <v>221</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0">
        <v>8</v>
      </c>
      <c r="B23" s="171" t="s">
        <v>1870</v>
      </c>
      <c r="C23" s="180" t="s">
        <v>1871</v>
      </c>
      <c r="D23" s="172" t="s">
        <v>1861</v>
      </c>
      <c r="E23" s="173">
        <v>2</v>
      </c>
      <c r="F23" s="174">
        <v>211.42</v>
      </c>
      <c r="G23" s="175">
        <f>ROUND(E23*F23,2)</f>
        <v>422.84</v>
      </c>
      <c r="H23" s="174"/>
      <c r="I23" s="175">
        <f>ROUND(E23*H23,2)</f>
        <v>0</v>
      </c>
      <c r="J23" s="174"/>
      <c r="K23" s="175">
        <f>ROUND(E23*J23,2)</f>
        <v>0</v>
      </c>
      <c r="L23" s="175">
        <v>21</v>
      </c>
      <c r="M23" s="175">
        <f>G23*(1+L23/100)</f>
        <v>511.63639999999998</v>
      </c>
      <c r="N23" s="175">
        <v>0</v>
      </c>
      <c r="O23" s="175">
        <f>ROUND(E23*N23,2)</f>
        <v>0</v>
      </c>
      <c r="P23" s="175">
        <v>0</v>
      </c>
      <c r="Q23" s="175">
        <f>ROUND(E23*P23,2)</f>
        <v>0</v>
      </c>
      <c r="R23" s="175"/>
      <c r="S23" s="175" t="s">
        <v>288</v>
      </c>
      <c r="T23" s="176" t="s">
        <v>218</v>
      </c>
      <c r="U23" s="161">
        <v>0</v>
      </c>
      <c r="V23" s="161">
        <f>ROUND(E23*U23,2)</f>
        <v>0</v>
      </c>
      <c r="W23" s="161"/>
      <c r="X23" s="161" t="s">
        <v>241</v>
      </c>
      <c r="Y23" s="150"/>
      <c r="Z23" s="150"/>
      <c r="AA23" s="150"/>
      <c r="AB23" s="150"/>
      <c r="AC23" s="150"/>
      <c r="AD23" s="150"/>
      <c r="AE23" s="150"/>
      <c r="AF23" s="150"/>
      <c r="AG23" s="150" t="s">
        <v>1856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57"/>
      <c r="B24" s="158"/>
      <c r="C24" s="250"/>
      <c r="D24" s="251"/>
      <c r="E24" s="251"/>
      <c r="F24" s="251"/>
      <c r="G24" s="251"/>
      <c r="H24" s="161"/>
      <c r="I24" s="161"/>
      <c r="J24" s="161"/>
      <c r="K24" s="161"/>
      <c r="L24" s="161"/>
      <c r="M24" s="161"/>
      <c r="N24" s="161"/>
      <c r="O24" s="161"/>
      <c r="P24" s="161"/>
      <c r="Q24" s="161"/>
      <c r="R24" s="161"/>
      <c r="S24" s="161"/>
      <c r="T24" s="161"/>
      <c r="U24" s="161"/>
      <c r="V24" s="161"/>
      <c r="W24" s="161"/>
      <c r="X24" s="161"/>
      <c r="Y24" s="150"/>
      <c r="Z24" s="150"/>
      <c r="AA24" s="150"/>
      <c r="AB24" s="150"/>
      <c r="AC24" s="150"/>
      <c r="AD24" s="150"/>
      <c r="AE24" s="150"/>
      <c r="AF24" s="150"/>
      <c r="AG24" s="150" t="s">
        <v>221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0">
        <v>9</v>
      </c>
      <c r="B25" s="171" t="s">
        <v>1872</v>
      </c>
      <c r="C25" s="180" t="s">
        <v>1873</v>
      </c>
      <c r="D25" s="172" t="s">
        <v>1861</v>
      </c>
      <c r="E25" s="173">
        <v>5</v>
      </c>
      <c r="F25" s="174">
        <v>193.8</v>
      </c>
      <c r="G25" s="175">
        <f>ROUND(E25*F25,2)</f>
        <v>969</v>
      </c>
      <c r="H25" s="174"/>
      <c r="I25" s="175">
        <f>ROUND(E25*H25,2)</f>
        <v>0</v>
      </c>
      <c r="J25" s="174"/>
      <c r="K25" s="175">
        <f>ROUND(E25*J25,2)</f>
        <v>0</v>
      </c>
      <c r="L25" s="175">
        <v>21</v>
      </c>
      <c r="M25" s="175">
        <f>G25*(1+L25/100)</f>
        <v>1172.49</v>
      </c>
      <c r="N25" s="175">
        <v>0</v>
      </c>
      <c r="O25" s="175">
        <f>ROUND(E25*N25,2)</f>
        <v>0</v>
      </c>
      <c r="P25" s="175">
        <v>0</v>
      </c>
      <c r="Q25" s="175">
        <f>ROUND(E25*P25,2)</f>
        <v>0</v>
      </c>
      <c r="R25" s="175"/>
      <c r="S25" s="175" t="s">
        <v>288</v>
      </c>
      <c r="T25" s="176" t="s">
        <v>218</v>
      </c>
      <c r="U25" s="161">
        <v>0</v>
      </c>
      <c r="V25" s="161">
        <f>ROUND(E25*U25,2)</f>
        <v>0</v>
      </c>
      <c r="W25" s="161"/>
      <c r="X25" s="161" t="s">
        <v>241</v>
      </c>
      <c r="Y25" s="150"/>
      <c r="Z25" s="150"/>
      <c r="AA25" s="150"/>
      <c r="AB25" s="150"/>
      <c r="AC25" s="150"/>
      <c r="AD25" s="150"/>
      <c r="AE25" s="150"/>
      <c r="AF25" s="150"/>
      <c r="AG25" s="150" t="s">
        <v>1856</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57"/>
      <c r="B26" s="158"/>
      <c r="C26" s="250"/>
      <c r="D26" s="251"/>
      <c r="E26" s="251"/>
      <c r="F26" s="251"/>
      <c r="G26" s="251"/>
      <c r="H26" s="161"/>
      <c r="I26" s="161"/>
      <c r="J26" s="161"/>
      <c r="K26" s="161"/>
      <c r="L26" s="161"/>
      <c r="M26" s="161"/>
      <c r="N26" s="161"/>
      <c r="O26" s="161"/>
      <c r="P26" s="161"/>
      <c r="Q26" s="161"/>
      <c r="R26" s="161"/>
      <c r="S26" s="161"/>
      <c r="T26" s="161"/>
      <c r="U26" s="161"/>
      <c r="V26" s="161"/>
      <c r="W26" s="161"/>
      <c r="X26" s="161"/>
      <c r="Y26" s="150"/>
      <c r="Z26" s="150"/>
      <c r="AA26" s="150"/>
      <c r="AB26" s="150"/>
      <c r="AC26" s="150"/>
      <c r="AD26" s="150"/>
      <c r="AE26" s="150"/>
      <c r="AF26" s="150"/>
      <c r="AG26" s="150" t="s">
        <v>221</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0">
        <v>10</v>
      </c>
      <c r="B27" s="171" t="s">
        <v>1874</v>
      </c>
      <c r="C27" s="180" t="s">
        <v>2366</v>
      </c>
      <c r="D27" s="172" t="s">
        <v>1861</v>
      </c>
      <c r="E27" s="173">
        <v>1</v>
      </c>
      <c r="F27" s="174">
        <v>633.07000000000005</v>
      </c>
      <c r="G27" s="175">
        <f>ROUND(E27*F27,2)</f>
        <v>633.07000000000005</v>
      </c>
      <c r="H27" s="174"/>
      <c r="I27" s="175">
        <f>ROUND(E27*H27,2)</f>
        <v>0</v>
      </c>
      <c r="J27" s="174"/>
      <c r="K27" s="175">
        <f>ROUND(E27*J27,2)</f>
        <v>0</v>
      </c>
      <c r="L27" s="175">
        <v>21</v>
      </c>
      <c r="M27" s="175">
        <f>G27*(1+L27/100)</f>
        <v>766.01470000000006</v>
      </c>
      <c r="N27" s="175">
        <v>0</v>
      </c>
      <c r="O27" s="175">
        <f>ROUND(E27*N27,2)</f>
        <v>0</v>
      </c>
      <c r="P27" s="175">
        <v>0</v>
      </c>
      <c r="Q27" s="175">
        <f>ROUND(E27*P27,2)</f>
        <v>0</v>
      </c>
      <c r="R27" s="175"/>
      <c r="S27" s="175" t="s">
        <v>288</v>
      </c>
      <c r="T27" s="176" t="s">
        <v>218</v>
      </c>
      <c r="U27" s="161">
        <v>0</v>
      </c>
      <c r="V27" s="161">
        <f>ROUND(E27*U27,2)</f>
        <v>0</v>
      </c>
      <c r="W27" s="161"/>
      <c r="X27" s="161" t="s">
        <v>241</v>
      </c>
      <c r="Y27" s="150"/>
      <c r="Z27" s="150"/>
      <c r="AA27" s="150"/>
      <c r="AB27" s="150"/>
      <c r="AC27" s="150"/>
      <c r="AD27" s="150"/>
      <c r="AE27" s="150"/>
      <c r="AF27" s="150"/>
      <c r="AG27" s="150" t="s">
        <v>1856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57"/>
      <c r="B28" s="158"/>
      <c r="C28" s="250"/>
      <c r="D28" s="251"/>
      <c r="E28" s="251"/>
      <c r="F28" s="251"/>
      <c r="G28" s="251"/>
      <c r="H28" s="161"/>
      <c r="I28" s="161"/>
      <c r="J28" s="161"/>
      <c r="K28" s="161"/>
      <c r="L28" s="161"/>
      <c r="M28" s="161"/>
      <c r="N28" s="161"/>
      <c r="O28" s="161"/>
      <c r="P28" s="161"/>
      <c r="Q28" s="161"/>
      <c r="R28" s="161"/>
      <c r="S28" s="161"/>
      <c r="T28" s="161"/>
      <c r="U28" s="161"/>
      <c r="V28" s="161"/>
      <c r="W28" s="161"/>
      <c r="X28" s="161"/>
      <c r="Y28" s="150"/>
      <c r="Z28" s="150"/>
      <c r="AA28" s="150"/>
      <c r="AB28" s="150"/>
      <c r="AC28" s="150"/>
      <c r="AD28" s="150"/>
      <c r="AE28" s="150"/>
      <c r="AF28" s="150"/>
      <c r="AG28" s="150" t="s">
        <v>221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0">
        <v>11</v>
      </c>
      <c r="B29" s="171" t="s">
        <v>1876</v>
      </c>
      <c r="C29" s="180" t="s">
        <v>1885</v>
      </c>
      <c r="D29" s="172" t="s">
        <v>1861</v>
      </c>
      <c r="E29" s="173">
        <v>11</v>
      </c>
      <c r="F29" s="174">
        <v>176.18</v>
      </c>
      <c r="G29" s="175">
        <f>ROUND(E29*F29,2)</f>
        <v>1937.98</v>
      </c>
      <c r="H29" s="174"/>
      <c r="I29" s="175">
        <f>ROUND(E29*H29,2)</f>
        <v>0</v>
      </c>
      <c r="J29" s="174"/>
      <c r="K29" s="175">
        <f>ROUND(E29*J29,2)</f>
        <v>0</v>
      </c>
      <c r="L29" s="175">
        <v>21</v>
      </c>
      <c r="M29" s="175">
        <f>G29*(1+L29/100)</f>
        <v>2344.9557999999997</v>
      </c>
      <c r="N29" s="175">
        <v>0</v>
      </c>
      <c r="O29" s="175">
        <f>ROUND(E29*N29,2)</f>
        <v>0</v>
      </c>
      <c r="P29" s="175">
        <v>0</v>
      </c>
      <c r="Q29" s="175">
        <f>ROUND(E29*P29,2)</f>
        <v>0</v>
      </c>
      <c r="R29" s="175"/>
      <c r="S29" s="175" t="s">
        <v>288</v>
      </c>
      <c r="T29" s="176" t="s">
        <v>218</v>
      </c>
      <c r="U29" s="161">
        <v>0</v>
      </c>
      <c r="V29" s="161">
        <f>ROUND(E29*U29,2)</f>
        <v>0</v>
      </c>
      <c r="W29" s="161"/>
      <c r="X29" s="161" t="s">
        <v>241</v>
      </c>
      <c r="Y29" s="150"/>
      <c r="Z29" s="150"/>
      <c r="AA29" s="150"/>
      <c r="AB29" s="150"/>
      <c r="AC29" s="150"/>
      <c r="AD29" s="150"/>
      <c r="AE29" s="150"/>
      <c r="AF29" s="150"/>
      <c r="AG29" s="150" t="s">
        <v>1856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57"/>
      <c r="B30" s="158"/>
      <c r="C30" s="250"/>
      <c r="D30" s="251"/>
      <c r="E30" s="251"/>
      <c r="F30" s="251"/>
      <c r="G30" s="251"/>
      <c r="H30" s="161"/>
      <c r="I30" s="161"/>
      <c r="J30" s="161"/>
      <c r="K30" s="161"/>
      <c r="L30" s="161"/>
      <c r="M30" s="161"/>
      <c r="N30" s="161"/>
      <c r="O30" s="161"/>
      <c r="P30" s="161"/>
      <c r="Q30" s="161"/>
      <c r="R30" s="161"/>
      <c r="S30" s="161"/>
      <c r="T30" s="161"/>
      <c r="U30" s="161"/>
      <c r="V30" s="161"/>
      <c r="W30" s="161"/>
      <c r="X30" s="161"/>
      <c r="Y30" s="150"/>
      <c r="Z30" s="150"/>
      <c r="AA30" s="150"/>
      <c r="AB30" s="150"/>
      <c r="AC30" s="150"/>
      <c r="AD30" s="150"/>
      <c r="AE30" s="150"/>
      <c r="AF30" s="150"/>
      <c r="AG30" s="150" t="s">
        <v>221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0">
        <v>12</v>
      </c>
      <c r="B31" s="171" t="s">
        <v>1878</v>
      </c>
      <c r="C31" s="180" t="s">
        <v>2367</v>
      </c>
      <c r="D31" s="172" t="s">
        <v>1861</v>
      </c>
      <c r="E31" s="173">
        <v>4</v>
      </c>
      <c r="F31" s="174">
        <v>217.3</v>
      </c>
      <c r="G31" s="175">
        <f>ROUND(E31*F31,2)</f>
        <v>869.2</v>
      </c>
      <c r="H31" s="174"/>
      <c r="I31" s="175">
        <f>ROUND(E31*H31,2)</f>
        <v>0</v>
      </c>
      <c r="J31" s="174"/>
      <c r="K31" s="175">
        <f>ROUND(E31*J31,2)</f>
        <v>0</v>
      </c>
      <c r="L31" s="175">
        <v>21</v>
      </c>
      <c r="M31" s="175">
        <f>G31*(1+L31/100)</f>
        <v>1051.732</v>
      </c>
      <c r="N31" s="175">
        <v>0</v>
      </c>
      <c r="O31" s="175">
        <f>ROUND(E31*N31,2)</f>
        <v>0</v>
      </c>
      <c r="P31" s="175">
        <v>0</v>
      </c>
      <c r="Q31" s="175">
        <f>ROUND(E31*P31,2)</f>
        <v>0</v>
      </c>
      <c r="R31" s="175"/>
      <c r="S31" s="175" t="s">
        <v>288</v>
      </c>
      <c r="T31" s="176" t="s">
        <v>218</v>
      </c>
      <c r="U31" s="161">
        <v>0</v>
      </c>
      <c r="V31" s="161">
        <f>ROUND(E31*U31,2)</f>
        <v>0</v>
      </c>
      <c r="W31" s="161"/>
      <c r="X31" s="161" t="s">
        <v>241</v>
      </c>
      <c r="Y31" s="150"/>
      <c r="Z31" s="150"/>
      <c r="AA31" s="150"/>
      <c r="AB31" s="150"/>
      <c r="AC31" s="150"/>
      <c r="AD31" s="150"/>
      <c r="AE31" s="150"/>
      <c r="AF31" s="150"/>
      <c r="AG31" s="150" t="s">
        <v>1856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57"/>
      <c r="B32" s="158"/>
      <c r="C32" s="250"/>
      <c r="D32" s="251"/>
      <c r="E32" s="251"/>
      <c r="F32" s="251"/>
      <c r="G32" s="251"/>
      <c r="H32" s="161"/>
      <c r="I32" s="161"/>
      <c r="J32" s="161"/>
      <c r="K32" s="161"/>
      <c r="L32" s="161"/>
      <c r="M32" s="161"/>
      <c r="N32" s="161"/>
      <c r="O32" s="161"/>
      <c r="P32" s="161"/>
      <c r="Q32" s="161"/>
      <c r="R32" s="161"/>
      <c r="S32" s="161"/>
      <c r="T32" s="161"/>
      <c r="U32" s="161"/>
      <c r="V32" s="161"/>
      <c r="W32" s="161"/>
      <c r="X32" s="161"/>
      <c r="Y32" s="150"/>
      <c r="Z32" s="150"/>
      <c r="AA32" s="150"/>
      <c r="AB32" s="150"/>
      <c r="AC32" s="150"/>
      <c r="AD32" s="150"/>
      <c r="AE32" s="150"/>
      <c r="AF32" s="150"/>
      <c r="AG32" s="150" t="s">
        <v>221</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0">
        <v>13</v>
      </c>
      <c r="B33" s="171" t="s">
        <v>1880</v>
      </c>
      <c r="C33" s="180" t="s">
        <v>1901</v>
      </c>
      <c r="D33" s="172" t="s">
        <v>239</v>
      </c>
      <c r="E33" s="173">
        <v>38</v>
      </c>
      <c r="F33" s="174">
        <v>29.36</v>
      </c>
      <c r="G33" s="175">
        <f>ROUND(E33*F33,2)</f>
        <v>1115.68</v>
      </c>
      <c r="H33" s="174"/>
      <c r="I33" s="175">
        <f>ROUND(E33*H33,2)</f>
        <v>0</v>
      </c>
      <c r="J33" s="174"/>
      <c r="K33" s="175">
        <f>ROUND(E33*J33,2)</f>
        <v>0</v>
      </c>
      <c r="L33" s="175">
        <v>21</v>
      </c>
      <c r="M33" s="175">
        <f>G33*(1+L33/100)</f>
        <v>1349.9728</v>
      </c>
      <c r="N33" s="175">
        <v>0</v>
      </c>
      <c r="O33" s="175">
        <f>ROUND(E33*N33,2)</f>
        <v>0</v>
      </c>
      <c r="P33" s="175">
        <v>0</v>
      </c>
      <c r="Q33" s="175">
        <f>ROUND(E33*P33,2)</f>
        <v>0</v>
      </c>
      <c r="R33" s="175"/>
      <c r="S33" s="175" t="s">
        <v>288</v>
      </c>
      <c r="T33" s="176" t="s">
        <v>218</v>
      </c>
      <c r="U33" s="161">
        <v>0</v>
      </c>
      <c r="V33" s="161">
        <f>ROUND(E33*U33,2)</f>
        <v>0</v>
      </c>
      <c r="W33" s="161"/>
      <c r="X33" s="161" t="s">
        <v>241</v>
      </c>
      <c r="Y33" s="150"/>
      <c r="Z33" s="150"/>
      <c r="AA33" s="150"/>
      <c r="AB33" s="150"/>
      <c r="AC33" s="150"/>
      <c r="AD33" s="150"/>
      <c r="AE33" s="150"/>
      <c r="AF33" s="150"/>
      <c r="AG33" s="150" t="s">
        <v>1856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57"/>
      <c r="B34" s="158"/>
      <c r="C34" s="250"/>
      <c r="D34" s="251"/>
      <c r="E34" s="251"/>
      <c r="F34" s="251"/>
      <c r="G34" s="251"/>
      <c r="H34" s="161"/>
      <c r="I34" s="161"/>
      <c r="J34" s="161"/>
      <c r="K34" s="161"/>
      <c r="L34" s="161"/>
      <c r="M34" s="161"/>
      <c r="N34" s="161"/>
      <c r="O34" s="161"/>
      <c r="P34" s="161"/>
      <c r="Q34" s="161"/>
      <c r="R34" s="161"/>
      <c r="S34" s="161"/>
      <c r="T34" s="161"/>
      <c r="U34" s="161"/>
      <c r="V34" s="161"/>
      <c r="W34" s="161"/>
      <c r="X34" s="161"/>
      <c r="Y34" s="150"/>
      <c r="Z34" s="150"/>
      <c r="AA34" s="150"/>
      <c r="AB34" s="150"/>
      <c r="AC34" s="150"/>
      <c r="AD34" s="150"/>
      <c r="AE34" s="150"/>
      <c r="AF34" s="150"/>
      <c r="AG34" s="150" t="s">
        <v>221</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0">
        <v>14</v>
      </c>
      <c r="B35" s="171" t="s">
        <v>1882</v>
      </c>
      <c r="C35" s="180" t="s">
        <v>1903</v>
      </c>
      <c r="D35" s="172" t="s">
        <v>239</v>
      </c>
      <c r="E35" s="173">
        <v>55</v>
      </c>
      <c r="F35" s="174">
        <v>41.26</v>
      </c>
      <c r="G35" s="175">
        <f>ROUND(E35*F35,2)</f>
        <v>2269.3000000000002</v>
      </c>
      <c r="H35" s="174"/>
      <c r="I35" s="175">
        <f>ROUND(E35*H35,2)</f>
        <v>0</v>
      </c>
      <c r="J35" s="174"/>
      <c r="K35" s="175">
        <f>ROUND(E35*J35,2)</f>
        <v>0</v>
      </c>
      <c r="L35" s="175">
        <v>21</v>
      </c>
      <c r="M35" s="175">
        <f>G35*(1+L35/100)</f>
        <v>2745.8530000000001</v>
      </c>
      <c r="N35" s="175">
        <v>0</v>
      </c>
      <c r="O35" s="175">
        <f>ROUND(E35*N35,2)</f>
        <v>0</v>
      </c>
      <c r="P35" s="175">
        <v>0</v>
      </c>
      <c r="Q35" s="175">
        <f>ROUND(E35*P35,2)</f>
        <v>0</v>
      </c>
      <c r="R35" s="175"/>
      <c r="S35" s="175" t="s">
        <v>288</v>
      </c>
      <c r="T35" s="176" t="s">
        <v>218</v>
      </c>
      <c r="U35" s="161">
        <v>0</v>
      </c>
      <c r="V35" s="161">
        <f>ROUND(E35*U35,2)</f>
        <v>0</v>
      </c>
      <c r="W35" s="161"/>
      <c r="X35" s="161" t="s">
        <v>241</v>
      </c>
      <c r="Y35" s="150"/>
      <c r="Z35" s="150"/>
      <c r="AA35" s="150"/>
      <c r="AB35" s="150"/>
      <c r="AC35" s="150"/>
      <c r="AD35" s="150"/>
      <c r="AE35" s="150"/>
      <c r="AF35" s="150"/>
      <c r="AG35" s="150" t="s">
        <v>1856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
      <c r="A36" s="157"/>
      <c r="B36" s="158"/>
      <c r="C36" s="250"/>
      <c r="D36" s="251"/>
      <c r="E36" s="251"/>
      <c r="F36" s="251"/>
      <c r="G36" s="251"/>
      <c r="H36" s="161"/>
      <c r="I36" s="161"/>
      <c r="J36" s="161"/>
      <c r="K36" s="161"/>
      <c r="L36" s="161"/>
      <c r="M36" s="161"/>
      <c r="N36" s="161"/>
      <c r="O36" s="161"/>
      <c r="P36" s="161"/>
      <c r="Q36" s="161"/>
      <c r="R36" s="161"/>
      <c r="S36" s="161"/>
      <c r="T36" s="161"/>
      <c r="U36" s="161"/>
      <c r="V36" s="161"/>
      <c r="W36" s="161"/>
      <c r="X36" s="161"/>
      <c r="Y36" s="150"/>
      <c r="Z36" s="150"/>
      <c r="AA36" s="150"/>
      <c r="AB36" s="150"/>
      <c r="AC36" s="150"/>
      <c r="AD36" s="150"/>
      <c r="AE36" s="150"/>
      <c r="AF36" s="150"/>
      <c r="AG36" s="150" t="s">
        <v>221</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0">
        <v>15</v>
      </c>
      <c r="B37" s="171" t="s">
        <v>1884</v>
      </c>
      <c r="C37" s="180" t="s">
        <v>1905</v>
      </c>
      <c r="D37" s="172" t="s">
        <v>239</v>
      </c>
      <c r="E37" s="173">
        <v>56</v>
      </c>
      <c r="F37" s="174">
        <v>41.26</v>
      </c>
      <c r="G37" s="175">
        <f>ROUND(E37*F37,2)</f>
        <v>2310.56</v>
      </c>
      <c r="H37" s="174"/>
      <c r="I37" s="175">
        <f>ROUND(E37*H37,2)</f>
        <v>0</v>
      </c>
      <c r="J37" s="174"/>
      <c r="K37" s="175">
        <f>ROUND(E37*J37,2)</f>
        <v>0</v>
      </c>
      <c r="L37" s="175">
        <v>21</v>
      </c>
      <c r="M37" s="175">
        <f>G37*(1+L37/100)</f>
        <v>2795.7775999999999</v>
      </c>
      <c r="N37" s="175">
        <v>0</v>
      </c>
      <c r="O37" s="175">
        <f>ROUND(E37*N37,2)</f>
        <v>0</v>
      </c>
      <c r="P37" s="175">
        <v>0</v>
      </c>
      <c r="Q37" s="175">
        <f>ROUND(E37*P37,2)</f>
        <v>0</v>
      </c>
      <c r="R37" s="175"/>
      <c r="S37" s="175" t="s">
        <v>288</v>
      </c>
      <c r="T37" s="176" t="s">
        <v>218</v>
      </c>
      <c r="U37" s="161">
        <v>0</v>
      </c>
      <c r="V37" s="161">
        <f>ROUND(E37*U37,2)</f>
        <v>0</v>
      </c>
      <c r="W37" s="161"/>
      <c r="X37" s="161" t="s">
        <v>241</v>
      </c>
      <c r="Y37" s="150"/>
      <c r="Z37" s="150"/>
      <c r="AA37" s="150"/>
      <c r="AB37" s="150"/>
      <c r="AC37" s="150"/>
      <c r="AD37" s="150"/>
      <c r="AE37" s="150"/>
      <c r="AF37" s="150"/>
      <c r="AG37" s="150" t="s">
        <v>1856</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57"/>
      <c r="B38" s="158"/>
      <c r="C38" s="250"/>
      <c r="D38" s="251"/>
      <c r="E38" s="251"/>
      <c r="F38" s="251"/>
      <c r="G38" s="251"/>
      <c r="H38" s="161"/>
      <c r="I38" s="161"/>
      <c r="J38" s="161"/>
      <c r="K38" s="161"/>
      <c r="L38" s="161"/>
      <c r="M38" s="161"/>
      <c r="N38" s="161"/>
      <c r="O38" s="161"/>
      <c r="P38" s="161"/>
      <c r="Q38" s="161"/>
      <c r="R38" s="161"/>
      <c r="S38" s="161"/>
      <c r="T38" s="161"/>
      <c r="U38" s="161"/>
      <c r="V38" s="161"/>
      <c r="W38" s="161"/>
      <c r="X38" s="161"/>
      <c r="Y38" s="150"/>
      <c r="Z38" s="150"/>
      <c r="AA38" s="150"/>
      <c r="AB38" s="150"/>
      <c r="AC38" s="150"/>
      <c r="AD38" s="150"/>
      <c r="AE38" s="150"/>
      <c r="AF38" s="150"/>
      <c r="AG38" s="150" t="s">
        <v>221</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0">
        <v>16</v>
      </c>
      <c r="B39" s="171" t="s">
        <v>1886</v>
      </c>
      <c r="C39" s="180" t="s">
        <v>1907</v>
      </c>
      <c r="D39" s="172" t="s">
        <v>239</v>
      </c>
      <c r="E39" s="173">
        <v>68</v>
      </c>
      <c r="F39" s="174">
        <v>53.14</v>
      </c>
      <c r="G39" s="175">
        <f>ROUND(E39*F39,2)</f>
        <v>3613.52</v>
      </c>
      <c r="H39" s="174"/>
      <c r="I39" s="175">
        <f>ROUND(E39*H39,2)</f>
        <v>0</v>
      </c>
      <c r="J39" s="174"/>
      <c r="K39" s="175">
        <f>ROUND(E39*J39,2)</f>
        <v>0</v>
      </c>
      <c r="L39" s="175">
        <v>21</v>
      </c>
      <c r="M39" s="175">
        <f>G39*(1+L39/100)</f>
        <v>4372.3591999999999</v>
      </c>
      <c r="N39" s="175">
        <v>0</v>
      </c>
      <c r="O39" s="175">
        <f>ROUND(E39*N39,2)</f>
        <v>0</v>
      </c>
      <c r="P39" s="175">
        <v>0</v>
      </c>
      <c r="Q39" s="175">
        <f>ROUND(E39*P39,2)</f>
        <v>0</v>
      </c>
      <c r="R39" s="175"/>
      <c r="S39" s="175" t="s">
        <v>288</v>
      </c>
      <c r="T39" s="176" t="s">
        <v>218</v>
      </c>
      <c r="U39" s="161">
        <v>0</v>
      </c>
      <c r="V39" s="161">
        <f>ROUND(E39*U39,2)</f>
        <v>0</v>
      </c>
      <c r="W39" s="161"/>
      <c r="X39" s="161" t="s">
        <v>241</v>
      </c>
      <c r="Y39" s="150"/>
      <c r="Z39" s="150"/>
      <c r="AA39" s="150"/>
      <c r="AB39" s="150"/>
      <c r="AC39" s="150"/>
      <c r="AD39" s="150"/>
      <c r="AE39" s="150"/>
      <c r="AF39" s="150"/>
      <c r="AG39" s="150" t="s">
        <v>1856</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
      <c r="A40" s="157"/>
      <c r="B40" s="158"/>
      <c r="C40" s="250"/>
      <c r="D40" s="251"/>
      <c r="E40" s="251"/>
      <c r="F40" s="251"/>
      <c r="G40" s="251"/>
      <c r="H40" s="161"/>
      <c r="I40" s="161"/>
      <c r="J40" s="161"/>
      <c r="K40" s="161"/>
      <c r="L40" s="161"/>
      <c r="M40" s="161"/>
      <c r="N40" s="161"/>
      <c r="O40" s="161"/>
      <c r="P40" s="161"/>
      <c r="Q40" s="161"/>
      <c r="R40" s="161"/>
      <c r="S40" s="161"/>
      <c r="T40" s="161"/>
      <c r="U40" s="161"/>
      <c r="V40" s="161"/>
      <c r="W40" s="161"/>
      <c r="X40" s="161"/>
      <c r="Y40" s="150"/>
      <c r="Z40" s="150"/>
      <c r="AA40" s="150"/>
      <c r="AB40" s="150"/>
      <c r="AC40" s="150"/>
      <c r="AD40" s="150"/>
      <c r="AE40" s="150"/>
      <c r="AF40" s="150"/>
      <c r="AG40" s="150" t="s">
        <v>221</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0">
        <v>17</v>
      </c>
      <c r="B41" s="171" t="s">
        <v>1888</v>
      </c>
      <c r="C41" s="180" t="s">
        <v>1909</v>
      </c>
      <c r="D41" s="172" t="s">
        <v>239</v>
      </c>
      <c r="E41" s="173">
        <v>135</v>
      </c>
      <c r="F41" s="174">
        <v>53.14</v>
      </c>
      <c r="G41" s="175">
        <f>ROUND(E41*F41,2)</f>
        <v>7173.9</v>
      </c>
      <c r="H41" s="174"/>
      <c r="I41" s="175">
        <f>ROUND(E41*H41,2)</f>
        <v>0</v>
      </c>
      <c r="J41" s="174"/>
      <c r="K41" s="175">
        <f>ROUND(E41*J41,2)</f>
        <v>0</v>
      </c>
      <c r="L41" s="175">
        <v>21</v>
      </c>
      <c r="M41" s="175">
        <f>G41*(1+L41/100)</f>
        <v>8680.4189999999999</v>
      </c>
      <c r="N41" s="175">
        <v>0</v>
      </c>
      <c r="O41" s="175">
        <f>ROUND(E41*N41,2)</f>
        <v>0</v>
      </c>
      <c r="P41" s="175">
        <v>0</v>
      </c>
      <c r="Q41" s="175">
        <f>ROUND(E41*P41,2)</f>
        <v>0</v>
      </c>
      <c r="R41" s="175"/>
      <c r="S41" s="175" t="s">
        <v>288</v>
      </c>
      <c r="T41" s="176" t="s">
        <v>218</v>
      </c>
      <c r="U41" s="161">
        <v>0</v>
      </c>
      <c r="V41" s="161">
        <f>ROUND(E41*U41,2)</f>
        <v>0</v>
      </c>
      <c r="W41" s="161"/>
      <c r="X41" s="161" t="s">
        <v>241</v>
      </c>
      <c r="Y41" s="150"/>
      <c r="Z41" s="150"/>
      <c r="AA41" s="150"/>
      <c r="AB41" s="150"/>
      <c r="AC41" s="150"/>
      <c r="AD41" s="150"/>
      <c r="AE41" s="150"/>
      <c r="AF41" s="150"/>
      <c r="AG41" s="150" t="s">
        <v>1856</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57"/>
      <c r="B42" s="158"/>
      <c r="C42" s="250"/>
      <c r="D42" s="251"/>
      <c r="E42" s="251"/>
      <c r="F42" s="251"/>
      <c r="G42" s="251"/>
      <c r="H42" s="161"/>
      <c r="I42" s="161"/>
      <c r="J42" s="161"/>
      <c r="K42" s="161"/>
      <c r="L42" s="161"/>
      <c r="M42" s="161"/>
      <c r="N42" s="161"/>
      <c r="O42" s="161"/>
      <c r="P42" s="161"/>
      <c r="Q42" s="161"/>
      <c r="R42" s="161"/>
      <c r="S42" s="161"/>
      <c r="T42" s="161"/>
      <c r="U42" s="161"/>
      <c r="V42" s="161"/>
      <c r="W42" s="161"/>
      <c r="X42" s="161"/>
      <c r="Y42" s="150"/>
      <c r="Z42" s="150"/>
      <c r="AA42" s="150"/>
      <c r="AB42" s="150"/>
      <c r="AC42" s="150"/>
      <c r="AD42" s="150"/>
      <c r="AE42" s="150"/>
      <c r="AF42" s="150"/>
      <c r="AG42" s="150" t="s">
        <v>221</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0">
        <v>18</v>
      </c>
      <c r="B43" s="171" t="s">
        <v>1890</v>
      </c>
      <c r="C43" s="180" t="s">
        <v>2368</v>
      </c>
      <c r="D43" s="172" t="s">
        <v>239</v>
      </c>
      <c r="E43" s="173">
        <v>10</v>
      </c>
      <c r="F43" s="174">
        <v>76.34</v>
      </c>
      <c r="G43" s="175">
        <f>ROUND(E43*F43,2)</f>
        <v>763.4</v>
      </c>
      <c r="H43" s="174"/>
      <c r="I43" s="175">
        <f>ROUND(E43*H43,2)</f>
        <v>0</v>
      </c>
      <c r="J43" s="174"/>
      <c r="K43" s="175">
        <f>ROUND(E43*J43,2)</f>
        <v>0</v>
      </c>
      <c r="L43" s="175">
        <v>21</v>
      </c>
      <c r="M43" s="175">
        <f>G43*(1+L43/100)</f>
        <v>923.71399999999994</v>
      </c>
      <c r="N43" s="175">
        <v>0</v>
      </c>
      <c r="O43" s="175">
        <f>ROUND(E43*N43,2)</f>
        <v>0</v>
      </c>
      <c r="P43" s="175">
        <v>0</v>
      </c>
      <c r="Q43" s="175">
        <f>ROUND(E43*P43,2)</f>
        <v>0</v>
      </c>
      <c r="R43" s="175"/>
      <c r="S43" s="175" t="s">
        <v>288</v>
      </c>
      <c r="T43" s="176" t="s">
        <v>218</v>
      </c>
      <c r="U43" s="161">
        <v>0</v>
      </c>
      <c r="V43" s="161">
        <f>ROUND(E43*U43,2)</f>
        <v>0</v>
      </c>
      <c r="W43" s="161"/>
      <c r="X43" s="161" t="s">
        <v>241</v>
      </c>
      <c r="Y43" s="150"/>
      <c r="Z43" s="150"/>
      <c r="AA43" s="150"/>
      <c r="AB43" s="150"/>
      <c r="AC43" s="150"/>
      <c r="AD43" s="150"/>
      <c r="AE43" s="150"/>
      <c r="AF43" s="150"/>
      <c r="AG43" s="150" t="s">
        <v>1856</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
      <c r="A44" s="157"/>
      <c r="B44" s="158"/>
      <c r="C44" s="250"/>
      <c r="D44" s="251"/>
      <c r="E44" s="251"/>
      <c r="F44" s="251"/>
      <c r="G44" s="251"/>
      <c r="H44" s="161"/>
      <c r="I44" s="161"/>
      <c r="J44" s="161"/>
      <c r="K44" s="161"/>
      <c r="L44" s="161"/>
      <c r="M44" s="161"/>
      <c r="N44" s="161"/>
      <c r="O44" s="161"/>
      <c r="P44" s="161"/>
      <c r="Q44" s="161"/>
      <c r="R44" s="161"/>
      <c r="S44" s="161"/>
      <c r="T44" s="161"/>
      <c r="U44" s="161"/>
      <c r="V44" s="161"/>
      <c r="W44" s="161"/>
      <c r="X44" s="161"/>
      <c r="Y44" s="150"/>
      <c r="Z44" s="150"/>
      <c r="AA44" s="150"/>
      <c r="AB44" s="150"/>
      <c r="AC44" s="150"/>
      <c r="AD44" s="150"/>
      <c r="AE44" s="150"/>
      <c r="AF44" s="150"/>
      <c r="AG44" s="150" t="s">
        <v>221</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0">
        <v>19</v>
      </c>
      <c r="B45" s="171" t="s">
        <v>1892</v>
      </c>
      <c r="C45" s="180" t="s">
        <v>2369</v>
      </c>
      <c r="D45" s="172" t="s">
        <v>239</v>
      </c>
      <c r="E45" s="173">
        <v>2</v>
      </c>
      <c r="F45" s="174">
        <v>99.84</v>
      </c>
      <c r="G45" s="175">
        <f>ROUND(E45*F45,2)</f>
        <v>199.68</v>
      </c>
      <c r="H45" s="174"/>
      <c r="I45" s="175">
        <f>ROUND(E45*H45,2)</f>
        <v>0</v>
      </c>
      <c r="J45" s="174"/>
      <c r="K45" s="175">
        <f>ROUND(E45*J45,2)</f>
        <v>0</v>
      </c>
      <c r="L45" s="175">
        <v>21</v>
      </c>
      <c r="M45" s="175">
        <f>G45*(1+L45/100)</f>
        <v>241.61279999999999</v>
      </c>
      <c r="N45" s="175">
        <v>0</v>
      </c>
      <c r="O45" s="175">
        <f>ROUND(E45*N45,2)</f>
        <v>0</v>
      </c>
      <c r="P45" s="175">
        <v>0</v>
      </c>
      <c r="Q45" s="175">
        <f>ROUND(E45*P45,2)</f>
        <v>0</v>
      </c>
      <c r="R45" s="175"/>
      <c r="S45" s="175" t="s">
        <v>288</v>
      </c>
      <c r="T45" s="176" t="s">
        <v>218</v>
      </c>
      <c r="U45" s="161">
        <v>0</v>
      </c>
      <c r="V45" s="161">
        <f>ROUND(E45*U45,2)</f>
        <v>0</v>
      </c>
      <c r="W45" s="161"/>
      <c r="X45" s="161" t="s">
        <v>241</v>
      </c>
      <c r="Y45" s="150"/>
      <c r="Z45" s="150"/>
      <c r="AA45" s="150"/>
      <c r="AB45" s="150"/>
      <c r="AC45" s="150"/>
      <c r="AD45" s="150"/>
      <c r="AE45" s="150"/>
      <c r="AF45" s="150"/>
      <c r="AG45" s="150" t="s">
        <v>1856</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57"/>
      <c r="B46" s="158"/>
      <c r="C46" s="250"/>
      <c r="D46" s="251"/>
      <c r="E46" s="251"/>
      <c r="F46" s="251"/>
      <c r="G46" s="251"/>
      <c r="H46" s="161"/>
      <c r="I46" s="161"/>
      <c r="J46" s="161"/>
      <c r="K46" s="161"/>
      <c r="L46" s="161"/>
      <c r="M46" s="161"/>
      <c r="N46" s="161"/>
      <c r="O46" s="161"/>
      <c r="P46" s="161"/>
      <c r="Q46" s="161"/>
      <c r="R46" s="161"/>
      <c r="S46" s="161"/>
      <c r="T46" s="161"/>
      <c r="U46" s="161"/>
      <c r="V46" s="161"/>
      <c r="W46" s="161"/>
      <c r="X46" s="161"/>
      <c r="Y46" s="150"/>
      <c r="Z46" s="150"/>
      <c r="AA46" s="150"/>
      <c r="AB46" s="150"/>
      <c r="AC46" s="150"/>
      <c r="AD46" s="150"/>
      <c r="AE46" s="150"/>
      <c r="AF46" s="150"/>
      <c r="AG46" s="150" t="s">
        <v>221</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0">
        <v>20</v>
      </c>
      <c r="B47" s="171" t="s">
        <v>1894</v>
      </c>
      <c r="C47" s="180" t="s">
        <v>1917</v>
      </c>
      <c r="D47" s="172" t="s">
        <v>1861</v>
      </c>
      <c r="E47" s="173">
        <v>92</v>
      </c>
      <c r="F47" s="174">
        <v>29.36</v>
      </c>
      <c r="G47" s="175">
        <f>ROUND(E47*F47,2)</f>
        <v>2701.12</v>
      </c>
      <c r="H47" s="174"/>
      <c r="I47" s="175">
        <f>ROUND(E47*H47,2)</f>
        <v>0</v>
      </c>
      <c r="J47" s="174"/>
      <c r="K47" s="175">
        <f>ROUND(E47*J47,2)</f>
        <v>0</v>
      </c>
      <c r="L47" s="175">
        <v>21</v>
      </c>
      <c r="M47" s="175">
        <f>G47*(1+L47/100)</f>
        <v>3268.3552</v>
      </c>
      <c r="N47" s="175">
        <v>0</v>
      </c>
      <c r="O47" s="175">
        <f>ROUND(E47*N47,2)</f>
        <v>0</v>
      </c>
      <c r="P47" s="175">
        <v>0</v>
      </c>
      <c r="Q47" s="175">
        <f>ROUND(E47*P47,2)</f>
        <v>0</v>
      </c>
      <c r="R47" s="175"/>
      <c r="S47" s="175" t="s">
        <v>288</v>
      </c>
      <c r="T47" s="176" t="s">
        <v>218</v>
      </c>
      <c r="U47" s="161">
        <v>0</v>
      </c>
      <c r="V47" s="161">
        <f>ROUND(E47*U47,2)</f>
        <v>0</v>
      </c>
      <c r="W47" s="161"/>
      <c r="X47" s="161" t="s">
        <v>241</v>
      </c>
      <c r="Y47" s="150"/>
      <c r="Z47" s="150"/>
      <c r="AA47" s="150"/>
      <c r="AB47" s="150"/>
      <c r="AC47" s="150"/>
      <c r="AD47" s="150"/>
      <c r="AE47" s="150"/>
      <c r="AF47" s="150"/>
      <c r="AG47" s="150" t="s">
        <v>1856</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
      <c r="A48" s="157"/>
      <c r="B48" s="158"/>
      <c r="C48" s="250"/>
      <c r="D48" s="251"/>
      <c r="E48" s="251"/>
      <c r="F48" s="251"/>
      <c r="G48" s="251"/>
      <c r="H48" s="161"/>
      <c r="I48" s="161"/>
      <c r="J48" s="161"/>
      <c r="K48" s="161"/>
      <c r="L48" s="161"/>
      <c r="M48" s="161"/>
      <c r="N48" s="161"/>
      <c r="O48" s="161"/>
      <c r="P48" s="161"/>
      <c r="Q48" s="161"/>
      <c r="R48" s="161"/>
      <c r="S48" s="161"/>
      <c r="T48" s="161"/>
      <c r="U48" s="161"/>
      <c r="V48" s="161"/>
      <c r="W48" s="161"/>
      <c r="X48" s="161"/>
      <c r="Y48" s="150"/>
      <c r="Z48" s="150"/>
      <c r="AA48" s="150"/>
      <c r="AB48" s="150"/>
      <c r="AC48" s="150"/>
      <c r="AD48" s="150"/>
      <c r="AE48" s="150"/>
      <c r="AF48" s="150"/>
      <c r="AG48" s="150" t="s">
        <v>221</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0">
        <v>21</v>
      </c>
      <c r="B49" s="171" t="s">
        <v>1896</v>
      </c>
      <c r="C49" s="180" t="s">
        <v>1919</v>
      </c>
      <c r="D49" s="172" t="s">
        <v>1861</v>
      </c>
      <c r="E49" s="173">
        <v>26</v>
      </c>
      <c r="F49" s="174">
        <v>19.97</v>
      </c>
      <c r="G49" s="175">
        <f>ROUND(E49*F49,2)</f>
        <v>519.22</v>
      </c>
      <c r="H49" s="174"/>
      <c r="I49" s="175">
        <f>ROUND(E49*H49,2)</f>
        <v>0</v>
      </c>
      <c r="J49" s="174"/>
      <c r="K49" s="175">
        <f>ROUND(E49*J49,2)</f>
        <v>0</v>
      </c>
      <c r="L49" s="175">
        <v>21</v>
      </c>
      <c r="M49" s="175">
        <f>G49*(1+L49/100)</f>
        <v>628.25620000000004</v>
      </c>
      <c r="N49" s="175">
        <v>0</v>
      </c>
      <c r="O49" s="175">
        <f>ROUND(E49*N49,2)</f>
        <v>0</v>
      </c>
      <c r="P49" s="175">
        <v>0</v>
      </c>
      <c r="Q49" s="175">
        <f>ROUND(E49*P49,2)</f>
        <v>0</v>
      </c>
      <c r="R49" s="175"/>
      <c r="S49" s="175" t="s">
        <v>288</v>
      </c>
      <c r="T49" s="176" t="s">
        <v>218</v>
      </c>
      <c r="U49" s="161">
        <v>0</v>
      </c>
      <c r="V49" s="161">
        <f>ROUND(E49*U49,2)</f>
        <v>0</v>
      </c>
      <c r="W49" s="161"/>
      <c r="X49" s="161" t="s">
        <v>241</v>
      </c>
      <c r="Y49" s="150"/>
      <c r="Z49" s="150"/>
      <c r="AA49" s="150"/>
      <c r="AB49" s="150"/>
      <c r="AC49" s="150"/>
      <c r="AD49" s="150"/>
      <c r="AE49" s="150"/>
      <c r="AF49" s="150"/>
      <c r="AG49" s="150" t="s">
        <v>1856</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
      <c r="A50" s="157"/>
      <c r="B50" s="158"/>
      <c r="C50" s="250"/>
      <c r="D50" s="251"/>
      <c r="E50" s="251"/>
      <c r="F50" s="251"/>
      <c r="G50" s="251"/>
      <c r="H50" s="161"/>
      <c r="I50" s="161"/>
      <c r="J50" s="161"/>
      <c r="K50" s="161"/>
      <c r="L50" s="161"/>
      <c r="M50" s="161"/>
      <c r="N50" s="161"/>
      <c r="O50" s="161"/>
      <c r="P50" s="161"/>
      <c r="Q50" s="161"/>
      <c r="R50" s="161"/>
      <c r="S50" s="161"/>
      <c r="T50" s="161"/>
      <c r="U50" s="161"/>
      <c r="V50" s="161"/>
      <c r="W50" s="161"/>
      <c r="X50" s="161"/>
      <c r="Y50" s="150"/>
      <c r="Z50" s="150"/>
      <c r="AA50" s="150"/>
      <c r="AB50" s="150"/>
      <c r="AC50" s="150"/>
      <c r="AD50" s="150"/>
      <c r="AE50" s="150"/>
      <c r="AF50" s="150"/>
      <c r="AG50" s="150" t="s">
        <v>221</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70">
        <v>22</v>
      </c>
      <c r="B51" s="171" t="s">
        <v>1898</v>
      </c>
      <c r="C51" s="180" t="s">
        <v>1921</v>
      </c>
      <c r="D51" s="172" t="s">
        <v>1861</v>
      </c>
      <c r="E51" s="173">
        <v>8</v>
      </c>
      <c r="F51" s="174">
        <v>19.97</v>
      </c>
      <c r="G51" s="175">
        <f>ROUND(E51*F51,2)</f>
        <v>159.76</v>
      </c>
      <c r="H51" s="174"/>
      <c r="I51" s="175">
        <f>ROUND(E51*H51,2)</f>
        <v>0</v>
      </c>
      <c r="J51" s="174"/>
      <c r="K51" s="175">
        <f>ROUND(E51*J51,2)</f>
        <v>0</v>
      </c>
      <c r="L51" s="175">
        <v>21</v>
      </c>
      <c r="M51" s="175">
        <f>G51*(1+L51/100)</f>
        <v>193.30959999999999</v>
      </c>
      <c r="N51" s="175">
        <v>0</v>
      </c>
      <c r="O51" s="175">
        <f>ROUND(E51*N51,2)</f>
        <v>0</v>
      </c>
      <c r="P51" s="175">
        <v>0</v>
      </c>
      <c r="Q51" s="175">
        <f>ROUND(E51*P51,2)</f>
        <v>0</v>
      </c>
      <c r="R51" s="175"/>
      <c r="S51" s="175" t="s">
        <v>288</v>
      </c>
      <c r="T51" s="176" t="s">
        <v>218</v>
      </c>
      <c r="U51" s="161">
        <v>0</v>
      </c>
      <c r="V51" s="161">
        <f>ROUND(E51*U51,2)</f>
        <v>0</v>
      </c>
      <c r="W51" s="161"/>
      <c r="X51" s="161" t="s">
        <v>241</v>
      </c>
      <c r="Y51" s="150"/>
      <c r="Z51" s="150"/>
      <c r="AA51" s="150"/>
      <c r="AB51" s="150"/>
      <c r="AC51" s="150"/>
      <c r="AD51" s="150"/>
      <c r="AE51" s="150"/>
      <c r="AF51" s="150"/>
      <c r="AG51" s="150" t="s">
        <v>1856</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
      <c r="A52" s="157"/>
      <c r="B52" s="158"/>
      <c r="C52" s="250"/>
      <c r="D52" s="251"/>
      <c r="E52" s="251"/>
      <c r="F52" s="251"/>
      <c r="G52" s="251"/>
      <c r="H52" s="161"/>
      <c r="I52" s="161"/>
      <c r="J52" s="161"/>
      <c r="K52" s="161"/>
      <c r="L52" s="161"/>
      <c r="M52" s="161"/>
      <c r="N52" s="161"/>
      <c r="O52" s="161"/>
      <c r="P52" s="161"/>
      <c r="Q52" s="161"/>
      <c r="R52" s="161"/>
      <c r="S52" s="161"/>
      <c r="T52" s="161"/>
      <c r="U52" s="161"/>
      <c r="V52" s="161"/>
      <c r="W52" s="161"/>
      <c r="X52" s="161"/>
      <c r="Y52" s="150"/>
      <c r="Z52" s="150"/>
      <c r="AA52" s="150"/>
      <c r="AB52" s="150"/>
      <c r="AC52" s="150"/>
      <c r="AD52" s="150"/>
      <c r="AE52" s="150"/>
      <c r="AF52" s="150"/>
      <c r="AG52" s="150" t="s">
        <v>221</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
      <c r="A53" s="170">
        <v>23</v>
      </c>
      <c r="B53" s="171" t="s">
        <v>1900</v>
      </c>
      <c r="C53" s="180" t="s">
        <v>2370</v>
      </c>
      <c r="D53" s="172" t="s">
        <v>1861</v>
      </c>
      <c r="E53" s="173">
        <v>1</v>
      </c>
      <c r="F53" s="174">
        <v>2349.06</v>
      </c>
      <c r="G53" s="175">
        <f>ROUND(E53*F53,2)</f>
        <v>2349.06</v>
      </c>
      <c r="H53" s="174"/>
      <c r="I53" s="175">
        <f>ROUND(E53*H53,2)</f>
        <v>0</v>
      </c>
      <c r="J53" s="174"/>
      <c r="K53" s="175">
        <f>ROUND(E53*J53,2)</f>
        <v>0</v>
      </c>
      <c r="L53" s="175">
        <v>21</v>
      </c>
      <c r="M53" s="175">
        <f>G53*(1+L53/100)</f>
        <v>2842.3625999999999</v>
      </c>
      <c r="N53" s="175">
        <v>0</v>
      </c>
      <c r="O53" s="175">
        <f>ROUND(E53*N53,2)</f>
        <v>0</v>
      </c>
      <c r="P53" s="175">
        <v>0</v>
      </c>
      <c r="Q53" s="175">
        <f>ROUND(E53*P53,2)</f>
        <v>0</v>
      </c>
      <c r="R53" s="175"/>
      <c r="S53" s="175" t="s">
        <v>288</v>
      </c>
      <c r="T53" s="176" t="s">
        <v>218</v>
      </c>
      <c r="U53" s="161">
        <v>0</v>
      </c>
      <c r="V53" s="161">
        <f>ROUND(E53*U53,2)</f>
        <v>0</v>
      </c>
      <c r="W53" s="161"/>
      <c r="X53" s="161" t="s">
        <v>241</v>
      </c>
      <c r="Y53" s="150"/>
      <c r="Z53" s="150"/>
      <c r="AA53" s="150"/>
      <c r="AB53" s="150"/>
      <c r="AC53" s="150"/>
      <c r="AD53" s="150"/>
      <c r="AE53" s="150"/>
      <c r="AF53" s="150"/>
      <c r="AG53" s="150" t="s">
        <v>1856</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57"/>
      <c r="B54" s="158"/>
      <c r="C54" s="250"/>
      <c r="D54" s="251"/>
      <c r="E54" s="251"/>
      <c r="F54" s="251"/>
      <c r="G54" s="251"/>
      <c r="H54" s="161"/>
      <c r="I54" s="161"/>
      <c r="J54" s="161"/>
      <c r="K54" s="161"/>
      <c r="L54" s="161"/>
      <c r="M54" s="161"/>
      <c r="N54" s="161"/>
      <c r="O54" s="161"/>
      <c r="P54" s="161"/>
      <c r="Q54" s="161"/>
      <c r="R54" s="161"/>
      <c r="S54" s="161"/>
      <c r="T54" s="161"/>
      <c r="U54" s="161"/>
      <c r="V54" s="161"/>
      <c r="W54" s="161"/>
      <c r="X54" s="161"/>
      <c r="Y54" s="150"/>
      <c r="Z54" s="150"/>
      <c r="AA54" s="150"/>
      <c r="AB54" s="150"/>
      <c r="AC54" s="150"/>
      <c r="AD54" s="150"/>
      <c r="AE54" s="150"/>
      <c r="AF54" s="150"/>
      <c r="AG54" s="150" t="s">
        <v>221</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70">
        <v>24</v>
      </c>
      <c r="B55" s="171" t="s">
        <v>1902</v>
      </c>
      <c r="C55" s="180" t="s">
        <v>1927</v>
      </c>
      <c r="D55" s="172" t="s">
        <v>1861</v>
      </c>
      <c r="E55" s="173">
        <v>5</v>
      </c>
      <c r="F55" s="174">
        <v>346.49</v>
      </c>
      <c r="G55" s="175">
        <f>ROUND(E55*F55,2)</f>
        <v>1732.45</v>
      </c>
      <c r="H55" s="174"/>
      <c r="I55" s="175">
        <f>ROUND(E55*H55,2)</f>
        <v>0</v>
      </c>
      <c r="J55" s="174"/>
      <c r="K55" s="175">
        <f>ROUND(E55*J55,2)</f>
        <v>0</v>
      </c>
      <c r="L55" s="175">
        <v>21</v>
      </c>
      <c r="M55" s="175">
        <f>G55*(1+L55/100)</f>
        <v>2096.2644999999998</v>
      </c>
      <c r="N55" s="175">
        <v>0</v>
      </c>
      <c r="O55" s="175">
        <f>ROUND(E55*N55,2)</f>
        <v>0</v>
      </c>
      <c r="P55" s="175">
        <v>0</v>
      </c>
      <c r="Q55" s="175">
        <f>ROUND(E55*P55,2)</f>
        <v>0</v>
      </c>
      <c r="R55" s="175"/>
      <c r="S55" s="175" t="s">
        <v>288</v>
      </c>
      <c r="T55" s="176" t="s">
        <v>218</v>
      </c>
      <c r="U55" s="161">
        <v>0</v>
      </c>
      <c r="V55" s="161">
        <f>ROUND(E55*U55,2)</f>
        <v>0</v>
      </c>
      <c r="W55" s="161"/>
      <c r="X55" s="161" t="s">
        <v>241</v>
      </c>
      <c r="Y55" s="150"/>
      <c r="Z55" s="150"/>
      <c r="AA55" s="150"/>
      <c r="AB55" s="150"/>
      <c r="AC55" s="150"/>
      <c r="AD55" s="150"/>
      <c r="AE55" s="150"/>
      <c r="AF55" s="150"/>
      <c r="AG55" s="150" t="s">
        <v>1856</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
      <c r="A56" s="157"/>
      <c r="B56" s="158"/>
      <c r="C56" s="250"/>
      <c r="D56" s="251"/>
      <c r="E56" s="251"/>
      <c r="F56" s="251"/>
      <c r="G56" s="251"/>
      <c r="H56" s="161"/>
      <c r="I56" s="161"/>
      <c r="J56" s="161"/>
      <c r="K56" s="161"/>
      <c r="L56" s="161"/>
      <c r="M56" s="161"/>
      <c r="N56" s="161"/>
      <c r="O56" s="161"/>
      <c r="P56" s="161"/>
      <c r="Q56" s="161"/>
      <c r="R56" s="161"/>
      <c r="S56" s="161"/>
      <c r="T56" s="161"/>
      <c r="U56" s="161"/>
      <c r="V56" s="161"/>
      <c r="W56" s="161"/>
      <c r="X56" s="161"/>
      <c r="Y56" s="150"/>
      <c r="Z56" s="150"/>
      <c r="AA56" s="150"/>
      <c r="AB56" s="150"/>
      <c r="AC56" s="150"/>
      <c r="AD56" s="150"/>
      <c r="AE56" s="150"/>
      <c r="AF56" s="150"/>
      <c r="AG56" s="150" t="s">
        <v>221</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0">
        <v>25</v>
      </c>
      <c r="B57" s="171" t="s">
        <v>1904</v>
      </c>
      <c r="C57" s="180" t="s">
        <v>1929</v>
      </c>
      <c r="D57" s="172" t="s">
        <v>1861</v>
      </c>
      <c r="E57" s="173">
        <v>15</v>
      </c>
      <c r="F57" s="174">
        <v>346.49</v>
      </c>
      <c r="G57" s="175">
        <f>ROUND(E57*F57,2)</f>
        <v>5197.3500000000004</v>
      </c>
      <c r="H57" s="174"/>
      <c r="I57" s="175">
        <f>ROUND(E57*H57,2)</f>
        <v>0</v>
      </c>
      <c r="J57" s="174"/>
      <c r="K57" s="175">
        <f>ROUND(E57*J57,2)</f>
        <v>0</v>
      </c>
      <c r="L57" s="175">
        <v>21</v>
      </c>
      <c r="M57" s="175">
        <f>G57*(1+L57/100)</f>
        <v>6288.7935000000007</v>
      </c>
      <c r="N57" s="175">
        <v>0</v>
      </c>
      <c r="O57" s="175">
        <f>ROUND(E57*N57,2)</f>
        <v>0</v>
      </c>
      <c r="P57" s="175">
        <v>0</v>
      </c>
      <c r="Q57" s="175">
        <f>ROUND(E57*P57,2)</f>
        <v>0</v>
      </c>
      <c r="R57" s="175"/>
      <c r="S57" s="175" t="s">
        <v>288</v>
      </c>
      <c r="T57" s="176" t="s">
        <v>218</v>
      </c>
      <c r="U57" s="161">
        <v>0</v>
      </c>
      <c r="V57" s="161">
        <f>ROUND(E57*U57,2)</f>
        <v>0</v>
      </c>
      <c r="W57" s="161"/>
      <c r="X57" s="161" t="s">
        <v>241</v>
      </c>
      <c r="Y57" s="150"/>
      <c r="Z57" s="150"/>
      <c r="AA57" s="150"/>
      <c r="AB57" s="150"/>
      <c r="AC57" s="150"/>
      <c r="AD57" s="150"/>
      <c r="AE57" s="150"/>
      <c r="AF57" s="150"/>
      <c r="AG57" s="150" t="s">
        <v>1856</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57"/>
      <c r="B58" s="158"/>
      <c r="C58" s="250"/>
      <c r="D58" s="251"/>
      <c r="E58" s="251"/>
      <c r="F58" s="251"/>
      <c r="G58" s="251"/>
      <c r="H58" s="161"/>
      <c r="I58" s="161"/>
      <c r="J58" s="161"/>
      <c r="K58" s="161"/>
      <c r="L58" s="161"/>
      <c r="M58" s="161"/>
      <c r="N58" s="161"/>
      <c r="O58" s="161"/>
      <c r="P58" s="161"/>
      <c r="Q58" s="161"/>
      <c r="R58" s="161"/>
      <c r="S58" s="161"/>
      <c r="T58" s="161"/>
      <c r="U58" s="161"/>
      <c r="V58" s="161"/>
      <c r="W58" s="161"/>
      <c r="X58" s="161"/>
      <c r="Y58" s="150"/>
      <c r="Z58" s="150"/>
      <c r="AA58" s="150"/>
      <c r="AB58" s="150"/>
      <c r="AC58" s="150"/>
      <c r="AD58" s="150"/>
      <c r="AE58" s="150"/>
      <c r="AF58" s="150"/>
      <c r="AG58" s="150" t="s">
        <v>221</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0">
        <v>26</v>
      </c>
      <c r="B59" s="171" t="s">
        <v>1906</v>
      </c>
      <c r="C59" s="180" t="s">
        <v>1931</v>
      </c>
      <c r="D59" s="172" t="s">
        <v>1861</v>
      </c>
      <c r="E59" s="173">
        <v>2</v>
      </c>
      <c r="F59" s="174">
        <v>346.49</v>
      </c>
      <c r="G59" s="175">
        <f>ROUND(E59*F59,2)</f>
        <v>692.98</v>
      </c>
      <c r="H59" s="174"/>
      <c r="I59" s="175">
        <f>ROUND(E59*H59,2)</f>
        <v>0</v>
      </c>
      <c r="J59" s="174"/>
      <c r="K59" s="175">
        <f>ROUND(E59*J59,2)</f>
        <v>0</v>
      </c>
      <c r="L59" s="175">
        <v>21</v>
      </c>
      <c r="M59" s="175">
        <f>G59*(1+L59/100)</f>
        <v>838.50580000000002</v>
      </c>
      <c r="N59" s="175">
        <v>0</v>
      </c>
      <c r="O59" s="175">
        <f>ROUND(E59*N59,2)</f>
        <v>0</v>
      </c>
      <c r="P59" s="175">
        <v>0</v>
      </c>
      <c r="Q59" s="175">
        <f>ROUND(E59*P59,2)</f>
        <v>0</v>
      </c>
      <c r="R59" s="175"/>
      <c r="S59" s="175" t="s">
        <v>288</v>
      </c>
      <c r="T59" s="176" t="s">
        <v>218</v>
      </c>
      <c r="U59" s="161">
        <v>0</v>
      </c>
      <c r="V59" s="161">
        <f>ROUND(E59*U59,2)</f>
        <v>0</v>
      </c>
      <c r="W59" s="161"/>
      <c r="X59" s="161" t="s">
        <v>241</v>
      </c>
      <c r="Y59" s="150"/>
      <c r="Z59" s="150"/>
      <c r="AA59" s="150"/>
      <c r="AB59" s="150"/>
      <c r="AC59" s="150"/>
      <c r="AD59" s="150"/>
      <c r="AE59" s="150"/>
      <c r="AF59" s="150"/>
      <c r="AG59" s="150" t="s">
        <v>1856</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57"/>
      <c r="B60" s="158"/>
      <c r="C60" s="250"/>
      <c r="D60" s="251"/>
      <c r="E60" s="251"/>
      <c r="F60" s="251"/>
      <c r="G60" s="251"/>
      <c r="H60" s="161"/>
      <c r="I60" s="161"/>
      <c r="J60" s="161"/>
      <c r="K60" s="161"/>
      <c r="L60" s="161"/>
      <c r="M60" s="161"/>
      <c r="N60" s="161"/>
      <c r="O60" s="161"/>
      <c r="P60" s="161"/>
      <c r="Q60" s="161"/>
      <c r="R60" s="161"/>
      <c r="S60" s="161"/>
      <c r="T60" s="161"/>
      <c r="U60" s="161"/>
      <c r="V60" s="161"/>
      <c r="W60" s="161"/>
      <c r="X60" s="161"/>
      <c r="Y60" s="150"/>
      <c r="Z60" s="150"/>
      <c r="AA60" s="150"/>
      <c r="AB60" s="150"/>
      <c r="AC60" s="150"/>
      <c r="AD60" s="150"/>
      <c r="AE60" s="150"/>
      <c r="AF60" s="150"/>
      <c r="AG60" s="150" t="s">
        <v>221</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0">
        <v>27</v>
      </c>
      <c r="B61" s="171" t="s">
        <v>1908</v>
      </c>
      <c r="C61" s="180" t="s">
        <v>2371</v>
      </c>
      <c r="D61" s="172" t="s">
        <v>1861</v>
      </c>
      <c r="E61" s="173">
        <v>1</v>
      </c>
      <c r="F61" s="174">
        <v>1115.82</v>
      </c>
      <c r="G61" s="175">
        <f>ROUND(E61*F61,2)</f>
        <v>1115.82</v>
      </c>
      <c r="H61" s="174"/>
      <c r="I61" s="175">
        <f>ROUND(E61*H61,2)</f>
        <v>0</v>
      </c>
      <c r="J61" s="174"/>
      <c r="K61" s="175">
        <f>ROUND(E61*J61,2)</f>
        <v>0</v>
      </c>
      <c r="L61" s="175">
        <v>21</v>
      </c>
      <c r="M61" s="175">
        <f>G61*(1+L61/100)</f>
        <v>1350.1421999999998</v>
      </c>
      <c r="N61" s="175">
        <v>0</v>
      </c>
      <c r="O61" s="175">
        <f>ROUND(E61*N61,2)</f>
        <v>0</v>
      </c>
      <c r="P61" s="175">
        <v>0</v>
      </c>
      <c r="Q61" s="175">
        <f>ROUND(E61*P61,2)</f>
        <v>0</v>
      </c>
      <c r="R61" s="175"/>
      <c r="S61" s="175" t="s">
        <v>288</v>
      </c>
      <c r="T61" s="176" t="s">
        <v>218</v>
      </c>
      <c r="U61" s="161">
        <v>0</v>
      </c>
      <c r="V61" s="161">
        <f>ROUND(E61*U61,2)</f>
        <v>0</v>
      </c>
      <c r="W61" s="161"/>
      <c r="X61" s="161" t="s">
        <v>241</v>
      </c>
      <c r="Y61" s="150"/>
      <c r="Z61" s="150"/>
      <c r="AA61" s="150"/>
      <c r="AB61" s="150"/>
      <c r="AC61" s="150"/>
      <c r="AD61" s="150"/>
      <c r="AE61" s="150"/>
      <c r="AF61" s="150"/>
      <c r="AG61" s="150" t="s">
        <v>1856</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57"/>
      <c r="B62" s="158"/>
      <c r="C62" s="250"/>
      <c r="D62" s="251"/>
      <c r="E62" s="251"/>
      <c r="F62" s="251"/>
      <c r="G62" s="251"/>
      <c r="H62" s="161"/>
      <c r="I62" s="161"/>
      <c r="J62" s="161"/>
      <c r="K62" s="161"/>
      <c r="L62" s="161"/>
      <c r="M62" s="161"/>
      <c r="N62" s="161"/>
      <c r="O62" s="161"/>
      <c r="P62" s="161"/>
      <c r="Q62" s="161"/>
      <c r="R62" s="161"/>
      <c r="S62" s="161"/>
      <c r="T62" s="161"/>
      <c r="U62" s="161"/>
      <c r="V62" s="161"/>
      <c r="W62" s="161"/>
      <c r="X62" s="161"/>
      <c r="Y62" s="150"/>
      <c r="Z62" s="150"/>
      <c r="AA62" s="150"/>
      <c r="AB62" s="150"/>
      <c r="AC62" s="150"/>
      <c r="AD62" s="150"/>
      <c r="AE62" s="150"/>
      <c r="AF62" s="150"/>
      <c r="AG62" s="150" t="s">
        <v>221</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
      <c r="A63" s="170">
        <v>28</v>
      </c>
      <c r="B63" s="171" t="s">
        <v>1910</v>
      </c>
      <c r="C63" s="180" t="s">
        <v>2372</v>
      </c>
      <c r="D63" s="172" t="s">
        <v>1861</v>
      </c>
      <c r="E63" s="173">
        <v>3</v>
      </c>
      <c r="F63" s="174">
        <v>1291.99</v>
      </c>
      <c r="G63" s="175">
        <f>ROUND(E63*F63,2)</f>
        <v>3875.97</v>
      </c>
      <c r="H63" s="174"/>
      <c r="I63" s="175">
        <f>ROUND(E63*H63,2)</f>
        <v>0</v>
      </c>
      <c r="J63" s="174"/>
      <c r="K63" s="175">
        <f>ROUND(E63*J63,2)</f>
        <v>0</v>
      </c>
      <c r="L63" s="175">
        <v>21</v>
      </c>
      <c r="M63" s="175">
        <f>G63*(1+L63/100)</f>
        <v>4689.9236999999994</v>
      </c>
      <c r="N63" s="175">
        <v>0</v>
      </c>
      <c r="O63" s="175">
        <f>ROUND(E63*N63,2)</f>
        <v>0</v>
      </c>
      <c r="P63" s="175">
        <v>0</v>
      </c>
      <c r="Q63" s="175">
        <f>ROUND(E63*P63,2)</f>
        <v>0</v>
      </c>
      <c r="R63" s="175"/>
      <c r="S63" s="175" t="s">
        <v>288</v>
      </c>
      <c r="T63" s="176" t="s">
        <v>218</v>
      </c>
      <c r="U63" s="161">
        <v>0</v>
      </c>
      <c r="V63" s="161">
        <f>ROUND(E63*U63,2)</f>
        <v>0</v>
      </c>
      <c r="W63" s="161"/>
      <c r="X63" s="161" t="s">
        <v>241</v>
      </c>
      <c r="Y63" s="150"/>
      <c r="Z63" s="150"/>
      <c r="AA63" s="150"/>
      <c r="AB63" s="150"/>
      <c r="AC63" s="150"/>
      <c r="AD63" s="150"/>
      <c r="AE63" s="150"/>
      <c r="AF63" s="150"/>
      <c r="AG63" s="150" t="s">
        <v>1856</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
      <c r="A64" s="157"/>
      <c r="B64" s="158"/>
      <c r="C64" s="250"/>
      <c r="D64" s="251"/>
      <c r="E64" s="251"/>
      <c r="F64" s="251"/>
      <c r="G64" s="251"/>
      <c r="H64" s="161"/>
      <c r="I64" s="161"/>
      <c r="J64" s="161"/>
      <c r="K64" s="161"/>
      <c r="L64" s="161"/>
      <c r="M64" s="161"/>
      <c r="N64" s="161"/>
      <c r="O64" s="161"/>
      <c r="P64" s="161"/>
      <c r="Q64" s="161"/>
      <c r="R64" s="161"/>
      <c r="S64" s="161"/>
      <c r="T64" s="161"/>
      <c r="U64" s="161"/>
      <c r="V64" s="161"/>
      <c r="W64" s="161"/>
      <c r="X64" s="161"/>
      <c r="Y64" s="150"/>
      <c r="Z64" s="150"/>
      <c r="AA64" s="150"/>
      <c r="AB64" s="150"/>
      <c r="AC64" s="150"/>
      <c r="AD64" s="150"/>
      <c r="AE64" s="150"/>
      <c r="AF64" s="150"/>
      <c r="AG64" s="150" t="s">
        <v>221</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
      <c r="A65" s="170">
        <v>29</v>
      </c>
      <c r="B65" s="171" t="s">
        <v>1912</v>
      </c>
      <c r="C65" s="180" t="s">
        <v>2373</v>
      </c>
      <c r="D65" s="172" t="s">
        <v>1861</v>
      </c>
      <c r="E65" s="173">
        <v>1</v>
      </c>
      <c r="F65" s="174">
        <v>1444.66</v>
      </c>
      <c r="G65" s="175">
        <f>ROUND(E65*F65,2)</f>
        <v>1444.66</v>
      </c>
      <c r="H65" s="174"/>
      <c r="I65" s="175">
        <f>ROUND(E65*H65,2)</f>
        <v>0</v>
      </c>
      <c r="J65" s="174"/>
      <c r="K65" s="175">
        <f>ROUND(E65*J65,2)</f>
        <v>0</v>
      </c>
      <c r="L65" s="175">
        <v>21</v>
      </c>
      <c r="M65" s="175">
        <f>G65*(1+L65/100)</f>
        <v>1748.0386000000001</v>
      </c>
      <c r="N65" s="175">
        <v>0</v>
      </c>
      <c r="O65" s="175">
        <f>ROUND(E65*N65,2)</f>
        <v>0</v>
      </c>
      <c r="P65" s="175">
        <v>0</v>
      </c>
      <c r="Q65" s="175">
        <f>ROUND(E65*P65,2)</f>
        <v>0</v>
      </c>
      <c r="R65" s="175"/>
      <c r="S65" s="175" t="s">
        <v>288</v>
      </c>
      <c r="T65" s="176" t="s">
        <v>218</v>
      </c>
      <c r="U65" s="161">
        <v>0</v>
      </c>
      <c r="V65" s="161">
        <f>ROUND(E65*U65,2)</f>
        <v>0</v>
      </c>
      <c r="W65" s="161"/>
      <c r="X65" s="161" t="s">
        <v>241</v>
      </c>
      <c r="Y65" s="150"/>
      <c r="Z65" s="150"/>
      <c r="AA65" s="150"/>
      <c r="AB65" s="150"/>
      <c r="AC65" s="150"/>
      <c r="AD65" s="150"/>
      <c r="AE65" s="150"/>
      <c r="AF65" s="150"/>
      <c r="AG65" s="150" t="s">
        <v>1856</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
      <c r="A66" s="157"/>
      <c r="B66" s="158"/>
      <c r="C66" s="250"/>
      <c r="D66" s="251"/>
      <c r="E66" s="251"/>
      <c r="F66" s="251"/>
      <c r="G66" s="251"/>
      <c r="H66" s="161"/>
      <c r="I66" s="161"/>
      <c r="J66" s="161"/>
      <c r="K66" s="161"/>
      <c r="L66" s="161"/>
      <c r="M66" s="161"/>
      <c r="N66" s="161"/>
      <c r="O66" s="161"/>
      <c r="P66" s="161"/>
      <c r="Q66" s="161"/>
      <c r="R66" s="161"/>
      <c r="S66" s="161"/>
      <c r="T66" s="161"/>
      <c r="U66" s="161"/>
      <c r="V66" s="161"/>
      <c r="W66" s="161"/>
      <c r="X66" s="161"/>
      <c r="Y66" s="150"/>
      <c r="Z66" s="150"/>
      <c r="AA66" s="150"/>
      <c r="AB66" s="150"/>
      <c r="AC66" s="150"/>
      <c r="AD66" s="150"/>
      <c r="AE66" s="150"/>
      <c r="AF66" s="150"/>
      <c r="AG66" s="150" t="s">
        <v>221</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0">
        <v>30</v>
      </c>
      <c r="B67" s="171" t="s">
        <v>1914</v>
      </c>
      <c r="C67" s="180" t="s">
        <v>1979</v>
      </c>
      <c r="D67" s="172" t="s">
        <v>332</v>
      </c>
      <c r="E67" s="173">
        <v>1</v>
      </c>
      <c r="F67" s="174">
        <v>1761.79</v>
      </c>
      <c r="G67" s="175">
        <f>ROUND(E67*F67,2)</f>
        <v>1761.79</v>
      </c>
      <c r="H67" s="174"/>
      <c r="I67" s="175">
        <f>ROUND(E67*H67,2)</f>
        <v>0</v>
      </c>
      <c r="J67" s="174"/>
      <c r="K67" s="175">
        <f>ROUND(E67*J67,2)</f>
        <v>0</v>
      </c>
      <c r="L67" s="175">
        <v>21</v>
      </c>
      <c r="M67" s="175">
        <f>G67*(1+L67/100)</f>
        <v>2131.7658999999999</v>
      </c>
      <c r="N67" s="175">
        <v>0</v>
      </c>
      <c r="O67" s="175">
        <f>ROUND(E67*N67,2)</f>
        <v>0</v>
      </c>
      <c r="P67" s="175">
        <v>0</v>
      </c>
      <c r="Q67" s="175">
        <f>ROUND(E67*P67,2)</f>
        <v>0</v>
      </c>
      <c r="R67" s="175"/>
      <c r="S67" s="175" t="s">
        <v>288</v>
      </c>
      <c r="T67" s="176" t="s">
        <v>218</v>
      </c>
      <c r="U67" s="161">
        <v>0</v>
      </c>
      <c r="V67" s="161">
        <f>ROUND(E67*U67,2)</f>
        <v>0</v>
      </c>
      <c r="W67" s="161"/>
      <c r="X67" s="161" t="s">
        <v>241</v>
      </c>
      <c r="Y67" s="150"/>
      <c r="Z67" s="150"/>
      <c r="AA67" s="150"/>
      <c r="AB67" s="150"/>
      <c r="AC67" s="150"/>
      <c r="AD67" s="150"/>
      <c r="AE67" s="150"/>
      <c r="AF67" s="150"/>
      <c r="AG67" s="150" t="s">
        <v>1856</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57"/>
      <c r="B68" s="158"/>
      <c r="C68" s="250"/>
      <c r="D68" s="251"/>
      <c r="E68" s="251"/>
      <c r="F68" s="251"/>
      <c r="G68" s="251"/>
      <c r="H68" s="161"/>
      <c r="I68" s="161"/>
      <c r="J68" s="161"/>
      <c r="K68" s="161"/>
      <c r="L68" s="161"/>
      <c r="M68" s="161"/>
      <c r="N68" s="161"/>
      <c r="O68" s="161"/>
      <c r="P68" s="161"/>
      <c r="Q68" s="161"/>
      <c r="R68" s="161"/>
      <c r="S68" s="161"/>
      <c r="T68" s="161"/>
      <c r="U68" s="161"/>
      <c r="V68" s="161"/>
      <c r="W68" s="161"/>
      <c r="X68" s="161"/>
      <c r="Y68" s="150"/>
      <c r="Z68" s="150"/>
      <c r="AA68" s="150"/>
      <c r="AB68" s="150"/>
      <c r="AC68" s="150"/>
      <c r="AD68" s="150"/>
      <c r="AE68" s="150"/>
      <c r="AF68" s="150"/>
      <c r="AG68" s="150" t="s">
        <v>221</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0">
        <v>31</v>
      </c>
      <c r="B69" s="171" t="s">
        <v>1916</v>
      </c>
      <c r="C69" s="180" t="s">
        <v>1981</v>
      </c>
      <c r="D69" s="172" t="s">
        <v>332</v>
      </c>
      <c r="E69" s="173">
        <v>1</v>
      </c>
      <c r="F69" s="174">
        <v>2349.06</v>
      </c>
      <c r="G69" s="175">
        <f>ROUND(E69*F69,2)</f>
        <v>2349.06</v>
      </c>
      <c r="H69" s="174"/>
      <c r="I69" s="175">
        <f>ROUND(E69*H69,2)</f>
        <v>0</v>
      </c>
      <c r="J69" s="174"/>
      <c r="K69" s="175">
        <f>ROUND(E69*J69,2)</f>
        <v>0</v>
      </c>
      <c r="L69" s="175">
        <v>21</v>
      </c>
      <c r="M69" s="175">
        <f>G69*(1+L69/100)</f>
        <v>2842.3625999999999</v>
      </c>
      <c r="N69" s="175">
        <v>0</v>
      </c>
      <c r="O69" s="175">
        <f>ROUND(E69*N69,2)</f>
        <v>0</v>
      </c>
      <c r="P69" s="175">
        <v>0</v>
      </c>
      <c r="Q69" s="175">
        <f>ROUND(E69*P69,2)</f>
        <v>0</v>
      </c>
      <c r="R69" s="175"/>
      <c r="S69" s="175" t="s">
        <v>288</v>
      </c>
      <c r="T69" s="176" t="s">
        <v>218</v>
      </c>
      <c r="U69" s="161">
        <v>0</v>
      </c>
      <c r="V69" s="161">
        <f>ROUND(E69*U69,2)</f>
        <v>0</v>
      </c>
      <c r="W69" s="161"/>
      <c r="X69" s="161" t="s">
        <v>241</v>
      </c>
      <c r="Y69" s="150"/>
      <c r="Z69" s="150"/>
      <c r="AA69" s="150"/>
      <c r="AB69" s="150"/>
      <c r="AC69" s="150"/>
      <c r="AD69" s="150"/>
      <c r="AE69" s="150"/>
      <c r="AF69" s="150"/>
      <c r="AG69" s="150" t="s">
        <v>1856</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
      <c r="A70" s="157"/>
      <c r="B70" s="158"/>
      <c r="C70" s="250"/>
      <c r="D70" s="251"/>
      <c r="E70" s="251"/>
      <c r="F70" s="251"/>
      <c r="G70" s="251"/>
      <c r="H70" s="161"/>
      <c r="I70" s="161"/>
      <c r="J70" s="161"/>
      <c r="K70" s="161"/>
      <c r="L70" s="161"/>
      <c r="M70" s="161"/>
      <c r="N70" s="161"/>
      <c r="O70" s="161"/>
      <c r="P70" s="161"/>
      <c r="Q70" s="161"/>
      <c r="R70" s="161"/>
      <c r="S70" s="161"/>
      <c r="T70" s="161"/>
      <c r="U70" s="161"/>
      <c r="V70" s="161"/>
      <c r="W70" s="161"/>
      <c r="X70" s="161"/>
      <c r="Y70" s="150"/>
      <c r="Z70" s="150"/>
      <c r="AA70" s="150"/>
      <c r="AB70" s="150"/>
      <c r="AC70" s="150"/>
      <c r="AD70" s="150"/>
      <c r="AE70" s="150"/>
      <c r="AF70" s="150"/>
      <c r="AG70" s="150" t="s">
        <v>221</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0">
        <v>32</v>
      </c>
      <c r="B71" s="171" t="s">
        <v>2374</v>
      </c>
      <c r="C71" s="180" t="s">
        <v>1983</v>
      </c>
      <c r="D71" s="172" t="s">
        <v>332</v>
      </c>
      <c r="E71" s="173">
        <v>1</v>
      </c>
      <c r="F71" s="174">
        <v>9983.44</v>
      </c>
      <c r="G71" s="175">
        <f>ROUND(E71*F71,2)</f>
        <v>9983.44</v>
      </c>
      <c r="H71" s="174"/>
      <c r="I71" s="175">
        <f>ROUND(E71*H71,2)</f>
        <v>0</v>
      </c>
      <c r="J71" s="174"/>
      <c r="K71" s="175">
        <f>ROUND(E71*J71,2)</f>
        <v>0</v>
      </c>
      <c r="L71" s="175">
        <v>21</v>
      </c>
      <c r="M71" s="175">
        <f>G71*(1+L71/100)</f>
        <v>12079.9624</v>
      </c>
      <c r="N71" s="175">
        <v>0</v>
      </c>
      <c r="O71" s="175">
        <f>ROUND(E71*N71,2)</f>
        <v>0</v>
      </c>
      <c r="P71" s="175">
        <v>0</v>
      </c>
      <c r="Q71" s="175">
        <f>ROUND(E71*P71,2)</f>
        <v>0</v>
      </c>
      <c r="R71" s="175"/>
      <c r="S71" s="175" t="s">
        <v>288</v>
      </c>
      <c r="T71" s="176" t="s">
        <v>218</v>
      </c>
      <c r="U71" s="161">
        <v>0</v>
      </c>
      <c r="V71" s="161">
        <f>ROUND(E71*U71,2)</f>
        <v>0</v>
      </c>
      <c r="W71" s="161"/>
      <c r="X71" s="161" t="s">
        <v>241</v>
      </c>
      <c r="Y71" s="150"/>
      <c r="Z71" s="150"/>
      <c r="AA71" s="150"/>
      <c r="AB71" s="150"/>
      <c r="AC71" s="150"/>
      <c r="AD71" s="150"/>
      <c r="AE71" s="150"/>
      <c r="AF71" s="150"/>
      <c r="AG71" s="150" t="s">
        <v>242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57"/>
      <c r="B72" s="158"/>
      <c r="C72" s="250"/>
      <c r="D72" s="251"/>
      <c r="E72" s="251"/>
      <c r="F72" s="251"/>
      <c r="G72" s="251"/>
      <c r="H72" s="161"/>
      <c r="I72" s="161"/>
      <c r="J72" s="161"/>
      <c r="K72" s="161"/>
      <c r="L72" s="161"/>
      <c r="M72" s="161"/>
      <c r="N72" s="161"/>
      <c r="O72" s="161"/>
      <c r="P72" s="161"/>
      <c r="Q72" s="161"/>
      <c r="R72" s="161"/>
      <c r="S72" s="161"/>
      <c r="T72" s="161"/>
      <c r="U72" s="161"/>
      <c r="V72" s="161"/>
      <c r="W72" s="161"/>
      <c r="X72" s="161"/>
      <c r="Y72" s="150"/>
      <c r="Z72" s="150"/>
      <c r="AA72" s="150"/>
      <c r="AB72" s="150"/>
      <c r="AC72" s="150"/>
      <c r="AD72" s="150"/>
      <c r="AE72" s="150"/>
      <c r="AF72" s="150"/>
      <c r="AG72" s="150" t="s">
        <v>221</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0">
        <v>33</v>
      </c>
      <c r="B73" s="171" t="s">
        <v>2375</v>
      </c>
      <c r="C73" s="180" t="s">
        <v>1985</v>
      </c>
      <c r="D73" s="172" t="s">
        <v>332</v>
      </c>
      <c r="E73" s="173">
        <v>1</v>
      </c>
      <c r="F73" s="174">
        <v>2349.06</v>
      </c>
      <c r="G73" s="175">
        <f>ROUND(E73*F73,2)</f>
        <v>2349.06</v>
      </c>
      <c r="H73" s="174"/>
      <c r="I73" s="175">
        <f>ROUND(E73*H73,2)</f>
        <v>0</v>
      </c>
      <c r="J73" s="174"/>
      <c r="K73" s="175">
        <f>ROUND(E73*J73,2)</f>
        <v>0</v>
      </c>
      <c r="L73" s="175">
        <v>21</v>
      </c>
      <c r="M73" s="175">
        <f>G73*(1+L73/100)</f>
        <v>2842.3625999999999</v>
      </c>
      <c r="N73" s="175">
        <v>0</v>
      </c>
      <c r="O73" s="175">
        <f>ROUND(E73*N73,2)</f>
        <v>0</v>
      </c>
      <c r="P73" s="175">
        <v>0</v>
      </c>
      <c r="Q73" s="175">
        <f>ROUND(E73*P73,2)</f>
        <v>0</v>
      </c>
      <c r="R73" s="175"/>
      <c r="S73" s="175" t="s">
        <v>288</v>
      </c>
      <c r="T73" s="176" t="s">
        <v>218</v>
      </c>
      <c r="U73" s="161">
        <v>0</v>
      </c>
      <c r="V73" s="161">
        <f>ROUND(E73*U73,2)</f>
        <v>0</v>
      </c>
      <c r="W73" s="161"/>
      <c r="X73" s="161" t="s">
        <v>241</v>
      </c>
      <c r="Y73" s="150"/>
      <c r="Z73" s="150"/>
      <c r="AA73" s="150"/>
      <c r="AB73" s="150"/>
      <c r="AC73" s="150"/>
      <c r="AD73" s="150"/>
      <c r="AE73" s="150"/>
      <c r="AF73" s="150"/>
      <c r="AG73" s="150" t="s">
        <v>242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57"/>
      <c r="B74" s="158"/>
      <c r="C74" s="250"/>
      <c r="D74" s="251"/>
      <c r="E74" s="251"/>
      <c r="F74" s="251"/>
      <c r="G74" s="251"/>
      <c r="H74" s="161"/>
      <c r="I74" s="161"/>
      <c r="J74" s="161"/>
      <c r="K74" s="161"/>
      <c r="L74" s="161"/>
      <c r="M74" s="161"/>
      <c r="N74" s="161"/>
      <c r="O74" s="161"/>
      <c r="P74" s="161"/>
      <c r="Q74" s="161"/>
      <c r="R74" s="161"/>
      <c r="S74" s="161"/>
      <c r="T74" s="161"/>
      <c r="U74" s="161"/>
      <c r="V74" s="161"/>
      <c r="W74" s="161"/>
      <c r="X74" s="161"/>
      <c r="Y74" s="150"/>
      <c r="Z74" s="150"/>
      <c r="AA74" s="150"/>
      <c r="AB74" s="150"/>
      <c r="AC74" s="150"/>
      <c r="AD74" s="150"/>
      <c r="AE74" s="150"/>
      <c r="AF74" s="150"/>
      <c r="AG74" s="150" t="s">
        <v>221</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0">
        <v>34</v>
      </c>
      <c r="B75" s="171" t="s">
        <v>1043</v>
      </c>
      <c r="C75" s="180" t="s">
        <v>1044</v>
      </c>
      <c r="D75" s="172" t="s">
        <v>747</v>
      </c>
      <c r="E75" s="173">
        <v>19</v>
      </c>
      <c r="F75" s="174">
        <v>364.11</v>
      </c>
      <c r="G75" s="175">
        <f>ROUND(E75*F75,2)</f>
        <v>6918.09</v>
      </c>
      <c r="H75" s="174"/>
      <c r="I75" s="175">
        <f>ROUND(E75*H75,2)</f>
        <v>0</v>
      </c>
      <c r="J75" s="174"/>
      <c r="K75" s="175">
        <f>ROUND(E75*J75,2)</f>
        <v>0</v>
      </c>
      <c r="L75" s="175">
        <v>21</v>
      </c>
      <c r="M75" s="175">
        <f>G75*(1+L75/100)</f>
        <v>8370.8888999999999</v>
      </c>
      <c r="N75" s="175">
        <v>0</v>
      </c>
      <c r="O75" s="175">
        <f>ROUND(E75*N75,2)</f>
        <v>0</v>
      </c>
      <c r="P75" s="175">
        <v>0</v>
      </c>
      <c r="Q75" s="175">
        <f>ROUND(E75*P75,2)</f>
        <v>0</v>
      </c>
      <c r="R75" s="175" t="s">
        <v>748</v>
      </c>
      <c r="S75" s="175" t="s">
        <v>217</v>
      </c>
      <c r="T75" s="176" t="s">
        <v>218</v>
      </c>
      <c r="U75" s="161">
        <v>1</v>
      </c>
      <c r="V75" s="161">
        <f>ROUND(E75*U75,2)</f>
        <v>19</v>
      </c>
      <c r="W75" s="161"/>
      <c r="X75" s="161" t="s">
        <v>749</v>
      </c>
      <c r="Y75" s="150"/>
      <c r="Z75" s="150"/>
      <c r="AA75" s="150"/>
      <c r="AB75" s="150"/>
      <c r="AC75" s="150"/>
      <c r="AD75" s="150"/>
      <c r="AE75" s="150"/>
      <c r="AF75" s="150"/>
      <c r="AG75" s="150" t="s">
        <v>750</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57"/>
      <c r="B76" s="158"/>
      <c r="C76" s="189" t="s">
        <v>2376</v>
      </c>
      <c r="D76" s="184"/>
      <c r="E76" s="185">
        <v>15</v>
      </c>
      <c r="F76" s="161"/>
      <c r="G76" s="161"/>
      <c r="H76" s="161"/>
      <c r="I76" s="161"/>
      <c r="J76" s="161"/>
      <c r="K76" s="161"/>
      <c r="L76" s="161"/>
      <c r="M76" s="161"/>
      <c r="N76" s="161"/>
      <c r="O76" s="161"/>
      <c r="P76" s="161"/>
      <c r="Q76" s="161"/>
      <c r="R76" s="161"/>
      <c r="S76" s="161"/>
      <c r="T76" s="161"/>
      <c r="U76" s="161"/>
      <c r="V76" s="161"/>
      <c r="W76" s="161"/>
      <c r="X76" s="161"/>
      <c r="Y76" s="150"/>
      <c r="Z76" s="150"/>
      <c r="AA76" s="150"/>
      <c r="AB76" s="150"/>
      <c r="AC76" s="150"/>
      <c r="AD76" s="150"/>
      <c r="AE76" s="150"/>
      <c r="AF76" s="150"/>
      <c r="AG76" s="150" t="s">
        <v>246</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57"/>
      <c r="B77" s="158"/>
      <c r="C77" s="189" t="s">
        <v>2377</v>
      </c>
      <c r="D77" s="184"/>
      <c r="E77" s="185">
        <v>4</v>
      </c>
      <c r="F77" s="161"/>
      <c r="G77" s="161"/>
      <c r="H77" s="161"/>
      <c r="I77" s="161"/>
      <c r="J77" s="161"/>
      <c r="K77" s="161"/>
      <c r="L77" s="161"/>
      <c r="M77" s="161"/>
      <c r="N77" s="161"/>
      <c r="O77" s="161"/>
      <c r="P77" s="161"/>
      <c r="Q77" s="161"/>
      <c r="R77" s="161"/>
      <c r="S77" s="161"/>
      <c r="T77" s="161"/>
      <c r="U77" s="161"/>
      <c r="V77" s="161"/>
      <c r="W77" s="161"/>
      <c r="X77" s="161"/>
      <c r="Y77" s="150"/>
      <c r="Z77" s="150"/>
      <c r="AA77" s="150"/>
      <c r="AB77" s="150"/>
      <c r="AC77" s="150"/>
      <c r="AD77" s="150"/>
      <c r="AE77" s="150"/>
      <c r="AF77" s="150"/>
      <c r="AG77" s="150" t="s">
        <v>246</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57"/>
      <c r="B78" s="158"/>
      <c r="C78" s="261"/>
      <c r="D78" s="262"/>
      <c r="E78" s="262"/>
      <c r="F78" s="262"/>
      <c r="G78" s="262"/>
      <c r="H78" s="161"/>
      <c r="I78" s="161"/>
      <c r="J78" s="161"/>
      <c r="K78" s="161"/>
      <c r="L78" s="161"/>
      <c r="M78" s="161"/>
      <c r="N78" s="161"/>
      <c r="O78" s="161"/>
      <c r="P78" s="161"/>
      <c r="Q78" s="161"/>
      <c r="R78" s="161"/>
      <c r="S78" s="161"/>
      <c r="T78" s="161"/>
      <c r="U78" s="161"/>
      <c r="V78" s="161"/>
      <c r="W78" s="161"/>
      <c r="X78" s="161"/>
      <c r="Y78" s="150"/>
      <c r="Z78" s="150"/>
      <c r="AA78" s="150"/>
      <c r="AB78" s="150"/>
      <c r="AC78" s="150"/>
      <c r="AD78" s="150"/>
      <c r="AE78" s="150"/>
      <c r="AF78" s="150"/>
      <c r="AG78" s="150" t="s">
        <v>221</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x14ac:dyDescent="0.2">
      <c r="A79" s="164" t="s">
        <v>212</v>
      </c>
      <c r="B79" s="165" t="s">
        <v>173</v>
      </c>
      <c r="C79" s="179" t="s">
        <v>174</v>
      </c>
      <c r="D79" s="166"/>
      <c r="E79" s="167"/>
      <c r="F79" s="168"/>
      <c r="G79" s="168">
        <f>SUMIF(AG80:AG85,"&lt;&gt;NOR",G80:G85)</f>
        <v>38571.4</v>
      </c>
      <c r="H79" s="168"/>
      <c r="I79" s="168">
        <f>SUM(I80:I85)</f>
        <v>0</v>
      </c>
      <c r="J79" s="168"/>
      <c r="K79" s="168">
        <f>SUM(K80:K85)</f>
        <v>0</v>
      </c>
      <c r="L79" s="168"/>
      <c r="M79" s="168">
        <f>SUM(M80:M85)</f>
        <v>46671.393999999993</v>
      </c>
      <c r="N79" s="168"/>
      <c r="O79" s="168">
        <f>SUM(O80:O85)</f>
        <v>0</v>
      </c>
      <c r="P79" s="168"/>
      <c r="Q79" s="168">
        <f>SUM(Q80:Q85)</f>
        <v>0</v>
      </c>
      <c r="R79" s="168"/>
      <c r="S79" s="168"/>
      <c r="T79" s="169"/>
      <c r="U79" s="163"/>
      <c r="V79" s="163">
        <f>SUM(V80:V85)</f>
        <v>0</v>
      </c>
      <c r="W79" s="163"/>
      <c r="X79" s="163"/>
      <c r="AG79" t="s">
        <v>213</v>
      </c>
    </row>
    <row r="80" spans="1:60" outlineLevel="1" x14ac:dyDescent="0.2">
      <c r="A80" s="170">
        <v>35</v>
      </c>
      <c r="B80" s="171" t="s">
        <v>1918</v>
      </c>
      <c r="C80" s="180" t="s">
        <v>1989</v>
      </c>
      <c r="D80" s="172" t="s">
        <v>1861</v>
      </c>
      <c r="E80" s="173">
        <v>5</v>
      </c>
      <c r="F80" s="174">
        <v>452.2</v>
      </c>
      <c r="G80" s="175">
        <f>ROUND(E80*F80,2)</f>
        <v>2261</v>
      </c>
      <c r="H80" s="174"/>
      <c r="I80" s="175">
        <f>ROUND(E80*H80,2)</f>
        <v>0</v>
      </c>
      <c r="J80" s="174"/>
      <c r="K80" s="175">
        <f>ROUND(E80*J80,2)</f>
        <v>0</v>
      </c>
      <c r="L80" s="175">
        <v>21</v>
      </c>
      <c r="M80" s="175">
        <f>G80*(1+L80/100)</f>
        <v>2735.81</v>
      </c>
      <c r="N80" s="175">
        <v>0</v>
      </c>
      <c r="O80" s="175">
        <f>ROUND(E80*N80,2)</f>
        <v>0</v>
      </c>
      <c r="P80" s="175">
        <v>0</v>
      </c>
      <c r="Q80" s="175">
        <f>ROUND(E80*P80,2)</f>
        <v>0</v>
      </c>
      <c r="R80" s="175"/>
      <c r="S80" s="175" t="s">
        <v>288</v>
      </c>
      <c r="T80" s="176" t="s">
        <v>218</v>
      </c>
      <c r="U80" s="161">
        <v>0</v>
      </c>
      <c r="V80" s="161">
        <f>ROUND(E80*U80,2)</f>
        <v>0</v>
      </c>
      <c r="W80" s="161"/>
      <c r="X80" s="161" t="s">
        <v>241</v>
      </c>
      <c r="Y80" s="150"/>
      <c r="Z80" s="150"/>
      <c r="AA80" s="150"/>
      <c r="AB80" s="150"/>
      <c r="AC80" s="150"/>
      <c r="AD80" s="150"/>
      <c r="AE80" s="150"/>
      <c r="AF80" s="150"/>
      <c r="AG80" s="150" t="s">
        <v>1856</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57"/>
      <c r="B81" s="158"/>
      <c r="C81" s="250"/>
      <c r="D81" s="251"/>
      <c r="E81" s="251"/>
      <c r="F81" s="251"/>
      <c r="G81" s="251"/>
      <c r="H81" s="161"/>
      <c r="I81" s="161"/>
      <c r="J81" s="161"/>
      <c r="K81" s="161"/>
      <c r="L81" s="161"/>
      <c r="M81" s="161"/>
      <c r="N81" s="161"/>
      <c r="O81" s="161"/>
      <c r="P81" s="161"/>
      <c r="Q81" s="161"/>
      <c r="R81" s="161"/>
      <c r="S81" s="161"/>
      <c r="T81" s="161"/>
      <c r="U81" s="161"/>
      <c r="V81" s="161"/>
      <c r="W81" s="161"/>
      <c r="X81" s="161"/>
      <c r="Y81" s="150"/>
      <c r="Z81" s="150"/>
      <c r="AA81" s="150"/>
      <c r="AB81" s="150"/>
      <c r="AC81" s="150"/>
      <c r="AD81" s="150"/>
      <c r="AE81" s="150"/>
      <c r="AF81" s="150"/>
      <c r="AG81" s="150" t="s">
        <v>221</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70">
        <v>36</v>
      </c>
      <c r="B82" s="171" t="s">
        <v>1920</v>
      </c>
      <c r="C82" s="180" t="s">
        <v>1991</v>
      </c>
      <c r="D82" s="172" t="s">
        <v>1861</v>
      </c>
      <c r="E82" s="173">
        <v>15</v>
      </c>
      <c r="F82" s="174">
        <v>2303.2399999999998</v>
      </c>
      <c r="G82" s="175">
        <f>ROUND(E82*F82,2)</f>
        <v>34548.6</v>
      </c>
      <c r="H82" s="174"/>
      <c r="I82" s="175">
        <f>ROUND(E82*H82,2)</f>
        <v>0</v>
      </c>
      <c r="J82" s="174"/>
      <c r="K82" s="175">
        <f>ROUND(E82*J82,2)</f>
        <v>0</v>
      </c>
      <c r="L82" s="175">
        <v>21</v>
      </c>
      <c r="M82" s="175">
        <f>G82*(1+L82/100)</f>
        <v>41803.805999999997</v>
      </c>
      <c r="N82" s="175">
        <v>0</v>
      </c>
      <c r="O82" s="175">
        <f>ROUND(E82*N82,2)</f>
        <v>0</v>
      </c>
      <c r="P82" s="175">
        <v>0</v>
      </c>
      <c r="Q82" s="175">
        <f>ROUND(E82*P82,2)</f>
        <v>0</v>
      </c>
      <c r="R82" s="175"/>
      <c r="S82" s="175" t="s">
        <v>288</v>
      </c>
      <c r="T82" s="176" t="s">
        <v>218</v>
      </c>
      <c r="U82" s="161">
        <v>0</v>
      </c>
      <c r="V82" s="161">
        <f>ROUND(E82*U82,2)</f>
        <v>0</v>
      </c>
      <c r="W82" s="161"/>
      <c r="X82" s="161" t="s">
        <v>241</v>
      </c>
      <c r="Y82" s="150"/>
      <c r="Z82" s="150"/>
      <c r="AA82" s="150"/>
      <c r="AB82" s="150"/>
      <c r="AC82" s="150"/>
      <c r="AD82" s="150"/>
      <c r="AE82" s="150"/>
      <c r="AF82" s="150"/>
      <c r="AG82" s="150" t="s">
        <v>1856</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57"/>
      <c r="B83" s="158"/>
      <c r="C83" s="250"/>
      <c r="D83" s="251"/>
      <c r="E83" s="251"/>
      <c r="F83" s="251"/>
      <c r="G83" s="251"/>
      <c r="H83" s="161"/>
      <c r="I83" s="161"/>
      <c r="J83" s="161"/>
      <c r="K83" s="161"/>
      <c r="L83" s="161"/>
      <c r="M83" s="161"/>
      <c r="N83" s="161"/>
      <c r="O83" s="161"/>
      <c r="P83" s="161"/>
      <c r="Q83" s="161"/>
      <c r="R83" s="161"/>
      <c r="S83" s="161"/>
      <c r="T83" s="161"/>
      <c r="U83" s="161"/>
      <c r="V83" s="161"/>
      <c r="W83" s="161"/>
      <c r="X83" s="161"/>
      <c r="Y83" s="150"/>
      <c r="Z83" s="150"/>
      <c r="AA83" s="150"/>
      <c r="AB83" s="150"/>
      <c r="AC83" s="150"/>
      <c r="AD83" s="150"/>
      <c r="AE83" s="150"/>
      <c r="AF83" s="150"/>
      <c r="AG83" s="150" t="s">
        <v>221</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0">
        <v>37</v>
      </c>
      <c r="B84" s="171" t="s">
        <v>1922</v>
      </c>
      <c r="C84" s="180" t="s">
        <v>1993</v>
      </c>
      <c r="D84" s="172" t="s">
        <v>1861</v>
      </c>
      <c r="E84" s="173">
        <v>2</v>
      </c>
      <c r="F84" s="174">
        <v>880.9</v>
      </c>
      <c r="G84" s="175">
        <f>ROUND(E84*F84,2)</f>
        <v>1761.8</v>
      </c>
      <c r="H84" s="174"/>
      <c r="I84" s="175">
        <f>ROUND(E84*H84,2)</f>
        <v>0</v>
      </c>
      <c r="J84" s="174"/>
      <c r="K84" s="175">
        <f>ROUND(E84*J84,2)</f>
        <v>0</v>
      </c>
      <c r="L84" s="175">
        <v>21</v>
      </c>
      <c r="M84" s="175">
        <f>G84*(1+L84/100)</f>
        <v>2131.7779999999998</v>
      </c>
      <c r="N84" s="175">
        <v>0</v>
      </c>
      <c r="O84" s="175">
        <f>ROUND(E84*N84,2)</f>
        <v>0</v>
      </c>
      <c r="P84" s="175">
        <v>0</v>
      </c>
      <c r="Q84" s="175">
        <f>ROUND(E84*P84,2)</f>
        <v>0</v>
      </c>
      <c r="R84" s="175"/>
      <c r="S84" s="175" t="s">
        <v>288</v>
      </c>
      <c r="T84" s="176" t="s">
        <v>218</v>
      </c>
      <c r="U84" s="161">
        <v>0</v>
      </c>
      <c r="V84" s="161">
        <f>ROUND(E84*U84,2)</f>
        <v>0</v>
      </c>
      <c r="W84" s="161"/>
      <c r="X84" s="161" t="s">
        <v>241</v>
      </c>
      <c r="Y84" s="150"/>
      <c r="Z84" s="150"/>
      <c r="AA84" s="150"/>
      <c r="AB84" s="150"/>
      <c r="AC84" s="150"/>
      <c r="AD84" s="150"/>
      <c r="AE84" s="150"/>
      <c r="AF84" s="150"/>
      <c r="AG84" s="150" t="s">
        <v>1856</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57"/>
      <c r="B85" s="158"/>
      <c r="C85" s="250"/>
      <c r="D85" s="251"/>
      <c r="E85" s="251"/>
      <c r="F85" s="251"/>
      <c r="G85" s="251"/>
      <c r="H85" s="161"/>
      <c r="I85" s="161"/>
      <c r="J85" s="161"/>
      <c r="K85" s="161"/>
      <c r="L85" s="161"/>
      <c r="M85" s="161"/>
      <c r="N85" s="161"/>
      <c r="O85" s="161"/>
      <c r="P85" s="161"/>
      <c r="Q85" s="161"/>
      <c r="R85" s="161"/>
      <c r="S85" s="161"/>
      <c r="T85" s="161"/>
      <c r="U85" s="161"/>
      <c r="V85" s="161"/>
      <c r="W85" s="161"/>
      <c r="X85" s="161"/>
      <c r="Y85" s="150"/>
      <c r="Z85" s="150"/>
      <c r="AA85" s="150"/>
      <c r="AB85" s="150"/>
      <c r="AC85" s="150"/>
      <c r="AD85" s="150"/>
      <c r="AE85" s="150"/>
      <c r="AF85" s="150"/>
      <c r="AG85" s="150" t="s">
        <v>221</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x14ac:dyDescent="0.2">
      <c r="A86" s="164" t="s">
        <v>212</v>
      </c>
      <c r="B86" s="165" t="s">
        <v>175</v>
      </c>
      <c r="C86" s="179" t="s">
        <v>176</v>
      </c>
      <c r="D86" s="166"/>
      <c r="E86" s="167"/>
      <c r="F86" s="168"/>
      <c r="G86" s="168">
        <f>SUMIF(AG87:AG108,"&lt;&gt;NOR",G87:G108)</f>
        <v>10500.33</v>
      </c>
      <c r="H86" s="168"/>
      <c r="I86" s="168">
        <f>SUM(I87:I108)</f>
        <v>0</v>
      </c>
      <c r="J86" s="168"/>
      <c r="K86" s="168">
        <f>SUM(K87:K108)</f>
        <v>0</v>
      </c>
      <c r="L86" s="168"/>
      <c r="M86" s="168">
        <f>SUM(M87:M108)</f>
        <v>12705.399299999999</v>
      </c>
      <c r="N86" s="168"/>
      <c r="O86" s="168">
        <f>SUM(O87:O108)</f>
        <v>0</v>
      </c>
      <c r="P86" s="168"/>
      <c r="Q86" s="168">
        <f>SUM(Q87:Q108)</f>
        <v>0</v>
      </c>
      <c r="R86" s="168"/>
      <c r="S86" s="168"/>
      <c r="T86" s="169"/>
      <c r="U86" s="163"/>
      <c r="V86" s="163">
        <f>SUM(V87:V108)</f>
        <v>0</v>
      </c>
      <c r="W86" s="163"/>
      <c r="X86" s="163"/>
      <c r="AG86" t="s">
        <v>213</v>
      </c>
    </row>
    <row r="87" spans="1:60" outlineLevel="1" x14ac:dyDescent="0.2">
      <c r="A87" s="170">
        <v>38</v>
      </c>
      <c r="B87" s="171" t="s">
        <v>1924</v>
      </c>
      <c r="C87" s="180" t="s">
        <v>2378</v>
      </c>
      <c r="D87" s="172" t="s">
        <v>1861</v>
      </c>
      <c r="E87" s="173">
        <v>1</v>
      </c>
      <c r="F87" s="174">
        <v>5872.61</v>
      </c>
      <c r="G87" s="175">
        <f>ROUND(E87*F87,2)</f>
        <v>5872.61</v>
      </c>
      <c r="H87" s="174"/>
      <c r="I87" s="175">
        <f>ROUND(E87*H87,2)</f>
        <v>0</v>
      </c>
      <c r="J87" s="174"/>
      <c r="K87" s="175">
        <f>ROUND(E87*J87,2)</f>
        <v>0</v>
      </c>
      <c r="L87" s="175">
        <v>21</v>
      </c>
      <c r="M87" s="175">
        <f>G87*(1+L87/100)</f>
        <v>7105.8580999999995</v>
      </c>
      <c r="N87" s="175">
        <v>0</v>
      </c>
      <c r="O87" s="175">
        <f>ROUND(E87*N87,2)</f>
        <v>0</v>
      </c>
      <c r="P87" s="175">
        <v>0</v>
      </c>
      <c r="Q87" s="175">
        <f>ROUND(E87*P87,2)</f>
        <v>0</v>
      </c>
      <c r="R87" s="175"/>
      <c r="S87" s="175" t="s">
        <v>288</v>
      </c>
      <c r="T87" s="176" t="s">
        <v>218</v>
      </c>
      <c r="U87" s="161">
        <v>0</v>
      </c>
      <c r="V87" s="161">
        <f>ROUND(E87*U87,2)</f>
        <v>0</v>
      </c>
      <c r="W87" s="161"/>
      <c r="X87" s="161" t="s">
        <v>241</v>
      </c>
      <c r="Y87" s="150"/>
      <c r="Z87" s="150"/>
      <c r="AA87" s="150"/>
      <c r="AB87" s="150"/>
      <c r="AC87" s="150"/>
      <c r="AD87" s="150"/>
      <c r="AE87" s="150"/>
      <c r="AF87" s="150"/>
      <c r="AG87" s="150" t="s">
        <v>1856</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57"/>
      <c r="B88" s="158"/>
      <c r="C88" s="250"/>
      <c r="D88" s="251"/>
      <c r="E88" s="251"/>
      <c r="F88" s="251"/>
      <c r="G88" s="251"/>
      <c r="H88" s="161"/>
      <c r="I88" s="161"/>
      <c r="J88" s="161"/>
      <c r="K88" s="161"/>
      <c r="L88" s="161"/>
      <c r="M88" s="161"/>
      <c r="N88" s="161"/>
      <c r="O88" s="161"/>
      <c r="P88" s="161"/>
      <c r="Q88" s="161"/>
      <c r="R88" s="161"/>
      <c r="S88" s="161"/>
      <c r="T88" s="161"/>
      <c r="U88" s="161"/>
      <c r="V88" s="161"/>
      <c r="W88" s="161"/>
      <c r="X88" s="161"/>
      <c r="Y88" s="150"/>
      <c r="Z88" s="150"/>
      <c r="AA88" s="150"/>
      <c r="AB88" s="150"/>
      <c r="AC88" s="150"/>
      <c r="AD88" s="150"/>
      <c r="AE88" s="150"/>
      <c r="AF88" s="150"/>
      <c r="AG88" s="150" t="s">
        <v>221</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
      <c r="A89" s="170">
        <v>39</v>
      </c>
      <c r="B89" s="171" t="s">
        <v>1926</v>
      </c>
      <c r="C89" s="180" t="s">
        <v>2013</v>
      </c>
      <c r="D89" s="172" t="s">
        <v>1861</v>
      </c>
      <c r="E89" s="173">
        <v>6</v>
      </c>
      <c r="F89" s="174">
        <v>70.48</v>
      </c>
      <c r="G89" s="175">
        <f>ROUND(E89*F89,2)</f>
        <v>422.88</v>
      </c>
      <c r="H89" s="174"/>
      <c r="I89" s="175">
        <f>ROUND(E89*H89,2)</f>
        <v>0</v>
      </c>
      <c r="J89" s="174"/>
      <c r="K89" s="175">
        <f>ROUND(E89*J89,2)</f>
        <v>0</v>
      </c>
      <c r="L89" s="175">
        <v>21</v>
      </c>
      <c r="M89" s="175">
        <f>G89*(1+L89/100)</f>
        <v>511.6848</v>
      </c>
      <c r="N89" s="175">
        <v>0</v>
      </c>
      <c r="O89" s="175">
        <f>ROUND(E89*N89,2)</f>
        <v>0</v>
      </c>
      <c r="P89" s="175">
        <v>0</v>
      </c>
      <c r="Q89" s="175">
        <f>ROUND(E89*P89,2)</f>
        <v>0</v>
      </c>
      <c r="R89" s="175"/>
      <c r="S89" s="175" t="s">
        <v>288</v>
      </c>
      <c r="T89" s="176" t="s">
        <v>218</v>
      </c>
      <c r="U89" s="161">
        <v>0</v>
      </c>
      <c r="V89" s="161">
        <f>ROUND(E89*U89,2)</f>
        <v>0</v>
      </c>
      <c r="W89" s="161"/>
      <c r="X89" s="161" t="s">
        <v>241</v>
      </c>
      <c r="Y89" s="150"/>
      <c r="Z89" s="150"/>
      <c r="AA89" s="150"/>
      <c r="AB89" s="150"/>
      <c r="AC89" s="150"/>
      <c r="AD89" s="150"/>
      <c r="AE89" s="150"/>
      <c r="AF89" s="150"/>
      <c r="AG89" s="150" t="s">
        <v>1856</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
      <c r="A90" s="157"/>
      <c r="B90" s="158"/>
      <c r="C90" s="250"/>
      <c r="D90" s="251"/>
      <c r="E90" s="251"/>
      <c r="F90" s="251"/>
      <c r="G90" s="251"/>
      <c r="H90" s="161"/>
      <c r="I90" s="161"/>
      <c r="J90" s="161"/>
      <c r="K90" s="161"/>
      <c r="L90" s="161"/>
      <c r="M90" s="161"/>
      <c r="N90" s="161"/>
      <c r="O90" s="161"/>
      <c r="P90" s="161"/>
      <c r="Q90" s="161"/>
      <c r="R90" s="161"/>
      <c r="S90" s="161"/>
      <c r="T90" s="161"/>
      <c r="U90" s="161"/>
      <c r="V90" s="161"/>
      <c r="W90" s="161"/>
      <c r="X90" s="161"/>
      <c r="Y90" s="150"/>
      <c r="Z90" s="150"/>
      <c r="AA90" s="150"/>
      <c r="AB90" s="150"/>
      <c r="AC90" s="150"/>
      <c r="AD90" s="150"/>
      <c r="AE90" s="150"/>
      <c r="AF90" s="150"/>
      <c r="AG90" s="150" t="s">
        <v>221</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
      <c r="A91" s="170">
        <v>40</v>
      </c>
      <c r="B91" s="171" t="s">
        <v>1928</v>
      </c>
      <c r="C91" s="180" t="s">
        <v>2379</v>
      </c>
      <c r="D91" s="172" t="s">
        <v>1861</v>
      </c>
      <c r="E91" s="173">
        <v>1</v>
      </c>
      <c r="F91" s="174">
        <v>293.64</v>
      </c>
      <c r="G91" s="175">
        <f>ROUND(E91*F91,2)</f>
        <v>293.64</v>
      </c>
      <c r="H91" s="174"/>
      <c r="I91" s="175">
        <f>ROUND(E91*H91,2)</f>
        <v>0</v>
      </c>
      <c r="J91" s="174"/>
      <c r="K91" s="175">
        <f>ROUND(E91*J91,2)</f>
        <v>0</v>
      </c>
      <c r="L91" s="175">
        <v>21</v>
      </c>
      <c r="M91" s="175">
        <f>G91*(1+L91/100)</f>
        <v>355.30439999999999</v>
      </c>
      <c r="N91" s="175">
        <v>0</v>
      </c>
      <c r="O91" s="175">
        <f>ROUND(E91*N91,2)</f>
        <v>0</v>
      </c>
      <c r="P91" s="175">
        <v>0</v>
      </c>
      <c r="Q91" s="175">
        <f>ROUND(E91*P91,2)</f>
        <v>0</v>
      </c>
      <c r="R91" s="175"/>
      <c r="S91" s="175" t="s">
        <v>288</v>
      </c>
      <c r="T91" s="176" t="s">
        <v>218</v>
      </c>
      <c r="U91" s="161">
        <v>0</v>
      </c>
      <c r="V91" s="161">
        <f>ROUND(E91*U91,2)</f>
        <v>0</v>
      </c>
      <c r="W91" s="161"/>
      <c r="X91" s="161" t="s">
        <v>241</v>
      </c>
      <c r="Y91" s="150"/>
      <c r="Z91" s="150"/>
      <c r="AA91" s="150"/>
      <c r="AB91" s="150"/>
      <c r="AC91" s="150"/>
      <c r="AD91" s="150"/>
      <c r="AE91" s="150"/>
      <c r="AF91" s="150"/>
      <c r="AG91" s="150" t="s">
        <v>1856</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
      <c r="A92" s="157"/>
      <c r="B92" s="158"/>
      <c r="C92" s="250"/>
      <c r="D92" s="251"/>
      <c r="E92" s="251"/>
      <c r="F92" s="251"/>
      <c r="G92" s="251"/>
      <c r="H92" s="161"/>
      <c r="I92" s="161"/>
      <c r="J92" s="161"/>
      <c r="K92" s="161"/>
      <c r="L92" s="161"/>
      <c r="M92" s="161"/>
      <c r="N92" s="161"/>
      <c r="O92" s="161"/>
      <c r="P92" s="161"/>
      <c r="Q92" s="161"/>
      <c r="R92" s="161"/>
      <c r="S92" s="161"/>
      <c r="T92" s="161"/>
      <c r="U92" s="161"/>
      <c r="V92" s="161"/>
      <c r="W92" s="161"/>
      <c r="X92" s="161"/>
      <c r="Y92" s="150"/>
      <c r="Z92" s="150"/>
      <c r="AA92" s="150"/>
      <c r="AB92" s="150"/>
      <c r="AC92" s="150"/>
      <c r="AD92" s="150"/>
      <c r="AE92" s="150"/>
      <c r="AF92" s="150"/>
      <c r="AG92" s="150" t="s">
        <v>221</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
      <c r="A93" s="170">
        <v>41</v>
      </c>
      <c r="B93" s="171" t="s">
        <v>1930</v>
      </c>
      <c r="C93" s="180" t="s">
        <v>1953</v>
      </c>
      <c r="D93" s="172" t="s">
        <v>1861</v>
      </c>
      <c r="E93" s="173">
        <v>1</v>
      </c>
      <c r="F93" s="174">
        <v>1045.3399999999999</v>
      </c>
      <c r="G93" s="175">
        <f>ROUND(E93*F93,2)</f>
        <v>1045.3399999999999</v>
      </c>
      <c r="H93" s="174"/>
      <c r="I93" s="175">
        <f>ROUND(E93*H93,2)</f>
        <v>0</v>
      </c>
      <c r="J93" s="174"/>
      <c r="K93" s="175">
        <f>ROUND(E93*J93,2)</f>
        <v>0</v>
      </c>
      <c r="L93" s="175">
        <v>21</v>
      </c>
      <c r="M93" s="175">
        <f>G93*(1+L93/100)</f>
        <v>1264.8613999999998</v>
      </c>
      <c r="N93" s="175">
        <v>0</v>
      </c>
      <c r="O93" s="175">
        <f>ROUND(E93*N93,2)</f>
        <v>0</v>
      </c>
      <c r="P93" s="175">
        <v>0</v>
      </c>
      <c r="Q93" s="175">
        <f>ROUND(E93*P93,2)</f>
        <v>0</v>
      </c>
      <c r="R93" s="175"/>
      <c r="S93" s="175" t="s">
        <v>288</v>
      </c>
      <c r="T93" s="176" t="s">
        <v>218</v>
      </c>
      <c r="U93" s="161">
        <v>0</v>
      </c>
      <c r="V93" s="161">
        <f>ROUND(E93*U93,2)</f>
        <v>0</v>
      </c>
      <c r="W93" s="161"/>
      <c r="X93" s="161" t="s">
        <v>241</v>
      </c>
      <c r="Y93" s="150"/>
      <c r="Z93" s="150"/>
      <c r="AA93" s="150"/>
      <c r="AB93" s="150"/>
      <c r="AC93" s="150"/>
      <c r="AD93" s="150"/>
      <c r="AE93" s="150"/>
      <c r="AF93" s="150"/>
      <c r="AG93" s="150" t="s">
        <v>1856</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
      <c r="A94" s="157"/>
      <c r="B94" s="158"/>
      <c r="C94" s="250"/>
      <c r="D94" s="251"/>
      <c r="E94" s="251"/>
      <c r="F94" s="251"/>
      <c r="G94" s="251"/>
      <c r="H94" s="161"/>
      <c r="I94" s="161"/>
      <c r="J94" s="161"/>
      <c r="K94" s="161"/>
      <c r="L94" s="161"/>
      <c r="M94" s="161"/>
      <c r="N94" s="161"/>
      <c r="O94" s="161"/>
      <c r="P94" s="161"/>
      <c r="Q94" s="161"/>
      <c r="R94" s="161"/>
      <c r="S94" s="161"/>
      <c r="T94" s="161"/>
      <c r="U94" s="161"/>
      <c r="V94" s="161"/>
      <c r="W94" s="161"/>
      <c r="X94" s="161"/>
      <c r="Y94" s="150"/>
      <c r="Z94" s="150"/>
      <c r="AA94" s="150"/>
      <c r="AB94" s="150"/>
      <c r="AC94" s="150"/>
      <c r="AD94" s="150"/>
      <c r="AE94" s="150"/>
      <c r="AF94" s="150"/>
      <c r="AG94" s="150" t="s">
        <v>221</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
      <c r="A95" s="170">
        <v>42</v>
      </c>
      <c r="B95" s="171" t="s">
        <v>1932</v>
      </c>
      <c r="C95" s="180" t="s">
        <v>2041</v>
      </c>
      <c r="D95" s="172" t="s">
        <v>1861</v>
      </c>
      <c r="E95" s="173">
        <v>1</v>
      </c>
      <c r="F95" s="174">
        <v>1045.3399999999999</v>
      </c>
      <c r="G95" s="175">
        <f>ROUND(E95*F95,2)</f>
        <v>1045.3399999999999</v>
      </c>
      <c r="H95" s="174"/>
      <c r="I95" s="175">
        <f>ROUND(E95*H95,2)</f>
        <v>0</v>
      </c>
      <c r="J95" s="174"/>
      <c r="K95" s="175">
        <f>ROUND(E95*J95,2)</f>
        <v>0</v>
      </c>
      <c r="L95" s="175">
        <v>21</v>
      </c>
      <c r="M95" s="175">
        <f>G95*(1+L95/100)</f>
        <v>1264.8613999999998</v>
      </c>
      <c r="N95" s="175">
        <v>0</v>
      </c>
      <c r="O95" s="175">
        <f>ROUND(E95*N95,2)</f>
        <v>0</v>
      </c>
      <c r="P95" s="175">
        <v>0</v>
      </c>
      <c r="Q95" s="175">
        <f>ROUND(E95*P95,2)</f>
        <v>0</v>
      </c>
      <c r="R95" s="175"/>
      <c r="S95" s="175" t="s">
        <v>288</v>
      </c>
      <c r="T95" s="176" t="s">
        <v>218</v>
      </c>
      <c r="U95" s="161">
        <v>0</v>
      </c>
      <c r="V95" s="161">
        <f>ROUND(E95*U95,2)</f>
        <v>0</v>
      </c>
      <c r="W95" s="161"/>
      <c r="X95" s="161" t="s">
        <v>241</v>
      </c>
      <c r="Y95" s="150"/>
      <c r="Z95" s="150"/>
      <c r="AA95" s="150"/>
      <c r="AB95" s="150"/>
      <c r="AC95" s="150"/>
      <c r="AD95" s="150"/>
      <c r="AE95" s="150"/>
      <c r="AF95" s="150"/>
      <c r="AG95" s="150" t="s">
        <v>1856</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57"/>
      <c r="B96" s="158"/>
      <c r="C96" s="250"/>
      <c r="D96" s="251"/>
      <c r="E96" s="251"/>
      <c r="F96" s="251"/>
      <c r="G96" s="251"/>
      <c r="H96" s="161"/>
      <c r="I96" s="161"/>
      <c r="J96" s="161"/>
      <c r="K96" s="161"/>
      <c r="L96" s="161"/>
      <c r="M96" s="161"/>
      <c r="N96" s="161"/>
      <c r="O96" s="161"/>
      <c r="P96" s="161"/>
      <c r="Q96" s="161"/>
      <c r="R96" s="161"/>
      <c r="S96" s="161"/>
      <c r="T96" s="161"/>
      <c r="U96" s="161"/>
      <c r="V96" s="161"/>
      <c r="W96" s="161"/>
      <c r="X96" s="161"/>
      <c r="Y96" s="150"/>
      <c r="Z96" s="150"/>
      <c r="AA96" s="150"/>
      <c r="AB96" s="150"/>
      <c r="AC96" s="150"/>
      <c r="AD96" s="150"/>
      <c r="AE96" s="150"/>
      <c r="AF96" s="150"/>
      <c r="AG96" s="150" t="s">
        <v>221</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
      <c r="A97" s="170">
        <v>43</v>
      </c>
      <c r="B97" s="171" t="s">
        <v>1934</v>
      </c>
      <c r="C97" s="180" t="s">
        <v>2026</v>
      </c>
      <c r="D97" s="172" t="s">
        <v>1861</v>
      </c>
      <c r="E97" s="173">
        <v>3</v>
      </c>
      <c r="F97" s="174">
        <v>117.46</v>
      </c>
      <c r="G97" s="175">
        <f>ROUND(E97*F97,2)</f>
        <v>352.38</v>
      </c>
      <c r="H97" s="174"/>
      <c r="I97" s="175">
        <f>ROUND(E97*H97,2)</f>
        <v>0</v>
      </c>
      <c r="J97" s="174"/>
      <c r="K97" s="175">
        <f>ROUND(E97*J97,2)</f>
        <v>0</v>
      </c>
      <c r="L97" s="175">
        <v>21</v>
      </c>
      <c r="M97" s="175">
        <f>G97*(1+L97/100)</f>
        <v>426.37979999999999</v>
      </c>
      <c r="N97" s="175">
        <v>0</v>
      </c>
      <c r="O97" s="175">
        <f>ROUND(E97*N97,2)</f>
        <v>0</v>
      </c>
      <c r="P97" s="175">
        <v>0</v>
      </c>
      <c r="Q97" s="175">
        <f>ROUND(E97*P97,2)</f>
        <v>0</v>
      </c>
      <c r="R97" s="175"/>
      <c r="S97" s="175" t="s">
        <v>288</v>
      </c>
      <c r="T97" s="176" t="s">
        <v>218</v>
      </c>
      <c r="U97" s="161">
        <v>0</v>
      </c>
      <c r="V97" s="161">
        <f>ROUND(E97*U97,2)</f>
        <v>0</v>
      </c>
      <c r="W97" s="161"/>
      <c r="X97" s="161" t="s">
        <v>241</v>
      </c>
      <c r="Y97" s="150"/>
      <c r="Z97" s="150"/>
      <c r="AA97" s="150"/>
      <c r="AB97" s="150"/>
      <c r="AC97" s="150"/>
      <c r="AD97" s="150"/>
      <c r="AE97" s="150"/>
      <c r="AF97" s="150"/>
      <c r="AG97" s="150" t="s">
        <v>1856</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
      <c r="A98" s="157"/>
      <c r="B98" s="158"/>
      <c r="C98" s="250"/>
      <c r="D98" s="251"/>
      <c r="E98" s="251"/>
      <c r="F98" s="251"/>
      <c r="G98" s="251"/>
      <c r="H98" s="161"/>
      <c r="I98" s="161"/>
      <c r="J98" s="161"/>
      <c r="K98" s="161"/>
      <c r="L98" s="161"/>
      <c r="M98" s="161"/>
      <c r="N98" s="161"/>
      <c r="O98" s="161"/>
      <c r="P98" s="161"/>
      <c r="Q98" s="161"/>
      <c r="R98" s="161"/>
      <c r="S98" s="161"/>
      <c r="T98" s="161"/>
      <c r="U98" s="161"/>
      <c r="V98" s="161"/>
      <c r="W98" s="161"/>
      <c r="X98" s="161"/>
      <c r="Y98" s="150"/>
      <c r="Z98" s="150"/>
      <c r="AA98" s="150"/>
      <c r="AB98" s="150"/>
      <c r="AC98" s="150"/>
      <c r="AD98" s="150"/>
      <c r="AE98" s="150"/>
      <c r="AF98" s="150"/>
      <c r="AG98" s="150" t="s">
        <v>221</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
      <c r="A99" s="170">
        <v>44</v>
      </c>
      <c r="B99" s="171" t="s">
        <v>1936</v>
      </c>
      <c r="C99" s="180" t="s">
        <v>2028</v>
      </c>
      <c r="D99" s="172" t="s">
        <v>1861</v>
      </c>
      <c r="E99" s="173">
        <v>2</v>
      </c>
      <c r="F99" s="174">
        <v>117.46</v>
      </c>
      <c r="G99" s="175">
        <f>ROUND(E99*F99,2)</f>
        <v>234.92</v>
      </c>
      <c r="H99" s="174"/>
      <c r="I99" s="175">
        <f>ROUND(E99*H99,2)</f>
        <v>0</v>
      </c>
      <c r="J99" s="174"/>
      <c r="K99" s="175">
        <f>ROUND(E99*J99,2)</f>
        <v>0</v>
      </c>
      <c r="L99" s="175">
        <v>21</v>
      </c>
      <c r="M99" s="175">
        <f>G99*(1+L99/100)</f>
        <v>284.25319999999999</v>
      </c>
      <c r="N99" s="175">
        <v>0</v>
      </c>
      <c r="O99" s="175">
        <f>ROUND(E99*N99,2)</f>
        <v>0</v>
      </c>
      <c r="P99" s="175">
        <v>0</v>
      </c>
      <c r="Q99" s="175">
        <f>ROUND(E99*P99,2)</f>
        <v>0</v>
      </c>
      <c r="R99" s="175"/>
      <c r="S99" s="175" t="s">
        <v>288</v>
      </c>
      <c r="T99" s="176" t="s">
        <v>218</v>
      </c>
      <c r="U99" s="161">
        <v>0</v>
      </c>
      <c r="V99" s="161">
        <f>ROUND(E99*U99,2)</f>
        <v>0</v>
      </c>
      <c r="W99" s="161"/>
      <c r="X99" s="161" t="s">
        <v>241</v>
      </c>
      <c r="Y99" s="150"/>
      <c r="Z99" s="150"/>
      <c r="AA99" s="150"/>
      <c r="AB99" s="150"/>
      <c r="AC99" s="150"/>
      <c r="AD99" s="150"/>
      <c r="AE99" s="150"/>
      <c r="AF99" s="150"/>
      <c r="AG99" s="150" t="s">
        <v>1856</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
      <c r="A100" s="157"/>
      <c r="B100" s="158"/>
      <c r="C100" s="250"/>
      <c r="D100" s="251"/>
      <c r="E100" s="251"/>
      <c r="F100" s="251"/>
      <c r="G100" s="251"/>
      <c r="H100" s="161"/>
      <c r="I100" s="161"/>
      <c r="J100" s="161"/>
      <c r="K100" s="161"/>
      <c r="L100" s="161"/>
      <c r="M100" s="161"/>
      <c r="N100" s="161"/>
      <c r="O100" s="161"/>
      <c r="P100" s="161"/>
      <c r="Q100" s="161"/>
      <c r="R100" s="161"/>
      <c r="S100" s="161"/>
      <c r="T100" s="161"/>
      <c r="U100" s="161"/>
      <c r="V100" s="161"/>
      <c r="W100" s="161"/>
      <c r="X100" s="161"/>
      <c r="Y100" s="150"/>
      <c r="Z100" s="150"/>
      <c r="AA100" s="150"/>
      <c r="AB100" s="150"/>
      <c r="AC100" s="150"/>
      <c r="AD100" s="150"/>
      <c r="AE100" s="150"/>
      <c r="AF100" s="150"/>
      <c r="AG100" s="150" t="s">
        <v>221</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0">
        <v>45</v>
      </c>
      <c r="B101" s="171" t="s">
        <v>1938</v>
      </c>
      <c r="C101" s="180" t="s">
        <v>2030</v>
      </c>
      <c r="D101" s="172" t="s">
        <v>1861</v>
      </c>
      <c r="E101" s="173">
        <v>3</v>
      </c>
      <c r="F101" s="174">
        <v>58.73</v>
      </c>
      <c r="G101" s="175">
        <f>ROUND(E101*F101,2)</f>
        <v>176.19</v>
      </c>
      <c r="H101" s="174"/>
      <c r="I101" s="175">
        <f>ROUND(E101*H101,2)</f>
        <v>0</v>
      </c>
      <c r="J101" s="174"/>
      <c r="K101" s="175">
        <f>ROUND(E101*J101,2)</f>
        <v>0</v>
      </c>
      <c r="L101" s="175">
        <v>21</v>
      </c>
      <c r="M101" s="175">
        <f>G101*(1+L101/100)</f>
        <v>213.18989999999999</v>
      </c>
      <c r="N101" s="175">
        <v>0</v>
      </c>
      <c r="O101" s="175">
        <f>ROUND(E101*N101,2)</f>
        <v>0</v>
      </c>
      <c r="P101" s="175">
        <v>0</v>
      </c>
      <c r="Q101" s="175">
        <f>ROUND(E101*P101,2)</f>
        <v>0</v>
      </c>
      <c r="R101" s="175"/>
      <c r="S101" s="175" t="s">
        <v>288</v>
      </c>
      <c r="T101" s="176" t="s">
        <v>218</v>
      </c>
      <c r="U101" s="161">
        <v>0</v>
      </c>
      <c r="V101" s="161">
        <f>ROUND(E101*U101,2)</f>
        <v>0</v>
      </c>
      <c r="W101" s="161"/>
      <c r="X101" s="161" t="s">
        <v>241</v>
      </c>
      <c r="Y101" s="150"/>
      <c r="Z101" s="150"/>
      <c r="AA101" s="150"/>
      <c r="AB101" s="150"/>
      <c r="AC101" s="150"/>
      <c r="AD101" s="150"/>
      <c r="AE101" s="150"/>
      <c r="AF101" s="150"/>
      <c r="AG101" s="150" t="s">
        <v>1856</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57"/>
      <c r="B102" s="158"/>
      <c r="C102" s="250"/>
      <c r="D102" s="251"/>
      <c r="E102" s="251"/>
      <c r="F102" s="251"/>
      <c r="G102" s="251"/>
      <c r="H102" s="161"/>
      <c r="I102" s="161"/>
      <c r="J102" s="161"/>
      <c r="K102" s="161"/>
      <c r="L102" s="161"/>
      <c r="M102" s="161"/>
      <c r="N102" s="161"/>
      <c r="O102" s="161"/>
      <c r="P102" s="161"/>
      <c r="Q102" s="161"/>
      <c r="R102" s="161"/>
      <c r="S102" s="161"/>
      <c r="T102" s="161"/>
      <c r="U102" s="161"/>
      <c r="V102" s="161"/>
      <c r="W102" s="161"/>
      <c r="X102" s="161"/>
      <c r="Y102" s="150"/>
      <c r="Z102" s="150"/>
      <c r="AA102" s="150"/>
      <c r="AB102" s="150"/>
      <c r="AC102" s="150"/>
      <c r="AD102" s="150"/>
      <c r="AE102" s="150"/>
      <c r="AF102" s="150"/>
      <c r="AG102" s="150" t="s">
        <v>221</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
      <c r="A103" s="170">
        <v>46</v>
      </c>
      <c r="B103" s="171" t="s">
        <v>1940</v>
      </c>
      <c r="C103" s="180" t="s">
        <v>2032</v>
      </c>
      <c r="D103" s="172" t="s">
        <v>1861</v>
      </c>
      <c r="E103" s="173">
        <v>2</v>
      </c>
      <c r="F103" s="174">
        <v>176.18</v>
      </c>
      <c r="G103" s="175">
        <f>ROUND(E103*F103,2)</f>
        <v>352.36</v>
      </c>
      <c r="H103" s="174"/>
      <c r="I103" s="175">
        <f>ROUND(E103*H103,2)</f>
        <v>0</v>
      </c>
      <c r="J103" s="174"/>
      <c r="K103" s="175">
        <f>ROUND(E103*J103,2)</f>
        <v>0</v>
      </c>
      <c r="L103" s="175">
        <v>21</v>
      </c>
      <c r="M103" s="175">
        <f>G103*(1+L103/100)</f>
        <v>426.35559999999998</v>
      </c>
      <c r="N103" s="175">
        <v>0</v>
      </c>
      <c r="O103" s="175">
        <f>ROUND(E103*N103,2)</f>
        <v>0</v>
      </c>
      <c r="P103" s="175">
        <v>0</v>
      </c>
      <c r="Q103" s="175">
        <f>ROUND(E103*P103,2)</f>
        <v>0</v>
      </c>
      <c r="R103" s="175"/>
      <c r="S103" s="175" t="s">
        <v>288</v>
      </c>
      <c r="T103" s="176" t="s">
        <v>218</v>
      </c>
      <c r="U103" s="161">
        <v>0</v>
      </c>
      <c r="V103" s="161">
        <f>ROUND(E103*U103,2)</f>
        <v>0</v>
      </c>
      <c r="W103" s="161"/>
      <c r="X103" s="161" t="s">
        <v>241</v>
      </c>
      <c r="Y103" s="150"/>
      <c r="Z103" s="150"/>
      <c r="AA103" s="150"/>
      <c r="AB103" s="150"/>
      <c r="AC103" s="150"/>
      <c r="AD103" s="150"/>
      <c r="AE103" s="150"/>
      <c r="AF103" s="150"/>
      <c r="AG103" s="150" t="s">
        <v>1856</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
      <c r="A104" s="157"/>
      <c r="B104" s="158"/>
      <c r="C104" s="250"/>
      <c r="D104" s="251"/>
      <c r="E104" s="251"/>
      <c r="F104" s="251"/>
      <c r="G104" s="251"/>
      <c r="H104" s="161"/>
      <c r="I104" s="161"/>
      <c r="J104" s="161"/>
      <c r="K104" s="161"/>
      <c r="L104" s="161"/>
      <c r="M104" s="161"/>
      <c r="N104" s="161"/>
      <c r="O104" s="161"/>
      <c r="P104" s="161"/>
      <c r="Q104" s="161"/>
      <c r="R104" s="161"/>
      <c r="S104" s="161"/>
      <c r="T104" s="161"/>
      <c r="U104" s="161"/>
      <c r="V104" s="161"/>
      <c r="W104" s="161"/>
      <c r="X104" s="161"/>
      <c r="Y104" s="150"/>
      <c r="Z104" s="150"/>
      <c r="AA104" s="150"/>
      <c r="AB104" s="150"/>
      <c r="AC104" s="150"/>
      <c r="AD104" s="150"/>
      <c r="AE104" s="150"/>
      <c r="AF104" s="150"/>
      <c r="AG104" s="150" t="s">
        <v>221</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0">
        <v>47</v>
      </c>
      <c r="B105" s="171" t="s">
        <v>1942</v>
      </c>
      <c r="C105" s="180" t="s">
        <v>2034</v>
      </c>
      <c r="D105" s="172" t="s">
        <v>1861</v>
      </c>
      <c r="E105" s="173">
        <v>1</v>
      </c>
      <c r="F105" s="174">
        <v>411.09</v>
      </c>
      <c r="G105" s="175">
        <f>ROUND(E105*F105,2)</f>
        <v>411.09</v>
      </c>
      <c r="H105" s="174"/>
      <c r="I105" s="175">
        <f>ROUND(E105*H105,2)</f>
        <v>0</v>
      </c>
      <c r="J105" s="174"/>
      <c r="K105" s="175">
        <f>ROUND(E105*J105,2)</f>
        <v>0</v>
      </c>
      <c r="L105" s="175">
        <v>21</v>
      </c>
      <c r="M105" s="175">
        <f>G105*(1+L105/100)</f>
        <v>497.41889999999995</v>
      </c>
      <c r="N105" s="175">
        <v>0</v>
      </c>
      <c r="O105" s="175">
        <f>ROUND(E105*N105,2)</f>
        <v>0</v>
      </c>
      <c r="P105" s="175">
        <v>0</v>
      </c>
      <c r="Q105" s="175">
        <f>ROUND(E105*P105,2)</f>
        <v>0</v>
      </c>
      <c r="R105" s="175"/>
      <c r="S105" s="175" t="s">
        <v>288</v>
      </c>
      <c r="T105" s="176" t="s">
        <v>218</v>
      </c>
      <c r="U105" s="161">
        <v>0</v>
      </c>
      <c r="V105" s="161">
        <f>ROUND(E105*U105,2)</f>
        <v>0</v>
      </c>
      <c r="W105" s="161"/>
      <c r="X105" s="161" t="s">
        <v>241</v>
      </c>
      <c r="Y105" s="150"/>
      <c r="Z105" s="150"/>
      <c r="AA105" s="150"/>
      <c r="AB105" s="150"/>
      <c r="AC105" s="150"/>
      <c r="AD105" s="150"/>
      <c r="AE105" s="150"/>
      <c r="AF105" s="150"/>
      <c r="AG105" s="150" t="s">
        <v>1856</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57"/>
      <c r="B106" s="158"/>
      <c r="C106" s="250"/>
      <c r="D106" s="251"/>
      <c r="E106" s="251"/>
      <c r="F106" s="251"/>
      <c r="G106" s="251"/>
      <c r="H106" s="161"/>
      <c r="I106" s="161"/>
      <c r="J106" s="161"/>
      <c r="K106" s="161"/>
      <c r="L106" s="161"/>
      <c r="M106" s="161"/>
      <c r="N106" s="161"/>
      <c r="O106" s="161"/>
      <c r="P106" s="161"/>
      <c r="Q106" s="161"/>
      <c r="R106" s="161"/>
      <c r="S106" s="161"/>
      <c r="T106" s="161"/>
      <c r="U106" s="161"/>
      <c r="V106" s="161"/>
      <c r="W106" s="161"/>
      <c r="X106" s="161"/>
      <c r="Y106" s="150"/>
      <c r="Z106" s="150"/>
      <c r="AA106" s="150"/>
      <c r="AB106" s="150"/>
      <c r="AC106" s="150"/>
      <c r="AD106" s="150"/>
      <c r="AE106" s="150"/>
      <c r="AF106" s="150"/>
      <c r="AG106" s="150" t="s">
        <v>221</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
      <c r="A107" s="170">
        <v>48</v>
      </c>
      <c r="B107" s="171" t="s">
        <v>1944</v>
      </c>
      <c r="C107" s="180" t="s">
        <v>2380</v>
      </c>
      <c r="D107" s="172" t="s">
        <v>332</v>
      </c>
      <c r="E107" s="173">
        <v>1</v>
      </c>
      <c r="F107" s="174">
        <v>293.58</v>
      </c>
      <c r="G107" s="175">
        <f>ROUND(E107*F107,2)</f>
        <v>293.58</v>
      </c>
      <c r="H107" s="174"/>
      <c r="I107" s="175">
        <f>ROUND(E107*H107,2)</f>
        <v>0</v>
      </c>
      <c r="J107" s="174"/>
      <c r="K107" s="175">
        <f>ROUND(E107*J107,2)</f>
        <v>0</v>
      </c>
      <c r="L107" s="175">
        <v>21</v>
      </c>
      <c r="M107" s="175">
        <f>G107*(1+L107/100)</f>
        <v>355.23179999999996</v>
      </c>
      <c r="N107" s="175">
        <v>0</v>
      </c>
      <c r="O107" s="175">
        <f>ROUND(E107*N107,2)</f>
        <v>0</v>
      </c>
      <c r="P107" s="175">
        <v>0</v>
      </c>
      <c r="Q107" s="175">
        <f>ROUND(E107*P107,2)</f>
        <v>0</v>
      </c>
      <c r="R107" s="175"/>
      <c r="S107" s="175" t="s">
        <v>288</v>
      </c>
      <c r="T107" s="176" t="s">
        <v>218</v>
      </c>
      <c r="U107" s="161">
        <v>0</v>
      </c>
      <c r="V107" s="161">
        <f>ROUND(E107*U107,2)</f>
        <v>0</v>
      </c>
      <c r="W107" s="161"/>
      <c r="X107" s="161" t="s">
        <v>241</v>
      </c>
      <c r="Y107" s="150"/>
      <c r="Z107" s="150"/>
      <c r="AA107" s="150"/>
      <c r="AB107" s="150"/>
      <c r="AC107" s="150"/>
      <c r="AD107" s="150"/>
      <c r="AE107" s="150"/>
      <c r="AF107" s="150"/>
      <c r="AG107" s="150" t="s">
        <v>242</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
      <c r="A108" s="157"/>
      <c r="B108" s="158"/>
      <c r="C108" s="250"/>
      <c r="D108" s="251"/>
      <c r="E108" s="251"/>
      <c r="F108" s="251"/>
      <c r="G108" s="251"/>
      <c r="H108" s="161"/>
      <c r="I108" s="161"/>
      <c r="J108" s="161"/>
      <c r="K108" s="161"/>
      <c r="L108" s="161"/>
      <c r="M108" s="161"/>
      <c r="N108" s="161"/>
      <c r="O108" s="161"/>
      <c r="P108" s="161"/>
      <c r="Q108" s="161"/>
      <c r="R108" s="161"/>
      <c r="S108" s="161"/>
      <c r="T108" s="161"/>
      <c r="U108" s="161"/>
      <c r="V108" s="161"/>
      <c r="W108" s="161"/>
      <c r="X108" s="161"/>
      <c r="Y108" s="150"/>
      <c r="Z108" s="150"/>
      <c r="AA108" s="150"/>
      <c r="AB108" s="150"/>
      <c r="AC108" s="150"/>
      <c r="AD108" s="150"/>
      <c r="AE108" s="150"/>
      <c r="AF108" s="150"/>
      <c r="AG108" s="150" t="s">
        <v>221</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x14ac:dyDescent="0.2">
      <c r="A109" s="3"/>
      <c r="B109" s="4"/>
      <c r="C109" s="181"/>
      <c r="D109" s="6"/>
      <c r="E109" s="3"/>
      <c r="F109" s="3"/>
      <c r="G109" s="3"/>
      <c r="H109" s="3"/>
      <c r="I109" s="3"/>
      <c r="J109" s="3"/>
      <c r="K109" s="3"/>
      <c r="L109" s="3"/>
      <c r="M109" s="3"/>
      <c r="N109" s="3"/>
      <c r="O109" s="3"/>
      <c r="P109" s="3"/>
      <c r="Q109" s="3"/>
      <c r="R109" s="3"/>
      <c r="S109" s="3"/>
      <c r="T109" s="3"/>
      <c r="U109" s="3"/>
      <c r="V109" s="3"/>
      <c r="W109" s="3"/>
      <c r="X109" s="3"/>
      <c r="AE109">
        <v>15</v>
      </c>
      <c r="AF109">
        <v>21</v>
      </c>
      <c r="AG109" t="s">
        <v>199</v>
      </c>
    </row>
    <row r="110" spans="1:60" x14ac:dyDescent="0.2">
      <c r="A110" s="153"/>
      <c r="B110" s="154" t="s">
        <v>29</v>
      </c>
      <c r="C110" s="182"/>
      <c r="D110" s="155"/>
      <c r="E110" s="156"/>
      <c r="F110" s="156"/>
      <c r="G110" s="178">
        <f>G8+G79+G86</f>
        <v>120428.94000000002</v>
      </c>
      <c r="H110" s="3"/>
      <c r="I110" s="3"/>
      <c r="J110" s="3"/>
      <c r="K110" s="3"/>
      <c r="L110" s="3"/>
      <c r="M110" s="3"/>
      <c r="N110" s="3"/>
      <c r="O110" s="3"/>
      <c r="P110" s="3"/>
      <c r="Q110" s="3"/>
      <c r="R110" s="3"/>
      <c r="S110" s="3"/>
      <c r="T110" s="3"/>
      <c r="U110" s="3"/>
      <c r="V110" s="3"/>
      <c r="W110" s="3"/>
      <c r="X110" s="3"/>
      <c r="AE110">
        <f>SUMIF(L7:L108,AE109,G7:G108)</f>
        <v>0</v>
      </c>
      <c r="AF110">
        <f>SUMIF(L7:L108,AF109,G7:G108)</f>
        <v>120428.94</v>
      </c>
      <c r="AG110" t="s">
        <v>230</v>
      </c>
    </row>
    <row r="111" spans="1:60" x14ac:dyDescent="0.2">
      <c r="C111" s="183"/>
      <c r="D111" s="10"/>
      <c r="AG111" t="s">
        <v>231</v>
      </c>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mD4Pj7lmF+711TDyujXLBVIc5K3uXurDcu6wCm7YxeTXtvjRbz1nRXMiFxaRo+1qx49+DxN8udGi28xFNzXLw==" saltValue="epKFBIWaQZu1PUt+lqrvJQ==" spinCount="100000" sheet="1"/>
  <mergeCells count="52">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 ref="C60:G60"/>
    <mergeCell ref="C38:G38"/>
    <mergeCell ref="C40:G40"/>
    <mergeCell ref="C42:G42"/>
    <mergeCell ref="C44:G44"/>
    <mergeCell ref="C46:G46"/>
    <mergeCell ref="C48:G48"/>
    <mergeCell ref="C50:G50"/>
    <mergeCell ref="C52:G52"/>
    <mergeCell ref="C54:G54"/>
    <mergeCell ref="C56:G56"/>
    <mergeCell ref="C58:G58"/>
    <mergeCell ref="C88:G88"/>
    <mergeCell ref="C62:G62"/>
    <mergeCell ref="C64:G64"/>
    <mergeCell ref="C66:G66"/>
    <mergeCell ref="C68:G68"/>
    <mergeCell ref="C70:G70"/>
    <mergeCell ref="C72:G72"/>
    <mergeCell ref="C74:G74"/>
    <mergeCell ref="C78:G78"/>
    <mergeCell ref="C81:G81"/>
    <mergeCell ref="C83:G83"/>
    <mergeCell ref="C85:G85"/>
    <mergeCell ref="C102:G102"/>
    <mergeCell ref="C104:G104"/>
    <mergeCell ref="C106:G106"/>
    <mergeCell ref="C108:G108"/>
    <mergeCell ref="C90:G90"/>
    <mergeCell ref="C92:G92"/>
    <mergeCell ref="C94:G94"/>
    <mergeCell ref="C96:G96"/>
    <mergeCell ref="C98:G98"/>
    <mergeCell ref="C100:G10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oDMmziD6wgFmcIkp2dqAfdtGTPWyTUkrvMM8zoWUKa0=</DigestValue>
    </Reference>
    <Reference Type="http://www.w3.org/2000/09/xmldsig#Object" URI="#idOfficeObject">
      <DigestMethod Algorithm="http://www.w3.org/2001/04/xmlenc#sha256"/>
      <DigestValue>j49LgZ4gUE6pyQyOBYmvtDZ/l8Lh1OKACfDGO+WDkok=</DigestValue>
    </Reference>
    <Reference Type="http://uri.etsi.org/01903#SignedProperties" URI="#idSignedProperties">
      <Transforms>
        <Transform Algorithm="http://www.w3.org/TR/2001/REC-xml-c14n-20010315"/>
      </Transforms>
      <DigestMethod Algorithm="http://www.w3.org/2001/04/xmlenc#sha256"/>
      <DigestValue>vkPKSUkpgCobZ15zF9YJo+yDyGCoxjExkd2mSBsFbsE=</DigestValue>
    </Reference>
  </SignedInfo>
  <SignatureValue>lNt2//+fYc0wG2hVW5gs6+F50lzIgFuYB4Y/lOYUEK2cyL+Av570DO9II3L+2isxot6un6oBQ9m1
5ImAd/nX1PoGSU7flzRTeTCYPsq7DjmueHJkfCckkPc3/ycSlZEam8uvsC2Z7P7sXO8qy11nPca1
59IJ0hCw9c1QbenU+x7nmL6lEb5IeuFnFWX7Jw9XOSE5nwYrJq5sVamu+xzBZXtWE/z06aAUd5Xd
tFeDZd9fDvWGlnKJ/DBStSwuJ3ftGAUoXy3ahtiV3iNE+aEiXOlqG89yGN742MVfpUh1DWJRHFOX
5b3xy6sEMnOiaLYp9Q5/4Oz4m2yxPBn7JSHEXw==</SignatureValue>
  <KeyInfo>
    <X509Data>
      <X509Certificate>MIIIeDCCBmCgAwIBAgIEAVFY5zANBgkqhkiG9w0BAQsFADBpMQswCQYDVQQGEwJDWjEXMBUGA1UEYRMOTlRSQ1otNDcxMTQ5ODMxHTAbBgNVBAoMFMSMZXNrw6EgcG/FoXRhLCBzLnAuMSIwIAYDVQQDExlQb3N0U2lnbnVtIFF1YWxpZmllZCBDQSA0MB4XDTIwMDQwNjA5MjUyMloXDTIzMDQyNjA5MjUyMlowgc4xCzAJBgNVBAYTAkNaMRcwFQYDVQRhEw5OVFJDWi00Njk4MDMxODEiMCAGA1UEChMZUy1BLVMgU1RBVkJZIHNwb2wuIHMgci5vLjEMMAoGA1UECxMDMjcxMRkwFwYDVQQDExBJbmcuIEl2byBTdm9ib2RhMRAwDgYDVQQEEwdTdm9ib2RhMQwwCgYDVQQqEwNJdm8xEDAOBgNVBAUTB1AxMDQzNjIxJzAlBgNVBAwMHm9iY2hvZG7Emy1la29ub21pY2vDvSDFmWVkaXRlbDCCASIwDQYJKoZIhvcNAQEBBQADggEPADCCAQoCggEBALJQKb4PXjxOidOxFRt1jVKW5Ad7i1F0aHDLi18TjX4U9/dYAhEeik4/ttIE4pw1JtmiJDMqFs8YZs1mE20CWXZRuz3FP6ANDNLv576DI1eGfFG5a8PMFGWHVle7PTcP7RGZtBuyiZt1dz0rWObOErJtYcUBNVOJCYOwYN1xK/7WBS8fjskIIh50hP+z9FA8W3X3fMD63Lw8m/rs/2hUoR2SttZI9s1CQCOWonMA99gJu5SRu7rfDEMBzDzzjbaXzP1G/eP7YHF3H4wtQ3xyk/TRRYPdTP6tvG33Cvg2QKc+BsGv4Je4j6pTIRap1uxoeMEQCS+KJ/fnpSg1t2ssWs0CAwEAAaOCA8AwggO8MD0GA1UdEQQ2MDSBF2l2by5zdm9ib2RhQHNhc2dyb3VwLmN6oBkGCSsGAQQB3BkCAaAMEwoxMTgyNjU4NzE5MAkGA1UdEwQCMAAwggEsBgNVHSAEggEjMIIBHzCCARAGCWeBBgEEARGBSD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fQYIKwYBBQUHAQEEcTBvMDsGCCsGAQUFBzAChi9odHRwOi8vY3J0LnBvc3RzaWdudW0uY3ovY3J0L3BzcXVhbGlmaWVkY2E0LmNydDAwBggrBgEFBQcwAYYkaHR0cDovL29jc3AucG9zdHNpZ251bS5jei9PQ1NQL1FDQTQvMA4GA1UdDwEB/wQEAwIF4DAfBgNVHSUEGDAWBggrBgEFBQcDBAYKKwYBBAGCNwoDDDAfBgNVHSMEGDAWgBQPKHw+NgA4EFCuPbghl4v3YFxheDCBsQYDVR0fBIGpMIGmMDWgM6Axhi9odHRwOi8vY3JsLnBvc3RzaWdudW0uY3ovY3JsL3BzcXVhbGlmaWVkY2E0LmNybDA2oDSgMoYwaHR0cDovL2NybDIucG9zdHNpZ251bS5jei9jcmwvcHNxdWFsaWZpZWRjYTQuY3JsMDWgM6Axhi9odHRwOi8vY3JsLnBvc3RzaWdudW0uZXUvY3JsL3BzcXVhbGlmaWVkY2E0LmNybDAdBgNVHQ4EFgQUU5rmAY/4hgFEnsZN4FVV5qmdpDUwDQYJKoZIhvcNAQELBQADggIBAJKhMedU9M3RjMhaJaXBF+PY3B4fhX97ShCx/HUPeWenSM5DeX0hdNms+KNQ7Ulf9ARamPchmArZhUg3Pbs3jxVgOxIzzJcJEdnxvmxgwVRjWu56VhpLweX47LrhHoptuUxkQqgb2T2CjEMIRkxf+e1cy14M+j1fHNmjZCSa4npPG+iF1u20cxO1HkIdaKbjGdnkf1bueST0Ga3KdP6xCm4bGDoKvxHD42o7pjqj9BO4F07JN3fo99IZjqAQ8jmlxBHze+FtC9dcwavDVRKUdvrL39xb4Wocea1HvXxAZ1qKZQKgmtH700CxBdSwhCTSaL3eZ1yb4P57PqMRTBSf+7kNQxfnZ+WD9ysOxKIrkZLi0fFH7bBACaRTpmV/ZR+WnFl5vIiu2pw7ulZI+dvXsVY0PmlmK+yu4FNvFwwi2+p75+UgpuoSTltWwpdDvspCyQayeJ8w5E6sPC40PA/O9q3f3EnJl5sXMiYrCz80o/fjddZHn+urbYrK9LfPg/cmbUypTKhHMqlaAj5nRO50FKGXaVsiSZJl6f/1byPtMqeQ3i8Q5oT4ACK3mIBYamYkd41n98PdL7o6hXbSJSKNR6KzGqD4+crUJzeXh9AAeFB+yI2uVH37I+is59LBfD7UCgSeXIOJ+kMQ66f1vpT6ky7uMrUVGWVhpFNI+FAA21N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OF+YXEGAolhW49LiKA3A/+E+HLzALlA+n1rpQap7CwQ=</DigestValue>
      </Reference>
      <Reference URI="/xl/calcChain.xml?ContentType=application/vnd.openxmlformats-officedocument.spreadsheetml.calcChain+xml">
        <DigestMethod Algorithm="http://www.w3.org/2001/04/xmlenc#sha256"/>
        <DigestValue>4Rh9iVdRJuHe8qXljAXvXjB6YSF5ujqmUtFXSj27bi0=</DigestValue>
      </Reference>
      <Reference URI="/xl/comments1.xml?ContentType=application/vnd.openxmlformats-officedocument.spreadsheetml.comments+xml">
        <DigestMethod Algorithm="http://www.w3.org/2001/04/xmlenc#sha256"/>
        <DigestValue>7D8raaGFzrcUIBTZ/UoLbhuSnbfU9sg80/pPCdRHElY=</DigestValue>
      </Reference>
      <Reference URI="/xl/comments10.xml?ContentType=application/vnd.openxmlformats-officedocument.spreadsheetml.comments+xml">
        <DigestMethod Algorithm="http://www.w3.org/2001/04/xmlenc#sha256"/>
        <DigestValue>JVDTJFE8Z0tc7qSIgQ5EAoKmc7CeVWM8ghiVgLvsRlo=</DigestValue>
      </Reference>
      <Reference URI="/xl/comments11.xml?ContentType=application/vnd.openxmlformats-officedocument.spreadsheetml.comments+xml">
        <DigestMethod Algorithm="http://www.w3.org/2001/04/xmlenc#sha256"/>
        <DigestValue>ioy52PzcoyArWCbLvY0yuIffeF0vow5spDCRUFRIaH4=</DigestValue>
      </Reference>
      <Reference URI="/xl/comments12.xml?ContentType=application/vnd.openxmlformats-officedocument.spreadsheetml.comments+xml">
        <DigestMethod Algorithm="http://www.w3.org/2001/04/xmlenc#sha256"/>
        <DigestValue>RCinXIW5HmiHxr0ChJ9x3n27alOwGX9f6tQ+vL/nIvE=</DigestValue>
      </Reference>
      <Reference URI="/xl/comments13.xml?ContentType=application/vnd.openxmlformats-officedocument.spreadsheetml.comments+xml">
        <DigestMethod Algorithm="http://www.w3.org/2001/04/xmlenc#sha256"/>
        <DigestValue>giC1ki+Kf2zZHcqOfpiqI2idq/QSSKY24HAHjym4ZNU=</DigestValue>
      </Reference>
      <Reference URI="/xl/comments14.xml?ContentType=application/vnd.openxmlformats-officedocument.spreadsheetml.comments+xml">
        <DigestMethod Algorithm="http://www.w3.org/2001/04/xmlenc#sha256"/>
        <DigestValue>JItMrVLlGkFMhwcZDzdS0lsEvMwTLv5oL/ONY9FtVDE=</DigestValue>
      </Reference>
      <Reference URI="/xl/comments2.xml?ContentType=application/vnd.openxmlformats-officedocument.spreadsheetml.comments+xml">
        <DigestMethod Algorithm="http://www.w3.org/2001/04/xmlenc#sha256"/>
        <DigestValue>f8KxHe8TZ88BO/duhgYSF4lahwyDXsYqbfPWfYOM+BI=</DigestValue>
      </Reference>
      <Reference URI="/xl/comments3.xml?ContentType=application/vnd.openxmlformats-officedocument.spreadsheetml.comments+xml">
        <DigestMethod Algorithm="http://www.w3.org/2001/04/xmlenc#sha256"/>
        <DigestValue>/MR1pk/ARcesrzzMyvgpMtLtigwBtS+tstWXq1I1+QA=</DigestValue>
      </Reference>
      <Reference URI="/xl/comments4.xml?ContentType=application/vnd.openxmlformats-officedocument.spreadsheetml.comments+xml">
        <DigestMethod Algorithm="http://www.w3.org/2001/04/xmlenc#sha256"/>
        <DigestValue>BgOZ5skLlyeeBEsQz8F49ptAqaoJMUoIzxxMI9YLDhc=</DigestValue>
      </Reference>
      <Reference URI="/xl/comments5.xml?ContentType=application/vnd.openxmlformats-officedocument.spreadsheetml.comments+xml">
        <DigestMethod Algorithm="http://www.w3.org/2001/04/xmlenc#sha256"/>
        <DigestValue>Ou/ZFCWkbLlo7m941JR+cSlzxrlhytvTU48yhkq/7V8=</DigestValue>
      </Reference>
      <Reference URI="/xl/comments6.xml?ContentType=application/vnd.openxmlformats-officedocument.spreadsheetml.comments+xml">
        <DigestMethod Algorithm="http://www.w3.org/2001/04/xmlenc#sha256"/>
        <DigestValue>9X95Cl/f4WKNRS4kHz3h4cyhpVhMSNPXprfXDvAlVxE=</DigestValue>
      </Reference>
      <Reference URI="/xl/comments7.xml?ContentType=application/vnd.openxmlformats-officedocument.spreadsheetml.comments+xml">
        <DigestMethod Algorithm="http://www.w3.org/2001/04/xmlenc#sha256"/>
        <DigestValue>AtzOUS6SYSU82t6In4KKeZ0N3Y9X2BaV6rqEDQf/0uU=</DigestValue>
      </Reference>
      <Reference URI="/xl/comments8.xml?ContentType=application/vnd.openxmlformats-officedocument.spreadsheetml.comments+xml">
        <DigestMethod Algorithm="http://www.w3.org/2001/04/xmlenc#sha256"/>
        <DigestValue>PayRuTsvi21PWgQrT1IQM4AvzN8wbg/5uDdu5Em+kEM=</DigestValue>
      </Reference>
      <Reference URI="/xl/comments9.xml?ContentType=application/vnd.openxmlformats-officedocument.spreadsheetml.comments+xml">
        <DigestMethod Algorithm="http://www.w3.org/2001/04/xmlenc#sha256"/>
        <DigestValue>XsKcMtR7e6WuoRAJwYjAAwAAe0P0dU5bbH+J4499jjc=</DigestValue>
      </Reference>
      <Reference URI="/xl/drawings/vmlDrawing1.vml?ContentType=application/vnd.openxmlformats-officedocument.vmlDrawing">
        <DigestMethod Algorithm="http://www.w3.org/2001/04/xmlenc#sha256"/>
        <DigestValue>r/1KhJD/B2hECTQwLpcsQIz9KYSiDQf9cTXgg9BmAsM=</DigestValue>
      </Reference>
      <Reference URI="/xl/drawings/vmlDrawing10.vml?ContentType=application/vnd.openxmlformats-officedocument.vmlDrawing">
        <DigestMethod Algorithm="http://www.w3.org/2001/04/xmlenc#sha256"/>
        <DigestValue>YZocDRfVKu5N8OcufUnrxds3ewYdM1snUzOT3xTigYw=</DigestValue>
      </Reference>
      <Reference URI="/xl/drawings/vmlDrawing11.vml?ContentType=application/vnd.openxmlformats-officedocument.vmlDrawing">
        <DigestMethod Algorithm="http://www.w3.org/2001/04/xmlenc#sha256"/>
        <DigestValue>Zg8NjKZsd2LHUAaTuHFdBy57zAfY2pOg3zt5vTdJp8I=</DigestValue>
      </Reference>
      <Reference URI="/xl/drawings/vmlDrawing12.vml?ContentType=application/vnd.openxmlformats-officedocument.vmlDrawing">
        <DigestMethod Algorithm="http://www.w3.org/2001/04/xmlenc#sha256"/>
        <DigestValue>gp3SvDcqnETkZ5psUJQQYwmHoe3freplhltT22oiUwY=</DigestValue>
      </Reference>
      <Reference URI="/xl/drawings/vmlDrawing13.vml?ContentType=application/vnd.openxmlformats-officedocument.vmlDrawing">
        <DigestMethod Algorithm="http://www.w3.org/2001/04/xmlenc#sha256"/>
        <DigestValue>xoDBmhZvAimRyIxw3nUcLcedOg4S0Wn8mZa65y8rF8s=</DigestValue>
      </Reference>
      <Reference URI="/xl/drawings/vmlDrawing14.vml?ContentType=application/vnd.openxmlformats-officedocument.vmlDrawing">
        <DigestMethod Algorithm="http://www.w3.org/2001/04/xmlenc#sha256"/>
        <DigestValue>RkqJsM2FL7R5MkSSVgEWfg5KczUmzoXy/Z2VtQjfo/M=</DigestValue>
      </Reference>
      <Reference URI="/xl/drawings/vmlDrawing2.vml?ContentType=application/vnd.openxmlformats-officedocument.vmlDrawing">
        <DigestMethod Algorithm="http://www.w3.org/2001/04/xmlenc#sha256"/>
        <DigestValue>bQAXn9Ui9AvX/Sbd414Y0mF6lJ0k4/6W7bydjCOXrbY=</DigestValue>
      </Reference>
      <Reference URI="/xl/drawings/vmlDrawing3.vml?ContentType=application/vnd.openxmlformats-officedocument.vmlDrawing">
        <DigestMethod Algorithm="http://www.w3.org/2001/04/xmlenc#sha256"/>
        <DigestValue>/mxe7RPbzfDFXN10l4sCvZHEuZDNVrBw2WUmOyIW2Vc=</DigestValue>
      </Reference>
      <Reference URI="/xl/drawings/vmlDrawing4.vml?ContentType=application/vnd.openxmlformats-officedocument.vmlDrawing">
        <DigestMethod Algorithm="http://www.w3.org/2001/04/xmlenc#sha256"/>
        <DigestValue>6fcsAYuRmBewY01EJ6bvuok5eM/kelgX10c30Kgu6lc=</DigestValue>
      </Reference>
      <Reference URI="/xl/drawings/vmlDrawing5.vml?ContentType=application/vnd.openxmlformats-officedocument.vmlDrawing">
        <DigestMethod Algorithm="http://www.w3.org/2001/04/xmlenc#sha256"/>
        <DigestValue>2DBTQO1tWWXUmmDULaEjap+YHph+SY56zrsWV2n55+g=</DigestValue>
      </Reference>
      <Reference URI="/xl/drawings/vmlDrawing6.vml?ContentType=application/vnd.openxmlformats-officedocument.vmlDrawing">
        <DigestMethod Algorithm="http://www.w3.org/2001/04/xmlenc#sha256"/>
        <DigestValue>avtVjBjejAcz8ouxINjNjFVYKfhMXa+ueu4r6GeT+rU=</DigestValue>
      </Reference>
      <Reference URI="/xl/drawings/vmlDrawing7.vml?ContentType=application/vnd.openxmlformats-officedocument.vmlDrawing">
        <DigestMethod Algorithm="http://www.w3.org/2001/04/xmlenc#sha256"/>
        <DigestValue>wgRyBHLrMNhej+vpZGz1yHwu/ebD5VmXU9+YpEXRTu0=</DigestValue>
      </Reference>
      <Reference URI="/xl/drawings/vmlDrawing8.vml?ContentType=application/vnd.openxmlformats-officedocument.vmlDrawing">
        <DigestMethod Algorithm="http://www.w3.org/2001/04/xmlenc#sha256"/>
        <DigestValue>DnxpSkudyaeS4k4BBJmnJMkOi4bQTE0/7HcFDTyx0eA=</DigestValue>
      </Reference>
      <Reference URI="/xl/drawings/vmlDrawing9.vml?ContentType=application/vnd.openxmlformats-officedocument.vmlDrawing">
        <DigestMethod Algorithm="http://www.w3.org/2001/04/xmlenc#sha256"/>
        <DigestValue>zCTLgwVtzb73WoejC8fBo5pjnJKKuq4/5OLO3rZ6yhw=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lj0DiQUnbkvoxtG7voajSoszCrjWsl0Pz1P4bVaXR78=</DigestValue>
      </Reference>
      <Reference URI="/xl/externalLinks/externalLink1.xml?ContentType=application/vnd.openxmlformats-officedocument.spreadsheetml.externalLink+xml">
        <DigestMethod Algorithm="http://www.w3.org/2001/04/xmlenc#sha256"/>
        <DigestValue>445ud1kZ0kcTJKq/EIUNSu2WHy9zgHkOyrbjBEXQvu8=</DigestValue>
      </Reference>
      <Reference URI="/xl/printerSettings/printerSettings1.bin?ContentType=application/vnd.openxmlformats-officedocument.spreadsheetml.printerSettings">
        <DigestMethod Algorithm="http://www.w3.org/2001/04/xmlenc#sha256"/>
        <DigestValue>nQ5C2vtHHcfmQF/kz2VtNsyO0Zxas2y3W9X2T4ka++U=</DigestValue>
      </Reference>
      <Reference URI="/xl/printerSettings/printerSettings10.bin?ContentType=application/vnd.openxmlformats-officedocument.spreadsheetml.printerSettings">
        <DigestMethod Algorithm="http://www.w3.org/2001/04/xmlenc#sha256"/>
        <DigestValue>62+c3BzEsi01ZD+pZ4SKpOgQ0lNfnCejnEhXPLFlswk=</DigestValue>
      </Reference>
      <Reference URI="/xl/printerSettings/printerSettings11.bin?ContentType=application/vnd.openxmlformats-officedocument.spreadsheetml.printerSettings">
        <DigestMethod Algorithm="http://www.w3.org/2001/04/xmlenc#sha256"/>
        <DigestValue>62+c3BzEsi01ZD+pZ4SKpOgQ0lNfnCejnEhXPLFlswk=</DigestValue>
      </Reference>
      <Reference URI="/xl/printerSettings/printerSettings12.bin?ContentType=application/vnd.openxmlformats-officedocument.spreadsheetml.printerSettings">
        <DigestMethod Algorithm="http://www.w3.org/2001/04/xmlenc#sha256"/>
        <DigestValue>62+c3BzEsi01ZD+pZ4SKpOgQ0lNfnCejnEhXPLFlswk=</DigestValue>
      </Reference>
      <Reference URI="/xl/printerSettings/printerSettings13.bin?ContentType=application/vnd.openxmlformats-officedocument.spreadsheetml.printerSettings">
        <DigestMethod Algorithm="http://www.w3.org/2001/04/xmlenc#sha256"/>
        <DigestValue>62+c3BzEsi01ZD+pZ4SKpOgQ0lNfnCejnEhXPLFlswk=</DigestValue>
      </Reference>
      <Reference URI="/xl/printerSettings/printerSettings14.bin?ContentType=application/vnd.openxmlformats-officedocument.spreadsheetml.printerSettings">
        <DigestMethod Algorithm="http://www.w3.org/2001/04/xmlenc#sha256"/>
        <DigestValue>62+c3BzEsi01ZD+pZ4SKpOgQ0lNfnCejnEhXPLFlswk=</DigestValue>
      </Reference>
      <Reference URI="/xl/printerSettings/printerSettings15.bin?ContentType=application/vnd.openxmlformats-officedocument.spreadsheetml.printerSettings">
        <DigestMethod Algorithm="http://www.w3.org/2001/04/xmlenc#sha256"/>
        <DigestValue>62+c3BzEsi01ZD+pZ4SKpOgQ0lNfnCejnEhXPLFlswk=</DigestValue>
      </Reference>
      <Reference URI="/xl/printerSettings/printerSettings16.bin?ContentType=application/vnd.openxmlformats-officedocument.spreadsheetml.printerSettings">
        <DigestMethod Algorithm="http://www.w3.org/2001/04/xmlenc#sha256"/>
        <DigestValue>62+c3BzEsi01ZD+pZ4SKpOgQ0lNfnCejnEhXPLFlswk=</DigestValue>
      </Reference>
      <Reference URI="/xl/printerSettings/printerSettings17.bin?ContentType=application/vnd.openxmlformats-officedocument.spreadsheetml.printerSettings">
        <DigestMethod Algorithm="http://www.w3.org/2001/04/xmlenc#sha256"/>
        <DigestValue>62+c3BzEsi01ZD+pZ4SKpOgQ0lNfnCejnEhXPLFlswk=</DigestValue>
      </Reference>
      <Reference URI="/xl/printerSettings/printerSettings18.bin?ContentType=application/vnd.openxmlformats-officedocument.spreadsheetml.printerSettings">
        <DigestMethod Algorithm="http://www.w3.org/2001/04/xmlenc#sha256"/>
        <DigestValue>62+c3BzEsi01ZD+pZ4SKpOgQ0lNfnCejnEhXPLFlswk=</DigestValue>
      </Reference>
      <Reference URI="/xl/printerSettings/printerSettings2.bin?ContentType=application/vnd.openxmlformats-officedocument.spreadsheetml.printerSettings">
        <DigestMethod Algorithm="http://www.w3.org/2001/04/xmlenc#sha256"/>
        <DigestValue>cbT734ZJxr22kWBWJVZcJtsYGW1ozHOAvAI3NS2+PyM=</DigestValue>
      </Reference>
      <Reference URI="/xl/printerSettings/printerSettings3.bin?ContentType=application/vnd.openxmlformats-officedocument.spreadsheetml.printerSettings">
        <DigestMethod Algorithm="http://www.w3.org/2001/04/xmlenc#sha256"/>
        <DigestValue>yblvbaZno1PcluTXGjS5LhvlZTslFSQs8sqP41ckT24=</DigestValue>
      </Reference>
      <Reference URI="/xl/printerSettings/printerSettings4.bin?ContentType=application/vnd.openxmlformats-officedocument.spreadsheetml.printerSettings">
        <DigestMethod Algorithm="http://www.w3.org/2001/04/xmlenc#sha256"/>
        <DigestValue>7e8Qu3RNAMtVQs4INDsLY0aXrJWhvHjxM+2zu9Vjfag=</DigestValue>
      </Reference>
      <Reference URI="/xl/printerSettings/printerSettings5.bin?ContentType=application/vnd.openxmlformats-officedocument.spreadsheetml.printerSettings">
        <DigestMethod Algorithm="http://www.w3.org/2001/04/xmlenc#sha256"/>
        <DigestValue>7e8Qu3RNAMtVQs4INDsLY0aXrJWhvHjxM+2zu9Vjfag=</DigestValue>
      </Reference>
      <Reference URI="/xl/printerSettings/printerSettings6.bin?ContentType=application/vnd.openxmlformats-officedocument.spreadsheetml.printerSettings">
        <DigestMethod Algorithm="http://www.w3.org/2001/04/xmlenc#sha256"/>
        <DigestValue>vaumdrTgmQVPH5iR6RJRhPDywasmDBr9mJKT5Dsge7k=</DigestValue>
      </Reference>
      <Reference URI="/xl/printerSettings/printerSettings7.bin?ContentType=application/vnd.openxmlformats-officedocument.spreadsheetml.printerSettings">
        <DigestMethod Algorithm="http://www.w3.org/2001/04/xmlenc#sha256"/>
        <DigestValue>62+c3BzEsi01ZD+pZ4SKpOgQ0lNfnCejnEhXPLFlswk=</DigestValue>
      </Reference>
      <Reference URI="/xl/printerSettings/printerSettings8.bin?ContentType=application/vnd.openxmlformats-officedocument.spreadsheetml.printerSettings">
        <DigestMethod Algorithm="http://www.w3.org/2001/04/xmlenc#sha256"/>
        <DigestValue>62+c3BzEsi01ZD+pZ4SKpOgQ0lNfnCejnEhXPLFlswk=</DigestValue>
      </Reference>
      <Reference URI="/xl/printerSettings/printerSettings9.bin?ContentType=application/vnd.openxmlformats-officedocument.spreadsheetml.printerSettings">
        <DigestMethod Algorithm="http://www.w3.org/2001/04/xmlenc#sha256"/>
        <DigestValue>62+c3BzEsi01ZD+pZ4SKpOgQ0lNfnCejnEhXPLFlswk=</DigestValue>
      </Reference>
      <Reference URI="/xl/sharedStrings.xml?ContentType=application/vnd.openxmlformats-officedocument.spreadsheetml.sharedStrings+xml">
        <DigestMethod Algorithm="http://www.w3.org/2001/04/xmlenc#sha256"/>
        <DigestValue>8s6HZk9PuEJ8bX1LpjCNWiUC+ioSCwwc98tjEhPjNdg=</DigestValue>
      </Reference>
      <Reference URI="/xl/styles.xml?ContentType=application/vnd.openxmlformats-officedocument.spreadsheetml.styles+xml">
        <DigestMethod Algorithm="http://www.w3.org/2001/04/xmlenc#sha256"/>
        <DigestValue>xgbf6/Bdu2vYWtrgZKSbzPfixR6g9Ma66WkGbcKA+a4=</DigestValue>
      </Reference>
      <Reference URI="/xl/theme/theme1.xml?ContentType=application/vnd.openxmlformats-officedocument.theme+xml">
        <DigestMethod Algorithm="http://www.w3.org/2001/04/xmlenc#sha256"/>
        <DigestValue>yecVxjNH9EfCoUU/A3n4T7cNeuXZalOsoiPFLGHxKnM=</DigestValue>
      </Reference>
      <Reference URI="/xl/workbook.xml?ContentType=application/vnd.openxmlformats-officedocument.spreadsheetml.sheet.main+xml">
        <DigestMethod Algorithm="http://www.w3.org/2001/04/xmlenc#sha256"/>
        <DigestValue>nkwzxn8JFqAg/Uzuilk/yfh/UXtbbPgvOa0yQ07yru4=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DBygYRc40kGDvMXVWiumPuf+Wx7NgIlRQ5qEeAebgjo=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lYgFlRXFctz3rbxlnzHqGzqTrf6gnVgR24wfBkwsRvw=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vbN7ylZC2O5Ubp0ma5uq+SVH4X8v1M3laQxvYjHPWkM=</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j7dNMYp2wG1xKA6edClSar903voxXmH9jPI2CKYaPAg=</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wBLk5zS392WitCrvMWi3UUQSXLNjb06PtyVbU39FVBI=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x4WSSPZIfuGlhglJtPv/wFOsWBcLNRqIqMRF+OqO1Ak=</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I80CvxBxs6UuMA1CfC5wN70CJ+XrbR9AyqZmJt8OOcE=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wldfOxWSct1URCr3VWPDPukG3HjHtGilgTSb++g7oOo=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+vsSNhz+0Fda2gKDM73rkKtgcWVbwOCoMWYCG9TSxy0=</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5D5P8zFIUBBrXZEHWETdb5DhaDRRXo93GGayGnNTBac=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QA/BInikNRq+KGQCtHgcaj4fJSWZGzMTivvjPOEJsmU=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yJAT1wQghyl++V7SuiiXzsotm4WZKrIRx+U/m232baA=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N8YewJ/azI4VE+KvZU19fjNTBxkV/nh/q8LxWSTFU18=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r57d4917WdO4Zip0ThjncXmbXkEq5qucKRbVDNiFqi0=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4+VbrVt7rVR3IRPMRWR8ZY760PDGrAGbLW137vlV5Tc=</DigestValue>
      </Reference>
      <Reference URI="/xl/worksheets/sheet1.xml?ContentType=application/vnd.openxmlformats-officedocument.spreadsheetml.worksheet+xml">
        <DigestMethod Algorithm="http://www.w3.org/2001/04/xmlenc#sha256"/>
        <DigestValue>+oVwo3tuCzOBp2zVFfUpwCzLyZoUe2g38AoBTry6NR4=</DigestValue>
      </Reference>
      <Reference URI="/xl/worksheets/sheet10.xml?ContentType=application/vnd.openxmlformats-officedocument.spreadsheetml.worksheet+xml">
        <DigestMethod Algorithm="http://www.w3.org/2001/04/xmlenc#sha256"/>
        <DigestValue>hbw4i5r8CtbqNXlon4H32H+kELG9Xt5QJTJ3KO+FVSM=</DigestValue>
      </Reference>
      <Reference URI="/xl/worksheets/sheet11.xml?ContentType=application/vnd.openxmlformats-officedocument.spreadsheetml.worksheet+xml">
        <DigestMethod Algorithm="http://www.w3.org/2001/04/xmlenc#sha256"/>
        <DigestValue>dM7lY3N9Y/uHqFiTwXHq00I5bsfZVVt6sBUawc6rEX0=</DigestValue>
      </Reference>
      <Reference URI="/xl/worksheets/sheet12.xml?ContentType=application/vnd.openxmlformats-officedocument.spreadsheetml.worksheet+xml">
        <DigestMethod Algorithm="http://www.w3.org/2001/04/xmlenc#sha256"/>
        <DigestValue>/e+zLfn9/9kmeF6udeEvpJTxATBCBv1OpXPATY0PB/k=</DigestValue>
      </Reference>
      <Reference URI="/xl/worksheets/sheet13.xml?ContentType=application/vnd.openxmlformats-officedocument.spreadsheetml.worksheet+xml">
        <DigestMethod Algorithm="http://www.w3.org/2001/04/xmlenc#sha256"/>
        <DigestValue>I1zTPkYgCIc1jZvIfF42AFTpa5MomQ67p1O65N7xWyg=</DigestValue>
      </Reference>
      <Reference URI="/xl/worksheets/sheet14.xml?ContentType=application/vnd.openxmlformats-officedocument.spreadsheetml.worksheet+xml">
        <DigestMethod Algorithm="http://www.w3.org/2001/04/xmlenc#sha256"/>
        <DigestValue>y+yF9JXZ5fFK0bMeAw0xNECZhc0f6pSmmjph/L2+yzM=</DigestValue>
      </Reference>
      <Reference URI="/xl/worksheets/sheet15.xml?ContentType=application/vnd.openxmlformats-officedocument.spreadsheetml.worksheet+xml">
        <DigestMethod Algorithm="http://www.w3.org/2001/04/xmlenc#sha256"/>
        <DigestValue>P6bAVGf2vC8WqLS25kY4vNsnKvJXMuNL5h2WGb6A8rs=</DigestValue>
      </Reference>
      <Reference URI="/xl/worksheets/sheet16.xml?ContentType=application/vnd.openxmlformats-officedocument.spreadsheetml.worksheet+xml">
        <DigestMethod Algorithm="http://www.w3.org/2001/04/xmlenc#sha256"/>
        <DigestValue>naRpV9qIVjYoN4QQqaksb4ZOCr2VAp/ZLlzGJz//x2M=</DigestValue>
      </Reference>
      <Reference URI="/xl/worksheets/sheet2.xml?ContentType=application/vnd.openxmlformats-officedocument.spreadsheetml.worksheet+xml">
        <DigestMethod Algorithm="http://www.w3.org/2001/04/xmlenc#sha256"/>
        <DigestValue>GTbulAB3TPl1gxX7zb/QDEM1zIT64KrJwTyZed0YKUI=</DigestValue>
      </Reference>
      <Reference URI="/xl/worksheets/sheet3.xml?ContentType=application/vnd.openxmlformats-officedocument.spreadsheetml.worksheet+xml">
        <DigestMethod Algorithm="http://www.w3.org/2001/04/xmlenc#sha256"/>
        <DigestValue>Rrgc+bh6jJZLz7wwAufbDipkpxOEM7dgZIhAUoRa69g=</DigestValue>
      </Reference>
      <Reference URI="/xl/worksheets/sheet4.xml?ContentType=application/vnd.openxmlformats-officedocument.spreadsheetml.worksheet+xml">
        <DigestMethod Algorithm="http://www.w3.org/2001/04/xmlenc#sha256"/>
        <DigestValue>0GcAvWUj0qYPhJKDRykTTUZLY2L1KkIgi/yycvrkvBM=</DigestValue>
      </Reference>
      <Reference URI="/xl/worksheets/sheet5.xml?ContentType=application/vnd.openxmlformats-officedocument.spreadsheetml.worksheet+xml">
        <DigestMethod Algorithm="http://www.w3.org/2001/04/xmlenc#sha256"/>
        <DigestValue>KMg8/axSHNhTwI4hDQAOyY2DuL22b4w5+UGx7FJuT8k=</DigestValue>
      </Reference>
      <Reference URI="/xl/worksheets/sheet6.xml?ContentType=application/vnd.openxmlformats-officedocument.spreadsheetml.worksheet+xml">
        <DigestMethod Algorithm="http://www.w3.org/2001/04/xmlenc#sha256"/>
        <DigestValue>tGt5LSYP3ZPnaA2TJW7lgZvgL6N0eb9J2PPB3pXuSWQ=</DigestValue>
      </Reference>
      <Reference URI="/xl/worksheets/sheet7.xml?ContentType=application/vnd.openxmlformats-officedocument.spreadsheetml.worksheet+xml">
        <DigestMethod Algorithm="http://www.w3.org/2001/04/xmlenc#sha256"/>
        <DigestValue>hUygWeKv1Fx+tNpf18FADtw/xjQcnHK8urK2+g7a4i0=</DigestValue>
      </Reference>
      <Reference URI="/xl/worksheets/sheet8.xml?ContentType=application/vnd.openxmlformats-officedocument.spreadsheetml.worksheet+xml">
        <DigestMethod Algorithm="http://www.w3.org/2001/04/xmlenc#sha256"/>
        <DigestValue>5sVFO4d2YiTbZXSc7XpeIyOMoGbCTzJneKV+NfUJWao=</DigestValue>
      </Reference>
      <Reference URI="/xl/worksheets/sheet9.xml?ContentType=application/vnd.openxmlformats-officedocument.spreadsheetml.worksheet+xml">
        <DigestMethod Algorithm="http://www.w3.org/2001/04/xmlenc#sha256"/>
        <DigestValue>YKhJaY2+MENALq/nV/hKUBc12kSetX2qwjrgrSwnrRs=</DigestValue>
      </Reference>
    </Manifest>
    <SignatureProperties>
      <SignatureProperty Id="idSignatureTime" Target="#idPackageSignature">
        <mdssi:SignatureTime xmlns:mdssi="http://schemas.openxmlformats.org/package/2006/digital-signature">
          <mdssi:Format>YYYY-MM-DDThh:mm:ssTZD</mdssi:Format>
          <mdssi:Value>2021-06-30T12:07:54Z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Podpis SOD</SignatureComments>
          <WindowsVersion>10.0</WindowsVersion>
          <OfficeVersion>16.0.12228/19</OfficeVersion>
          <ApplicationVersion>16.0.12228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2021-06-30T12:07:54Z</xd:SigningTime>
          <xd:SigningCertificate>
            <xd:Cert>
              <xd:CertDigest>
                <DigestMethod Algorithm="http://www.w3.org/2001/04/xmlenc#sha256"/>
                <DigestValue>55Kez8RJBrRvOe15+4oGAOsDFbO3AqoxLxHntefctIs=</DigestValue>
              </xd:CertDigest>
              <xd:IssuerSerial>
                <X509IssuerName>CN=PostSignum Qualified CA 4, O="Česká pošta, s.p.", OID.2.5.4.97=NTRCZ-47114983, C=CZ</X509IssuerName>
                <X509SerialNumber>22108391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A-00 2019_06 Naklady</vt:lpstr>
      <vt:lpstr>A-00-NEZP. 2019_06 Naklady</vt:lpstr>
      <vt:lpstr>B-00 2019_06 Naklady</vt:lpstr>
      <vt:lpstr>A-01 2019_06 Pol</vt:lpstr>
      <vt:lpstr>A-01-NEZP 2019_06 Pol</vt:lpstr>
      <vt:lpstr>A-02 2019_06 Pol</vt:lpstr>
      <vt:lpstr>A-02-NEZP 2019_06 Pol</vt:lpstr>
      <vt:lpstr>A-03 2019_06 Pol</vt:lpstr>
      <vt:lpstr>A-04 2019_06 Pol</vt:lpstr>
      <vt:lpstr>A-06 2019_06 Pol</vt:lpstr>
      <vt:lpstr>A-07 2019_06 Pol</vt:lpstr>
      <vt:lpstr>B-01 2019_09 Pol</vt:lpstr>
      <vt:lpstr>B-03 2019_06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'A-00 2019_06 Naklady'!Názvy_tisku</vt:lpstr>
      <vt:lpstr>'A-00-NEZP. 2019_06 Naklady'!Názvy_tisku</vt:lpstr>
      <vt:lpstr>'A-01 2019_06 Pol'!Názvy_tisku</vt:lpstr>
      <vt:lpstr>'A-01-NEZP 2019_06 Pol'!Názvy_tisku</vt:lpstr>
      <vt:lpstr>'A-02 2019_06 Pol'!Názvy_tisku</vt:lpstr>
      <vt:lpstr>'A-02-NEZP 2019_06 Pol'!Názvy_tisku</vt:lpstr>
      <vt:lpstr>'A-03 2019_06 Pol'!Názvy_tisku</vt:lpstr>
      <vt:lpstr>'A-04 2019_06 Pol'!Názvy_tisku</vt:lpstr>
      <vt:lpstr>'A-06 2019_06 Pol'!Názvy_tisku</vt:lpstr>
      <vt:lpstr>'A-07 2019_06 Pol'!Názvy_tisku</vt:lpstr>
      <vt:lpstr>'B-00 2019_06 Naklady'!Názvy_tisku</vt:lpstr>
      <vt:lpstr>'B-01 2019_09 Pol'!Názvy_tisku</vt:lpstr>
      <vt:lpstr>'B-03 2019_06 Pol'!Názvy_tisku</vt:lpstr>
      <vt:lpstr>oadresa</vt:lpstr>
      <vt:lpstr>Stavba!Objednatel</vt:lpstr>
      <vt:lpstr>Stavba!Objekt</vt:lpstr>
      <vt:lpstr>'A-00 2019_06 Naklady'!Oblast_tisku</vt:lpstr>
      <vt:lpstr>'A-00-NEZP. 2019_06 Naklady'!Oblast_tisku</vt:lpstr>
      <vt:lpstr>'A-01 2019_06 Pol'!Oblast_tisku</vt:lpstr>
      <vt:lpstr>'A-01-NEZP 2019_06 Pol'!Oblast_tisku</vt:lpstr>
      <vt:lpstr>'A-02 2019_06 Pol'!Oblast_tisku</vt:lpstr>
      <vt:lpstr>'A-02-NEZP 2019_06 Pol'!Oblast_tisku</vt:lpstr>
      <vt:lpstr>'A-03 2019_06 Pol'!Oblast_tisku</vt:lpstr>
      <vt:lpstr>'A-04 2019_06 Pol'!Oblast_tisku</vt:lpstr>
      <vt:lpstr>'A-06 2019_06 Pol'!Oblast_tisku</vt:lpstr>
      <vt:lpstr>'A-07 2019_06 Pol'!Oblast_tisku</vt:lpstr>
      <vt:lpstr>'B-00 2019_06 Naklady'!Oblast_tisku</vt:lpstr>
      <vt:lpstr>'B-01 2019_09 Pol'!Oblast_tisku</vt:lpstr>
      <vt:lpstr>'B-03 2019_06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Stavba!Print_Area</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Luděk Stuhl</dc:creator>
  <cp:lastModifiedBy>Eva Nováková</cp:lastModifiedBy>
  <cp:lastPrinted>2019-03-19T12:27:02Z</cp:lastPrinted>
  <dcterms:created xsi:type="dcterms:W3CDTF">2009-04-08T07:15:50Z</dcterms:created>
  <dcterms:modified xsi:type="dcterms:W3CDTF">2021-06-30T12:07:45Z</dcterms:modified>
</cp:coreProperties>
</file>