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2"/>
  </bookViews>
  <sheets>
    <sheet name="Krycí list" sheetId="1" r:id="rId1"/>
    <sheet name="Rekapitulace" sheetId="2" r:id="rId2"/>
    <sheet name="Položky" sheetId="3" r:id="rId3"/>
    <sheet name="ZTI" sheetId="4" r:id="rId4"/>
    <sheet name="UT" sheetId="5" r:id="rId5"/>
    <sheet name="EL" sheetId="6" r:id="rId6"/>
    <sheet name="SLP" sheetId="7" r:id="rId7"/>
    <sheet name="VZT_rekap" sheetId="8" r:id="rId8"/>
    <sheet name="VZT" sheetId="9" r:id="rId9"/>
    <sheet name="med_plyny" sheetId="10" r:id="rId10"/>
  </sheets>
  <externalReferences>
    <externalReference r:id="rId13"/>
  </externalReference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'Rekapitulace'!$G$38</definedName>
    <definedName name="Dodavka0">'Položky'!#REF!</definedName>
    <definedName name="HSV">'Rekapitulace'!$E$38</definedName>
    <definedName name="HSV0">'Položky'!#REF!</definedName>
    <definedName name="HZS">'Rekapitulace'!$I$38</definedName>
    <definedName name="HZS0">'Položky'!#REF!</definedName>
    <definedName name="JKSO">'Krycí list'!$F$5</definedName>
    <definedName name="MJ">'Krycí list'!$G$5</definedName>
    <definedName name="Mont">'Rekapitulace'!$H$38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list'!$C$9</definedName>
    <definedName name="_xlnm.Print_Area" localSheetId="0">'Krycí list'!$A$1:$G$45</definedName>
    <definedName name="_xlnm.Print_Area" localSheetId="2">'Položky'!$A$1:$G$798</definedName>
    <definedName name="_xlnm.Print_Area" localSheetId="1">'Rekapitulace'!$A$1:$I$52</definedName>
    <definedName name="PocetMJ">'Krycí list'!$G$8</definedName>
    <definedName name="Poznamka">'Krycí list'!$B$37</definedName>
    <definedName name="Projektant">'Krycí list'!$C$8</definedName>
    <definedName name="PSV">'Rekapitulace'!$F$38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'Rekapitulace'!$H$51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<sst xmlns="http://schemas.openxmlformats.org/spreadsheetml/2006/main" count="4345" uniqueCount="2019">
  <si>
    <t>POLOŽKOVÝ ROZPOČET</t>
  </si>
  <si>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</si>
  <si>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</si>
  <si>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</si>
  <si>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</si>
  <si>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</si>
  <si>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</si>
  <si>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</si>
  <si>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</si>
  <si>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</si>
  <si>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</si>
  <si>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</si>
  <si>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</si>
  <si>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</si>
  <si>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</si>
  <si>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</si>
  <si>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</si>
  <si>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</si>
  <si>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</si>
  <si>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</si>
  <si>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</si>
  <si>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</si>
  <si>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</si>
  <si>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</si>
  <si>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</si>
  <si>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</si>
  <si>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</si>
  <si>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</si>
  <si>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</si>
  <si>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</si>
  <si>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</si>
  <si>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</si>
  <si>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</si>
  <si>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</si>
  <si>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</si>
  <si>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</si>
  <si>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</si>
  <si>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</si>
  <si>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</si>
  <si>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</si>
  <si>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</si>
  <si>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</si>
  <si>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</si>
  <si>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</si>
  <si>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</si>
  <si>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</si>
  <si>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</si>
  <si>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</si>
  <si>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</si>
  <si>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</si>
  <si>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</si>
  <si>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</si>
  <si>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</si>
  <si>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</si>
  <si>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</si>
  <si>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</si>
  <si>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</si>
  <si>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</si>
  <si>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</si>
  <si>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</si>
  <si>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</si>
  <si>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</si>
  <si>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</si>
  <si>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</si>
  <si>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</si>
  <si>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</si>
  <si>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</si>
  <si>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</si>
  <si>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</si>
  <si>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</si>
  <si>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</si>
  <si>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10001623</t>
  </si>
  <si>
    <t>REKONSTRUKCE LŮŽKOVÝCH ODDĚLENÍ NÁSLEDNÉ PÉČE</t>
  </si>
  <si>
    <t>S01</t>
  </si>
  <si>
    <t>REKONSTRUKCE LŮŽKOVÝCH ODDĚLENÍ</t>
  </si>
  <si>
    <t>000</t>
  </si>
  <si>
    <t>Soupis vedlejších a ostatních nákladů</t>
  </si>
  <si>
    <t>0-01</t>
  </si>
  <si>
    <t>Vybudování, provoz, likvidace zařízení staveniště</t>
  </si>
  <si>
    <t>soubor</t>
  </si>
  <si>
    <t>0-02</t>
  </si>
  <si>
    <t>Provoz investora</t>
  </si>
  <si>
    <t>0-03</t>
  </si>
  <si>
    <t>Kompletační činnost</t>
  </si>
  <si>
    <t>0-04</t>
  </si>
  <si>
    <t>Ztížené výrobní podmínky</t>
  </si>
  <si>
    <t>0-05</t>
  </si>
  <si>
    <t>Výpomoc při kolaudaci, vypracování příslušných podkladů, zpráv</t>
  </si>
  <si>
    <t>0-06</t>
  </si>
  <si>
    <t>Projektová dokumentace skutečného provedení stavby</t>
  </si>
  <si>
    <t>3</t>
  </si>
  <si>
    <t>Svislé a kompletní konstrukce</t>
  </si>
  <si>
    <t>310238211RT1</t>
  </si>
  <si>
    <t>Zazdívka otvorů plochy do 1 m2 cihlami na MVC s použitím suché maltové směsi</t>
  </si>
  <si>
    <t>m3</t>
  </si>
  <si>
    <t>1,np.:0,3*0,45*1,5</t>
  </si>
  <si>
    <t>2,np.:0,2*0,35*3,35*2+0,4*0,45*3,35</t>
  </si>
  <si>
    <t>0,2*0,35*3,35*2+0,55*0,4*3,35</t>
  </si>
  <si>
    <t>3,np.:0,15*0,2*3,5+0,5*0,3*3,5</t>
  </si>
  <si>
    <t>311231114RY1</t>
  </si>
  <si>
    <t>5,15*0,5*3,5-1,6*0,5*3-2,22*0,5*3</t>
  </si>
  <si>
    <t>311238130RT1</t>
  </si>
  <si>
    <t>m2</t>
  </si>
  <si>
    <t>5,3*3,5-2,2+2,85*3,5-2,2</t>
  </si>
  <si>
    <t>311238136R00</t>
  </si>
  <si>
    <t>10,1*3,5</t>
  </si>
  <si>
    <t>317145313R00</t>
  </si>
  <si>
    <t>Překlad porobet. plochý PSF III/1100  125x124x1500</t>
  </si>
  <si>
    <t>kus</t>
  </si>
  <si>
    <t>317145314R00</t>
  </si>
  <si>
    <t>Překlad porobet. plochý PSF III/1250  125x124x1750</t>
  </si>
  <si>
    <t>317168132R00</t>
  </si>
  <si>
    <t>3,np.:4</t>
  </si>
  <si>
    <t>317168133R00</t>
  </si>
  <si>
    <t>2,np.:2</t>
  </si>
  <si>
    <t>3,np.:2</t>
  </si>
  <si>
    <t>317321321R00</t>
  </si>
  <si>
    <t>Beton překladů železový C 20/25</t>
  </si>
  <si>
    <t>2,np.:0,6*2,1*0,15+0,45*1,85*0,15+0,8*1,4*0,15</t>
  </si>
  <si>
    <t>1,05*2,1*0,15+0,65*3*0,15</t>
  </si>
  <si>
    <t>3,np.:2*0,5*0,16+4,9*0,5*0,16+5*0,3*0,2</t>
  </si>
  <si>
    <t>1,6*0,65*0,15</t>
  </si>
  <si>
    <t>1.np.:2*0,45*0,22</t>
  </si>
  <si>
    <t>317351107R00</t>
  </si>
  <si>
    <t>Bednění překladů - zřízení</t>
  </si>
  <si>
    <t>2,np.:2,1*0,9+1,85*0,75+1,4*1,1</t>
  </si>
  <si>
    <t>2,1*1,35+3*0,95</t>
  </si>
  <si>
    <t>1,.np.:2*0,67</t>
  </si>
  <si>
    <t>3,np.:2*0,82+4,9*0,82+5*0,7+1,6*0,95</t>
  </si>
  <si>
    <t>317351108R00</t>
  </si>
  <si>
    <t>Bednění překladů - odstranění</t>
  </si>
  <si>
    <t>317944311RT2</t>
  </si>
  <si>
    <t>Válcované nosníky do č.12 do připravených otvorů včetně dodávky profilu I č.10</t>
  </si>
  <si>
    <t>t</t>
  </si>
  <si>
    <t>2,np.:2,1*7*8,34*1,08*0,001</t>
  </si>
  <si>
    <t>317944311RT3</t>
  </si>
  <si>
    <t>Válcované nosníky do č.12 do připravených otvorů včetně dodávky profilu I č.12</t>
  </si>
  <si>
    <t>2,np.:1,4*4*11,1*1,08*0,001</t>
  </si>
  <si>
    <t>1,85*2*11,1*1,08*0,001</t>
  </si>
  <si>
    <t>2,1*4*11,1*1,08*0,001</t>
  </si>
  <si>
    <t>3*5*11,1*1,08*0,001</t>
  </si>
  <si>
    <t>3,np.:1,6*4*11,1*1,08*0,001</t>
  </si>
  <si>
    <t>317944313RT2</t>
  </si>
  <si>
    <t>Válcované nosníky č.14-22 do připravených otvorů včetně dodávky profilu  I č.14</t>
  </si>
  <si>
    <t>3,np.:2*3*14,3*1,08*0,001</t>
  </si>
  <si>
    <t>4,9*3*14,3*1,08*0,001</t>
  </si>
  <si>
    <t>317944313RT3</t>
  </si>
  <si>
    <t>Válcované nosníky č.14-22 do připravených otvorů včetně dodávky profilu  I č.16</t>
  </si>
  <si>
    <t>1,np.:2*17,9*2*1,08*0,001</t>
  </si>
  <si>
    <t>317944313RT4</t>
  </si>
  <si>
    <t>Válcované nosníky č.14-22 do připravených otvorů včetně dodávky profilu  I č.18</t>
  </si>
  <si>
    <t>3,np.:5*3*21,9*1,08*0,001</t>
  </si>
  <si>
    <t>317944313RU5</t>
  </si>
  <si>
    <t>Válcované nosníky č.14-22 do připravených otvorů včetně dodávky profilu U č.20</t>
  </si>
  <si>
    <t>5,8*2*25,3*1,08*0,001</t>
  </si>
  <si>
    <t>342241161R00</t>
  </si>
  <si>
    <t>Příčky z cihel plných CP29  tl. 65 mm parapet</t>
  </si>
  <si>
    <t>3,np.17a.:1*0,8</t>
  </si>
  <si>
    <t>18a.:1*0,8</t>
  </si>
  <si>
    <t>2,np.:20a.:1*0,8</t>
  </si>
  <si>
    <t>23,:1,2*0,8</t>
  </si>
  <si>
    <t>342255024R00</t>
  </si>
  <si>
    <t>Příčky porobeton tl. 100 mm</t>
  </si>
  <si>
    <t>2,np.:1,15*3,35*2+2*3,35-2,8</t>
  </si>
  <si>
    <t>342255026R00</t>
  </si>
  <si>
    <t>Příčky porobeton tl. 125 mm</t>
  </si>
  <si>
    <t>2,np.:8,2*3,35-1,6*3-1,4</t>
  </si>
  <si>
    <t>3,25*3,35*2+1,93*3,35+1,25*3,35</t>
  </si>
  <si>
    <t>1,2*3,35*2+4,08*3,35-1,8+1,7*2,1-2,2</t>
  </si>
  <si>
    <t>(4,08*3,35-1,8)*2+2,28*3,35+2,46*3,35-1,4</t>
  </si>
  <si>
    <t>1,45*2,1-1,4</t>
  </si>
  <si>
    <t>3,np.:4,85*3,5-1,8+3*3,5-2,2+0,9*2,1</t>
  </si>
  <si>
    <t>1,8*3,5-1,6+1,25*3,5+2,23*3-1,8</t>
  </si>
  <si>
    <t>1,35*3,5+(4,08*3,5-1,8)*2+2,76*3,5</t>
  </si>
  <si>
    <t>1,1*3,5-1,8</t>
  </si>
  <si>
    <t>342255028R00</t>
  </si>
  <si>
    <t>Příčky porobeton tl. 150 mm</t>
  </si>
  <si>
    <t>2,np.:2,6*3,35-3,15</t>
  </si>
  <si>
    <t>přizdívky soc.zař.:0,9*1,2*3+0,8*1,2*3+1*1,2</t>
  </si>
  <si>
    <t>3,np.:3*3,5-3,15</t>
  </si>
  <si>
    <t>přizdívky soc. zařízení.:0,9*1,2+0,8*1,2*3</t>
  </si>
  <si>
    <t>342264051RT1</t>
  </si>
  <si>
    <t>Podhled sádrokartonový na zavěšenou ocel. konstr. desky standard tl. 12,5 mm, bez izolace, typ 1</t>
  </si>
  <si>
    <t>P2-01.:233,10</t>
  </si>
  <si>
    <t>342264051RT2</t>
  </si>
  <si>
    <t>Podhled sádrokartonový na zavěšenou ocel. konstr. desky protipožární tl. 12,5 mm, PO EI 30 typ1</t>
  </si>
  <si>
    <t>P2-02,:278,33</t>
  </si>
  <si>
    <t>342264051RT3</t>
  </si>
  <si>
    <t>Podhled sádrokartonový na zavěšenou ocel. konstr. desky standard impreg. tl. 12,5 mm, bez izolace</t>
  </si>
  <si>
    <t>P2-02,:278,80</t>
  </si>
  <si>
    <t>P2-06,:59,67</t>
  </si>
  <si>
    <t>342264051RT4</t>
  </si>
  <si>
    <t>Podhled sádrokartonový na zavěšenou ocel. konstr. desky požár. impreg. tl. 12,5 mm, PO EI 30, typ 2</t>
  </si>
  <si>
    <t>342267111RT2</t>
  </si>
  <si>
    <t>Obklad trámů sádrokartonem dvoustranný do 0,4/0,4 desky protipožární tl. 12,5 mm</t>
  </si>
  <si>
    <t>m</t>
  </si>
  <si>
    <t>342948111R00</t>
  </si>
  <si>
    <t>Ukotvení příček k cihel.konstr. kotvami na hmožd.</t>
  </si>
  <si>
    <t>2,np.:1,15+1,15+2</t>
  </si>
  <si>
    <t>8,2+3,25+3,25+1,93+1,25+2,4</t>
  </si>
  <si>
    <t>4,08+1,7+4,08+4,08+2,25</t>
  </si>
  <si>
    <t>2,46+1,45+2,6</t>
  </si>
  <si>
    <t>3,np.:4,85+3+1,8+2,25+2,23+1,35</t>
  </si>
  <si>
    <t>4,08+4,08+2,76+1,1+3</t>
  </si>
  <si>
    <t>346971142R00</t>
  </si>
  <si>
    <t>Izolace pod příčky typová š. do 200 mm</t>
  </si>
  <si>
    <t>2,np.:47,31</t>
  </si>
  <si>
    <t>3,np.:29,5</t>
  </si>
  <si>
    <t>342-01</t>
  </si>
  <si>
    <t>Vyspravení SDK podhledu, demontáž, zpětná montáž</t>
  </si>
  <si>
    <t>1,np.:9,8+28,1+18,6+35,6+2,4+32,1+17,9</t>
  </si>
  <si>
    <t>4</t>
  </si>
  <si>
    <t>Vodorovné konstrukce</t>
  </si>
  <si>
    <t>411388531R00</t>
  </si>
  <si>
    <t>Zabetonování otvorů o ploše do 1 m2 ve stropech</t>
  </si>
  <si>
    <t>8*2*0,6*0,6*0,25</t>
  </si>
  <si>
    <t>6</t>
  </si>
  <si>
    <t>Úpravy povrchu, podlahy</t>
  </si>
  <si>
    <t>610991111R00</t>
  </si>
  <si>
    <t>Zakrývání výplní vnitřních otvorů</t>
  </si>
  <si>
    <t>3,np.:1,1*1,95*4+1,55*1,95*6+1,1*1,95*4</t>
  </si>
  <si>
    <t>2,np.:1,1*1,7*4+1,55*1,7*6+1,1*1,7*4</t>
  </si>
  <si>
    <t>611401211RT2</t>
  </si>
  <si>
    <t>Oprava omítky na stropech o ploše do 0,25 m2 vápennou štukovou omítkou</t>
  </si>
  <si>
    <t>611423231R00</t>
  </si>
  <si>
    <t>Oprava omítek stropů s rákosem do 10% pl-štukových</t>
  </si>
  <si>
    <t>:300</t>
  </si>
  <si>
    <t>611423331R00</t>
  </si>
  <si>
    <t>Oprava omítek stropů s rákosem do 30% pl-štukových</t>
  </si>
  <si>
    <t>3,np.:15,:45,5</t>
  </si>
  <si>
    <t>612409991RT2</t>
  </si>
  <si>
    <t>Začištění omítek kolem oken,dveří apod. s použitím suché maltové směsi</t>
  </si>
  <si>
    <t>+16,4+45,7*0,8</t>
  </si>
  <si>
    <t>612421331RT2</t>
  </si>
  <si>
    <t>Oprava vápen.omítek stěn do 30 % pl. - štukových s použitím suché maltové směsi</t>
  </si>
  <si>
    <t>3,np.15,:91,02</t>
  </si>
  <si>
    <t>612431111R00</t>
  </si>
  <si>
    <t>Omítka sádrokartonových stěn, stropů</t>
  </si>
  <si>
    <t>234+279+25+17+46+60+146</t>
  </si>
  <si>
    <t>612451121R00</t>
  </si>
  <si>
    <t>Omítka vnitřní zdiva, cementová (MC), hladká pod obklady</t>
  </si>
  <si>
    <t>2,np.:16.:6,8*2,1-1,4</t>
  </si>
  <si>
    <t>17,:1,7*1,5</t>
  </si>
  <si>
    <t>20a.:7,9*2,1-1,8</t>
  </si>
  <si>
    <t>20,:1,7*1,5</t>
  </si>
  <si>
    <t>21a.:7,9*2,1-1,8</t>
  </si>
  <si>
    <t>21,:1,7*1,5</t>
  </si>
  <si>
    <t>23,:7,9*2,1-1,8</t>
  </si>
  <si>
    <t>24,:(4,1*2,1-1,4)*2+12,2*2,1-1,6-2,8</t>
  </si>
  <si>
    <t>25,:4,4*2,1-1,4</t>
  </si>
  <si>
    <t>26,:6,3*2,1-1,4-1,4+4,2*2,1-1,4</t>
  </si>
  <si>
    <t>28,:12,1*2,1-1,6</t>
  </si>
  <si>
    <t>29,:17,1*2,1-2,2</t>
  </si>
  <si>
    <t>18,:1,7*1,5</t>
  </si>
  <si>
    <t>19,:2*0,6</t>
  </si>
  <si>
    <t>22,:1,7*1,5</t>
  </si>
  <si>
    <t>3,np.17a.:7,9*2,1-1,8</t>
  </si>
  <si>
    <t>18a.:7,9*2,1-1,8</t>
  </si>
  <si>
    <t>22a.:8,3*2,1-1,8</t>
  </si>
  <si>
    <t>24,:11,7*2,1-1,6</t>
  </si>
  <si>
    <t>25,:16,1*2,1-2,2</t>
  </si>
  <si>
    <t>26,:9,5*2,1-1,8</t>
  </si>
  <si>
    <t>15,:1,7*1,5</t>
  </si>
  <si>
    <t>16,:1,7*1,5</t>
  </si>
  <si>
    <t>23,:1,2*1,5</t>
  </si>
  <si>
    <t>612472181R00</t>
  </si>
  <si>
    <t>Omítka stěn, jádro míchané, štuk ze suché směsi</t>
  </si>
  <si>
    <t>2,np, 14a.:38,7*3,3-1,8*4-3,1-2,2*4-1,4-2,9-1,45+4,9*0,65*4</t>
  </si>
  <si>
    <t>14c.:29,3*3,3-2,8-2,8-7,6-2,2-2,4-2,2-2,2-3,1+5,8*0,95*2+8,5*0,6</t>
  </si>
  <si>
    <t>5,35*0,65+5,9*0,9+19,66*3,3-1,6*3-1,4-1,8+5,35*0,65+4,7*0,5</t>
  </si>
  <si>
    <t>15,:7,8*3,3-2,2-1,2-2+5,6*1</t>
  </si>
  <si>
    <t>16,:6,8*0,6</t>
  </si>
  <si>
    <t>17,:19*3,3-2-2,6-2,25+4,95*0,8</t>
  </si>
  <si>
    <t>18,:26,5*3,3-2,2-2,6-2,25+5,6*0,9+5,1*0,8</t>
  </si>
  <si>
    <t>19,:22,1*3,3-2,6-2,2-3,9+5,04+4,08</t>
  </si>
  <si>
    <t>20,:24,4*3,3-2,2-2,6-2,25-1,8+5,04+4,08</t>
  </si>
  <si>
    <t>20a.:7,9*0,6</t>
  </si>
  <si>
    <t>21,:23,2*3,3-2,2-2,6-1,8-2,25+5,04+4,08</t>
  </si>
  <si>
    <t>21a.:7,9*0,6</t>
  </si>
  <si>
    <t>22,:24,4*3,3-2,2-2,6-1,8-2,25+4,08</t>
  </si>
  <si>
    <t>23,:7,9*0,6</t>
  </si>
  <si>
    <t>24,:(4,1+4,1+12,2)*0,6</t>
  </si>
  <si>
    <t>25,:4,4*1,3</t>
  </si>
  <si>
    <t>26,:(6,3+4,2)*0,6</t>
  </si>
  <si>
    <t>27,:10,9*3,4-1,6</t>
  </si>
  <si>
    <t>28,:12,1*1,3</t>
  </si>
  <si>
    <t>29,:17,1*1,3</t>
  </si>
  <si>
    <t>1.np.:2,5*2</t>
  </si>
  <si>
    <t>3.np.15,:2,1*3,45</t>
  </si>
  <si>
    <t>16,:24*3,45-2,2-2,25-3+1,96+2,8</t>
  </si>
  <si>
    <t>17,:26,3*3,45-2,2-1,8-2,25-3+5,4*0,5+5,6*0,3</t>
  </si>
  <si>
    <t>17a.:7,9*0,6</t>
  </si>
  <si>
    <t>18,:25,1*3,45-2,2-1,8-2,25-3+2,7+1,96</t>
  </si>
  <si>
    <t>18a.:7,9*0,6</t>
  </si>
  <si>
    <t>19a.:16,3*3,45-2,2-1,6-2,2-1,8+22,4*3,45-2,2-2,2-3,1-2,8-2,6-7,1</t>
  </si>
  <si>
    <t>5,9*0,65*2</t>
  </si>
  <si>
    <t>19b.:40,6*3,45-3,1-8,8-1,4-1,8-2,1*4-4,8+5,2*0,35*4+6,4*0,45</t>
  </si>
  <si>
    <t>3,6*3,45-1,8</t>
  </si>
  <si>
    <t>22,:26,7*3,45-2,2-1,8-2,1+5,4*0,1+5,2*0,3</t>
  </si>
  <si>
    <t>22a.:8,7*0,6</t>
  </si>
  <si>
    <t>23,:21,4*3,45-2,2-2,25-2,1-2,1+5,4*0,1+5,2*0,3*2</t>
  </si>
  <si>
    <t>24,:11,7*0,6</t>
  </si>
  <si>
    <t>25,:16,1*1,35</t>
  </si>
  <si>
    <t>26,:9,5*1,35</t>
  </si>
  <si>
    <t>612481113R00</t>
  </si>
  <si>
    <t>Potažení vnitř. stěn sklotex. pletivem s vypnutím</t>
  </si>
  <si>
    <t>porobet.:11,61*2+195,59*2+24,19*2</t>
  </si>
  <si>
    <t>poruchy zdiva, přechody.:500</t>
  </si>
  <si>
    <t>620991121R00</t>
  </si>
  <si>
    <t>Zakrývání výplní vnějších otvorů z lešení</t>
  </si>
  <si>
    <t>3,np.:1,1*1,95</t>
  </si>
  <si>
    <t>622421144R00</t>
  </si>
  <si>
    <t>Omítka vnější stěn, MVC, štuková, složitost 3</t>
  </si>
  <si>
    <t>ostění nadpraží.:(1,1+1,95*2)*0,3</t>
  </si>
  <si>
    <t>kolem okna.:(1,1*2+1,95*2)*0,5</t>
  </si>
  <si>
    <t>622471318R00</t>
  </si>
  <si>
    <t>Nátěr nebo nástřik stěn vnějších, složitost 3 - 4</t>
  </si>
  <si>
    <t>ostění, nadpraží.:(1,1+1,95*2)*0,3</t>
  </si>
  <si>
    <t>kolem okna.:(1,1*2+1,95*2)*1</t>
  </si>
  <si>
    <t>631312131R00</t>
  </si>
  <si>
    <t>Doplnění mazanin betonem do 4 m2, nad tl. 8 cm pod příčky</t>
  </si>
  <si>
    <t>2,np.:47,31*0,15*0,1</t>
  </si>
  <si>
    <t>3,np.:29,3*0,15*0,1+5,15*0,5*0,1</t>
  </si>
  <si>
    <t>(5,3+2,85)*0,25*0,1+10,1*0,35*0,1</t>
  </si>
  <si>
    <t>631312611R00</t>
  </si>
  <si>
    <t>Mazanina betonová tl. 5 - 8 cm C 16/20</t>
  </si>
  <si>
    <t>P1-02.:31*0,08</t>
  </si>
  <si>
    <t>P1-03,:48,4*0,08</t>
  </si>
  <si>
    <t>631319151R00</t>
  </si>
  <si>
    <t>Příplatek za přehlaz. mazanin pod povlaky tl. 8 cm</t>
  </si>
  <si>
    <t>6,35</t>
  </si>
  <si>
    <t>631319171R00</t>
  </si>
  <si>
    <t>Příplatek za stržení povrchu mazaniny tl. 8 cm</t>
  </si>
  <si>
    <t>631362021R00</t>
  </si>
  <si>
    <t>Výztuž mazanin svařovanou sítí z drátů Kari 150/150/5</t>
  </si>
  <si>
    <t>(31+48,4)*1,25*2,2*0,001</t>
  </si>
  <si>
    <t>632451022R00</t>
  </si>
  <si>
    <t>Vyrovnávací potěr MC 15, v pásu, tl. 30 mm</t>
  </si>
  <si>
    <t>2,np.:1,4*0,9*4+1,7*1,1*6+1,4*0,95*4</t>
  </si>
  <si>
    <t>3,np.:1,2*0,65*4+1,7*0,65*6+1,2*0,65*4</t>
  </si>
  <si>
    <t>642942111RU3</t>
  </si>
  <si>
    <t>Osazení zárubní dveřních ocelových, pl. do 2,5 m2 včetně dodávky zárubně  70 x 197 x 16 cm</t>
  </si>
  <si>
    <t>642942111RU4</t>
  </si>
  <si>
    <t>Osazení zárubní dveřních ocelových, pl. do 2,5 m2 včetně dodávky zárubně  80 x 197 x 16 cm</t>
  </si>
  <si>
    <t>642942111RU5</t>
  </si>
  <si>
    <t>Osazení zárubní dveřních ocelových, pl. do 2,5 m2 včetně dodávky zárubně  90 x 197 x 16 cm</t>
  </si>
  <si>
    <t>6+2+1</t>
  </si>
  <si>
    <t>642942111RU6</t>
  </si>
  <si>
    <t>Osazení zárubní dveřních ocelových, pl. do 2,5 m2 včetně dodávky zárubně 110 x 197 x 16 cm</t>
  </si>
  <si>
    <t>2+5</t>
  </si>
  <si>
    <t>642942591R00</t>
  </si>
  <si>
    <t>Příplatek za osazení horního vedení posuv. dveří</t>
  </si>
  <si>
    <t>648952421RT2</t>
  </si>
  <si>
    <t>Osazení parapetních desek dřevěných š. do 50 cm včetně dodávky parepetní desky š. 30 cm</t>
  </si>
  <si>
    <t>3,np.:1,2*4+1,7*6+1,2*4</t>
  </si>
  <si>
    <t>6-01</t>
  </si>
  <si>
    <t>Vyspravení stáv. omítky po provedení instalací</t>
  </si>
  <si>
    <t>1,np.:117.:20*2</t>
  </si>
  <si>
    <t>130.:29*3,8</t>
  </si>
  <si>
    <t>131.:13,8*3,8</t>
  </si>
  <si>
    <t>613473115 XX</t>
  </si>
  <si>
    <t>zabudované rohovníky</t>
  </si>
  <si>
    <t>okna.:2np.:5,6*4*2+6,5*6</t>
  </si>
  <si>
    <t>3,np.:6,1*4*2+7*6</t>
  </si>
  <si>
    <t>omítky..2,np.:15,:3,3</t>
  </si>
  <si>
    <t>17.:3,3</t>
  </si>
  <si>
    <t>14c.:2,2*4+3,3+3,3+2,1*3+4,2</t>
  </si>
  <si>
    <t>18,:2,2+2,2+3,3+3,3</t>
  </si>
  <si>
    <t>19,:2,2*2</t>
  </si>
  <si>
    <t>20,:2,2*2+3,3</t>
  </si>
  <si>
    <t>21,:2,2*2+3,3</t>
  </si>
  <si>
    <t>22,:3,3</t>
  </si>
  <si>
    <t>27,:3,3</t>
  </si>
  <si>
    <t>3,np.:15,:3,45+2,2+2,2</t>
  </si>
  <si>
    <t>16,:2,2+2,2</t>
  </si>
  <si>
    <t>17,:2,2+2,2+3,45</t>
  </si>
  <si>
    <t>18,:2,2+2,2+3,45</t>
  </si>
  <si>
    <t>19a.:2,2*4+3,45+3+3+3,45+3,45+3,45+3,45</t>
  </si>
  <si>
    <t>19b.:2,5+2,5</t>
  </si>
  <si>
    <t>22,:2,2+2,2+3,45*3</t>
  </si>
  <si>
    <t>23,:2,2+2,2</t>
  </si>
  <si>
    <t>648952421 XX</t>
  </si>
  <si>
    <t>Osazení parapetních desek dřevěných š. do 50 cm včetně dodávky parapetní desky š. 60 cm</t>
  </si>
  <si>
    <t>2,np.:1,7*6+1,4*4</t>
  </si>
  <si>
    <t>Osazení parapetních desek dřevěných š. do 50 cm včetně dodávky parapetní desky š. 45 cm</t>
  </si>
  <si>
    <t>2,np.:1,4*2+1,2+1,3</t>
  </si>
  <si>
    <t>94</t>
  </si>
  <si>
    <t>Lešení a stavební výtahy</t>
  </si>
  <si>
    <t>941941031R00</t>
  </si>
  <si>
    <t>Montáž lešení leh.řad.s podlahami,š.do 1 m, H 10 m</t>
  </si>
  <si>
    <t>pro nově budované okno.:3*10</t>
  </si>
  <si>
    <t>941941191R00</t>
  </si>
  <si>
    <t>Příplatek za každý měsíc použití lešení k pol.1031</t>
  </si>
  <si>
    <t>941941831R00</t>
  </si>
  <si>
    <t>Demontáž lešení leh.řad.s podlahami,š.1 m, H 10 m</t>
  </si>
  <si>
    <t>941955002R00</t>
  </si>
  <si>
    <t>Lešení lehké pomocné, výška podlahy do 1,9 m</t>
  </si>
  <si>
    <t>1,np.:3*1,2</t>
  </si>
  <si>
    <t>2,np.:(51,3+4,8+2,4+20,1+41,9+27,8)*1,5</t>
  </si>
  <si>
    <t>(32,6+3,4+28+3,4+31,4+3,4+8,2)*1,5</t>
  </si>
  <si>
    <t>(1,2+3,6+6,4+7,2+7,2)*1,5</t>
  </si>
  <si>
    <t>3,np.:(31,3+37+3,4+32+3,4+41,1)*1,5</t>
  </si>
  <si>
    <t>(53,8+34,5+3,9+29,1+5,7+15,6)*1,5</t>
  </si>
  <si>
    <t>4,4*1,5</t>
  </si>
  <si>
    <t>95</t>
  </si>
  <si>
    <t>Dokončovací konstrukce na pozemních stavbách</t>
  </si>
  <si>
    <t>931961112R00</t>
  </si>
  <si>
    <t>Vložky do dilatačních spár, miner. plst tl. 30 mm</t>
  </si>
  <si>
    <t>2,np,14a.:38,7*0,1</t>
  </si>
  <si>
    <t>14c.:(29,3+19,66)*0,1</t>
  </si>
  <si>
    <t>15,:7,8*0,1</t>
  </si>
  <si>
    <t>16,:6,8*0,1</t>
  </si>
  <si>
    <t>17,:26,5*0,1</t>
  </si>
  <si>
    <t>19,:22,1*0,1</t>
  </si>
  <si>
    <t>20,:24,4*0,1</t>
  </si>
  <si>
    <t>20a.:7,9*0,1</t>
  </si>
  <si>
    <t>21,:7,9*0,1</t>
  </si>
  <si>
    <t>21a.:7,9*0,1</t>
  </si>
  <si>
    <t>23,:7,9*0,1</t>
  </si>
  <si>
    <t>24,:20,4*0,1</t>
  </si>
  <si>
    <t>25,:4,4*0,1</t>
  </si>
  <si>
    <t>26,:10,5*0,1</t>
  </si>
  <si>
    <t>27,:10,9*0,1</t>
  </si>
  <si>
    <t>28,:12,1*0,1</t>
  </si>
  <si>
    <t>29,:17,1*0,1</t>
  </si>
  <si>
    <t>3,np, 15.:2,1*0,1</t>
  </si>
  <si>
    <t>16,:24*0,1</t>
  </si>
  <si>
    <t>17,:26,3*0,1</t>
  </si>
  <si>
    <t>17a.:7,9*0,1</t>
  </si>
  <si>
    <t>18,:25,1*0,1</t>
  </si>
  <si>
    <t>18a.:7,9*0,1</t>
  </si>
  <si>
    <t>19a.:(16,3+22,4)*0,1</t>
  </si>
  <si>
    <t>19b.:40,6*0,1</t>
  </si>
  <si>
    <t>22,.:26,7*0,1</t>
  </si>
  <si>
    <t>22a.:8,7*0,1</t>
  </si>
  <si>
    <t>23,:21,4*0,1</t>
  </si>
  <si>
    <t>24,:11,7*0,1</t>
  </si>
  <si>
    <t>25,:16,1*0,1</t>
  </si>
  <si>
    <t>26,:9,5*0,1</t>
  </si>
  <si>
    <t>952901111R00</t>
  </si>
  <si>
    <t>Vyčištění budov o výšce podlaží do 4 m</t>
  </si>
  <si>
    <t>1,np.:40,1</t>
  </si>
  <si>
    <t>2,np.:47,5+51,3+4,8+2,4+20,1+41,9</t>
  </si>
  <si>
    <t>27,8+32,6+3,4+28+3,4+31,4</t>
  </si>
  <si>
    <t>3,4+8,2+1,2+3,6+6,4+7,2+7,2</t>
  </si>
  <si>
    <t>3,np.:45,5+31,3+37+3,4+32+3,4</t>
  </si>
  <si>
    <t>41,1+53,8+34,5+3,9+29,1</t>
  </si>
  <si>
    <t>5,7+15,6+4,4</t>
  </si>
  <si>
    <t>952902110R00</t>
  </si>
  <si>
    <t>Čištění zametáním v místnostech a chodbách</t>
  </si>
  <si>
    <t>712,6*3</t>
  </si>
  <si>
    <t>95-01</t>
  </si>
  <si>
    <t>Zednické výpomoci pro řemesla</t>
  </si>
  <si>
    <t>hod</t>
  </si>
  <si>
    <t>170,00</t>
  </si>
  <si>
    <t>95-02</t>
  </si>
  <si>
    <t>Materiál pro zednické výpomoci</t>
  </si>
  <si>
    <t>kpl.</t>
  </si>
  <si>
    <t>95-03</t>
  </si>
  <si>
    <t>Ochrana zachovaných povrchů, kcí, zařízení atd.</t>
  </si>
  <si>
    <t>95-04</t>
  </si>
  <si>
    <t>Požární utěsnění rozvodů dle požární zprávy</t>
  </si>
  <si>
    <t>96</t>
  </si>
  <si>
    <t>Bourání konstrukcí</t>
  </si>
  <si>
    <t>919735122R00</t>
  </si>
  <si>
    <t>Řezání stávajícího betonového krytu tl. 5 - 10 cm mazaniny</t>
  </si>
  <si>
    <t>2,np.:(1,43+2,78)*3</t>
  </si>
  <si>
    <t>1,03+1,38+0,8+0,63</t>
  </si>
  <si>
    <t>3,np.:(2,78+1,43)*2+1,48+0,33+2,8*2</t>
  </si>
  <si>
    <t>2,53+1,75+5,3*2+10,6*2</t>
  </si>
  <si>
    <t>962031113R00</t>
  </si>
  <si>
    <t>Bourání příček z cihel pálených plných tl. 65 mm</t>
  </si>
  <si>
    <t>2,np.:2,45*3,35+1,4*3,35+1,2*3,35*3</t>
  </si>
  <si>
    <t>2,7*3,35-1,2*3+1,3*3,35-1,2</t>
  </si>
  <si>
    <t>3,np.:4,7*3,5+3,75*3,5+1,05*3,5</t>
  </si>
  <si>
    <t>1,45*3,5*2+3,6*3-1,2-1,2-1,8</t>
  </si>
  <si>
    <t>2,6*3,5-1,6+1,1*2</t>
  </si>
  <si>
    <t>962031125R00</t>
  </si>
  <si>
    <t>Bourání příček z cihel pálených děrovan. tl.140 mm</t>
  </si>
  <si>
    <t>2,np.:3,5*3,35+3,5*3,35-1,2+2,6*3,35-3,15</t>
  </si>
  <si>
    <t>2,6*3,35-3,15</t>
  </si>
  <si>
    <t>3,np.:2,8*3,5-1,8+3*3,5-3,15+3*3,5-3,15</t>
  </si>
  <si>
    <t>962032231R00</t>
  </si>
  <si>
    <t>Bourání zdiva z cihel pálených na MVC</t>
  </si>
  <si>
    <t>1.np.:(1,6*2*0,45)-(1,5*1,5*0,45)</t>
  </si>
  <si>
    <t>2,np.:2,6*2,1*0,65+8,2*3,35*0,2-0,44-0,24-0,32</t>
  </si>
  <si>
    <t>1,05*0,5*2,1</t>
  </si>
  <si>
    <t>(1*2,1*0,4)-(1*1,45*0,4)</t>
  </si>
  <si>
    <t>0,65*0,2*2,5+0,65*0,4*1</t>
  </si>
  <si>
    <t>3,np.:1,1*1,95*0,65+7,45*0,5*3,5-1,1-0,9-1,1</t>
  </si>
  <si>
    <t>0,6*0,25*1,2</t>
  </si>
  <si>
    <t>964011211R00</t>
  </si>
  <si>
    <t>Vybourání ŽB překladů prefa  dl. 3 m, 50 kg/m</t>
  </si>
  <si>
    <t>2,np.:1*0,15*0,1*4+1,2*0,15*0,15*1</t>
  </si>
  <si>
    <t>1,2*0,15*0,1*1+1,2*0,2*0,2*3</t>
  </si>
  <si>
    <t>1,5*0,2*0,2*1+1,5*0,2*0,1*5</t>
  </si>
  <si>
    <t>2*0,15*0,2*2</t>
  </si>
  <si>
    <t>3,np.:1*0,1*0,15*2+1,25*0,1*0,15*2</t>
  </si>
  <si>
    <t>1,5*0,1*0,15*3+1,25*0,15*0,15</t>
  </si>
  <si>
    <t>965042141R00</t>
  </si>
  <si>
    <t>Bourání mazanin betonových tl. 10 cm, nad 4 m2</t>
  </si>
  <si>
    <t>2,np.29,:9,2*0,1</t>
  </si>
  <si>
    <t>28,:13,3*0,1</t>
  </si>
  <si>
    <t>27,:1,3*0,1</t>
  </si>
  <si>
    <t>23b.:2,5*0,1</t>
  </si>
  <si>
    <t>23,a.:11,1*0,1</t>
  </si>
  <si>
    <t>24,:1,6*0,1</t>
  </si>
  <si>
    <t>22,:2,78*1,43*0,1</t>
  </si>
  <si>
    <t>21,:2,78*1,43*0,1</t>
  </si>
  <si>
    <t>20,:2,78*1,43*0,1</t>
  </si>
  <si>
    <t>16,:2,4*0,1</t>
  </si>
  <si>
    <t>7,5*1,3*0,1</t>
  </si>
  <si>
    <t>3,np, 29,:24,4*0,1</t>
  </si>
  <si>
    <t>17,:2,78*1,43*0,1</t>
  </si>
  <si>
    <t>18,:2,78*1,43*0,1</t>
  </si>
  <si>
    <t>27,:2*3,15*0,1</t>
  </si>
  <si>
    <t>965049111R00</t>
  </si>
  <si>
    <t>Příplatek, bourání mazanin se svař. síťí tl. 10 cm</t>
  </si>
  <si>
    <t>965081713RT1</t>
  </si>
  <si>
    <t>Bourání dlažeb keramických tl.10 mm, nad 1 m2 ručně, dlaždice keramické</t>
  </si>
  <si>
    <t>32,2+53,2</t>
  </si>
  <si>
    <t>967031132R00</t>
  </si>
  <si>
    <t>Přisekání rovných ostění cihelných na MVC</t>
  </si>
  <si>
    <t>2,np.:7,3*0,65+3,35*0,15*2+3,35*0,1*3</t>
  </si>
  <si>
    <t>3,35*0,2*2+3,35*0,1+2,1*1,05+3,35*0,15*4</t>
  </si>
  <si>
    <t>5,2*0,4+0,65*2,5</t>
  </si>
  <si>
    <t>3,np.:3*0,5+3,5*0,15*2+3,5*0,1*2+3,5*0,15*2*2</t>
  </si>
  <si>
    <t>okna.:2.np.:5,6*0,35*4+5,6*0,35*4</t>
  </si>
  <si>
    <t>6,5*0,35*6</t>
  </si>
  <si>
    <t>3,np.:6,1*0,35*2+6,1*0,35*4+7*0,35</t>
  </si>
  <si>
    <t>6,1*0,65+6,1*0,35+7*0,35*5</t>
  </si>
  <si>
    <t>1,np.:5,6*0,45</t>
  </si>
  <si>
    <t>968061112R00</t>
  </si>
  <si>
    <t>Vyvěšení dřevěných okenních křídel pl. do 1,5 m2</t>
  </si>
  <si>
    <t>2,np.:4*2*4*2+6*2*6</t>
  </si>
  <si>
    <t>3,np.:4*2*7+6*2*6</t>
  </si>
  <si>
    <t>968061125R00</t>
  </si>
  <si>
    <t>Vyvěšení dřevěných dveřních křídel pl. do 2 m2</t>
  </si>
  <si>
    <t>2,np.:1,2.:6+1</t>
  </si>
  <si>
    <t>1,6.:2</t>
  </si>
  <si>
    <t>3,np.:1,2.:2+1</t>
  </si>
  <si>
    <t>1,8.:2</t>
  </si>
  <si>
    <t>968061126R00</t>
  </si>
  <si>
    <t>Vyvěšení dřevěných dveřních křídel pl. nad 2 m2</t>
  </si>
  <si>
    <t>3,np.:2,2.:2+5</t>
  </si>
  <si>
    <t>3,:2</t>
  </si>
  <si>
    <t>2,np.:2,2.:7</t>
  </si>
  <si>
    <t>3.:2</t>
  </si>
  <si>
    <t>968062355R00</t>
  </si>
  <si>
    <t>Vybourání dřevěných rámů oken dvojitých pl. 2 m2</t>
  </si>
  <si>
    <t>2,np.:1,7*1,1*4*2</t>
  </si>
  <si>
    <t>968062356R00</t>
  </si>
  <si>
    <t>Vybourání dřevěných rámů oken dvojitých pl. 4 m2</t>
  </si>
  <si>
    <t>2,np.:1,55*1,7*6</t>
  </si>
  <si>
    <t>3,np.:1,1*1,95*3+1,55*1,95*6+1,1*1,95*4</t>
  </si>
  <si>
    <t>968062456R00</t>
  </si>
  <si>
    <t>Vybourání dřevěných dveřních zárubní pl. nad 2 m2</t>
  </si>
  <si>
    <t>2,np.:1,5*2,1*2</t>
  </si>
  <si>
    <t>3,np.:1,5*2,1*2</t>
  </si>
  <si>
    <t>968062746R00</t>
  </si>
  <si>
    <t>Vybourání dřevěných stěn plochy do 4 m2 stěn. u oken</t>
  </si>
  <si>
    <t>2,np.:1,5*2*2</t>
  </si>
  <si>
    <t>968062991R00</t>
  </si>
  <si>
    <t>Vybourání dřevěných deštění a obkladů výkladů</t>
  </si>
  <si>
    <t>2,np.:5,6*0,3*4*2+6,5*0,3*6</t>
  </si>
  <si>
    <t>3,np.:6,1*0,3*7+7*0,3*6</t>
  </si>
  <si>
    <t>968072455R00</t>
  </si>
  <si>
    <t>Vybourání kovových dveřních zárubní pl. do 2 m2</t>
  </si>
  <si>
    <t>2,np.:1,2*7+1,6*2</t>
  </si>
  <si>
    <t>3,np.:1,2*2+1,6*2+1,8*2</t>
  </si>
  <si>
    <t>968072456R00</t>
  </si>
  <si>
    <t>Vybourání kovových dveřních zárubní pl. nad 2 m2</t>
  </si>
  <si>
    <t>2,np.:2,2*2</t>
  </si>
  <si>
    <t>3,np.:2,2*2</t>
  </si>
  <si>
    <t>971033441R00</t>
  </si>
  <si>
    <t>Vybourání otv. zeď cihel. pl.0,25 m2, tl.30cm, MVC pro kastlíky.</t>
  </si>
  <si>
    <t>2,np.:6</t>
  </si>
  <si>
    <t>3,np.:5</t>
  </si>
  <si>
    <t>973031813R00</t>
  </si>
  <si>
    <t>Vysekání kapes pro zavázání příček tl. 15 cm</t>
  </si>
  <si>
    <t>2,np.:3,35*8+3,35*10+3,35*3</t>
  </si>
  <si>
    <t>3,np.:3,5*4+3,5*9</t>
  </si>
  <si>
    <t>973031824R00</t>
  </si>
  <si>
    <t>Vysekání kapes pro zavázání zdí tl. 30 cm</t>
  </si>
  <si>
    <t>3,np.:3,5*3</t>
  </si>
  <si>
    <t>974031287R00</t>
  </si>
  <si>
    <t>Vysekání rýh zeď cihelná 30 x 30 cm</t>
  </si>
  <si>
    <t>2,np.:3,35*2</t>
  </si>
  <si>
    <t>974031664R00</t>
  </si>
  <si>
    <t>Vysekání rýh zeď cihelná vtah. nosníků 15 x 15 cm</t>
  </si>
  <si>
    <t>2,np.:2,1*7+1,4*4+1,85*2</t>
  </si>
  <si>
    <t>2,1*4+3*5</t>
  </si>
  <si>
    <t>3,np.:1,6*4+2*3+4,9*3</t>
  </si>
  <si>
    <t>1,np.:2*2</t>
  </si>
  <si>
    <t>975021711R00</t>
  </si>
  <si>
    <t>Podchycení zdiva pod stropem při tl.zdi do 150 cm</t>
  </si>
  <si>
    <t>1,np.:3*2</t>
  </si>
  <si>
    <t>2,np.:2,5*2+2*2+3*2+3,5*2</t>
  </si>
  <si>
    <t>3,np.:7,5*2+3*2</t>
  </si>
  <si>
    <t>975053151R00</t>
  </si>
  <si>
    <t>Víceřad.podchycení stropů do 3,5 m,nad 1500 kg/m2m</t>
  </si>
  <si>
    <t>2,np.:5,3*2</t>
  </si>
  <si>
    <t>3,np.:4,55*2+5*2</t>
  </si>
  <si>
    <t>976061111R00</t>
  </si>
  <si>
    <t>Vybourání dřevěných parapet. desek</t>
  </si>
  <si>
    <t>2,np.:1,4*8+1,7*6</t>
  </si>
  <si>
    <t>3,np.:1,4*8+1,7*6</t>
  </si>
  <si>
    <t>978012121R00</t>
  </si>
  <si>
    <t>Otlučení omítek vnitřních rákosov.stropů do 10 %</t>
  </si>
  <si>
    <t>2,np.:259,9+24,4</t>
  </si>
  <si>
    <t>3,np.:278,8+16,4</t>
  </si>
  <si>
    <t>978012141R00</t>
  </si>
  <si>
    <t>Otlučení omítek vnitřních rákosov.stropů do 30 %</t>
  </si>
  <si>
    <t>3,np.:15.:45,5</t>
  </si>
  <si>
    <t>978013141R00</t>
  </si>
  <si>
    <t>Otlučení omítek vnitřních stěn v rozsahu do 30 %</t>
  </si>
  <si>
    <t>3,np 15,:28,3*3,5-2,2-3+5,6*0,5+5,5*0,3-2,08*3,5</t>
  </si>
  <si>
    <t>978013191R00</t>
  </si>
  <si>
    <t>Otlučení omítek vnitřních stěn v rozsahu do 100 %</t>
  </si>
  <si>
    <t>2,np.14a.:30,5*3,35-8-2,1-2-2,9-2,2-2,9-2,2-1,4</t>
  </si>
  <si>
    <t>14b.:17,4*3,35-2-4-2,2+5,8*0,95*2</t>
  </si>
  <si>
    <t>14c.:18,6*3,35-5,6-2-2,5-2,2+6,95*0,6</t>
  </si>
  <si>
    <t>15,:7,8*3,35-2,2-1,2-2+5,6*1</t>
  </si>
  <si>
    <t>16,:6,8*1,25</t>
  </si>
  <si>
    <t>17,:19*3,35-2-2,6-2,25+4,95*0,8</t>
  </si>
  <si>
    <t>18,:26,5*3,35-2,2-2,25-2,6-4,2+5,6*1+5,1*0,8</t>
  </si>
  <si>
    <t>19,:22,1*3,35-2,6-2,2-3,9+5,6+5,1*0,8</t>
  </si>
  <si>
    <t>20,:24,4*3,35-2,6-2,2-2-2,25+5,6+4,08</t>
  </si>
  <si>
    <t>21,:23,2*3,35-2,6-2,2-2,25+5,6+4,08</t>
  </si>
  <si>
    <t>2,:23,9*3,35-2,6-2,2-2,25-2+3,06+4,08</t>
  </si>
  <si>
    <t>28,:26,4*3,35-1,9*3-5,4-2,3+6,8*0,65+5,6*0,65+5,1*0,6*3-6,72</t>
  </si>
  <si>
    <t>29,:12,3*3,35-1,9-2,2-5,4+5,1*0,6+5,6*0,65</t>
  </si>
  <si>
    <t>3,np.:23,9*3,5-2,2-3+5,6*0,35+5,6*0,5</t>
  </si>
  <si>
    <t>15,:28,3*3,5-2,2-3-3+1,96+2,8</t>
  </si>
  <si>
    <t>16,:24*3,5-2,2-2,25-3+1,96+2,8</t>
  </si>
  <si>
    <t>17,:26,3*3,5-2,2-2,25-2-3+1,96+2,8</t>
  </si>
  <si>
    <t>18,:25,1*3,35-2,2-2,25-2-3+1,96+2,8</t>
  </si>
  <si>
    <t>19A.:13,2*3,35-2,1+5*0,35</t>
  </si>
  <si>
    <t>19b.:16,3*3,5-2-2-2,1-2,2-2,2+5,7*0,65*2+5,1*0,35</t>
  </si>
  <si>
    <t>19c.:32,6*3,5-4,8-2,1*3-2,2*3-1,2-1,5-2,2+5,1*0,35*3+6,6*0,45</t>
  </si>
  <si>
    <t>27,:18*3,5-3-2,1-2,1+5,6*0,35+5,1*0,35</t>
  </si>
  <si>
    <t>29,:15,8*3,5-2,1-6,45+3,5*0,5+5,1*0,35</t>
  </si>
  <si>
    <t>978023411R00</t>
  </si>
  <si>
    <t>Vysekání a úprava spár zdiva cihelného mimo komín.</t>
  </si>
  <si>
    <t>1552,57</t>
  </si>
  <si>
    <t>978059531R00</t>
  </si>
  <si>
    <t>Odsekání vnitřních obkladů stěn nad 2 m2</t>
  </si>
  <si>
    <t>2,np.:16,:6,8*2,1-1,2</t>
  </si>
  <si>
    <t>17,:1,5*1,5</t>
  </si>
  <si>
    <t>18,:1,5*1,5</t>
  </si>
  <si>
    <t>19,:2,6*1,5</t>
  </si>
  <si>
    <t>20,:1,5*1,5</t>
  </si>
  <si>
    <t>21,:1,5*1,5</t>
  </si>
  <si>
    <t>22,:1,5*1,5</t>
  </si>
  <si>
    <t>23a.:0,8*2,1*4</t>
  </si>
  <si>
    <t>3,np.:16,:1,5*1,5</t>
  </si>
  <si>
    <t>22,:3*1,5</t>
  </si>
  <si>
    <t>29,:1,5*1,5+2*2,1</t>
  </si>
  <si>
    <t>972950001RAA</t>
  </si>
  <si>
    <t>Vybourání otvorů ve stropu dřevěném trámovém podlaha dřevěná, plocha do 1 m2</t>
  </si>
  <si>
    <t>2,np.:0,6*0,6*3</t>
  </si>
  <si>
    <t>3,np.:0,6*0,6*3</t>
  </si>
  <si>
    <t>96-01</t>
  </si>
  <si>
    <t>Odstranění lepidla, broušení mazaniny</t>
  </si>
  <si>
    <t>2,np.14c.:26,9</t>
  </si>
  <si>
    <t>22,:36,5-3,97</t>
  </si>
  <si>
    <t>14b.:25,5</t>
  </si>
  <si>
    <t>21.:32-3,97</t>
  </si>
  <si>
    <t>20.:36,5-3,97</t>
  </si>
  <si>
    <t>19,:27,8</t>
  </si>
  <si>
    <t>18,:44,4</t>
  </si>
  <si>
    <t>14a.:39,3</t>
  </si>
  <si>
    <t>17.:20,1</t>
  </si>
  <si>
    <t>15,:4,8</t>
  </si>
  <si>
    <t>3,np,:28.:6,3</t>
  </si>
  <si>
    <t>27,:47,3-6,3</t>
  </si>
  <si>
    <t>22,:12,7</t>
  </si>
  <si>
    <t>23-26.:1,5+1,3+2,2+1,5</t>
  </si>
  <si>
    <t>19a.:19,3</t>
  </si>
  <si>
    <t>19b.:26,4</t>
  </si>
  <si>
    <t>19c.:46</t>
  </si>
  <si>
    <t>18,:35,9-3,97</t>
  </si>
  <si>
    <t>17.:40,9-3,97</t>
  </si>
  <si>
    <t>16,:31,3</t>
  </si>
  <si>
    <t>96-02</t>
  </si>
  <si>
    <t>Sekání drážek, průrazy pro řemesla</t>
  </si>
  <si>
    <t>99</t>
  </si>
  <si>
    <t>Staveništní přesun hmot</t>
  </si>
  <si>
    <t>999281111R00</t>
  </si>
  <si>
    <t xml:space="preserve">Přesun hmot pro opravy a údržbu do výšky 25 m </t>
  </si>
  <si>
    <t>711</t>
  </si>
  <si>
    <t>Izolace proti vodě</t>
  </si>
  <si>
    <t>711212002R00</t>
  </si>
  <si>
    <t>Hydroizolační povlak - nátěr nebo stěrka</t>
  </si>
  <si>
    <t>P1-02.:(26,6+4,4)*1,25</t>
  </si>
  <si>
    <t>P1-03.:(16,4+32)*1,25</t>
  </si>
  <si>
    <t>2,np, 29,:3,5*2</t>
  </si>
  <si>
    <t>23,:3,3*2</t>
  </si>
  <si>
    <t>21a.:3,3*2</t>
  </si>
  <si>
    <t>20a.:3,3*2</t>
  </si>
  <si>
    <t>16,:3*2</t>
  </si>
  <si>
    <t>3.np, 24.:1,9*2</t>
  </si>
  <si>
    <t>25,:3,2*2</t>
  </si>
  <si>
    <t>22a.:3,9*2</t>
  </si>
  <si>
    <t>18a.:3,3*2</t>
  </si>
  <si>
    <t>17a.:3,3*2</t>
  </si>
  <si>
    <t>998711203R00</t>
  </si>
  <si>
    <t>713</t>
  </si>
  <si>
    <t>Izolace tepelné</t>
  </si>
  <si>
    <t>713121111RU6</t>
  </si>
  <si>
    <t>P1-02.:26,6+4,4</t>
  </si>
  <si>
    <t>P1-03.:16,4+32</t>
  </si>
  <si>
    <t>713191100RT9</t>
  </si>
  <si>
    <t>Položení separační fólie včetně dodávky fólie</t>
  </si>
  <si>
    <t>79,4*1,25</t>
  </si>
  <si>
    <t>713-01</t>
  </si>
  <si>
    <t>D+M topné rohože s thermostatem</t>
  </si>
  <si>
    <t>P1-03.:(16,4+32)*1,1</t>
  </si>
  <si>
    <t>998713203R00</t>
  </si>
  <si>
    <t>720</t>
  </si>
  <si>
    <t>Zdravotechnická instalace</t>
  </si>
  <si>
    <t>720-01</t>
  </si>
  <si>
    <t>Zdravotechnická instalace dle rozpočtu</t>
  </si>
  <si>
    <t>rozpoč</t>
  </si>
  <si>
    <t>723</t>
  </si>
  <si>
    <t>Vnitřní plynovod</t>
  </si>
  <si>
    <t>723-01</t>
  </si>
  <si>
    <t>Medicinální plyny dle rozpočtu</t>
  </si>
  <si>
    <t>725</t>
  </si>
  <si>
    <t>Zařizovací předměty</t>
  </si>
  <si>
    <t>725290010RA0</t>
  </si>
  <si>
    <t>Demontáž klozetu včetně splachovací nádrže</t>
  </si>
  <si>
    <t>725290020RA0</t>
  </si>
  <si>
    <t>Demontáž umyvadla včetně baterie a konzol</t>
  </si>
  <si>
    <t>2,np.:4+8</t>
  </si>
  <si>
    <t>3,np.:7</t>
  </si>
  <si>
    <t>725290030RA0</t>
  </si>
  <si>
    <t>Demontáž včetně baterie a obezdění sprchové stání</t>
  </si>
  <si>
    <t>3,np.:1</t>
  </si>
  <si>
    <t>730</t>
  </si>
  <si>
    <t>Ústřední vytápění</t>
  </si>
  <si>
    <t>730-01</t>
  </si>
  <si>
    <t>Ústřední topení dle rozpočtu</t>
  </si>
  <si>
    <t>762</t>
  </si>
  <si>
    <t>Konstrukce tesařské</t>
  </si>
  <si>
    <t>762811914R00</t>
  </si>
  <si>
    <t>Vyříznutí části záklopu nebo podbíjení pl.do 4 m2</t>
  </si>
  <si>
    <t>23,24, 3,np.:5,3*1</t>
  </si>
  <si>
    <t>762812934R00</t>
  </si>
  <si>
    <t>Zabednění částí v záklopu z prken pl.do 4 m2</t>
  </si>
  <si>
    <t>5,3*0,8</t>
  </si>
  <si>
    <t>998762202R00</t>
  </si>
  <si>
    <t>764</t>
  </si>
  <si>
    <t>Konstrukce klempířské</t>
  </si>
  <si>
    <t>764242230R00</t>
  </si>
  <si>
    <t>Lemování trub z Cu, hladká krytina, D do 150 mm</t>
  </si>
  <si>
    <t>1/KL.:2</t>
  </si>
  <si>
    <t>764242240R00</t>
  </si>
  <si>
    <t>Lemování trub z Cu, hladká krytina, D do 200 mm</t>
  </si>
  <si>
    <t>2/KL.:3+1</t>
  </si>
  <si>
    <t>764410850R00</t>
  </si>
  <si>
    <t>Demontáž oplechování parapetů,rš od 100 do 330 mm</t>
  </si>
  <si>
    <t>764510240R00</t>
  </si>
  <si>
    <t>Oplechování parapetů včetně rohů z Cu, rš 250 mm</t>
  </si>
  <si>
    <t>2,np.:1,2*4+1,65*6+1,2*4</t>
  </si>
  <si>
    <t>3,np.:1,2*4+1,65*6+1,2*4</t>
  </si>
  <si>
    <t>998764203R00</t>
  </si>
  <si>
    <t>766</t>
  </si>
  <si>
    <t>Konstrukce truhlářské</t>
  </si>
  <si>
    <t>766625234R00</t>
  </si>
  <si>
    <t>Okna dvojitá, do zaz.rámů,2kříd.do 2,1 m2</t>
  </si>
  <si>
    <t>1/TR.:8</t>
  </si>
  <si>
    <t>3/TR.:8</t>
  </si>
  <si>
    <t>766625245R00</t>
  </si>
  <si>
    <t>Okna dvojitá, do zaz.rámů,3kříd. do 3,3 m2</t>
  </si>
  <si>
    <t>2/TR.:6</t>
  </si>
  <si>
    <t>4/TR.:6</t>
  </si>
  <si>
    <t>766812820R00</t>
  </si>
  <si>
    <t>Demontáž kuchyňských linek do 1,5 m</t>
  </si>
  <si>
    <t>766825821R00</t>
  </si>
  <si>
    <t>Demontáž vestavěných skříní 2křídlových</t>
  </si>
  <si>
    <t>2,np.:5+4</t>
  </si>
  <si>
    <t>,3,np.:5</t>
  </si>
  <si>
    <t>766660012RA0</t>
  </si>
  <si>
    <t>Montáž dveří jednokřídlových šířky 70 cm</t>
  </si>
  <si>
    <t>1+2+1+1</t>
  </si>
  <si>
    <t>766660014RA0</t>
  </si>
  <si>
    <t>Montáž dveří jednokřídlových šířky 80 cm</t>
  </si>
  <si>
    <t>2+2</t>
  </si>
  <si>
    <t>766660016RA0</t>
  </si>
  <si>
    <t>Montáž dveří jednokřídlových šířky 90 cm</t>
  </si>
  <si>
    <t>2+4+2+1</t>
  </si>
  <si>
    <t>766660022RA0</t>
  </si>
  <si>
    <t>Montáž dveří šířka 110</t>
  </si>
  <si>
    <t>6+2+2+5</t>
  </si>
  <si>
    <t>766-01TR</t>
  </si>
  <si>
    <t>Dodávka dřev. kastl. oken historizujících 110/175, kování mosaz, dle PD</t>
  </si>
  <si>
    <t>1TR.:8</t>
  </si>
  <si>
    <t>766-02TR</t>
  </si>
  <si>
    <t>Dodávka dřev. kastl. oken historizujících 155/170 kování mosaz dle PD</t>
  </si>
  <si>
    <t>2TR.:6</t>
  </si>
  <si>
    <t>766-03TR</t>
  </si>
  <si>
    <t>Dod. dřev. kastl. oken, historizujících 110/195, kování nerez, dle PD</t>
  </si>
  <si>
    <t>766-04TR</t>
  </si>
  <si>
    <t>dod. dřev, kastl. oken historizujících 155/195, kování mosaz. dle PD</t>
  </si>
  <si>
    <t>TR4.:6</t>
  </si>
  <si>
    <t>766-05/TR</t>
  </si>
  <si>
    <t>dod. dveří 70/197 laminát, kování dle PD</t>
  </si>
  <si>
    <t>766-05v/TR</t>
  </si>
  <si>
    <t>Dod. dveří 70/197 laminát, kování, vent. mřížka, dle PD</t>
  </si>
  <si>
    <t>766-05z/TR</t>
  </si>
  <si>
    <t>Dodávka dveří 70/197, laminát, kování, vent mřížka dle PD</t>
  </si>
  <si>
    <t>766-06/TR</t>
  </si>
  <si>
    <t>Dod. dveří 70/197, laminát, kování, dle PD</t>
  </si>
  <si>
    <t>766-07/TR</t>
  </si>
  <si>
    <t>Dod, dveří 80/197, PO EW 30-S200-C3-DPS, kování, dle PD</t>
  </si>
  <si>
    <t>766-08/TR</t>
  </si>
  <si>
    <t>Dod. dveří 80/197, PO EI 30-S200-C3-DP3, kování, dle PD</t>
  </si>
  <si>
    <t>766-09/TR</t>
  </si>
  <si>
    <t>Dod. dveří 90/197, laminát, kování, dle PD</t>
  </si>
  <si>
    <t>766-09v/TR</t>
  </si>
  <si>
    <t>Dod. dveří 90/197, laminát, kování, vent. mřížky, dle PD</t>
  </si>
  <si>
    <t>766-10/TR</t>
  </si>
  <si>
    <t>Dodávka dveří 110/197. laminát, kování, dle PD</t>
  </si>
  <si>
    <t>766-11/TR</t>
  </si>
  <si>
    <t>Dod. dveří 110/197, část. proskl. bezp. sklo, kování, dle PD</t>
  </si>
  <si>
    <t>766-12/TR</t>
  </si>
  <si>
    <t>Dod. dveří 110/197 PO EW 30-S200-c3-DP3, kování, dle PD</t>
  </si>
  <si>
    <t>766-13/TR</t>
  </si>
  <si>
    <t>Dod. dveří 110/197, PO EI-S200-C3-DP3, kování, dle PD</t>
  </si>
  <si>
    <t>766-14/TR</t>
  </si>
  <si>
    <t>Dod. dveří posuvn. na stěně 90/197 PO EI -S200- C3-DP3, kování, dle PD</t>
  </si>
  <si>
    <t>766-15/TR</t>
  </si>
  <si>
    <t>D+M 2xdvoukřídlové dveře do vestavěné skříně, vč. rámu, větrací mřížky, kování 200/145, dle PD</t>
  </si>
  <si>
    <t>766-16/TR</t>
  </si>
  <si>
    <t>D+M dvojkřídl. dveře do vestavěné skříně, vč. rámu větrací mřížky, 100/145, kování, dle PD</t>
  </si>
  <si>
    <t>766-17/TR</t>
  </si>
  <si>
    <t>D+M dvokřídl. dveře do vestav. skříně, vč. rámu, větrací mřížky75/190, kování, dle PD</t>
  </si>
  <si>
    <t>766-18/T2</t>
  </si>
  <si>
    <t>D+M dvojkřídl. dveře do vestav. skříně, vč. rámu, větrací mřížky 150/90, kování, dle PD</t>
  </si>
  <si>
    <t>998766203R00</t>
  </si>
  <si>
    <t>767</t>
  </si>
  <si>
    <t>Konstrukce zámečnické</t>
  </si>
  <si>
    <t>767581801R00</t>
  </si>
  <si>
    <t>Demontáž podhledů - SDK</t>
  </si>
  <si>
    <t>3,np.:19b.:26,4</t>
  </si>
  <si>
    <t>2,np.kastlík 30/40 cm.:(4,04+4,65+3,5+5,7+3,2)*0,7</t>
  </si>
  <si>
    <t>767582800R00</t>
  </si>
  <si>
    <t>Demontáž podhledů - roštů</t>
  </si>
  <si>
    <t>72,4+14,77</t>
  </si>
  <si>
    <t>771</t>
  </si>
  <si>
    <t>Podlahy z dlaždic a obklady</t>
  </si>
  <si>
    <t>771578011R00</t>
  </si>
  <si>
    <t>Spára podlaha - stěna, silikonem</t>
  </si>
  <si>
    <t>P1-02.:(26,6+4,4)*1,4</t>
  </si>
  <si>
    <t>P1-03.:(16,4+32)*1,4</t>
  </si>
  <si>
    <t>771579793R00</t>
  </si>
  <si>
    <t>Příplatek za spárovací hmotu - plošně</t>
  </si>
  <si>
    <t>771570014RAI</t>
  </si>
  <si>
    <t>Dlažba z dlaždic keramických 30 x 30 cm do hydroizol. tmele, dlažba ve specifikaci</t>
  </si>
  <si>
    <t>79,40</t>
  </si>
  <si>
    <t>771-01</t>
  </si>
  <si>
    <t>Dodávka keramické dlažby 30/60 cm, slinuté</t>
  </si>
  <si>
    <t>79,4*1,1</t>
  </si>
  <si>
    <t>998771203R00</t>
  </si>
  <si>
    <t xml:space="preserve">Přesun hmot pro podlahy z dlaždic, výšky do 24 m </t>
  </si>
  <si>
    <t>776</t>
  </si>
  <si>
    <t>Podlahy povlakové</t>
  </si>
  <si>
    <t>776401800RT1</t>
  </si>
  <si>
    <t>Demontáž soklíků nebo lišt, pryžových nebo z PVC odstranění a uložení na hromady</t>
  </si>
  <si>
    <t>697,5*1,25</t>
  </si>
  <si>
    <t>776511820R00</t>
  </si>
  <si>
    <t>Odstranění PVC a koberců lepených s podložkou marmoleum</t>
  </si>
  <si>
    <t>337,5+360</t>
  </si>
  <si>
    <t>776-01</t>
  </si>
  <si>
    <t>D+M podlaha marmoleum, vč. soklíku</t>
  </si>
  <si>
    <t>P1-01.:285,4+258,8</t>
  </si>
  <si>
    <t>998776203R00</t>
  </si>
  <si>
    <t>777</t>
  </si>
  <si>
    <t>Podlahy ze syntetických hmot</t>
  </si>
  <si>
    <t>777553010R00</t>
  </si>
  <si>
    <t>Penetrace savého podkladu disperzí</t>
  </si>
  <si>
    <t>544,20</t>
  </si>
  <si>
    <t>777561020R00</t>
  </si>
  <si>
    <t>Vyrovnání podlahy stěrkou  tloušťky 2 mm</t>
  </si>
  <si>
    <t>998777203R00</t>
  </si>
  <si>
    <t>781</t>
  </si>
  <si>
    <t>Obklady keramické</t>
  </si>
  <si>
    <t>781470014RAI</t>
  </si>
  <si>
    <t>Obklad vnitřní keramický 30 x 30 cm do tmele, obklad ve specifikaci , vodotěsný tmel</t>
  </si>
  <si>
    <t>2,np.:190,05</t>
  </si>
  <si>
    <t>3,np.:132,49</t>
  </si>
  <si>
    <t>781-01</t>
  </si>
  <si>
    <t>Dodávka keramického obkladu 30/60 cm, slinutý</t>
  </si>
  <si>
    <t>322,54*1,1</t>
  </si>
  <si>
    <t>781-02</t>
  </si>
  <si>
    <t>Příplatek za dodávku a montáž plast. lišt</t>
  </si>
  <si>
    <t>322,54</t>
  </si>
  <si>
    <t>998781203R00</t>
  </si>
  <si>
    <t>783</t>
  </si>
  <si>
    <t>Nátěry</t>
  </si>
  <si>
    <t>783220010RAC</t>
  </si>
  <si>
    <t>Nátěr kovových doplňkových konstrukcí syntetický dvojnásobný krycí s 1x emailováním</t>
  </si>
  <si>
    <t>(4+4+9+7)*1,5</t>
  </si>
  <si>
    <t>783950010RAB</t>
  </si>
  <si>
    <t>Oprava nátěrů kovových konstrukcí syntet. lakem opálení, odmaštění, 1x krycí + 1x email</t>
  </si>
  <si>
    <t>zárubní.:(1+6+2)*1,5</t>
  </si>
  <si>
    <t>784</t>
  </si>
  <si>
    <t>Malby</t>
  </si>
  <si>
    <t>784410010RAB</t>
  </si>
  <si>
    <t>Pačokování vápenným mlékem dvojnásobné s obroušením a sádrováním</t>
  </si>
  <si>
    <t>16+46+92+1592+203</t>
  </si>
  <si>
    <t>strop.:580</t>
  </si>
  <si>
    <t>SDK:807,0</t>
  </si>
  <si>
    <t>784450020RA0</t>
  </si>
  <si>
    <t>Malba ze směsil, penetrace 1x, bílá 2x</t>
  </si>
  <si>
    <t>1949+580</t>
  </si>
  <si>
    <t>784450025RA0</t>
  </si>
  <si>
    <t>Malba ze směsi  na SDK, penetrace 1x, bílá 2x</t>
  </si>
  <si>
    <t>807,0</t>
  </si>
  <si>
    <t>799</t>
  </si>
  <si>
    <t>Ostatní</t>
  </si>
  <si>
    <t>799-01</t>
  </si>
  <si>
    <t>D+M nárazový pás Vinyl tl. 2 mm, spodní pás v=200 mm, dle PD</t>
  </si>
  <si>
    <t>(57+53)*1,1</t>
  </si>
  <si>
    <t>799-010</t>
  </si>
  <si>
    <t>D+M sprchový závěs vč. nosného prvku rohový 140/140, 180 cm, dle PD</t>
  </si>
  <si>
    <t>799-02</t>
  </si>
  <si>
    <t>D+M nárazový pás Vinyl tl. 2 mm, horní pás v=300 mm, dle PD</t>
  </si>
  <si>
    <t>799-020</t>
  </si>
  <si>
    <t>D+M sprchový závěs vč. nosného prvku rohový, 90/90, 180 cm, dle PD</t>
  </si>
  <si>
    <t>799-03</t>
  </si>
  <si>
    <t>D+M okopný plech dveří tl. 2 mm, dle PD</t>
  </si>
  <si>
    <t>4*3*1,3*1,1</t>
  </si>
  <si>
    <t>799-030</t>
  </si>
  <si>
    <t>D+M sprchový závěs vč. nosného prvku 163/180 cm, dle PD</t>
  </si>
  <si>
    <t>799-04</t>
  </si>
  <si>
    <t>D+M ochrana rohů L 75/75, dl % 2000 mm, tl. 2 mm dle PD</t>
  </si>
  <si>
    <t>37*2*2*1,1</t>
  </si>
  <si>
    <t>799-040</t>
  </si>
  <si>
    <t>D+M sprchový závěs vč. nosného prvku, 130/180 cm, dle PD</t>
  </si>
  <si>
    <t>799-05</t>
  </si>
  <si>
    <t>D+M madlo buk dn 42 mm, vč. zakončení, konzoly nerez, kotev. mat., lak, dle PD</t>
  </si>
  <si>
    <t>30*2*1,1</t>
  </si>
  <si>
    <t>799-050</t>
  </si>
  <si>
    <t>D+M sprchový závěs vč. nosného prvku 100/180 cm, dle PD</t>
  </si>
  <si>
    <t>799-06</t>
  </si>
  <si>
    <t>D+M teleskopická zástěna AL. otočná PO, vč. kotev dle PD</t>
  </si>
  <si>
    <t>799-060</t>
  </si>
  <si>
    <t>D+M madlo nerez dl. 30 cm, dle PD</t>
  </si>
  <si>
    <t>799-07</t>
  </si>
  <si>
    <t>D+M paravan mobilní š 210/160 cm, nerez, dle PD</t>
  </si>
  <si>
    <t>799-070</t>
  </si>
  <si>
    <t>D+M madla k WC imobilní, sklopná, nerez, dle PD</t>
  </si>
  <si>
    <t>799-08</t>
  </si>
  <si>
    <t>D+M obklad stěn za lůžky do v=1250 mm, dle PD</t>
  </si>
  <si>
    <t>(77+87)*1,25*1,1</t>
  </si>
  <si>
    <t>799-080</t>
  </si>
  <si>
    <t>D+M sedátko do sprchy pro imobilní, vč. madla, doplnků nerez dle PD</t>
  </si>
  <si>
    <t>799-09</t>
  </si>
  <si>
    <t>D+M úložné skříně pacientů 65/42/190, dle PD, zámek</t>
  </si>
  <si>
    <t>799-090</t>
  </si>
  <si>
    <t>D+M garnyž na okno š. 120 cm, dvoutyčová nerez dle PD</t>
  </si>
  <si>
    <t>799-10</t>
  </si>
  <si>
    <t>D+M zrcadlo s poličkou k umyvadlu kpl. dle PD</t>
  </si>
  <si>
    <t>799-1010</t>
  </si>
  <si>
    <t>D+M garnyž na okno š. 170 cm, dvoutyčová nerez, dle PD</t>
  </si>
  <si>
    <t>799-11</t>
  </si>
  <si>
    <t>D+M nerezový regál 80/40/180, 5 ks polic, dle PD</t>
  </si>
  <si>
    <t>799-1110</t>
  </si>
  <si>
    <t>D+M plechové dveře, vč. rámu, na rezervní láhve, dvojkřídl. 160/200, dle PD, nátěr</t>
  </si>
  <si>
    <t>799-12</t>
  </si>
  <si>
    <t>D+M nerezový regál 90/50/180, 4 ks polic, dle PD</t>
  </si>
  <si>
    <t>799-1210</t>
  </si>
  <si>
    <t>D+M AL prahová přechod. lišta, dle PD</t>
  </si>
  <si>
    <t>4*0,7*1,1</t>
  </si>
  <si>
    <t>4*0,8*1,1</t>
  </si>
  <si>
    <t>7*0,9*1,1</t>
  </si>
  <si>
    <t>2*1,1*1,1</t>
  </si>
  <si>
    <t>799-13</t>
  </si>
  <si>
    <t>D+M nerezový regál 90/50/180, 6 ks polic, dle PD</t>
  </si>
  <si>
    <t>799-1310</t>
  </si>
  <si>
    <t>Osazení vybouraných automat. dveří dvojkřídl. 150/210, dle PD</t>
  </si>
  <si>
    <t>799-14</t>
  </si>
  <si>
    <t>D+M nástěná police nerez 180/30/50, vč. kotev, dle PD</t>
  </si>
  <si>
    <t>799-14/10</t>
  </si>
  <si>
    <t>D+M revizní dvířka do SDK podhledu 30/30 cm, dle PD</t>
  </si>
  <si>
    <t>799-15</t>
  </si>
  <si>
    <t>D+M vestavné skřinky v koupelnách pokojů 120/120/50, dle PD</t>
  </si>
  <si>
    <t>799-1510</t>
  </si>
  <si>
    <t>D+M revizní dvířka do SDK podhlredu 50/50, dle PD</t>
  </si>
  <si>
    <t>799-1610</t>
  </si>
  <si>
    <t>D+M revizní dvířka do SDK podhledu 50/60, dle PD</t>
  </si>
  <si>
    <t>799-1710</t>
  </si>
  <si>
    <t>D+M ventilační mřížka do inst. kastlíku 100/100 mm dle PD</t>
  </si>
  <si>
    <t>799-1810</t>
  </si>
  <si>
    <t>D+M rám pod kondenzační jednotku chlazaní, žár. zink. dle PD</t>
  </si>
  <si>
    <t>kg</t>
  </si>
  <si>
    <t>40*2</t>
  </si>
  <si>
    <t>799-1910</t>
  </si>
  <si>
    <t>D+M revizní dvířka do SDK podhledu 30/30 cm PO EI 30, dle PD</t>
  </si>
  <si>
    <t>799-S1</t>
  </si>
  <si>
    <t>D+M zabudovaný interiér sesterny, komplet výpisu</t>
  </si>
  <si>
    <t>kpl</t>
  </si>
  <si>
    <t/>
  </si>
  <si>
    <t>M21</t>
  </si>
  <si>
    <t>Elektromontáže</t>
  </si>
  <si>
    <t>M21-01</t>
  </si>
  <si>
    <t>Elektromontáže dle rozpočtu, revize</t>
  </si>
  <si>
    <t>M22</t>
  </si>
  <si>
    <t>Montáž sdělovací a zabezp. techniky</t>
  </si>
  <si>
    <t>M22-01</t>
  </si>
  <si>
    <t>Slaboproud dle rozpočtu</t>
  </si>
  <si>
    <t>M24</t>
  </si>
  <si>
    <t>Montáže vzduchotechnických zařízení</t>
  </si>
  <si>
    <t>M24-01</t>
  </si>
  <si>
    <t>Vzduchotechnika dle rozpočtu</t>
  </si>
  <si>
    <t>P1</t>
  </si>
  <si>
    <t>Podlahy</t>
  </si>
  <si>
    <t>P1-01</t>
  </si>
  <si>
    <t>Marmoleum nenacenovat</t>
  </si>
  <si>
    <t>2,np.:47,5+51,3+4,8+20,1+41,9+27,8+32,6+28+31,4</t>
  </si>
  <si>
    <t>3,np.:31,3+37+32+41,1+53,8+34,5+29,1</t>
  </si>
  <si>
    <t>P1-02</t>
  </si>
  <si>
    <t>Keramická dlažba nenacenovat</t>
  </si>
  <si>
    <t>2,np.:8,2+1,2+3,6+6,4+7,2</t>
  </si>
  <si>
    <t>3,np.:4,4</t>
  </si>
  <si>
    <t>P1-03</t>
  </si>
  <si>
    <t>Keramická dlažba s podlah. vytápěním nenacenovat</t>
  </si>
  <si>
    <t>2,np.:2,4+3,4+3,4+7,2</t>
  </si>
  <si>
    <t>3.np.:3,4+3,4+3,9+5,7+15,6</t>
  </si>
  <si>
    <t>PB-01</t>
  </si>
  <si>
    <t>Marmoleum bourání nenacenovat</t>
  </si>
  <si>
    <t>2,np.:39,3+25,5+26,9+4,8+20,1+44,4</t>
  </si>
  <si>
    <t>27,8+36,5+32+36,5+9,2+24,6+9,9</t>
  </si>
  <si>
    <t>3,np.:30,9+46+31,3+40,9+35,9+19,3</t>
  </si>
  <si>
    <t>26,4+46+47,3+24,3+11,7</t>
  </si>
  <si>
    <t>PB-02</t>
  </si>
  <si>
    <t>Keramická dlažba bourání nenacenovat</t>
  </si>
  <si>
    <t>2,np.:2,4+11,1+2,5+1,6+1,3+13,3</t>
  </si>
  <si>
    <t>3,np.:3,3+12,7+1,5+1,3+2,2+1,5+6,3+24,4</t>
  </si>
  <si>
    <t>P2</t>
  </si>
  <si>
    <t>Podhledy</t>
  </si>
  <si>
    <t>P2-01</t>
  </si>
  <si>
    <t>Podhled SDK přímo mont. typ D1 nenacenovat</t>
  </si>
  <si>
    <t>2,np.:20,1+41,9+27,8+32,6+28+31,4+51,3</t>
  </si>
  <si>
    <t>P2-02</t>
  </si>
  <si>
    <t>Podhled SDK PO EI 30 typ1 nenacenovat</t>
  </si>
  <si>
    <t>3,np.:31,3+37+32+41,1+53,8+34,5+29,1+5,7+4,4+9,43</t>
  </si>
  <si>
    <t>P2-03</t>
  </si>
  <si>
    <t>Podhled SDK samonosný typ 2 nenacenovat</t>
  </si>
  <si>
    <t>2,np.:2,4+3,4+3,4+3,4+8,2+3,6</t>
  </si>
  <si>
    <t>P2-04</t>
  </si>
  <si>
    <t>Podhled SDK samonosný typ 2, PO EI 30 nenacenovat</t>
  </si>
  <si>
    <t>3,np.:3,4+3,4+3,9+5,7</t>
  </si>
  <si>
    <t>P2-05</t>
  </si>
  <si>
    <t>Podhled SDK kastlík 40/40 pod stropem, nenacenovat</t>
  </si>
  <si>
    <t>2,np.:2,4+3,9+3,5+3,23+2,63+3,23+2</t>
  </si>
  <si>
    <t>3,np.:4,2+3,65+3,38+2,78+2,8+8</t>
  </si>
  <si>
    <t>P2-06</t>
  </si>
  <si>
    <t>Podhled SDK  závěsný typ 4 zelený nenacenovat</t>
  </si>
  <si>
    <t>2,np.:4,8+2,4+3,6+3,4+3,4+3,4+8,2+6,4+7,2</t>
  </si>
  <si>
    <t>3,np.:3,4+3,4+3,9+3,63*1,7</t>
  </si>
  <si>
    <t>D96</t>
  </si>
  <si>
    <t>Přesuny suti a vybouraných hmot</t>
  </si>
  <si>
    <t>979990161R00</t>
  </si>
  <si>
    <t>Poplatek za skládku suti - dřevo</t>
  </si>
  <si>
    <t>40,00</t>
  </si>
  <si>
    <t>979999999 XX</t>
  </si>
  <si>
    <t>Poplatek za skládku 10 % příměsí</t>
  </si>
  <si>
    <t>176,6446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</si>
  <si>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</si>
  <si>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</si>
  <si>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</si>
  <si>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</si>
  <si>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</si>
  <si>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</si>
  <si>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</si>
  <si>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</si>
  <si>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</si>
  <si>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</si>
  <si>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</si>
  <si>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</si>
  <si>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979091295R00</t>
  </si>
  <si>
    <t xml:space="preserve">Příplatek za vodo.přemístění suti při rekonstrukci </t>
  </si>
  <si>
    <t>979094211R00</t>
  </si>
  <si>
    <t xml:space="preserve">Nakládání nebo překládání vybourané suti </t>
  </si>
  <si>
    <t>Oborová přirážka</t>
  </si>
  <si>
    <t>Přesun stavebních kapacit</t>
  </si>
  <si>
    <t>Mimostaveništní doprava</t>
  </si>
  <si>
    <t>Zařízení staveniště</t>
  </si>
  <si>
    <t>Kompletační činnost (IČD)</t>
  </si>
  <si>
    <t>Rezerva rozpočtu</t>
  </si>
  <si>
    <t xml:space="preserve">  
   Ceny RTS 2021/I, vlastní</t>
  </si>
  <si>
    <t>Přesun hmot pro izolace proti vodě, výšky do 60 m 
procento určuje uchazeč dle vlastního uvážení</t>
  </si>
  <si>
    <t>Přesun hmot pro izolace tepelné, výšky do 24 m 
procento určuje uchazeč dle vlastního uvážení</t>
  </si>
  <si>
    <t>Přesun hmot pro tesařské konstrukce, výšky do 12 m 
procento určuje uchazeč dle vlastního uvážení</t>
  </si>
  <si>
    <t>Přesun hmot pro klempířské konstr., výšky do 24 m 
procento určuje uchazeč dle vlastního uvážení</t>
  </si>
  <si>
    <t>Přesun hmot pro truhlářské konstr., výšky do 24 m 
procento určuje uchazeč dle vlastního uvážení</t>
  </si>
  <si>
    <t>Přesun hmot pro podlahy povlakové, výšky do 24 m 
procento určuje uchazeč dle vlastního uvážení</t>
  </si>
  <si>
    <t>Přesun hmot pro podlahy syntetické, výšky do 24 m 
procento určuje uchazeč dle vlastního uvážení</t>
  </si>
  <si>
    <t>Přesun hmot pro obklady keramické, výšky do 24 m 
procento určuje uchazeč dle vlastního uvážení</t>
  </si>
  <si>
    <t>ELEKTROINSTALACE</t>
  </si>
  <si>
    <t>Dokumentace pro provedení stavby DPS</t>
  </si>
  <si>
    <t>Č</t>
  </si>
  <si>
    <t>NÁZEV</t>
  </si>
  <si>
    <t>POČET</t>
  </si>
  <si>
    <t>JC</t>
  </si>
  <si>
    <t>CELKEM</t>
  </si>
  <si>
    <t>ROZVADĚČE VČETNĚ ROZŠÍŘENÍ NIKY, MONTÁŽE, USAZENÍ, ZAPRAVENÍ A ZAPOJENÍ</t>
  </si>
  <si>
    <t>RH - ÚPRAVA STÁVAJÍCÍ ROZVADĚČ, POUZE DOPLNĚNÍ A ÚPRAVA</t>
  </si>
  <si>
    <t>DOPLNĚNÍ A ZAPOJENÍ JISTIČE B/3-32A PRO 2NP, B/3-32A PRO 3NP</t>
  </si>
  <si>
    <t>RMS4 - NOVÝ ROZVADĚČ PRO 2NP - EI30 DP1</t>
  </si>
  <si>
    <t>Viz výkres č.5</t>
  </si>
  <si>
    <t>RMS4.1 - NOVÝ ROZVADĚČ PRO 2NP - EI30 DP1</t>
  </si>
  <si>
    <t>Viz výkres č.6</t>
  </si>
  <si>
    <t>RMS6 - NOVÝ ROZVADĚČ PRO 3NP - EI30 DP1</t>
  </si>
  <si>
    <t>Viz výkres č.7</t>
  </si>
  <si>
    <t>RMS6.1 - NOVÝ ROZVADĚČ PRO 3NP - EI30 DP1</t>
  </si>
  <si>
    <t>Viz výkres č.8</t>
  </si>
  <si>
    <t>MEZISOUČET</t>
  </si>
  <si>
    <t>SPÍNAČE, ZÁSUVKY VČETNĚ MONTÁŽE A ZAPOJENÍ</t>
  </si>
  <si>
    <t>SPÍNAČ ZAPUŠTĚNÝ 10A, 250V, IP20, ŘAZENÍ 1, BÍLÁ</t>
  </si>
  <si>
    <t>SPÍNAČ ZAPUŠTĚNÝ 10A, 250V, IP20, ŘAZENÍ 5, BÍLÁ</t>
  </si>
  <si>
    <t>SPÍNAČ TLAČÍTKOVÝ SE SIGNALIZAČNÍ DOUTNAVKOU ZAPUŠTĚNÝ 10A, 250V, IP44, ŘAZENÍ 1/0 BÍLÁ</t>
  </si>
  <si>
    <t>SPÍNAČ S DOUTNAVKOU ZAPUŠTĚNÝ 25A, 250V, IP54, BÍLÁ</t>
  </si>
  <si>
    <t>SPÍNAČ ZAPUŠTĚNÝ 10A, 250V, IP44, ŘAZENÍ 1, BÍLÁ</t>
  </si>
  <si>
    <t>SPÍNAČ ZAPUŠTĚNÝ 10A, 250V, IP44, ŘAZENÍ 5, BÍLÁ</t>
  </si>
  <si>
    <t>ZÁSUVKA JEDNONÁSOBNÁ ZAPUŠTĚNÁ 16A, 250V, IP20, BÍLÁ</t>
  </si>
  <si>
    <t>ZÁSUVKA DVOJNONÁSOBNÁ VYOSENÁ ZAPUŠTĚNÁ 16A, 250V, IP20, BÍLÁ</t>
  </si>
  <si>
    <t>ZÁSUVKA DVOJNONÁSOBNÁ VYOSENÁ ZAPUŠTĚNÁ S PŘEPĚTÍM "D" 16A, 250V, IP20, ŠEDÁ</t>
  </si>
  <si>
    <t>ZÁSUVKA DVOJNONÁSOBNÁ VYOSENÁ ZAPUŠTĚNÁ 16A, 250V, IP20, ŠEDÁ</t>
  </si>
  <si>
    <t>ZÁSUVKA JEDNONÁSOBNÁ ZAPUŠTĚNÁ 16A, 250V, IP44, BÍLÁ</t>
  </si>
  <si>
    <t xml:space="preserve">PA SVORKA PRO VYROVNÁNÍ POTENCIÁLU ZAPUŠTĚNÁ </t>
  </si>
  <si>
    <t>OSVĚTLENÍ VČETNĚ MONTÁŽE A ZAPOJENÍ</t>
  </si>
  <si>
    <t>"B" LED SVÍTIDLO KOULE 44W IP40, závěsné s trubkou, 5 x LED, d-500mm, sklo triplex opál mat, Světelný tok (Svítidlo): 5203 lm</t>
  </si>
  <si>
    <t>"D" LED SVÍTIDLO PŘISAZENÉ 1x 24W IP44, 1700 lm, Ra 80, 4000K, Maximální svítivost 324 cd/klm, Šířka x Hloubka x Výška 330 x 0 x 65 mm</t>
  </si>
  <si>
    <t>"E" LED SVÍTIDLO PŘISAZENÉ 1x 48W IP20, 3800 lm, Ra 83, 4000K, Maximální svítivost 298 cd/klm, Šířka x Hloubka x Výška 520 x 520 x 50 mm</t>
  </si>
  <si>
    <t>"F" LED SVÍTIDLO PŘISAZENÉ 1x 24W IP20, 1800 lm, Ra 83, 4000K, Maximální svítivost 324 cd/klm, Šířka x Hloubka x Výška 410 x 0 x 103 mm</t>
  </si>
  <si>
    <t>"F1" LED SVÍTIDLO PŘISAZENÉ S NOUZOVÝM MODULEM 1hod 1x 24W IP20, 1800 lm, Ra 83, 4000K, Maximální svítivost 324 cd/klm, Šířka x Hloubka x Výška 410 x 0 x 103 mm</t>
  </si>
  <si>
    <t>"N1" LED SVÍTIDLO PŘISAZENÉ S NOUZOVÝM MODULEM 1hod A PIKTOGRAMEM 1x 3W IP65, 100 lm, TRVALE SVÍTÍCÍ</t>
  </si>
  <si>
    <t>"N" LED SVÍTIDLO PŘISAZENÉ S NOUZOVÝM MODULEM 1hod BEZ PIKTOGRAMU 1x 10W IP44, 1000 lm, II.tř</t>
  </si>
  <si>
    <t>"X" LED SVÍTIDLO PŘÍSAZENÉ 3W IP20, LED, 270lm, 2700K, v.122, š.92</t>
  </si>
  <si>
    <t>INSTALAČNÍ MATERIÁL, LIŠTY, ŽLABY, KRABICE VČETNĚ MONTÁŽE, OSAZENÍ, ZAPRAVENÍ A ZAPOJENÍ</t>
  </si>
  <si>
    <t>KRABICE PŘÍSTROJOVÁ</t>
  </si>
  <si>
    <t>KRABICE ODBOČNÁ S BEZŠROUBOVÝMI SVORKAMI MALÁ ZAPUŠTĚNÁ</t>
  </si>
  <si>
    <t>KRABICE ODBOČNÁ S BEZŠROUBOVÝMI SVORKAMI VELKÁ ZAPUŠTĚNÁ</t>
  </si>
  <si>
    <t>KRABICE ODBOČNÁ S BEZŠROUBOVÝMI SVORKAMI NA POVRCH</t>
  </si>
  <si>
    <t>KRABICE ODBOČNÁ S BEZŠROUBOVÝMI SVORKAMI NA POVRCH - POŽÁRNĚ ODOLNÁ</t>
  </si>
  <si>
    <t>KRABICE 250 S PE a PA SVORKOVNICÍ ZAPUŠTĚNÁ</t>
  </si>
  <si>
    <t>TRUBKA PLASTOVÁ 16mm</t>
  </si>
  <si>
    <t>TRUBKA PLASTOVÁ 36mm</t>
  </si>
  <si>
    <t>TRUBKA KOVOVÁ S POŽÁRNÍ ODOLNOSTÍ 1hod 36mm</t>
  </si>
  <si>
    <t>KABELOCÝ ŽLAB 62/50 KOVOVÝ S POŽÁRNÍ ODOLNOSTÍ 1hod 36mm S VÍKEM A KONZOLAMI</t>
  </si>
  <si>
    <t>KABELOCÝ ŽLAB 100/50 KOVOVÝ S POŽÁRNÍ ODOLNOSTÍ 1hod 36mm S VÍKEM A KONZOLAMI</t>
  </si>
  <si>
    <t>ZATAHOVACÍ VODIČ</t>
  </si>
  <si>
    <t>KABELY VČETNĚ MONTÁŽE, ZAPOJENÍ, ULOŽENÍ</t>
  </si>
  <si>
    <t>KABEL CXKH-R 2Ax1,5mm  b2ca s1d1</t>
  </si>
  <si>
    <t>KABEL CXKH-R 3Ax1,5mm b2ca s1d1</t>
  </si>
  <si>
    <t>KABEL CXKH-R 3Cx1,5mm b2ca s1d1</t>
  </si>
  <si>
    <t>KABEL CXKH-R 5Cx1,5mm b2ca s1d1</t>
  </si>
  <si>
    <t>KABEL CXKH-R 3Cx2,5mm b2ca s1d1</t>
  </si>
  <si>
    <t>KABEL CXKH-R 3Cx4mm b2ca s1d1</t>
  </si>
  <si>
    <t>KABEL CXKH-R 5Cx10mm b2ca s1d1</t>
  </si>
  <si>
    <t>VODIČ CXKH-R 1x 4mm b2ca s1d1</t>
  </si>
  <si>
    <t>VODIČ CXKH-R 1x 6mm b2ca s1d1</t>
  </si>
  <si>
    <t>VODIČ CXKH-R 1x 10mm b2ca s1d1</t>
  </si>
  <si>
    <t>VODIČ CXKH-R 1x 16mm b2ca s1d1</t>
  </si>
  <si>
    <t>KABEL 1-CXKH-V 3Cx1,5mm B2s1d0</t>
  </si>
  <si>
    <t>STAVEBNÍ PRÁCE VČETNĚ ZAPRAVENÍ A MALBY</t>
  </si>
  <si>
    <t>PRŮRAZ DO 50mm</t>
  </si>
  <si>
    <t>DRÁŽKA VE ZDIVU š.25mm</t>
  </si>
  <si>
    <t>DRÁŽKA VE ZDIVU š.50mm</t>
  </si>
  <si>
    <t>DRÁŽKA VE ZDIVU š.100mm</t>
  </si>
  <si>
    <t xml:space="preserve">OSTATNÍ </t>
  </si>
  <si>
    <t>POMOCNÝ INSTALAČNÍ MATERIÁL</t>
  </si>
  <si>
    <t>DOPLNĚNÍ STÁVAJÍCÍ JÍMACÍ SOUSTAVY O 4ks JÍMAČŮ U ZAŘÍZENÍ VZT vč. POTŘEBNÉHO MATERIÁLU PŘIPOJENÍ UKOTVENÍ APOD.</t>
  </si>
  <si>
    <t>KOORDINACE PROFESÍ PŘI STAVBĚ</t>
  </si>
  <si>
    <t>ZAPOJENÍ VÝVODŮ PRO TECHNOLOGIE A PROFESE</t>
  </si>
  <si>
    <t>REVIZE</t>
  </si>
  <si>
    <t>CELKEM ELEKTROINSTALACE</t>
  </si>
  <si>
    <t>Medicinální plyny</t>
  </si>
  <si>
    <t>Množství</t>
  </si>
  <si>
    <t>Cena / MJ</t>
  </si>
  <si>
    <t>Celkem</t>
  </si>
  <si>
    <t>MP1</t>
  </si>
  <si>
    <t>Rozvody medicinálních plynů</t>
  </si>
  <si>
    <t>MP1_001</t>
  </si>
  <si>
    <t>D+M Trubka Cu průměr   8x1</t>
  </si>
  <si>
    <t>MP1_002</t>
  </si>
  <si>
    <t xml:space="preserve">D+M Trubka Cu průměr 12x1 </t>
  </si>
  <si>
    <t>MP1_003</t>
  </si>
  <si>
    <t>D+M Trubka Cu průměr 18x1</t>
  </si>
  <si>
    <t>MP1_004</t>
  </si>
  <si>
    <t>Prořez potrubí 3%</t>
  </si>
  <si>
    <t>MP1_005</t>
  </si>
  <si>
    <t>D+M Tvarovky Cu pr. 8</t>
  </si>
  <si>
    <t>MP1_006</t>
  </si>
  <si>
    <t>D+M Tvarovky Cu pr. 12</t>
  </si>
  <si>
    <t>MP1_007</t>
  </si>
  <si>
    <t>D+M Tvarovky Cu pr. 18</t>
  </si>
  <si>
    <t>MP1_008</t>
  </si>
  <si>
    <t>D+M Pájka Ag 45 + pasta</t>
  </si>
  <si>
    <t>MP1_009</t>
  </si>
  <si>
    <t>D+M Ocelový chránič 22x2.3- tr. svař.1/2", pr.12</t>
  </si>
  <si>
    <t>MP1_010</t>
  </si>
  <si>
    <t>D+M Ocelový chránič 26x2,6- tr. svař.3/4", pr.18</t>
  </si>
  <si>
    <t>MP1_011</t>
  </si>
  <si>
    <t>D+M Konzola trubek (1-2 trubky), vč. kotvení a objímek</t>
  </si>
  <si>
    <t>MP1_012</t>
  </si>
  <si>
    <t>D+M Kohout kulový R 253 1/4" vč.šr. - uzávěry technologie, uzávěry pod manometry a čidla</t>
  </si>
  <si>
    <t>MP1_013</t>
  </si>
  <si>
    <t>D+M Kohout kulový R 253 1/2" vč.šr.</t>
  </si>
  <si>
    <t>MP1_014</t>
  </si>
  <si>
    <t>D+M Ventilová skříň (UP-1) pro 1 plyn, vč. uzávěru, čidla klinické signalizace, manometru, nouzového vstupu (terminální jednotky)</t>
  </si>
  <si>
    <t>MP1_015</t>
  </si>
  <si>
    <t>D+M Ventilová skříň (UP-1-HUú pro 1 plyn, vč. uzávěru, manometru, nouzového vstupu (terminální jednotky) - uzávěr patra</t>
  </si>
  <si>
    <t>MP1_016</t>
  </si>
  <si>
    <t>D+M Rozšíření stávající ventilové skříně f. Daniševský o jednu pozici (uzávěr podlaží)</t>
  </si>
  <si>
    <t>MP1_017</t>
  </si>
  <si>
    <t>D+M Vyhodnocovací skříň signalizace tlaku plynu STP pro 1-6 čidel</t>
  </si>
  <si>
    <t>MP1_018</t>
  </si>
  <si>
    <t>D+M Značení potrubních rozvodů, dle ČSN ENE ISO 7396 + nátěrové hmoty (na bm potrubí)</t>
  </si>
  <si>
    <t>MP1_019</t>
  </si>
  <si>
    <t>D+M Propláchnutí rozvodu dusíkem (na bm potrubí)</t>
  </si>
  <si>
    <t>MP1_020</t>
  </si>
  <si>
    <t>D+M Ochranný plyn pro pájení Cu trubek</t>
  </si>
  <si>
    <t>MP1_021</t>
  </si>
  <si>
    <t>Napojení na stávající rozvody</t>
  </si>
  <si>
    <t>MP2</t>
  </si>
  <si>
    <t>Ukončovací prvky</t>
  </si>
  <si>
    <t>MP2_001</t>
  </si>
  <si>
    <t>Demontáž starých lůžkových ramp</t>
  </si>
  <si>
    <t>MP2_002</t>
  </si>
  <si>
    <t>D+M  Nástěnná rampa čtyřlůžková, výbava dle zdravotnické technologie - 2.NP - 6600 mm</t>
  </si>
  <si>
    <t>MP2_003</t>
  </si>
  <si>
    <t>D+M  Nástěnná rampa třílůžková, výbava dle zdravotnické technologie - 2.NP - 4950 mm</t>
  </si>
  <si>
    <t>MP2_004</t>
  </si>
  <si>
    <t>D+M  Nástěnná rampa jednolůžková, výbava dle zdravotnické technologie - 2.NP -1650 mm</t>
  </si>
  <si>
    <t>MP2_005</t>
  </si>
  <si>
    <t>D+M  Nástěnná rampa třílůžková, výbava dle zdravotnické technologie - 3.NP - 4950 mm</t>
  </si>
  <si>
    <t>MP2_006</t>
  </si>
  <si>
    <t>D+M  Nástěnná rampa čtyřlůžková, výbava dle zdravotnické technologie - 3.NP - 6600 mm</t>
  </si>
  <si>
    <t>MP3</t>
  </si>
  <si>
    <t>Stanice kyslíku</t>
  </si>
  <si>
    <t>MP3_001</t>
  </si>
  <si>
    <r>
      <t>D+M Zdroj prímární a sekundární O2 - 30 m3/hod, vč. pojitných ventilů</t>
    </r>
    <r>
      <rPr>
        <b/>
        <sz val="8"/>
        <rFont val="Arial CE"/>
        <family val="0"/>
      </rPr>
      <t xml:space="preserve"> - REPASE a provedení PBTK</t>
    </r>
  </si>
  <si>
    <t>MP3_002</t>
  </si>
  <si>
    <r>
      <t xml:space="preserve">D+M Zdroj rezervní O2 - 30 m3/hod, vč. pojitných ventilů </t>
    </r>
    <r>
      <rPr>
        <b/>
        <sz val="8"/>
        <rFont val="Arial CE"/>
        <family val="0"/>
      </rPr>
      <t xml:space="preserve"> - REPASE a provedení PBTK</t>
    </r>
  </si>
  <si>
    <t>MP3_003</t>
  </si>
  <si>
    <t>D+M Hadice vysokotlaká</t>
  </si>
  <si>
    <t>MP3_004</t>
  </si>
  <si>
    <t>D+M Sběrnice vysokotlaká (pro 3 lahve)</t>
  </si>
  <si>
    <t>MP3_005</t>
  </si>
  <si>
    <t>D+M Terminální nástěnná jednotka - O2, povrchová montáž - nouzový vstup</t>
  </si>
  <si>
    <t>MP3_006</t>
  </si>
  <si>
    <r>
      <t xml:space="preserve">D+M Skříň redukční (dvouokruhová) pro O2: 40 m3/hod, vč. pojitných ventilů </t>
    </r>
    <r>
      <rPr>
        <b/>
        <sz val="8"/>
        <rFont val="Arial CE"/>
        <family val="0"/>
      </rPr>
      <t xml:space="preserve"> - REPASE a provedení PBTK</t>
    </r>
  </si>
  <si>
    <t>MP3_007</t>
  </si>
  <si>
    <t>D+M Čidlo provozní signalizace - tlakové (0-100 bar,4-20mA)</t>
  </si>
  <si>
    <t>MP3_008</t>
  </si>
  <si>
    <t>D+M Čidlo provozní signalizace - tlakové (0-10 bar, 4-20mA)</t>
  </si>
  <si>
    <t>MP3_009</t>
  </si>
  <si>
    <t>D+M Držáky tl. lahví - 3+3 lahve</t>
  </si>
  <si>
    <t>MP3_010</t>
  </si>
  <si>
    <t xml:space="preserve">D+M Manometr - rozsah 0-1 MPa </t>
  </si>
  <si>
    <t>MP3_011</t>
  </si>
  <si>
    <t>D+M Kulový kohout 3/4"</t>
  </si>
  <si>
    <t>MP3_012</t>
  </si>
  <si>
    <t>D+M Čidlo snímání koncentrace kyslíku v místnosti lahvového zdroje vč. vyhodnocovacího zařízení a majáku před vstupem do místnosti</t>
  </si>
  <si>
    <t>MP3_013</t>
  </si>
  <si>
    <t>D+M Pomocný kotvící materiál (konzole, příchytky, atd.)</t>
  </si>
  <si>
    <t>MP3_014</t>
  </si>
  <si>
    <t>D+M Kabel propojovací SYKFY 2x2x0,5</t>
  </si>
  <si>
    <t>MP3_015</t>
  </si>
  <si>
    <t>D+M Provozní signalizace</t>
  </si>
  <si>
    <t>MP3_016</t>
  </si>
  <si>
    <t>D+M Pager provozní signalizace pro zasílání SMS</t>
  </si>
  <si>
    <t>MP3_017</t>
  </si>
  <si>
    <t>Tlaková zkouška - zdrojové stanice</t>
  </si>
  <si>
    <t>MP3_018</t>
  </si>
  <si>
    <t>Zkoušky potrubních rozvodů dle 7396-1 ed.2</t>
  </si>
  <si>
    <t>MP4</t>
  </si>
  <si>
    <t>Společné náklady na rozvody MP</t>
  </si>
  <si>
    <t>MP4_001</t>
  </si>
  <si>
    <t>Vedení montážních prací</t>
  </si>
  <si>
    <t>MP4_002</t>
  </si>
  <si>
    <t>Tlaková zkouška - úseková</t>
  </si>
  <si>
    <t>MP4_003</t>
  </si>
  <si>
    <t>Tlaková zkouška - závěrečná</t>
  </si>
  <si>
    <t>MP4_004</t>
  </si>
  <si>
    <t>MP4_005</t>
  </si>
  <si>
    <t>Výchozí revize - plynová</t>
  </si>
  <si>
    <t>MP4_006</t>
  </si>
  <si>
    <t>Výchozí revize - elektro</t>
  </si>
  <si>
    <t>MP4_007</t>
  </si>
  <si>
    <t>Proškolení obsluhy, předání dokumentace</t>
  </si>
  <si>
    <t>MP4_008</t>
  </si>
  <si>
    <t>Zakreslení skutečného stavu</t>
  </si>
  <si>
    <t>MP4_009</t>
  </si>
  <si>
    <t>Dopravné</t>
  </si>
  <si>
    <t xml:space="preserve">Součet </t>
  </si>
  <si>
    <t>Kč (bez DPH)</t>
  </si>
  <si>
    <t>1 Rozšíření strukturované kabeláže</t>
  </si>
  <si>
    <t>2.NP</t>
  </si>
  <si>
    <t>3.NP</t>
  </si>
  <si>
    <t>No.</t>
  </si>
  <si>
    <t>Popis položky</t>
  </si>
  <si>
    <t>Počet</t>
  </si>
  <si>
    <t>Mj</t>
  </si>
  <si>
    <t>Jedn. cena</t>
  </si>
  <si>
    <t>Rack 600x600x42U, skleněné dveře, D+M</t>
  </si>
  <si>
    <t>Uzemnění racku (CY10žz D+M)</t>
  </si>
  <si>
    <t>zřízení přívodu 230V</t>
  </si>
  <si>
    <t>UPS zdroj do racku, 3000VA,včetně baterií (15 minut), včetně SNMP</t>
  </si>
  <si>
    <t>Switch 24-port Gigabit nePoE+Smart, 24x GLAN vč. 4x GSFP, včetně optického modulu, nutná kompatibilita se stávajícím systémem</t>
  </si>
  <si>
    <t>1U patch panel 24 x RJ45 CAT6A, černý, přímý s vyvazovací lištou, modulární, se zemnícím drátem. Systémová záruka min. 15let u výrobce.</t>
  </si>
  <si>
    <t>Keystone CAT6A, RJ45 do patch panelu, černý. Systémová záruka min. 15let u výrobce.</t>
  </si>
  <si>
    <t>1U vyvazovací panel plastový, černý, horizontální</t>
  </si>
  <si>
    <t>Optický panel pro 24 vláken, osazeno pro 8 vláken</t>
  </si>
  <si>
    <t>Optický kabel 8vl. Dodávka</t>
  </si>
  <si>
    <t>Optický kabel 8vl. Montáž</t>
  </si>
  <si>
    <t xml:space="preserve">Svár optického vlákna, měření </t>
  </si>
  <si>
    <t>Rack montážní sada šroub M6, matka, podložka, sada 50ks</t>
  </si>
  <si>
    <t>Kabel STP CAT6A v provedení LZSZH (LS0H), drát, s certifikací do zdravotnických zařízení. Systémová záruka min. 15let u výrobce.</t>
  </si>
  <si>
    <t>Kabel 6A montáž</t>
  </si>
  <si>
    <t>Dvojzásuvka datová 2xRJ45 CAT6A</t>
  </si>
  <si>
    <t>Zásuvka montáž</t>
  </si>
  <si>
    <t>Zakončení kabelu</t>
  </si>
  <si>
    <t>Patch kabel RJ45, CAT6A, v provedení LSZH (LS0H), šedý 2m</t>
  </si>
  <si>
    <t>Patch kabel RJ45, CAT6A, v provedení LSZH (LS0H), šedý 3m</t>
  </si>
  <si>
    <t>Optický patch kabel, 2m</t>
  </si>
  <si>
    <t>Certifikační měření strukturované kabeláže certifikovaným měřákem</t>
  </si>
  <si>
    <t>Krabice instalační</t>
  </si>
  <si>
    <t>Vyhledání vývodu, krabice</t>
  </si>
  <si>
    <t>Trubka pod omítkou, nad podhled 16-29 mm</t>
  </si>
  <si>
    <t>Vodič v trubkovodu AY 2,5</t>
  </si>
  <si>
    <t>AY 2,5 B</t>
  </si>
  <si>
    <t>Žlab 125/50 drátěný D+M</t>
  </si>
  <si>
    <t>Drobný a spotřební materiál</t>
  </si>
  <si>
    <t>2 CCTV kamerový systém</t>
  </si>
  <si>
    <t>IP ball kamera, 4MP, 2.8mm, WDR 120dB, IR 30m, H.265(+)</t>
  </si>
  <si>
    <t>Montáž kamery, kamerová zkouška</t>
  </si>
  <si>
    <t>Switch 24-port Gigabit PoE+Smart, 24x GLAN vč. 4x GSFP, 215W PoE, včetně optického modulu, nutná kompatibilita se stávajícím systémem</t>
  </si>
  <si>
    <t>Implementace do PC, zaškolené obsluhy</t>
  </si>
  <si>
    <t>Kabeláž - viz předchozí kapitola</t>
  </si>
  <si>
    <t>3 Společná TV anténa STA</t>
  </si>
  <si>
    <t>Dodávka a montáž účast.zásuvky</t>
  </si>
  <si>
    <t>Závěrečné měření na účastnické zásuvce všechny kanály</t>
  </si>
  <si>
    <t>Montáž koaxiálního kabelu do trubky, lišty</t>
  </si>
  <si>
    <t>75 ohm koax.kabel-6,8mm H125 LSZH</t>
  </si>
  <si>
    <t>ŠP zesilovač , značkový, včetně zdroje a montáže do rackovny</t>
  </si>
  <si>
    <t>Závěrečné měření hlavní stanice</t>
  </si>
  <si>
    <t>2-násobný rozbočovač</t>
  </si>
  <si>
    <t>6-násobný rozbočovač</t>
  </si>
  <si>
    <t>Montáž rozbočovače do krabice</t>
  </si>
  <si>
    <t>Krabice pro zásuvku</t>
  </si>
  <si>
    <t>Vyhledání bodů napojení (navazuje na stávající instalaci)</t>
  </si>
  <si>
    <t>Trubka pod omítkou 16-29 mm</t>
  </si>
  <si>
    <t>4 Čtečky karet - kontrola vstupu – jen příprava (jen trubkování)</t>
  </si>
  <si>
    <t>Pomocný a spotřební montážní materiál</t>
  </si>
  <si>
    <t>5 Zařízení pacient- sestra dorozumívací (dodávka+montáž), Míra využití stávajících komponentů bude ujasněna při realizaci</t>
  </si>
  <si>
    <t>orientační svítidlo nad dveře jednotlivých pokojů</t>
  </si>
  <si>
    <t>pokojová kontrolní skříňka - pokojový terminál</t>
  </si>
  <si>
    <t xml:space="preserve">zásuvka pacienta </t>
  </si>
  <si>
    <t>terminál pacienta včetně odkládacího závěsu a přívodní šňůry</t>
  </si>
  <si>
    <t>tlačítko nouzového volání</t>
  </si>
  <si>
    <t>táhlo nouzového volání</t>
  </si>
  <si>
    <t xml:space="preserve">zřízení přívodu 230V pro zdroj pro napájení dorozumívacího zařízení </t>
  </si>
  <si>
    <t>Dílčí demontáž stávajícího dorozumívacího zařízení,včetně demontáže případných nepotřebných kabelů z podhledů</t>
  </si>
  <si>
    <t>Kabel 2x1,5</t>
  </si>
  <si>
    <t>Typy kabelů, typy aktivních prvků, potřebné SW vybavení je nutno nabízet dle potřeby navrhované technologie</t>
  </si>
  <si>
    <t>Veškerá kabeláž bude dodána v LSOH provedení</t>
  </si>
  <si>
    <t>7 Elektrická požární signalizace EPS</t>
  </si>
  <si>
    <t>Požární hlásič kouře, individuálně adresovatelný - montáž, včetně montáže patice</t>
  </si>
  <si>
    <t>Demontáž stávajícího hlásiče včetně patice, repase k dalšímu použití (míra využití stávajících hlásičů bude vyjasněna po demontáži)</t>
  </si>
  <si>
    <t>Dodávka OT hlásiče včetně patice</t>
  </si>
  <si>
    <t>Požární hlásič manuální - vnitřní, individuálně adresovatelný -  demontáž</t>
  </si>
  <si>
    <t>Požární hlásič manuální - vnitřní, individuálně adresovatelný -  montáž</t>
  </si>
  <si>
    <t>Požární hlásič manuální - vnitřní, dodávka</t>
  </si>
  <si>
    <t>Siréna se zábleskovým majákem pro vnitřní instalaci, EN54</t>
  </si>
  <si>
    <t>Siréna s majákem, montáž</t>
  </si>
  <si>
    <t>Provizorní zprovoznění EPS po částečné demontáži, úprava SW EPS</t>
  </si>
  <si>
    <t>Kabel JYSTY (2x0,8) - dodávka, montáž (propojení hlásičů)</t>
  </si>
  <si>
    <t>Doplnění SW v ústředně EPS</t>
  </si>
  <si>
    <t>Popis čidla, dodávka štítku pro komponent EPS</t>
  </si>
  <si>
    <t>Požární ucpávka do 100x100</t>
  </si>
  <si>
    <t>Přepojení dveří napojených na EPS do nové polohy (včetně úpravy přívodů)</t>
  </si>
  <si>
    <t>8 Příprava pro triangulační zařízení pro monitorování pohybu klientů a materiálu</t>
  </si>
  <si>
    <t>Příprava je zahrnuta v části „strukturovaná kabeláž“</t>
  </si>
  <si>
    <t>9 Domácí rozhlas – s parametry dle ČSN EN60849</t>
  </si>
  <si>
    <t>Reproduktor EVAC 100V, do 6W skříňkový EN54. Zapojit na 3W (dle akustických zkoušek)</t>
  </si>
  <si>
    <t>Montáž reproduktoru,</t>
  </si>
  <si>
    <t>Demontáž reproduktoru, ekologická likvidace</t>
  </si>
  <si>
    <t>Pro repro - kabel se zaručenou funkčností při požáru, 2x1,5 D+M, pod omítku. Funkční integrita 45 minut. Včetně instalačního materiálu</t>
  </si>
  <si>
    <t>Svorkovací krabice P45 min.</t>
  </si>
  <si>
    <t>Nastavení správné akustické hladiny na reproduktoru - akustická zkouška za přítomnosti uživatele</t>
  </si>
  <si>
    <t>Kontrola stávajícího zatížení reproduktorové linky dle skutečnosti</t>
  </si>
  <si>
    <t>10 Pomocná kabeláž pro Mediplyny</t>
  </si>
  <si>
    <t>Kabel SYKFY 2x2x0,5</t>
  </si>
  <si>
    <t>Kabel SYKFYmontáž</t>
  </si>
  <si>
    <t>Č.</t>
  </si>
  <si>
    <t>Kód položky</t>
  </si>
  <si>
    <t>Popis</t>
  </si>
  <si>
    <t>Množství celkem</t>
  </si>
  <si>
    <t>Cena jednotková</t>
  </si>
  <si>
    <t>Cena celkem</t>
  </si>
  <si>
    <t>Hmotnost celkem</t>
  </si>
  <si>
    <t>2</t>
  </si>
  <si>
    <t>5</t>
  </si>
  <si>
    <t>7</t>
  </si>
  <si>
    <t>8</t>
  </si>
  <si>
    <t>733</t>
  </si>
  <si>
    <t xml:space="preserve">Ústřední vytápění - rozvodné potrubí   </t>
  </si>
  <si>
    <t>733111103</t>
  </si>
  <si>
    <t xml:space="preserve">Potrubí ocelové závitové černé bezešvé běžné nízkotlaké DN 15   </t>
  </si>
  <si>
    <t>733113113</t>
  </si>
  <si>
    <t xml:space="preserve">Příplatek k potrubí z trubek ocelových černých závitových za zhotovení závitové ocelové přípojky DN 15   </t>
  </si>
  <si>
    <t>733190107</t>
  </si>
  <si>
    <t xml:space="preserve">Zkouška těsnosti potrubí ocelové závitové do DN 40   </t>
  </si>
  <si>
    <t>plánovaná cena</t>
  </si>
  <si>
    <t xml:space="preserve">Napojení na stávající rozvod   </t>
  </si>
  <si>
    <t xml:space="preserve">Úprava stávajícího rozvodu   </t>
  </si>
  <si>
    <t>998733102</t>
  </si>
  <si>
    <t xml:space="preserve">Přesun hmot tonážní pro rozvody potrubí v objektech v do 12 m   </t>
  </si>
  <si>
    <t>998733193</t>
  </si>
  <si>
    <t xml:space="preserve">Příplatek k přesunu hmot tonážní 733 za zvětšený přesun do 500 m   </t>
  </si>
  <si>
    <t>733110803</t>
  </si>
  <si>
    <t xml:space="preserve">Demontáž potrubí ocelového závitového do DN 15   </t>
  </si>
  <si>
    <t>733890803</t>
  </si>
  <si>
    <t xml:space="preserve">Přemístění potrubí demontovaného vodorovně do 100 m v objektech výšky přes 6 do 24 m   </t>
  </si>
  <si>
    <t>734</t>
  </si>
  <si>
    <t xml:space="preserve">Ústřední vytápění - armatury   </t>
  </si>
  <si>
    <t>734209113</t>
  </si>
  <si>
    <t xml:space="preserve">Montáž armatury závitové s dvěma závity G 1/2   </t>
  </si>
  <si>
    <t>734221413</t>
  </si>
  <si>
    <t xml:space="preserve">Ventil závitový regulační přímý G 1/2 PN 10 do 120°C s nastavitelnou regulací   </t>
  </si>
  <si>
    <t>6000002220</t>
  </si>
  <si>
    <t xml:space="preserve">Uzavírací šroubení  radiátorové  DN 15 přímé   </t>
  </si>
  <si>
    <t>734211113</t>
  </si>
  <si>
    <t xml:space="preserve">Ventil závitový odvzdušňovací G 3/8 PN 10 do 120°C otopných těles   </t>
  </si>
  <si>
    <t>6000052360</t>
  </si>
  <si>
    <t xml:space="preserve">Termostatická hlavice  bílá s ochranou proti odcizení   </t>
  </si>
  <si>
    <t>998734102</t>
  </si>
  <si>
    <t xml:space="preserve">Přesun hmot tonážní pro armatury v objektech v do 12 m   </t>
  </si>
  <si>
    <t>998734193</t>
  </si>
  <si>
    <t xml:space="preserve">Příplatek k přesunu hmot tonážní 734 za zvětšený přesun do 500 m   </t>
  </si>
  <si>
    <t>735</t>
  </si>
  <si>
    <t xml:space="preserve">Ústřední vytápění - otopná tělesa   </t>
  </si>
  <si>
    <t>KAL500160</t>
  </si>
  <si>
    <t xml:space="preserve">Otopné těleso litinové článkové  500/160 jeden článek   </t>
  </si>
  <si>
    <t>čl</t>
  </si>
  <si>
    <t>KAL900160</t>
  </si>
  <si>
    <t xml:space="preserve">Otopné těleso litinové článkové  900/160 jeden článek   </t>
  </si>
  <si>
    <t>735119140</t>
  </si>
  <si>
    <t xml:space="preserve">Montáž otopného tělesa litinového článkového   </t>
  </si>
  <si>
    <t>735118110</t>
  </si>
  <si>
    <t xml:space="preserve">Zkoušky těsnosti otopných těles litinových článkových vodou   </t>
  </si>
  <si>
    <t>735117110</t>
  </si>
  <si>
    <t xml:space="preserve">Odpojení a připojení otopného tělesa litinového po nátěru   </t>
  </si>
  <si>
    <t xml:space="preserve">Topné rohože výkon 150 W/m2, plocha 1,5 m2    </t>
  </si>
  <si>
    <t>735531003</t>
  </si>
  <si>
    <t xml:space="preserve">Montáž podlahového vytápění elektrického položení topné rohože 150 W/m2   </t>
  </si>
  <si>
    <t>735531004</t>
  </si>
  <si>
    <t xml:space="preserve">Montáž podlahového vytápění elektrického opatření plochy penetračním nátěrem   </t>
  </si>
  <si>
    <t>735531006</t>
  </si>
  <si>
    <t xml:space="preserve">Montáž podlahového vytápění elektrického nanesení nivelačního tmelu   </t>
  </si>
  <si>
    <t>735531007</t>
  </si>
  <si>
    <t xml:space="preserve">Montáž podlahového vytápění elektrického kontrolní měření odporu vyhřívacích rohoží   </t>
  </si>
  <si>
    <t>735531008</t>
  </si>
  <si>
    <t xml:space="preserve">Montáž podlahového vytápění elektrického napojení topné rohože na síť   </t>
  </si>
  <si>
    <t>735531044</t>
  </si>
  <si>
    <t xml:space="preserve">Montáž podlahového vytápění elektrického instalace a napojení tepelného čidla   </t>
  </si>
  <si>
    <t xml:space="preserve">Programovatelný regulátor teploty s podlahovým čidlem - pro el. podlahové vytápění  </t>
  </si>
  <si>
    <t>998735102</t>
  </si>
  <si>
    <t xml:space="preserve">Přesun hmot tonážní pro otopná tělesa v objektech v do 12 m   </t>
  </si>
  <si>
    <t>998735193</t>
  </si>
  <si>
    <t xml:space="preserve">Příplatek k přesunu hmot tonážní 735 za zvětšený přesun do 500 m   </t>
  </si>
  <si>
    <t>735111810</t>
  </si>
  <si>
    <t xml:space="preserve">Demontáž otopného tělesa litinového článkového   </t>
  </si>
  <si>
    <t>735890802</t>
  </si>
  <si>
    <t xml:space="preserve">Přemístění demontovaného otopného tělesa vodorovně 100 m v objektech výšky přes 6 do 12 m   </t>
  </si>
  <si>
    <t xml:space="preserve">Konstrukce zámečnické   </t>
  </si>
  <si>
    <t>767995111</t>
  </si>
  <si>
    <t xml:space="preserve">Montáž atypických zámečnických konstrukcí hmotnosti do 5 kg   </t>
  </si>
  <si>
    <t>13011062</t>
  </si>
  <si>
    <t xml:space="preserve">úhelník ocelový rovnostranný jakost 11 375 45x45x4mm   </t>
  </si>
  <si>
    <t>998767102</t>
  </si>
  <si>
    <t xml:space="preserve">Přesun hmot tonážní pro zámečnické konstrukce v objektech v do 12 m   </t>
  </si>
  <si>
    <t>998767192</t>
  </si>
  <si>
    <t xml:space="preserve">Příplatek k přesunu hmot tonážní 767 za zvětšený přesun do 100 m   </t>
  </si>
  <si>
    <t xml:space="preserve">Dokončovací práce - nátěry   </t>
  </si>
  <si>
    <t>783414101</t>
  </si>
  <si>
    <t xml:space="preserve">Základní jednonásobný syntetický nátěr klempířských konstrukcí   </t>
  </si>
  <si>
    <t>783417101</t>
  </si>
  <si>
    <t xml:space="preserve">Krycí jednonásobný syntetický nátěr klempířských konstrukcí   </t>
  </si>
  <si>
    <t>783614651</t>
  </si>
  <si>
    <t xml:space="preserve">Základní antikorozní jednonásobný syntetický potrubí DN do 50 mm   </t>
  </si>
  <si>
    <t>783617117</t>
  </si>
  <si>
    <t xml:space="preserve">Krycí dvojnásobný syntetický nátěr článkových otopných těles   </t>
  </si>
  <si>
    <t>783617611</t>
  </si>
  <si>
    <t xml:space="preserve">Krycí dvojnásobný syntetický nátěr potrubí DN do 50 mm   </t>
  </si>
  <si>
    <t xml:space="preserve">Ostatní   </t>
  </si>
  <si>
    <t xml:space="preserve">Vypuštění a napuštění topného systému  včetně následného odzdušnní </t>
  </si>
  <si>
    <t>HZSTOPSK</t>
  </si>
  <si>
    <t xml:space="preserve">Topná zkouška   </t>
  </si>
  <si>
    <t xml:space="preserve">Celkem   </t>
  </si>
  <si>
    <t>základní</t>
  </si>
  <si>
    <t>Cena celkem [CZK]</t>
  </si>
  <si>
    <t>-1</t>
  </si>
  <si>
    <t>PČ</t>
  </si>
  <si>
    <t>Typ</t>
  </si>
  <si>
    <t>Kód</t>
  </si>
  <si>
    <t>J.cena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</si>
  <si>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</si>
  <si>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</si>
  <si>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</si>
  <si>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</si>
  <si>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</si>
  <si>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</si>
  <si>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</si>
  <si>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</si>
  <si>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Práce a dodávky HSV</t>
  </si>
  <si>
    <t>0</t>
  </si>
  <si>
    <t>ROZPOCET</t>
  </si>
  <si>
    <t>Zemní práce</t>
  </si>
  <si>
    <t>105</t>
  </si>
  <si>
    <t>K</t>
  </si>
  <si>
    <t>139751101</t>
  </si>
  <si>
    <t>Vykopávky v uzavřených prostorech v hornině třídy těžitelnosti I, skupiny 1 až 3 ručně</t>
  </si>
  <si>
    <t>1265158346</t>
  </si>
  <si>
    <t>106</t>
  </si>
  <si>
    <t>162211201</t>
  </si>
  <si>
    <t>Vodorovné přemístění do 10 m nošením výkopku z horniny třídy těžitelnosti I, skupiny 1 až 3</t>
  </si>
  <si>
    <t>1977591292</t>
  </si>
  <si>
    <t>162701105</t>
  </si>
  <si>
    <t>Vodorovné přemístění do 10000 m výkopku/sypaniny z horniny tř. 1 až 4</t>
  </si>
  <si>
    <t>257809431</t>
  </si>
  <si>
    <t>171201201</t>
  </si>
  <si>
    <t>Uložení sypaniny na skládky</t>
  </si>
  <si>
    <t>-107756765</t>
  </si>
  <si>
    <t>171201211</t>
  </si>
  <si>
    <t>Poplatek za uložení odpadu ze sypaniny na skládce (skládkovné)</t>
  </si>
  <si>
    <t>1930917433</t>
  </si>
  <si>
    <t>174101101</t>
  </si>
  <si>
    <t>Zásyp jam, šachet rýh nebo kolem objektů sypaninou se zhutněním</t>
  </si>
  <si>
    <t>1455513617</t>
  </si>
  <si>
    <t>175101101</t>
  </si>
  <si>
    <t>Obsypání potrubí bez prohození sypaniny z hornin tř. 1 až 4 uloženým do 3 m od kraje výkopu</t>
  </si>
  <si>
    <t>-852538414</t>
  </si>
  <si>
    <t>9</t>
  </si>
  <si>
    <t>M</t>
  </si>
  <si>
    <t>583313450</t>
  </si>
  <si>
    <t>kamenivo těžené drobné frakce 0-4</t>
  </si>
  <si>
    <t>1762121397</t>
  </si>
  <si>
    <t>11</t>
  </si>
  <si>
    <t>451572111</t>
  </si>
  <si>
    <t>Lože pod potrubí otevřený výkop z kameniva drobného těženého</t>
  </si>
  <si>
    <t>-1502104498</t>
  </si>
  <si>
    <t>Práce a dodávky PSV</t>
  </si>
  <si>
    <t>721</t>
  </si>
  <si>
    <t>Zdravotechnika - vnitřní kanalizace</t>
  </si>
  <si>
    <t>20</t>
  </si>
  <si>
    <t>721110964r01</t>
  </si>
  <si>
    <t xml:space="preserve">Napojení na stávající svodné potrubí </t>
  </si>
  <si>
    <t>16</t>
  </si>
  <si>
    <t>263615652</t>
  </si>
  <si>
    <t>21</t>
  </si>
  <si>
    <t>721140802</t>
  </si>
  <si>
    <t>Demontáž potrubí litinové do DN 100</t>
  </si>
  <si>
    <t>-806463138</t>
  </si>
  <si>
    <t>109</t>
  </si>
  <si>
    <t>721140905</t>
  </si>
  <si>
    <t>Potrubí litinové vsazení odbočky DN 100</t>
  </si>
  <si>
    <t>-1033532307</t>
  </si>
  <si>
    <t>22</t>
  </si>
  <si>
    <t>721171803</t>
  </si>
  <si>
    <t>Demontáž potrubí z PVC do D 75</t>
  </si>
  <si>
    <t>201114925</t>
  </si>
  <si>
    <t>24</t>
  </si>
  <si>
    <t>721173402</t>
  </si>
  <si>
    <t>Potrubí kanalizační plastové svodné systém KG DN 125</t>
  </si>
  <si>
    <t>-1728910315</t>
  </si>
  <si>
    <t>112</t>
  </si>
  <si>
    <t>721173722r01</t>
  </si>
  <si>
    <t>Potrubí kanalizační  - odovod kondenzátu PPr d32</t>
  </si>
  <si>
    <t>-5410077</t>
  </si>
  <si>
    <t>27</t>
  </si>
  <si>
    <t>721174024</t>
  </si>
  <si>
    <t>Potrubí kanalizační z PP odpadní DN 75</t>
  </si>
  <si>
    <t>1227413305</t>
  </si>
  <si>
    <t>28</t>
  </si>
  <si>
    <t>721174025</t>
  </si>
  <si>
    <t>Potrubí kanalizační z PP odpadní systém HT DN 100</t>
  </si>
  <si>
    <t>306430240</t>
  </si>
  <si>
    <t>29</t>
  </si>
  <si>
    <t>721174042</t>
  </si>
  <si>
    <t>Potrubí kanalizační z PP připojovací systém HT DN 40</t>
  </si>
  <si>
    <t>-1002699809</t>
  </si>
  <si>
    <t>30</t>
  </si>
  <si>
    <t>721174043</t>
  </si>
  <si>
    <t>Potrubí kanalizační z PP připojovací systém HT DN 50</t>
  </si>
  <si>
    <t>450023791</t>
  </si>
  <si>
    <t>107</t>
  </si>
  <si>
    <t>721175204</t>
  </si>
  <si>
    <t>Potrubí kanalizační z PP připojovací odhlučněné třívrstvé DN 75</t>
  </si>
  <si>
    <t>-57500773</t>
  </si>
  <si>
    <t>108</t>
  </si>
  <si>
    <t>721175212</t>
  </si>
  <si>
    <t>Potrubí kanalizační z PP odpadní odhlučněné třívrstvé DN 110</t>
  </si>
  <si>
    <t>478617984</t>
  </si>
  <si>
    <t>31</t>
  </si>
  <si>
    <t>721194104</t>
  </si>
  <si>
    <t>Vyvedení a upevnění odpadních výpustek DN 40</t>
  </si>
  <si>
    <t>-1073737281</t>
  </si>
  <si>
    <t>32</t>
  </si>
  <si>
    <t>721194105</t>
  </si>
  <si>
    <t>Vyvedení a upevnění odpadních výpustek DN 50</t>
  </si>
  <si>
    <t>-1398480621</t>
  </si>
  <si>
    <t>33</t>
  </si>
  <si>
    <t>721194109</t>
  </si>
  <si>
    <t>Vyvedení a upevnění odpadních výpustek DN 100</t>
  </si>
  <si>
    <t>-728189440</t>
  </si>
  <si>
    <t>34</t>
  </si>
  <si>
    <t>721211421</t>
  </si>
  <si>
    <t>Vpusť podlahová se svislým odtokem DN 50/75/110 mřížka nerez 115x115</t>
  </si>
  <si>
    <t>-288028314</t>
  </si>
  <si>
    <t>110</t>
  </si>
  <si>
    <t>721229111</t>
  </si>
  <si>
    <t>Montáž zápachové uzávěrky pro pračku a myčku do DN 50  ostatní typ</t>
  </si>
  <si>
    <t>-863060715</t>
  </si>
  <si>
    <t>111</t>
  </si>
  <si>
    <t>HLE.HL136430</t>
  </si>
  <si>
    <t>ZU pro odvod kondenzátu DN32</t>
  </si>
  <si>
    <t>1895843900</t>
  </si>
  <si>
    <t>39</t>
  </si>
  <si>
    <t>721274126</t>
  </si>
  <si>
    <t>Přivzdušňovací ventil vnitřní odpadních potrubí DN 110</t>
  </si>
  <si>
    <t>68009315</t>
  </si>
  <si>
    <t>40</t>
  </si>
  <si>
    <t>721290111R01</t>
  </si>
  <si>
    <t>Zkouška těsnosti potrubí kanalizace vodou do DN 125</t>
  </si>
  <si>
    <t>-2106972757</t>
  </si>
  <si>
    <t>113</t>
  </si>
  <si>
    <t>721290823</t>
  </si>
  <si>
    <t>Přemístění vnitrostaveništní demontovaných hmot vnitřní kanalizace v objektech výšky do 24 m</t>
  </si>
  <si>
    <t>-867935586</t>
  </si>
  <si>
    <t>114</t>
  </si>
  <si>
    <t>998721103</t>
  </si>
  <si>
    <t>Přesun hmot tonážní pro vnitřní kanalizace v objektech v do 24 m</t>
  </si>
  <si>
    <t>187922783</t>
  </si>
  <si>
    <t>722</t>
  </si>
  <si>
    <t>Zdravotechnika - vnitřní vodovod</t>
  </si>
  <si>
    <t>115</t>
  </si>
  <si>
    <t>722130235</t>
  </si>
  <si>
    <t>Potrubí vodovodní ocelové závitové pozinkované svařované běžné DN 40</t>
  </si>
  <si>
    <t>-923238838</t>
  </si>
  <si>
    <t>47</t>
  </si>
  <si>
    <t>722130801</t>
  </si>
  <si>
    <t>Demontáž potrubí ocelové pozinkované závitové do DN 25</t>
  </si>
  <si>
    <t>1221440468</t>
  </si>
  <si>
    <t>48</t>
  </si>
  <si>
    <t>722131914R01</t>
  </si>
  <si>
    <t xml:space="preserve">Napojení na stávající rozvody vody </t>
  </si>
  <si>
    <t>-1472172424</t>
  </si>
  <si>
    <t>49</t>
  </si>
  <si>
    <t>722170801</t>
  </si>
  <si>
    <t>Demontáž rozvodů vody z plastů do D 25</t>
  </si>
  <si>
    <t>-168988666</t>
  </si>
  <si>
    <t>50</t>
  </si>
  <si>
    <t>722174022</t>
  </si>
  <si>
    <t>Potrubí vodovodní plastové PPR svar polyfuze PN 20 D 20 x 3,4 mm</t>
  </si>
  <si>
    <t>-372659111</t>
  </si>
  <si>
    <t>51</t>
  </si>
  <si>
    <t>722174023</t>
  </si>
  <si>
    <t>Potrubí vodovodní plastové PPR svar polyfuze PN 20 D 25 x 4,2 mm</t>
  </si>
  <si>
    <t>-577739024</t>
  </si>
  <si>
    <t>52</t>
  </si>
  <si>
    <t>722174024</t>
  </si>
  <si>
    <t>Potrubí vodovodní plastové PPR svar polyfuze PN 20 D 32 x5,4 mm</t>
  </si>
  <si>
    <t>-1808442322</t>
  </si>
  <si>
    <t>116</t>
  </si>
  <si>
    <t>722174025</t>
  </si>
  <si>
    <t>Potrubí vodovodní plastové PPR svar polyfúze PN 20 D 40x6,7 mm</t>
  </si>
  <si>
    <t>-320006765</t>
  </si>
  <si>
    <t>53</t>
  </si>
  <si>
    <t>722181221</t>
  </si>
  <si>
    <t>Ochrana vodovodního potrubí přilepenými termoizolačními trubicemi z PE tl do 9 mm DN do 22 mm</t>
  </si>
  <si>
    <t>1249823986</t>
  </si>
  <si>
    <t>54</t>
  </si>
  <si>
    <t>722181222</t>
  </si>
  <si>
    <t>Ochrana vodovodního potrubí přilepenými tepelně izolačními trubicemi z PE tl do 10 mm DN do 42 mm</t>
  </si>
  <si>
    <t>135495781</t>
  </si>
  <si>
    <t>117</t>
  </si>
  <si>
    <t>722181223</t>
  </si>
  <si>
    <t>Ochrana vodovodního potrubí přilepenými termoizolačními trubicemi z PE tl do 9 mm DN do 63 mm</t>
  </si>
  <si>
    <t>1385393848</t>
  </si>
  <si>
    <t>56</t>
  </si>
  <si>
    <t>722181251</t>
  </si>
  <si>
    <t>Ochrana vodovodního potrubí přilepenými termoizolačními trubicemi z PE tl do 25 mm DN do 22 mm</t>
  </si>
  <si>
    <t>-1579746408</t>
  </si>
  <si>
    <t>57</t>
  </si>
  <si>
    <t>722181252</t>
  </si>
  <si>
    <t>Ochrana vodovodního potrubí přilepenými termoizolačními trubicemi z PE tl do 25 mm DN do 45 mm</t>
  </si>
  <si>
    <t>717923508</t>
  </si>
  <si>
    <t>59</t>
  </si>
  <si>
    <t>722182011</t>
  </si>
  <si>
    <t>Podpůrný žlab pro potrubí D 20</t>
  </si>
  <si>
    <t>1393182801</t>
  </si>
  <si>
    <t>118</t>
  </si>
  <si>
    <t>722182012</t>
  </si>
  <si>
    <t>Podpůrný žlab pro potrubí D 25</t>
  </si>
  <si>
    <t>731691651</t>
  </si>
  <si>
    <t>60</t>
  </si>
  <si>
    <t>722182013</t>
  </si>
  <si>
    <t>Podpůrný žlab pro potrubí D 32</t>
  </si>
  <si>
    <t>887603336</t>
  </si>
  <si>
    <t>119</t>
  </si>
  <si>
    <t>722182014</t>
  </si>
  <si>
    <t>Podpůrný žlab pro potrubí D 40</t>
  </si>
  <si>
    <t>760717579</t>
  </si>
  <si>
    <t>61</t>
  </si>
  <si>
    <t>722190401</t>
  </si>
  <si>
    <t>Vyvedení a upevnění výpustku do DN 25</t>
  </si>
  <si>
    <t>737998945</t>
  </si>
  <si>
    <t>62</t>
  </si>
  <si>
    <t>722190901</t>
  </si>
  <si>
    <t>Uzavření nebo otevření vodovodního potrubí při opravách</t>
  </si>
  <si>
    <t>1099547849</t>
  </si>
  <si>
    <t>63</t>
  </si>
  <si>
    <t>722220111</t>
  </si>
  <si>
    <t>Nástěnka pro výtokový ventil G 1/2 s jedním závitem</t>
  </si>
  <si>
    <t>1962048928</t>
  </si>
  <si>
    <t>64</t>
  </si>
  <si>
    <t>722220121</t>
  </si>
  <si>
    <t>Nástěnka pro baterii G 1/2 s jedním závitem</t>
  </si>
  <si>
    <t>pár</t>
  </si>
  <si>
    <t>-1863242222</t>
  </si>
  <si>
    <t>124</t>
  </si>
  <si>
    <t>722232044</t>
  </si>
  <si>
    <t>Kohout kulový přímý G 3/4" PN 42 do 185°C vnitřní závit</t>
  </si>
  <si>
    <t>-640593286</t>
  </si>
  <si>
    <t>125</t>
  </si>
  <si>
    <t>722232045</t>
  </si>
  <si>
    <t>Kohout kulový přímý G 1" PN 42 do 185°C vnitřní závit</t>
  </si>
  <si>
    <t>-1110390301</t>
  </si>
  <si>
    <t>126</t>
  </si>
  <si>
    <t>722232046</t>
  </si>
  <si>
    <t>Kohout kulový přímý G 5/4" PN 42 do 185°C vnitřní závit</t>
  </si>
  <si>
    <t>-1403491419</t>
  </si>
  <si>
    <t>127</t>
  </si>
  <si>
    <t>722232047</t>
  </si>
  <si>
    <t>Kohout kulový přímý G 6/4" PN 42 do 185°C vnitřní závit</t>
  </si>
  <si>
    <t>-880541156</t>
  </si>
  <si>
    <t>71</t>
  </si>
  <si>
    <t>722239101</t>
  </si>
  <si>
    <t>Montáž armatur vodovodních se dvěma závity G 1/2</t>
  </si>
  <si>
    <t>1325853912</t>
  </si>
  <si>
    <t>72</t>
  </si>
  <si>
    <t>55128000r01</t>
  </si>
  <si>
    <t>ventil vyvažovací stoupačkový - cirkulace TV - DN 15</t>
  </si>
  <si>
    <t>561205756</t>
  </si>
  <si>
    <t>120</t>
  </si>
  <si>
    <t>55128001r01</t>
  </si>
  <si>
    <t>ventil vyvažovací stoupačkový  - cirkulace TV - DN 20</t>
  </si>
  <si>
    <t>123117223</t>
  </si>
  <si>
    <t>121</t>
  </si>
  <si>
    <t>722239102</t>
  </si>
  <si>
    <t>Montáž armatur vodovodních se dvěma závity G 3/4"</t>
  </si>
  <si>
    <t>1795924310</t>
  </si>
  <si>
    <t>74</t>
  </si>
  <si>
    <t>722290226R02</t>
  </si>
  <si>
    <t xml:space="preserve">Zkouška těsnosti vodovodního potrubí závitového do DN 50 </t>
  </si>
  <si>
    <t>288414433</t>
  </si>
  <si>
    <t>122</t>
  </si>
  <si>
    <t>722290823</t>
  </si>
  <si>
    <t>Přemístění vnitrostaveništní demontovaných hmot pro vnitřní vodovod v objektech výšky do 24 m</t>
  </si>
  <si>
    <t>136838205</t>
  </si>
  <si>
    <t>123</t>
  </si>
  <si>
    <t>998722103</t>
  </si>
  <si>
    <t>Přesun hmot tonážní pro vnitřní vodovod v objektech v do 24 m</t>
  </si>
  <si>
    <t>223016042</t>
  </si>
  <si>
    <t>Zdravotechnika - zařizovací předměty</t>
  </si>
  <si>
    <t>77</t>
  </si>
  <si>
    <t>725110814</t>
  </si>
  <si>
    <t>Demontáž klozetu Kombi</t>
  </si>
  <si>
    <t>-518081410</t>
  </si>
  <si>
    <t>78</t>
  </si>
  <si>
    <t>725111131</t>
  </si>
  <si>
    <t>Splachovač nádržkový plastový vysokopoložený</t>
  </si>
  <si>
    <t>860246357</t>
  </si>
  <si>
    <t>130</t>
  </si>
  <si>
    <t>725112022</t>
  </si>
  <si>
    <t>Klozet keramický závěsný na nosné stěny s hlubokým splachováním odpad vodorovný</t>
  </si>
  <si>
    <t>1645884801</t>
  </si>
  <si>
    <t>131</t>
  </si>
  <si>
    <t>725112022r01</t>
  </si>
  <si>
    <t>-1708070704</t>
  </si>
  <si>
    <t>83</t>
  </si>
  <si>
    <t>725210821</t>
  </si>
  <si>
    <t>Demontáž umyvadel bez výtokových armatur</t>
  </si>
  <si>
    <t>-1261754686</t>
  </si>
  <si>
    <t>129</t>
  </si>
  <si>
    <t>725211601</t>
  </si>
  <si>
    <t>Umyvadlo keramické bílé šířky 500 mm bez krytu na sifon připevněné na stěnu šrouby</t>
  </si>
  <si>
    <t>606468065</t>
  </si>
  <si>
    <t>128</t>
  </si>
  <si>
    <t>725211603</t>
  </si>
  <si>
    <t>Umyvadlo keramické bílé šířky 600 mm bez krytu na sifon připevněné na stěnu šrouby</t>
  </si>
  <si>
    <t>1610707824</t>
  </si>
  <si>
    <t>86</t>
  </si>
  <si>
    <t>725320822</t>
  </si>
  <si>
    <t>Demontáž dřez dvojitý vestavěný v kuchyňských sestavách bez výtokových armatur</t>
  </si>
  <si>
    <t>-1249035037</t>
  </si>
  <si>
    <t>87</t>
  </si>
  <si>
    <t>725330820</t>
  </si>
  <si>
    <t>Demontáž výlevka diturvitová</t>
  </si>
  <si>
    <t>442517378</t>
  </si>
  <si>
    <t>88</t>
  </si>
  <si>
    <t>725331111</t>
  </si>
  <si>
    <t>Výlevka bez výtokových armatur keramická se sklopnou plastovou mřížkou 425 mm</t>
  </si>
  <si>
    <t>907877237</t>
  </si>
  <si>
    <t>133</t>
  </si>
  <si>
    <t>725590813</t>
  </si>
  <si>
    <t>Přemístění vnitrostaveništní demontovaných zařizovacích předmětů v objektech výšky do 24 m</t>
  </si>
  <si>
    <t>1742013432</t>
  </si>
  <si>
    <t>90</t>
  </si>
  <si>
    <t>725813111</t>
  </si>
  <si>
    <t>Ventil rohový bez připojovací trubičky nebo flexi hadičky G 1/2</t>
  </si>
  <si>
    <t>707612475</t>
  </si>
  <si>
    <t>91</t>
  </si>
  <si>
    <t>725820801</t>
  </si>
  <si>
    <t>Demontáž baterie nástěnné do G 3 / 4</t>
  </si>
  <si>
    <t>-1994190176</t>
  </si>
  <si>
    <t>92</t>
  </si>
  <si>
    <t>725821312</t>
  </si>
  <si>
    <t>Baterie dřezové nástěnné pákové s otáčivým kulatým ústím a délkou ramínka 300 mm</t>
  </si>
  <si>
    <t>-188314930</t>
  </si>
  <si>
    <t>135</t>
  </si>
  <si>
    <t>725821325</t>
  </si>
  <si>
    <t>Baterie dřezová stojánková páková s otáčivým kulatým ústím a délkou ramínka 220 mm</t>
  </si>
  <si>
    <t>-1538639340</t>
  </si>
  <si>
    <t>93</t>
  </si>
  <si>
    <t>725822611</t>
  </si>
  <si>
    <t>Baterie umyvadlové stojánkové pákové bez výpusti</t>
  </si>
  <si>
    <t>1818640272</t>
  </si>
  <si>
    <t>132</t>
  </si>
  <si>
    <t>725840850</t>
  </si>
  <si>
    <t>Demontáž baterie sprch diferenciální do G 3/4x1</t>
  </si>
  <si>
    <t>496302145</t>
  </si>
  <si>
    <t>136</t>
  </si>
  <si>
    <t>725841312</t>
  </si>
  <si>
    <t>Baterie sprchová nástěnná páková</t>
  </si>
  <si>
    <t>677891650</t>
  </si>
  <si>
    <t>725861102</t>
  </si>
  <si>
    <t>Zápachová uzávěrka pro umyvadla DN 40</t>
  </si>
  <si>
    <t>-819373887</t>
  </si>
  <si>
    <t>137</t>
  </si>
  <si>
    <t>725862103</t>
  </si>
  <si>
    <t>Zápachová uzávěrka pro dřezy DN 40/50</t>
  </si>
  <si>
    <t>1570016311</t>
  </si>
  <si>
    <t>134</t>
  </si>
  <si>
    <t>998725103</t>
  </si>
  <si>
    <t>Přesun hmot tonážní pro zařizovací předměty v objektech v do 24 m</t>
  </si>
  <si>
    <t>-738737427</t>
  </si>
  <si>
    <t>726</t>
  </si>
  <si>
    <t>Zdravotechnika - předstěnové instalace</t>
  </si>
  <si>
    <t>726131041</t>
  </si>
  <si>
    <t>Instalační předstěna - klozet závěsný v 1120 mm s ovládáním zepředu do lehkých stěn s kovovou kcí</t>
  </si>
  <si>
    <t>2087160915</t>
  </si>
  <si>
    <t>100</t>
  </si>
  <si>
    <t>726131043</t>
  </si>
  <si>
    <t>Instalační předstěna - klozet závěsný v 1120 mm s ovládáním zepředu pro postižené do stěn s kov kcí</t>
  </si>
  <si>
    <t>-1533919795</t>
  </si>
  <si>
    <t>101</t>
  </si>
  <si>
    <t>726191002</t>
  </si>
  <si>
    <t>Souprava pro předstěnovou montáž</t>
  </si>
  <si>
    <t>-446927250</t>
  </si>
  <si>
    <t>102</t>
  </si>
  <si>
    <t>998726112</t>
  </si>
  <si>
    <t>Přesun hmot tonážní pro instalační prefabrikáty v objektech v do 12 m</t>
  </si>
  <si>
    <t>-637853512</t>
  </si>
  <si>
    <t>727</t>
  </si>
  <si>
    <t>Zdravotechnika - požární ochrana</t>
  </si>
  <si>
    <t>138</t>
  </si>
  <si>
    <t>727121105</t>
  </si>
  <si>
    <t>Protipožární manžeta D 75 mm z jedné strany dělící konstrukce požární odolnost EI 90</t>
  </si>
  <si>
    <t>-1092177702</t>
  </si>
  <si>
    <t>103</t>
  </si>
  <si>
    <t>727121107</t>
  </si>
  <si>
    <t>Protipožární manžeta D 110 mm z jedné strany dělící konstrukce požární odolnost EI 90</t>
  </si>
  <si>
    <t>334075162</t>
  </si>
  <si>
    <t>VRN</t>
  </si>
  <si>
    <t>VRN9</t>
  </si>
  <si>
    <t>Ostatní náklady</t>
  </si>
  <si>
    <t>104</t>
  </si>
  <si>
    <t>090001000</t>
  </si>
  <si>
    <t xml:space="preserve">Ostatní náklady - vysekání a zapravení drážek pro vedení potrubí 100/50 dl. 80 bm, vysekání a zapravení průrazů  150/150 - viz. PD </t>
  </si>
  <si>
    <t>soub</t>
  </si>
  <si>
    <t>1024</t>
  </si>
  <si>
    <t>523175494</t>
  </si>
  <si>
    <t>Poz. číslo</t>
  </si>
  <si>
    <t>Název</t>
  </si>
  <si>
    <t>Měrná jednotka</t>
  </si>
  <si>
    <t xml:space="preserve">Počet </t>
  </si>
  <si>
    <t>Cena dodávky jednotková</t>
  </si>
  <si>
    <t>Montáž%</t>
  </si>
  <si>
    <t>Cena montáže jednotková</t>
  </si>
  <si>
    <t>Cena dodávky celkem</t>
  </si>
  <si>
    <t>Cena montáže celkem</t>
  </si>
  <si>
    <t xml:space="preserve">V nabídce musí být zahrnuty náklady na vlastní montáž, odvoz, skládkovné, veškeré přesuny materiálu, protiprašná opatření, trvalý úklid všech prostor dotčených stavbou, opatření BOZP a to zejména zabezpečení všech stavebních prostupů proti propadnutí. Před zahájením dodávky a montáže je nutné se přesvědčit, jestli stav objektu odpovídá PD. Bez provedení kontroly není možné držet záruky za škody vzniklé vynecháním kontroly. </t>
  </si>
  <si>
    <t>Zař.č.1A - neobsazeno</t>
  </si>
  <si>
    <t>Zař.č.2A - hygienické zázemí</t>
  </si>
  <si>
    <t>2A.1</t>
  </si>
  <si>
    <t>odtahový ventilátor malý radiální stropní 
V=100m3/h , vč.vestavěná zpětná těsná klapka, stavitelný doběh
podrobnosti viz technické specifikace</t>
  </si>
  <si>
    <t>ovl. SI</t>
  </si>
  <si>
    <t>2A.2</t>
  </si>
  <si>
    <t>odtahový ventilátor malý radiální nástěný
V=100m3/h , vč.vestavěná zpětná těsná klapka, stavitelný doběh
podrobnosti viz technické specifikace</t>
  </si>
  <si>
    <t>2A.3</t>
  </si>
  <si>
    <t>2A.4</t>
  </si>
  <si>
    <t xml:space="preserve">Odtahový ventilátor potrubní radiální tichý hlukově izolovaný EC motor
Vo = 240 m3/h  230V 50 Hz   
vč.2xtl.manžeta, zpětná klapka, SI dá doběh
technické podrobnosti - viz technické specifikace </t>
  </si>
  <si>
    <t>2A.11</t>
  </si>
  <si>
    <t xml:space="preserve">výfuková stříška , pod stříškou na potrubí perforovaný plech pro výfuk vzduchu DN160
vč.upevňovací základny na střechu, vypěnění proti zatékání
provedení měď- atyp
</t>
  </si>
  <si>
    <t>2A.12</t>
  </si>
  <si>
    <t xml:space="preserve">výfuková tsříška , pod stříškou na potrubí perforovaný plech pro výfuk vzduchu DN200
vč.upevňovací základny na střechu, vypěnění proti zatékání
provedení měď- atyp
</t>
  </si>
  <si>
    <t>2A.42</t>
  </si>
  <si>
    <t>Ventil odtahový DN 160
vč.zděře</t>
  </si>
  <si>
    <t>2A.50</t>
  </si>
  <si>
    <t>Hadice ohebná izolovaná DN 100, max.dl připojení 1.2m</t>
  </si>
  <si>
    <t>bm</t>
  </si>
  <si>
    <t>ohebná AL hadice s tepelnou a hlukovou izolací z vrstvy ekologické nedráždivé minerální vaty tl.25mm, parozábrana -zpevněný Al laminát</t>
  </si>
  <si>
    <t>2A.52</t>
  </si>
  <si>
    <t>Hadice ohebná izolovaná DN 160, max.dl připojení 1.2m</t>
  </si>
  <si>
    <t>2A.80</t>
  </si>
  <si>
    <t>Potrubí kruhové na klik, tř.těsnosti C,  do DN200
těsné odtahové potrubí, vč.tvarivek a příslušenství</t>
  </si>
  <si>
    <t>Kruhový vzduchotechnický systém s certifikaci EUROVENT( Lindab SAFE / SAFE Click ) sestávající ze spirálově vinutých trub a tvarových kusů opatřených dvoubřitým těsněním z gumy EPDM, která je upevněna nerezovým páskem proti shrnutí. Tento systém těsnění zaručuje při správné montáži třídu těsnosti C až D ( ATC 2). V souladu s normami EN 12237 a EN 1506 ( EN 16 798-3 ).</t>
  </si>
  <si>
    <t>2A.81</t>
  </si>
  <si>
    <t>Potrubí kruhové do DN160 , těsné ,  vč.tvarovek a příslušenství
provedení měď</t>
  </si>
  <si>
    <t>2.85</t>
  </si>
  <si>
    <t>Spojovací a těsnící materiál , podpěry, závěsy, konzoly</t>
  </si>
  <si>
    <t>sada</t>
  </si>
  <si>
    <t>doplňkový materiál dle potřeby vzt</t>
  </si>
  <si>
    <t>2.87</t>
  </si>
  <si>
    <t xml:space="preserve">požární ucpávka .- systémové těsnění EI-CU, s požární odolností dle požární zprávy, </t>
  </si>
  <si>
    <t>Celkem:</t>
  </si>
  <si>
    <t>Zař.č.3,4 - neobsazeno</t>
  </si>
  <si>
    <t>Zař.č.5A - hygienické zázemí</t>
  </si>
  <si>
    <t>5A.1</t>
  </si>
  <si>
    <t>5A.2</t>
  </si>
  <si>
    <t>5A.3</t>
  </si>
  <si>
    <t>odtahový ventilátor malý radiální stropní 
V=80m3/h , vč.vestavěná zpětná těsná klapka, stavitelný doběh
podrobnosti viz technické specifikace</t>
  </si>
  <si>
    <t>5A.4</t>
  </si>
  <si>
    <t xml:space="preserve">Odtahový ventilátor potrubní radiální tichý hlukově izolovaný EC motor
Vo = 80 m3/h  230V 50 Hz   
vč.2xtl.manžeta, zpětná klapka, SI dá doběh
technické podrobnosti - viz technické specifikace </t>
  </si>
  <si>
    <t>5A.5</t>
  </si>
  <si>
    <t xml:space="preserve">Odtahový ventilátor potrubní radiální Ecowatt TD
Vo = 150 m3/h  230V 50 Hz   
vč.2xtl.manžeta, zpětná klapka, SI dá doběh
technické podrobnosti - viz technické specifikace </t>
  </si>
  <si>
    <t>5A.6</t>
  </si>
  <si>
    <t>5A.10</t>
  </si>
  <si>
    <t xml:space="preserve">výfuková stříška , pod stříškou na potrubí perforovaný plech pro výfuk vzduchu DN100
vč.upevňovací základny na střechu, vypěnění proti zatékání
provedení měď- atyp
</t>
  </si>
  <si>
    <t>5A.11</t>
  </si>
  <si>
    <t>5A.40</t>
  </si>
  <si>
    <t>Ventil odtahový DN 80</t>
  </si>
  <si>
    <t>vč. zděře</t>
  </si>
  <si>
    <t>5A.41</t>
  </si>
  <si>
    <t>Ventil odtahový DN 100
vč.zděře</t>
  </si>
  <si>
    <t>5A.42</t>
  </si>
  <si>
    <t>5A.50</t>
  </si>
  <si>
    <t>Hadice ohebná izolovaná DN 80, max.dl připojení 1.2m</t>
  </si>
  <si>
    <t>5A.51</t>
  </si>
  <si>
    <t>5A.52</t>
  </si>
  <si>
    <t>5A.80</t>
  </si>
  <si>
    <t>Potrubí kruhové do DN160 , tzv klik,těsné
 vč.tvarovek a příslušenství</t>
  </si>
  <si>
    <t>84</t>
  </si>
  <si>
    <t>5A.81</t>
  </si>
  <si>
    <t>5.85</t>
  </si>
  <si>
    <t>5.86</t>
  </si>
  <si>
    <t>Zař.č.6 - klimatizace</t>
  </si>
  <si>
    <t>6.1</t>
  </si>
  <si>
    <t>jednotka vnitřní chladicí nástěná  
bílé provedení
Qch = 5kW 
vč.nástěný kabelový ovládač s češtinou
venkovní kondenzační jednotka TČ inverter
230V 50Hz
podstavný sokl na střeše - dodávka vzt , pružné podložení Sylomer dle hmotnosti jednotky</t>
  </si>
  <si>
    <t>6.1a</t>
  </si>
  <si>
    <t xml:space="preserve">vč. Propojovací potrubí R32 vedeno na půdě v liště, max.dl.potrubí celkem 20m, z toho převýšení 8m
vč.chladivové potrubí, izolace, ekologická náplň R32, uvedení do provozu, propojovací komunikační kabeláž 16m potrubí   </t>
  </si>
  <si>
    <t>6.2</t>
  </si>
  <si>
    <t>6.2a</t>
  </si>
  <si>
    <t xml:space="preserve">vč. Propojovací potrubí R32 vedeno v půdě v liště, max.dl.potrubí celkem 20m, z toho převýšení 3m
vč.chladivové potrubí, izolace, ekologická náplň R32, uvedení do provozu, propojovací komunikační kabeláž 16m potrubí   </t>
  </si>
  <si>
    <t>6.85</t>
  </si>
  <si>
    <t xml:space="preserve">spojovací a těsnící materiál, podpěry, závěsy, konzoly , průchodky pro prostup chladiva na střeše vč. Vypěnění </t>
  </si>
  <si>
    <t>6.86</t>
  </si>
  <si>
    <t>potrubí chladiva vedené vně bude opatřeno krytem plechovým pozinkovaným vč.zatmelení, ochrana proti UV záření, plechový MARS žlab bude podložen dlouhými dlaždicemi, pod dlažbu geotextilie</t>
  </si>
  <si>
    <t xml:space="preserve">IZOLACE, NÁTĚRY, </t>
  </si>
  <si>
    <t>Izolace tepelné lepené kaučukové</t>
  </si>
  <si>
    <r>
      <t>m</t>
    </r>
    <r>
      <rPr>
        <vertAlign val="superscript"/>
        <sz val="10"/>
        <rFont val="Arial CE"/>
        <family val="2"/>
      </rPr>
      <t>2</t>
    </r>
  </si>
  <si>
    <t>TL.20mm</t>
  </si>
  <si>
    <t>Izolace protipožární jednostranná vně, odolnost dle PBŘ</t>
  </si>
  <si>
    <t>Nátěry potrubí a elementů</t>
  </si>
  <si>
    <t>10</t>
  </si>
  <si>
    <t>podpěrných konstrukcí</t>
  </si>
  <si>
    <t xml:space="preserve"> Vzduchotechnika</t>
  </si>
  <si>
    <t>REKAPITULACE NÁKLADŮ</t>
  </si>
  <si>
    <t>-</t>
  </si>
  <si>
    <t>PROJEKT</t>
  </si>
  <si>
    <t>Náklady na dopravu</t>
  </si>
  <si>
    <t>ZÁKLADNÍ ROZPOČTOVÉ NÁKLADY</t>
  </si>
  <si>
    <t>Komplexní vyzkoušení a zaregul</t>
  </si>
  <si>
    <t>kč</t>
  </si>
  <si>
    <t>Zaškolení obsluhy</t>
  </si>
  <si>
    <t>Návrh provozního předpisu</t>
  </si>
  <si>
    <t>Dokumentace skutečného provedení</t>
  </si>
  <si>
    <t>Dokladová část ( protokoly, atesty, zkoušky)</t>
  </si>
  <si>
    <t>značení potrubí vzt dle normových požadavků ČSN</t>
  </si>
  <si>
    <t xml:space="preserve">zakrývání vzt potrubí  (např. igelitem) během stavby s ohledem na stavební práce a prach </t>
  </si>
  <si>
    <t>eklogická likvidace a závěrečný úklid</t>
  </si>
  <si>
    <t xml:space="preserve">dokumentace výrobní před zahájením prací </t>
  </si>
  <si>
    <t>stavební přípomoce</t>
  </si>
  <si>
    <t>DOPLŇKOVÉ ROZPOČTOVÉ NÁKLADY</t>
  </si>
  <si>
    <t xml:space="preserve">C E L K E M </t>
  </si>
  <si>
    <t>Zdivo keramické19 AKU P+D na MC 10, tl.190 mm P 15, pevnost v tlaku 15 MPa</t>
  </si>
  <si>
    <t>Zdivo nosné cihelné z CP 29 P15 na MVC 2,5 na SMS  5 MPa</t>
  </si>
  <si>
    <t>Zdivo keramické 30 AKU Z P15 na MC 10, tl.300 mm</t>
  </si>
  <si>
    <t>Překlad keramický 7 vysoký 70x238x1500 mm</t>
  </si>
  <si>
    <t>Překlad keramický 7 vysoký 70x238x1750 mm</t>
  </si>
  <si>
    <t>Izolace tepelná podlah na sucho, jednovrstvá včetně dodávky tl. 25/20 mm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</si>
</sst>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000"/>
    <numFmt numFmtId="170" formatCode="#,##0&quot; Kč&quot;"/>
    <numFmt numFmtId="171" formatCode="#,##0.000;\-#,##0.000"/>
    <numFmt numFmtId="172" formatCode="#,##0.00;\-#,##0.00"/>
    <numFmt numFmtId="173" formatCode="#,##0;\-#,##0"/>
    <numFmt numFmtId="174" formatCode="dd\.mm\.yyyy"/>
    <numFmt numFmtId="175" formatCode="#,##0.00%"/>
    <numFmt numFmtId="176" formatCode="#,##0.00\ _K_č"/>
    <numFmt numFmtId="177" formatCode="000\ 00"/>
    <numFmt numFmtId="178" formatCode="0.0%"/>
    <numFmt numFmtId="179" formatCode="#,##0\ _K_č"/>
  </numFmts>
  <fonts count="9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 CE"/>
      <family val="0"/>
    </font>
    <font>
      <b/>
      <sz val="18"/>
      <name val="Arial CE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sz val="18"/>
      <name val="Arial CE"/>
      <family val="2"/>
    </font>
    <font>
      <vertAlign val="superscript"/>
      <sz val="10"/>
      <name val="Arial CE"/>
      <family val="2"/>
    </font>
    <font>
      <b/>
      <u val="single"/>
      <sz val="14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9"/>
      <color indexed="12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8"/>
      <color indexed="16"/>
      <name val="Arial CE"/>
      <family val="0"/>
    </font>
    <font>
      <sz val="14"/>
      <color indexed="56"/>
      <name val="Arial CE"/>
      <family val="0"/>
    </font>
    <font>
      <sz val="11"/>
      <color indexed="56"/>
      <name val="Arial CE"/>
      <family val="0"/>
    </font>
    <font>
      <i/>
      <sz val="8"/>
      <color indexed="12"/>
      <name val="Arial CE"/>
      <family val="0"/>
    </font>
    <font>
      <sz val="8"/>
      <color indexed="56"/>
      <name val="Arial CE"/>
      <family val="0"/>
    </font>
    <font>
      <sz val="10"/>
      <color indexed="5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9"/>
      <color rgb="FF0000FF"/>
      <name val="Arial CE"/>
      <family val="0"/>
    </font>
    <font>
      <sz val="9"/>
      <color rgb="FF969696"/>
      <name val="Arial CE"/>
      <family val="0"/>
    </font>
    <font>
      <b/>
      <sz val="12"/>
      <color rgb="FF960000"/>
      <name val="Arial CE"/>
      <family val="0"/>
    </font>
    <font>
      <sz val="8"/>
      <color rgb="FF960000"/>
      <name val="Arial CE"/>
      <family val="0"/>
    </font>
    <font>
      <sz val="14"/>
      <color rgb="FF003366"/>
      <name val="Arial CE"/>
      <family val="0"/>
    </font>
    <font>
      <sz val="11"/>
      <color rgb="FF003366"/>
      <name val="Arial CE"/>
      <family val="0"/>
    </font>
    <font>
      <i/>
      <sz val="8"/>
      <color rgb="FF0000FF"/>
      <name val="Arial CE"/>
      <family val="0"/>
    </font>
    <font>
      <sz val="8"/>
      <color rgb="FF003366"/>
      <name val="Arial CE"/>
      <family val="0"/>
    </font>
    <font>
      <sz val="10"/>
      <color rgb="FF003366"/>
      <name val="Arial CE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2D2D2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/>
      <top style="thin"/>
      <bottom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 style="hair">
        <color rgb="FF969696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969696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969696"/>
      </right>
      <top>
        <color indexed="63"/>
      </top>
      <bottom style="hair">
        <color rgb="FF969696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621">
    <xf numFmtId="0" fontId="0" fillId="0" borderId="0" xfId="0" applyAlignment="1">
      <alignment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Continuous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49" fontId="5" fillId="33" borderId="17" xfId="0" applyNumberFormat="1" applyFont="1" applyFill="1" applyBorder="1" applyAlignment="1">
      <alignment/>
    </xf>
    <xf numFmtId="49" fontId="0" fillId="33" borderId="18" xfId="0" applyNumberForma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left"/>
    </xf>
    <xf numFmtId="0" fontId="0" fillId="0" borderId="23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Alignment="1">
      <alignment/>
    </xf>
    <xf numFmtId="0" fontId="4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1" fillId="0" borderId="3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centerContinuous"/>
    </xf>
    <xf numFmtId="0" fontId="1" fillId="0" borderId="34" xfId="0" applyFont="1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6" xfId="0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23" xfId="0" applyNumberFormat="1" applyBorder="1" applyAlignment="1">
      <alignment horizontal="right"/>
    </xf>
    <xf numFmtId="167" fontId="0" fillId="0" borderId="27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8" xfId="0" applyFont="1" applyFill="1" applyBorder="1" applyAlignment="1">
      <alignment/>
    </xf>
    <xf numFmtId="167" fontId="7" fillId="33" borderId="46" xfId="0" applyNumberFormat="1" applyFont="1" applyFill="1" applyBorder="1" applyAlignment="1">
      <alignment/>
    </xf>
    <xf numFmtId="0" fontId="7" fillId="33" borderId="4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50" xfId="47" applyFont="1" applyBorder="1">
      <alignment/>
      <protection/>
    </xf>
    <xf numFmtId="0" fontId="0" fillId="0" borderId="50" xfId="47" applyBorder="1">
      <alignment/>
      <protection/>
    </xf>
    <xf numFmtId="0" fontId="0" fillId="0" borderId="50" xfId="47" applyBorder="1" applyAlignment="1">
      <alignment horizontal="right"/>
      <protection/>
    </xf>
    <xf numFmtId="0" fontId="0" fillId="0" borderId="51" xfId="47" applyFont="1" applyBorder="1">
      <alignment/>
      <protection/>
    </xf>
    <xf numFmtId="0" fontId="0" fillId="0" borderId="50" xfId="0" applyNumberFormat="1" applyBorder="1" applyAlignment="1">
      <alignment horizontal="left"/>
    </xf>
    <xf numFmtId="0" fontId="0" fillId="0" borderId="52" xfId="0" applyNumberFormat="1" applyBorder="1" applyAlignment="1">
      <alignment/>
    </xf>
    <xf numFmtId="0" fontId="3" fillId="0" borderId="53" xfId="47" applyFont="1" applyBorder="1">
      <alignment/>
      <protection/>
    </xf>
    <xf numFmtId="0" fontId="0" fillId="0" borderId="53" xfId="47" applyBorder="1">
      <alignment/>
      <protection/>
    </xf>
    <xf numFmtId="0" fontId="0" fillId="0" borderId="53" xfId="47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4" borderId="33" xfId="0" applyNumberFormat="1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1" fillId="34" borderId="54" xfId="0" applyFont="1" applyFill="1" applyBorder="1" applyAlignment="1">
      <alignment/>
    </xf>
    <xf numFmtId="0" fontId="1" fillId="34" borderId="55" xfId="0" applyFont="1" applyFill="1" applyBorder="1" applyAlignment="1">
      <alignment/>
    </xf>
    <xf numFmtId="0" fontId="1" fillId="34" borderId="56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3" fontId="1" fillId="33" borderId="35" xfId="0" applyNumberFormat="1" applyFont="1" applyFill="1" applyBorder="1" applyAlignment="1">
      <alignment/>
    </xf>
    <xf numFmtId="3" fontId="1" fillId="33" borderId="54" xfId="0" applyNumberFormat="1" applyFont="1" applyFill="1" applyBorder="1" applyAlignment="1">
      <alignment/>
    </xf>
    <xf numFmtId="3" fontId="1" fillId="33" borderId="55" xfId="0" applyNumberFormat="1" applyFont="1" applyFill="1" applyBorder="1" applyAlignment="1">
      <alignment/>
    </xf>
    <xf numFmtId="3" fontId="1" fillId="33" borderId="56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35" borderId="38" xfId="0" applyFont="1" applyFill="1" applyBorder="1" applyAlignment="1">
      <alignment/>
    </xf>
    <xf numFmtId="0" fontId="1" fillId="35" borderId="39" xfId="0" applyFont="1" applyFill="1" applyBorder="1" applyAlignment="1">
      <alignment/>
    </xf>
    <xf numFmtId="0" fontId="0" fillId="35" borderId="57" xfId="0" applyFill="1" applyBorder="1" applyAlignment="1">
      <alignment/>
    </xf>
    <xf numFmtId="0" fontId="1" fillId="35" borderId="58" xfId="0" applyFont="1" applyFill="1" applyBorder="1" applyAlignment="1">
      <alignment horizontal="right"/>
    </xf>
    <xf numFmtId="0" fontId="1" fillId="35" borderId="39" xfId="0" applyFont="1" applyFill="1" applyBorder="1" applyAlignment="1">
      <alignment horizontal="right"/>
    </xf>
    <xf numFmtId="0" fontId="1" fillId="35" borderId="40" xfId="0" applyFont="1" applyFill="1" applyBorder="1" applyAlignment="1">
      <alignment horizontal="center"/>
    </xf>
    <xf numFmtId="4" fontId="6" fillId="35" borderId="39" xfId="0" applyNumberFormat="1" applyFont="1" applyFill="1" applyBorder="1" applyAlignment="1">
      <alignment horizontal="right"/>
    </xf>
    <xf numFmtId="4" fontId="6" fillId="35" borderId="57" xfId="0" applyNumberFormat="1" applyFont="1" applyFill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42" xfId="0" applyNumberFormat="1" applyFont="1" applyBorder="1" applyAlignment="1">
      <alignment horizontal="right"/>
    </xf>
    <xf numFmtId="166" fontId="0" fillId="0" borderId="59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33" borderId="45" xfId="0" applyFill="1" applyBorder="1" applyAlignment="1">
      <alignment/>
    </xf>
    <xf numFmtId="0" fontId="1" fillId="33" borderId="46" xfId="0" applyFont="1" applyFill="1" applyBorder="1" applyAlignment="1">
      <alignment/>
    </xf>
    <xf numFmtId="0" fontId="0" fillId="33" borderId="46" xfId="0" applyFill="1" applyBorder="1" applyAlignment="1">
      <alignment/>
    </xf>
    <xf numFmtId="4" fontId="0" fillId="33" borderId="60" xfId="0" applyNumberFormat="1" applyFill="1" applyBorder="1" applyAlignment="1">
      <alignment/>
    </xf>
    <xf numFmtId="4" fontId="0" fillId="33" borderId="45" xfId="0" applyNumberFormat="1" applyFill="1" applyBorder="1" applyAlignment="1">
      <alignment/>
    </xf>
    <xf numFmtId="4" fontId="0" fillId="33" borderId="46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11" fillId="0" borderId="0" xfId="47" applyFont="1" applyAlignment="1">
      <alignment horizontal="centerContinuous"/>
      <protection/>
    </xf>
    <xf numFmtId="0" fontId="12" fillId="0" borderId="0" xfId="47" applyFont="1" applyAlignment="1">
      <alignment horizontal="centerContinuous"/>
      <protection/>
    </xf>
    <xf numFmtId="0" fontId="12" fillId="0" borderId="0" xfId="47" applyFont="1" applyAlignment="1">
      <alignment horizontal="right"/>
      <protection/>
    </xf>
    <xf numFmtId="0" fontId="9" fillId="0" borderId="51" xfId="47" applyFont="1" applyBorder="1" applyAlignment="1">
      <alignment horizontal="right"/>
      <protection/>
    </xf>
    <xf numFmtId="0" fontId="0" fillId="0" borderId="50" xfId="47" applyBorder="1" applyAlignment="1">
      <alignment horizontal="left"/>
      <protection/>
    </xf>
    <xf numFmtId="0" fontId="0" fillId="0" borderId="52" xfId="47" applyBorder="1">
      <alignment/>
      <protection/>
    </xf>
    <xf numFmtId="0" fontId="9" fillId="0" borderId="0" xfId="47" applyFont="1">
      <alignment/>
      <protection/>
    </xf>
    <xf numFmtId="0" fontId="0" fillId="0" borderId="0" xfId="47" applyFont="1">
      <alignment/>
      <protection/>
    </xf>
    <xf numFmtId="0" fontId="0" fillId="0" borderId="0" xfId="47" applyAlignment="1">
      <alignment horizontal="right"/>
      <protection/>
    </xf>
    <xf numFmtId="0" fontId="0" fillId="0" borderId="0" xfId="47" applyAlignment="1">
      <alignment/>
      <protection/>
    </xf>
    <xf numFmtId="49" fontId="9" fillId="34" borderId="59" xfId="47" applyNumberFormat="1" applyFont="1" applyFill="1" applyBorder="1">
      <alignment/>
      <protection/>
    </xf>
    <xf numFmtId="0" fontId="9" fillId="34" borderId="41" xfId="47" applyFont="1" applyFill="1" applyBorder="1" applyAlignment="1">
      <alignment horizontal="center"/>
      <protection/>
    </xf>
    <xf numFmtId="0" fontId="9" fillId="34" borderId="41" xfId="47" applyNumberFormat="1" applyFont="1" applyFill="1" applyBorder="1" applyAlignment="1">
      <alignment horizontal="center"/>
      <protection/>
    </xf>
    <xf numFmtId="0" fontId="9" fillId="34" borderId="59" xfId="47" applyFont="1" applyFill="1" applyBorder="1" applyAlignment="1">
      <alignment horizontal="center"/>
      <protection/>
    </xf>
    <xf numFmtId="0" fontId="1" fillId="0" borderId="61" xfId="47" applyFont="1" applyBorder="1" applyAlignment="1">
      <alignment horizontal="center"/>
      <protection/>
    </xf>
    <xf numFmtId="49" fontId="1" fillId="0" borderId="61" xfId="47" applyNumberFormat="1" applyFont="1" applyBorder="1" applyAlignment="1">
      <alignment horizontal="left"/>
      <protection/>
    </xf>
    <xf numFmtId="0" fontId="1" fillId="0" borderId="61" xfId="47" applyFont="1" applyBorder="1">
      <alignment/>
      <protection/>
    </xf>
    <xf numFmtId="0" fontId="0" fillId="0" borderId="61" xfId="47" applyBorder="1" applyAlignment="1">
      <alignment horizontal="center"/>
      <protection/>
    </xf>
    <xf numFmtId="0" fontId="0" fillId="0" borderId="61" xfId="47" applyNumberFormat="1" applyBorder="1" applyAlignment="1">
      <alignment horizontal="right"/>
      <protection/>
    </xf>
    <xf numFmtId="0" fontId="0" fillId="0" borderId="61" xfId="47" applyNumberFormat="1" applyBorder="1">
      <alignment/>
      <protection/>
    </xf>
    <xf numFmtId="0" fontId="0" fillId="0" borderId="0" xfId="47" applyNumberFormat="1">
      <alignment/>
      <protection/>
    </xf>
    <xf numFmtId="0" fontId="13" fillId="0" borderId="0" xfId="47" applyFont="1">
      <alignment/>
      <protection/>
    </xf>
    <xf numFmtId="0" fontId="0" fillId="0" borderId="61" xfId="47" applyFont="1" applyBorder="1" applyAlignment="1">
      <alignment horizontal="center" vertical="top"/>
      <protection/>
    </xf>
    <xf numFmtId="49" fontId="8" fillId="0" borderId="61" xfId="47" applyNumberFormat="1" applyFont="1" applyBorder="1" applyAlignment="1">
      <alignment horizontal="left" vertical="top"/>
      <protection/>
    </xf>
    <xf numFmtId="0" fontId="8" fillId="0" borderId="61" xfId="47" applyFont="1" applyBorder="1" applyAlignment="1">
      <alignment wrapText="1"/>
      <protection/>
    </xf>
    <xf numFmtId="49" fontId="8" fillId="0" borderId="61" xfId="47" applyNumberFormat="1" applyFont="1" applyBorder="1" applyAlignment="1">
      <alignment horizontal="center" shrinkToFit="1"/>
      <protection/>
    </xf>
    <xf numFmtId="4" fontId="8" fillId="0" borderId="61" xfId="47" applyNumberFormat="1" applyFont="1" applyBorder="1" applyAlignment="1">
      <alignment horizontal="right"/>
      <protection/>
    </xf>
    <xf numFmtId="4" fontId="8" fillId="0" borderId="61" xfId="47" applyNumberFormat="1" applyFont="1" applyBorder="1">
      <alignment/>
      <protection/>
    </xf>
    <xf numFmtId="0" fontId="9" fillId="0" borderId="61" xfId="47" applyFont="1" applyBorder="1" applyAlignment="1">
      <alignment horizontal="center"/>
      <protection/>
    </xf>
    <xf numFmtId="49" fontId="9" fillId="0" borderId="61" xfId="47" applyNumberFormat="1" applyFont="1" applyBorder="1" applyAlignment="1">
      <alignment horizontal="left"/>
      <protection/>
    </xf>
    <xf numFmtId="0" fontId="14" fillId="0" borderId="0" xfId="47" applyFont="1" applyAlignment="1">
      <alignment wrapText="1"/>
      <protection/>
    </xf>
    <xf numFmtId="4" fontId="15" fillId="36" borderId="61" xfId="47" applyNumberFormat="1" applyFont="1" applyFill="1" applyBorder="1" applyAlignment="1">
      <alignment horizontal="right" wrapText="1"/>
      <protection/>
    </xf>
    <xf numFmtId="0" fontId="15" fillId="36" borderId="61" xfId="47" applyFont="1" applyFill="1" applyBorder="1" applyAlignment="1">
      <alignment horizontal="left" wrapText="1"/>
      <protection/>
    </xf>
    <xf numFmtId="0" fontId="15" fillId="0" borderId="61" xfId="0" applyFont="1" applyBorder="1" applyAlignment="1">
      <alignment horizontal="right"/>
    </xf>
    <xf numFmtId="0" fontId="0" fillId="33" borderId="62" xfId="47" applyFill="1" applyBorder="1" applyAlignment="1">
      <alignment horizontal="center"/>
      <protection/>
    </xf>
    <xf numFmtId="49" fontId="3" fillId="33" borderId="62" xfId="47" applyNumberFormat="1" applyFont="1" applyFill="1" applyBorder="1" applyAlignment="1">
      <alignment horizontal="left"/>
      <protection/>
    </xf>
    <xf numFmtId="0" fontId="3" fillId="33" borderId="62" xfId="47" applyFont="1" applyFill="1" applyBorder="1">
      <alignment/>
      <protection/>
    </xf>
    <xf numFmtId="4" fontId="0" fillId="33" borderId="62" xfId="47" applyNumberFormat="1" applyFill="1" applyBorder="1" applyAlignment="1">
      <alignment horizontal="right"/>
      <protection/>
    </xf>
    <xf numFmtId="4" fontId="1" fillId="33" borderId="62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17" fillId="0" borderId="0" xfId="47" applyFont="1" applyAlignment="1">
      <alignment/>
      <protection/>
    </xf>
    <xf numFmtId="0" fontId="18" fillId="0" borderId="0" xfId="47" applyFont="1" applyBorder="1">
      <alignment/>
      <protection/>
    </xf>
    <xf numFmtId="3" fontId="18" fillId="0" borderId="0" xfId="47" applyNumberFormat="1" applyFont="1" applyBorder="1" applyAlignment="1">
      <alignment horizontal="right"/>
      <protection/>
    </xf>
    <xf numFmtId="4" fontId="18" fillId="0" borderId="0" xfId="47" applyNumberFormat="1" applyFont="1" applyBorder="1">
      <alignment/>
      <protection/>
    </xf>
    <xf numFmtId="0" fontId="17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9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14" fillId="0" borderId="0" xfId="47" applyNumberFormat="1" applyFont="1" applyAlignment="1">
      <alignment wrapText="1"/>
      <protection/>
    </xf>
    <xf numFmtId="4" fontId="8" fillId="37" borderId="61" xfId="47" applyNumberFormat="1" applyFont="1" applyFill="1" applyBorder="1" applyAlignment="1" applyProtection="1">
      <alignment horizontal="right"/>
      <protection locked="0"/>
    </xf>
    <xf numFmtId="4" fontId="8" fillId="7" borderId="61" xfId="47" applyNumberFormat="1" applyFont="1" applyFill="1" applyBorder="1" applyAlignment="1" applyProtection="1">
      <alignment horizontal="right"/>
      <protection locked="0"/>
    </xf>
    <xf numFmtId="0" fontId="20" fillId="0" borderId="0" xfId="0" applyFont="1" applyAlignment="1" applyProtection="1">
      <alignment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64" xfId="0" applyFont="1" applyBorder="1" applyAlignment="1" applyProtection="1">
      <alignment horizontal="center" vertical="center" wrapText="1"/>
      <protection/>
    </xf>
    <xf numFmtId="0" fontId="22" fillId="0" borderId="64" xfId="0" applyFont="1" applyBorder="1" applyAlignment="1" applyProtection="1">
      <alignment horizontal="center" vertical="center"/>
      <protection/>
    </xf>
    <xf numFmtId="0" fontId="21" fillId="0" borderId="64" xfId="0" applyFont="1" applyBorder="1" applyAlignment="1" applyProtection="1">
      <alignment horizontal="center" vertical="center"/>
      <protection/>
    </xf>
    <xf numFmtId="0" fontId="20" fillId="0" borderId="65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Alignment="1" applyProtection="1">
      <alignment/>
      <protection/>
    </xf>
    <xf numFmtId="0" fontId="20" fillId="0" borderId="66" xfId="0" applyFont="1" applyBorder="1" applyAlignment="1" applyProtection="1">
      <alignment horizontal="justify"/>
      <protection/>
    </xf>
    <xf numFmtId="0" fontId="20" fillId="0" borderId="62" xfId="0" applyFont="1" applyFill="1" applyBorder="1" applyAlignment="1" applyProtection="1">
      <alignment horizontal="center"/>
      <protection/>
    </xf>
    <xf numFmtId="0" fontId="24" fillId="0" borderId="64" xfId="0" applyFont="1" applyFill="1" applyBorder="1" applyAlignment="1" applyProtection="1">
      <alignment vertical="center" wrapText="1"/>
      <protection/>
    </xf>
    <xf numFmtId="44" fontId="24" fillId="0" borderId="44" xfId="39" applyFont="1" applyFill="1" applyBorder="1" applyAlignment="1" applyProtection="1">
      <alignment horizontal="right" vertical="center"/>
      <protection/>
    </xf>
    <xf numFmtId="0" fontId="20" fillId="0" borderId="64" xfId="0" applyFont="1" applyFill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vertical="center" wrapText="1"/>
      <protection/>
    </xf>
    <xf numFmtId="0" fontId="20" fillId="0" borderId="59" xfId="0" applyFont="1" applyBorder="1" applyAlignment="1" applyProtection="1">
      <alignment horizontal="center" vertical="center"/>
      <protection/>
    </xf>
    <xf numFmtId="44" fontId="20" fillId="0" borderId="68" xfId="39" applyFont="1" applyFill="1" applyBorder="1" applyAlignment="1" applyProtection="1">
      <alignment horizontal="right" vertical="center"/>
      <protection/>
    </xf>
    <xf numFmtId="0" fontId="20" fillId="0" borderId="64" xfId="0" applyFont="1" applyBorder="1" applyAlignment="1" applyProtection="1">
      <alignment/>
      <protection/>
    </xf>
    <xf numFmtId="0" fontId="20" fillId="0" borderId="58" xfId="0" applyFont="1" applyFill="1" applyBorder="1" applyAlignment="1" applyProtection="1">
      <alignment vertical="center" wrapText="1"/>
      <protection/>
    </xf>
    <xf numFmtId="0" fontId="20" fillId="0" borderId="69" xfId="0" applyFont="1" applyFill="1" applyBorder="1" applyAlignment="1" applyProtection="1">
      <alignment horizontal="center"/>
      <protection/>
    </xf>
    <xf numFmtId="44" fontId="20" fillId="0" borderId="70" xfId="39" applyFont="1" applyFill="1" applyBorder="1" applyAlignment="1" applyProtection="1">
      <alignment horizontal="right"/>
      <protection/>
    </xf>
    <xf numFmtId="44" fontId="20" fillId="0" borderId="0" xfId="0" applyNumberFormat="1" applyFont="1" applyFill="1" applyAlignment="1" applyProtection="1">
      <alignment/>
      <protection/>
    </xf>
    <xf numFmtId="0" fontId="20" fillId="0" borderId="71" xfId="0" applyFont="1" applyFill="1" applyBorder="1" applyAlignment="1" applyProtection="1">
      <alignment vertical="center" wrapText="1"/>
      <protection/>
    </xf>
    <xf numFmtId="0" fontId="20" fillId="0" borderId="72" xfId="0" applyFont="1" applyFill="1" applyBorder="1" applyAlignment="1" applyProtection="1">
      <alignment horizontal="center"/>
      <protection/>
    </xf>
    <xf numFmtId="44" fontId="20" fillId="0" borderId="73" xfId="39" applyFont="1" applyFill="1" applyBorder="1" applyAlignment="1" applyProtection="1">
      <alignment horizontal="right"/>
      <protection/>
    </xf>
    <xf numFmtId="0" fontId="20" fillId="0" borderId="74" xfId="0" applyFont="1" applyFill="1" applyBorder="1" applyAlignment="1" applyProtection="1">
      <alignment horizontal="center" vertical="center"/>
      <protection/>
    </xf>
    <xf numFmtId="0" fontId="20" fillId="0" borderId="42" xfId="0" applyFont="1" applyFill="1" applyBorder="1" applyAlignment="1" applyProtection="1">
      <alignment vertical="center" wrapText="1"/>
      <protection/>
    </xf>
    <xf numFmtId="44" fontId="20" fillId="0" borderId="37" xfId="39" applyFont="1" applyFill="1" applyBorder="1" applyAlignment="1" applyProtection="1">
      <alignment horizontal="right"/>
      <protection/>
    </xf>
    <xf numFmtId="0" fontId="20" fillId="0" borderId="75" xfId="0" applyFont="1" applyFill="1" applyBorder="1" applyAlignment="1" applyProtection="1">
      <alignment vertical="center" wrapText="1"/>
      <protection/>
    </xf>
    <xf numFmtId="0" fontId="20" fillId="0" borderId="59" xfId="0" applyFont="1" applyFill="1" applyBorder="1" applyAlignment="1" applyProtection="1">
      <alignment horizontal="center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44" fontId="20" fillId="0" borderId="68" xfId="39" applyFont="1" applyFill="1" applyBorder="1" applyAlignment="1" applyProtection="1">
      <alignment vertical="center"/>
      <protection/>
    </xf>
    <xf numFmtId="44" fontId="20" fillId="0" borderId="29" xfId="39" applyFont="1" applyFill="1" applyBorder="1" applyAlignment="1" applyProtection="1">
      <alignment vertical="center"/>
      <protection/>
    </xf>
    <xf numFmtId="0" fontId="20" fillId="0" borderId="62" xfId="0" applyFont="1" applyFill="1" applyBorder="1" applyAlignment="1" applyProtection="1">
      <alignment horizontal="center" vertical="center"/>
      <protection/>
    </xf>
    <xf numFmtId="0" fontId="20" fillId="0" borderId="76" xfId="0" applyFont="1" applyFill="1" applyBorder="1" applyAlignment="1" applyProtection="1">
      <alignment horizontal="center" vertical="center"/>
      <protection/>
    </xf>
    <xf numFmtId="44" fontId="20" fillId="0" borderId="37" xfId="39" applyFont="1" applyFill="1" applyBorder="1" applyAlignment="1" applyProtection="1">
      <alignment horizontal="center" vertical="center"/>
      <protection/>
    </xf>
    <xf numFmtId="0" fontId="20" fillId="0" borderId="59" xfId="0" applyFont="1" applyFill="1" applyBorder="1" applyAlignment="1" applyProtection="1">
      <alignment horizontal="centerContinuous" vertical="center"/>
      <protection/>
    </xf>
    <xf numFmtId="0" fontId="20" fillId="0" borderId="28" xfId="0" applyFont="1" applyBorder="1" applyAlignment="1" applyProtection="1">
      <alignment horizontal="center" vertical="center"/>
      <protection/>
    </xf>
    <xf numFmtId="44" fontId="20" fillId="0" borderId="68" xfId="39" applyFont="1" applyFill="1" applyBorder="1" applyAlignment="1" applyProtection="1">
      <alignment horizontal="center" vertical="center"/>
      <protection/>
    </xf>
    <xf numFmtId="44" fontId="23" fillId="0" borderId="74" xfId="0" applyNumberFormat="1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4" fontId="20" fillId="37" borderId="62" xfId="39" applyFont="1" applyFill="1" applyBorder="1" applyAlignment="1" applyProtection="1">
      <alignment horizontal="center" vertical="center"/>
      <protection locked="0"/>
    </xf>
    <xf numFmtId="44" fontId="20" fillId="37" borderId="59" xfId="39" applyFont="1" applyFill="1" applyBorder="1" applyAlignment="1" applyProtection="1">
      <alignment horizontal="center" vertical="center"/>
      <protection locked="0"/>
    </xf>
    <xf numFmtId="44" fontId="20" fillId="37" borderId="59" xfId="39" applyFont="1" applyFill="1" applyBorder="1" applyAlignment="1" applyProtection="1">
      <alignment horizontal="right" vertical="center"/>
      <protection locked="0"/>
    </xf>
    <xf numFmtId="44" fontId="20" fillId="37" borderId="69" xfId="39" applyFont="1" applyFill="1" applyBorder="1" applyAlignment="1" applyProtection="1">
      <alignment horizontal="right"/>
      <protection locked="0"/>
    </xf>
    <xf numFmtId="44" fontId="20" fillId="37" borderId="72" xfId="39" applyFont="1" applyFill="1" applyBorder="1" applyAlignment="1" applyProtection="1">
      <alignment horizontal="right"/>
      <protection locked="0"/>
    </xf>
    <xf numFmtId="44" fontId="20" fillId="37" borderId="62" xfId="39" applyFont="1" applyFill="1" applyBorder="1" applyAlignment="1" applyProtection="1">
      <alignment horizontal="right"/>
      <protection locked="0"/>
    </xf>
    <xf numFmtId="44" fontId="20" fillId="37" borderId="59" xfId="39" applyFont="1" applyFill="1" applyBorder="1" applyAlignment="1" applyProtection="1">
      <alignment vertical="center"/>
      <protection locked="0"/>
    </xf>
    <xf numFmtId="49" fontId="0" fillId="0" borderId="0" xfId="0" applyNumberFormat="1" applyAlignment="1">
      <alignment/>
    </xf>
    <xf numFmtId="0" fontId="0" fillId="38" borderId="59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39" borderId="59" xfId="0" applyFill="1" applyBorder="1" applyAlignment="1">
      <alignment/>
    </xf>
    <xf numFmtId="49" fontId="0" fillId="39" borderId="59" xfId="0" applyNumberFormat="1" applyFill="1" applyBorder="1" applyAlignment="1">
      <alignment/>
    </xf>
    <xf numFmtId="0" fontId="0" fillId="39" borderId="59" xfId="0" applyFill="1" applyBorder="1" applyAlignment="1">
      <alignment horizontal="center"/>
    </xf>
    <xf numFmtId="0" fontId="0" fillId="39" borderId="28" xfId="0" applyFill="1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69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1" fillId="38" borderId="23" xfId="0" applyFont="1" applyFill="1" applyBorder="1" applyAlignment="1">
      <alignment vertical="top"/>
    </xf>
    <xf numFmtId="49" fontId="1" fillId="38" borderId="22" xfId="0" applyNumberFormat="1" applyFont="1" applyFill="1" applyBorder="1" applyAlignment="1">
      <alignment vertical="top"/>
    </xf>
    <xf numFmtId="49" fontId="1" fillId="38" borderId="22" xfId="0" applyNumberFormat="1" applyFont="1" applyFill="1" applyBorder="1" applyAlignment="1">
      <alignment horizontal="left" vertical="top" wrapText="1"/>
    </xf>
    <xf numFmtId="0" fontId="1" fillId="38" borderId="22" xfId="0" applyFont="1" applyFill="1" applyBorder="1" applyAlignment="1">
      <alignment horizontal="center" vertical="top" shrinkToFit="1"/>
    </xf>
    <xf numFmtId="169" fontId="1" fillId="38" borderId="22" xfId="0" applyNumberFormat="1" applyFont="1" applyFill="1" applyBorder="1" applyAlignment="1">
      <alignment vertical="top" shrinkToFit="1"/>
    </xf>
    <xf numFmtId="4" fontId="1" fillId="38" borderId="22" xfId="0" applyNumberFormat="1" applyFont="1" applyFill="1" applyBorder="1" applyAlignment="1">
      <alignment vertical="top" shrinkToFit="1"/>
    </xf>
    <xf numFmtId="4" fontId="1" fillId="38" borderId="21" xfId="0" applyNumberFormat="1" applyFont="1" applyFill="1" applyBorder="1" applyAlignment="1">
      <alignment vertical="top" shrinkToFit="1"/>
    </xf>
    <xf numFmtId="0" fontId="8" fillId="0" borderId="77" xfId="0" applyFont="1" applyBorder="1" applyAlignment="1">
      <alignment vertical="top"/>
    </xf>
    <xf numFmtId="49" fontId="8" fillId="0" borderId="78" xfId="0" applyNumberFormat="1" applyFont="1" applyBorder="1" applyAlignment="1">
      <alignment vertical="top"/>
    </xf>
    <xf numFmtId="49" fontId="8" fillId="0" borderId="78" xfId="0" applyNumberFormat="1" applyFont="1" applyBorder="1" applyAlignment="1">
      <alignment horizontal="left" vertical="top" wrapText="1"/>
    </xf>
    <xf numFmtId="0" fontId="8" fillId="0" borderId="78" xfId="0" applyFont="1" applyBorder="1" applyAlignment="1">
      <alignment horizontal="center" vertical="top" shrinkToFit="1"/>
    </xf>
    <xf numFmtId="169" fontId="8" fillId="0" borderId="78" xfId="0" applyNumberFormat="1" applyFont="1" applyBorder="1" applyAlignment="1">
      <alignment vertical="top" shrinkToFit="1"/>
    </xf>
    <xf numFmtId="4" fontId="8" fillId="0" borderId="79" xfId="0" applyNumberFormat="1" applyFont="1" applyBorder="1" applyAlignment="1">
      <alignment vertical="top" shrinkToFit="1"/>
    </xf>
    <xf numFmtId="0" fontId="8" fillId="0" borderId="78" xfId="0" applyFont="1" applyFill="1" applyBorder="1" applyAlignment="1">
      <alignment horizontal="center" vertical="top" shrinkToFit="1"/>
    </xf>
    <xf numFmtId="49" fontId="8" fillId="0" borderId="78" xfId="0" applyNumberFormat="1" applyFont="1" applyFill="1" applyBorder="1" applyAlignment="1">
      <alignment horizontal="left" vertical="top" wrapText="1"/>
    </xf>
    <xf numFmtId="169" fontId="8" fillId="0" borderId="78" xfId="0" applyNumberFormat="1" applyFont="1" applyFill="1" applyBorder="1" applyAlignment="1">
      <alignment vertical="top" shrinkToFit="1"/>
    </xf>
    <xf numFmtId="0" fontId="0" fillId="0" borderId="0" xfId="0" applyFill="1" applyAlignment="1">
      <alignment/>
    </xf>
    <xf numFmtId="0" fontId="8" fillId="0" borderId="80" xfId="0" applyFont="1" applyBorder="1" applyAlignment="1">
      <alignment vertical="top"/>
    </xf>
    <xf numFmtId="49" fontId="8" fillId="0" borderId="81" xfId="0" applyNumberFormat="1" applyFont="1" applyBorder="1" applyAlignment="1">
      <alignment vertical="top"/>
    </xf>
    <xf numFmtId="49" fontId="8" fillId="0" borderId="81" xfId="0" applyNumberFormat="1" applyFont="1" applyBorder="1" applyAlignment="1">
      <alignment horizontal="left" vertical="top" wrapText="1"/>
    </xf>
    <xf numFmtId="0" fontId="8" fillId="0" borderId="81" xfId="0" applyFont="1" applyBorder="1" applyAlignment="1">
      <alignment horizontal="center" vertical="top" shrinkToFit="1"/>
    </xf>
    <xf numFmtId="169" fontId="8" fillId="0" borderId="81" xfId="0" applyNumberFormat="1" applyFont="1" applyBorder="1" applyAlignment="1">
      <alignment vertical="top" shrinkToFit="1"/>
    </xf>
    <xf numFmtId="4" fontId="8" fillId="0" borderId="82" xfId="0" applyNumberFormat="1" applyFont="1" applyBorder="1" applyAlignment="1">
      <alignment vertical="top" shrinkToFit="1"/>
    </xf>
    <xf numFmtId="0" fontId="1" fillId="38" borderId="28" xfId="0" applyFont="1" applyFill="1" applyBorder="1" applyAlignment="1">
      <alignment vertical="top"/>
    </xf>
    <xf numFmtId="49" fontId="1" fillId="38" borderId="27" xfId="0" applyNumberFormat="1" applyFont="1" applyFill="1" applyBorder="1" applyAlignment="1">
      <alignment vertical="top"/>
    </xf>
    <xf numFmtId="49" fontId="1" fillId="38" borderId="27" xfId="0" applyNumberFormat="1" applyFont="1" applyFill="1" applyBorder="1" applyAlignment="1">
      <alignment horizontal="left" vertical="top" wrapText="1"/>
    </xf>
    <xf numFmtId="4" fontId="1" fillId="38" borderId="27" xfId="0" applyNumberFormat="1" applyFont="1" applyFill="1" applyBorder="1" applyAlignment="1">
      <alignment vertical="top" shrinkToFit="1"/>
    </xf>
    <xf numFmtId="4" fontId="1" fillId="38" borderId="41" xfId="0" applyNumberFormat="1" applyFont="1" applyFill="1" applyBorder="1" applyAlignment="1">
      <alignment vertical="top" shrinkToFit="1"/>
    </xf>
    <xf numFmtId="4" fontId="8" fillId="37" borderId="78" xfId="0" applyNumberFormat="1" applyFont="1" applyFill="1" applyBorder="1" applyAlignment="1" applyProtection="1">
      <alignment vertical="top" shrinkToFit="1"/>
      <protection locked="0"/>
    </xf>
    <xf numFmtId="4" fontId="8" fillId="37" borderId="81" xfId="0" applyNumberFormat="1" applyFont="1" applyFill="1" applyBorder="1" applyAlignment="1" applyProtection="1">
      <alignment vertical="top" shrinkToFit="1"/>
      <protection locked="0"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horizontal="right"/>
      <protection/>
    </xf>
    <xf numFmtId="170" fontId="9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9" fillId="0" borderId="83" xfId="0" applyFont="1" applyBorder="1" applyAlignment="1" applyProtection="1">
      <alignment/>
      <protection/>
    </xf>
    <xf numFmtId="0" fontId="9" fillId="0" borderId="83" xfId="0" applyFont="1" applyBorder="1" applyAlignment="1" applyProtection="1">
      <alignment wrapText="1"/>
      <protection/>
    </xf>
    <xf numFmtId="0" fontId="9" fillId="0" borderId="83" xfId="0" applyFont="1" applyBorder="1" applyAlignment="1" applyProtection="1">
      <alignment horizontal="right"/>
      <protection/>
    </xf>
    <xf numFmtId="170" fontId="9" fillId="0" borderId="83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horizontal="right" wrapText="1"/>
      <protection/>
    </xf>
    <xf numFmtId="0" fontId="9" fillId="0" borderId="0" xfId="0" applyFont="1" applyBorder="1" applyAlignment="1" applyProtection="1">
      <alignment horizontal="right"/>
      <protection/>
    </xf>
    <xf numFmtId="170" fontId="9" fillId="0" borderId="0" xfId="0" applyNumberFormat="1" applyFont="1" applyBorder="1" applyAlignment="1" applyProtection="1">
      <alignment horizontal="right"/>
      <protection/>
    </xf>
    <xf numFmtId="0" fontId="0" fillId="0" borderId="0" xfId="36" applyFont="1" applyBorder="1" applyAlignment="1" applyProtection="1">
      <alignment horizontal="right" wrapText="1"/>
      <protection/>
    </xf>
    <xf numFmtId="0" fontId="0" fillId="0" borderId="0" xfId="36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 wrapText="1"/>
      <protection/>
    </xf>
    <xf numFmtId="0" fontId="9" fillId="0" borderId="0" xfId="0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0" fillId="0" borderId="0" xfId="0" applyFont="1" applyAlignment="1" applyProtection="1">
      <alignment wrapText="1"/>
      <protection/>
    </xf>
    <xf numFmtId="0" fontId="30" fillId="0" borderId="0" xfId="0" applyFont="1" applyBorder="1" applyAlignment="1" applyProtection="1">
      <alignment horizontal="right" wrapText="1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horizontal="right" wrapText="1"/>
      <protection/>
    </xf>
    <xf numFmtId="0" fontId="31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left" wrapText="1"/>
      <protection/>
    </xf>
    <xf numFmtId="0" fontId="30" fillId="0" borderId="0" xfId="0" applyFont="1" applyFill="1" applyBorder="1" applyAlignment="1" applyProtection="1">
      <alignment wrapText="1"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Border="1" applyAlignment="1" applyProtection="1">
      <alignment horizontal="right"/>
      <protection/>
    </xf>
    <xf numFmtId="170" fontId="9" fillId="0" borderId="0" xfId="0" applyNumberFormat="1" applyFont="1" applyAlignment="1" applyProtection="1">
      <alignment/>
      <protection/>
    </xf>
    <xf numFmtId="170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36" applyFont="1" applyBorder="1" applyAlignment="1" applyProtection="1">
      <alignment horizontal="left" wrapText="1"/>
      <protection/>
    </xf>
    <xf numFmtId="0" fontId="0" fillId="0" borderId="0" xfId="36" applyFont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horizontal="right" wrapText="1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170" fontId="9" fillId="0" borderId="0" xfId="0" applyNumberFormat="1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left" vertical="top" wrapText="1"/>
      <protection/>
    </xf>
    <xf numFmtId="0" fontId="30" fillId="0" borderId="0" xfId="0" applyFont="1" applyFill="1" applyBorder="1" applyAlignment="1" applyProtection="1">
      <alignment horizontal="right" vertical="top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wrapText="1"/>
      <protection/>
    </xf>
    <xf numFmtId="0" fontId="30" fillId="0" borderId="0" xfId="0" applyFont="1" applyAlignment="1" applyProtection="1">
      <alignment horizontal="right" wrapText="1"/>
      <protection/>
    </xf>
    <xf numFmtId="0" fontId="30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right" wrapText="1"/>
      <protection/>
    </xf>
    <xf numFmtId="0" fontId="0" fillId="0" borderId="84" xfId="0" applyFont="1" applyBorder="1" applyAlignment="1" applyProtection="1">
      <alignment/>
      <protection/>
    </xf>
    <xf numFmtId="0" fontId="0" fillId="0" borderId="84" xfId="0" applyFont="1" applyBorder="1" applyAlignment="1" applyProtection="1">
      <alignment wrapText="1"/>
      <protection/>
    </xf>
    <xf numFmtId="0" fontId="0" fillId="0" borderId="84" xfId="0" applyFont="1" applyBorder="1" applyAlignment="1" applyProtection="1">
      <alignment horizontal="right" wrapText="1"/>
      <protection/>
    </xf>
    <xf numFmtId="0" fontId="9" fillId="0" borderId="84" xfId="0" applyFont="1" applyBorder="1" applyAlignment="1" applyProtection="1">
      <alignment horizontal="right"/>
      <protection/>
    </xf>
    <xf numFmtId="170" fontId="9" fillId="0" borderId="84" xfId="0" applyNumberFormat="1" applyFont="1" applyBorder="1" applyAlignment="1" applyProtection="1">
      <alignment horizontal="right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170" fontId="6" fillId="0" borderId="0" xfId="0" applyNumberFormat="1" applyFont="1" applyBorder="1" applyAlignment="1" applyProtection="1">
      <alignment horizontal="right"/>
      <protection/>
    </xf>
    <xf numFmtId="170" fontId="6" fillId="0" borderId="0" xfId="0" applyNumberFormat="1" applyFont="1" applyAlignment="1" applyProtection="1">
      <alignment horizontal="right"/>
      <protection/>
    </xf>
    <xf numFmtId="0" fontId="32" fillId="40" borderId="85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left"/>
      <protection/>
    </xf>
    <xf numFmtId="0" fontId="35" fillId="0" borderId="0" xfId="0" applyFont="1" applyAlignment="1" applyProtection="1">
      <alignment horizontal="left" vertical="top" wrapText="1"/>
      <protection/>
    </xf>
    <xf numFmtId="0" fontId="28" fillId="0" borderId="0" xfId="0" applyFont="1" applyAlignment="1" applyProtection="1">
      <alignment horizontal="left" vertical="top" wrapText="1"/>
      <protection/>
    </xf>
    <xf numFmtId="171" fontId="35" fillId="0" borderId="0" xfId="0" applyNumberFormat="1" applyFont="1" applyAlignment="1" applyProtection="1">
      <alignment horizontal="right" vertical="top"/>
      <protection/>
    </xf>
    <xf numFmtId="172" fontId="35" fillId="0" borderId="0" xfId="0" applyNumberFormat="1" applyFont="1" applyAlignment="1" applyProtection="1">
      <alignment horizontal="right" vertical="top"/>
      <protection/>
    </xf>
    <xf numFmtId="172" fontId="8" fillId="37" borderId="85" xfId="0" applyNumberFormat="1" applyFont="1" applyFill="1" applyBorder="1" applyAlignment="1" applyProtection="1">
      <alignment horizontal="right"/>
      <protection locked="0"/>
    </xf>
    <xf numFmtId="172" fontId="8" fillId="37" borderId="85" xfId="0" applyNumberFormat="1" applyFont="1" applyFill="1" applyBorder="1" applyAlignment="1" applyProtection="1">
      <alignment horizontal="right"/>
      <protection locked="0"/>
    </xf>
    <xf numFmtId="0" fontId="35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173" fontId="33" fillId="0" borderId="0" xfId="0" applyNumberFormat="1" applyFont="1" applyAlignment="1" applyProtection="1">
      <alignment horizontal="center"/>
      <protection/>
    </xf>
    <xf numFmtId="0" fontId="33" fillId="0" borderId="0" xfId="0" applyFont="1" applyAlignment="1" applyProtection="1">
      <alignment horizontal="left" wrapText="1"/>
      <protection/>
    </xf>
    <xf numFmtId="171" fontId="33" fillId="0" borderId="0" xfId="0" applyNumberFormat="1" applyFont="1" applyAlignment="1" applyProtection="1">
      <alignment horizontal="right"/>
      <protection/>
    </xf>
    <xf numFmtId="172" fontId="33" fillId="0" borderId="0" xfId="0" applyNumberFormat="1" applyFont="1" applyAlignment="1" applyProtection="1">
      <alignment horizontal="right"/>
      <protection/>
    </xf>
    <xf numFmtId="173" fontId="8" fillId="0" borderId="85" xfId="0" applyNumberFormat="1" applyFont="1" applyBorder="1" applyAlignment="1" applyProtection="1">
      <alignment horizontal="center"/>
      <protection/>
    </xf>
    <xf numFmtId="0" fontId="8" fillId="0" borderId="85" xfId="0" applyFont="1" applyBorder="1" applyAlignment="1" applyProtection="1">
      <alignment horizontal="left" wrapText="1"/>
      <protection/>
    </xf>
    <xf numFmtId="171" fontId="8" fillId="0" borderId="85" xfId="0" applyNumberFormat="1" applyFont="1" applyBorder="1" applyAlignment="1" applyProtection="1">
      <alignment horizontal="right"/>
      <protection/>
    </xf>
    <xf numFmtId="172" fontId="8" fillId="0" borderId="85" xfId="0" applyNumberFormat="1" applyFont="1" applyBorder="1" applyAlignment="1" applyProtection="1">
      <alignment horizontal="right"/>
      <protection/>
    </xf>
    <xf numFmtId="173" fontId="8" fillId="0" borderId="85" xfId="0" applyNumberFormat="1" applyFont="1" applyBorder="1" applyAlignment="1" applyProtection="1">
      <alignment horizontal="center"/>
      <protection/>
    </xf>
    <xf numFmtId="0" fontId="8" fillId="0" borderId="85" xfId="0" applyFont="1" applyBorder="1" applyAlignment="1" applyProtection="1">
      <alignment horizontal="left" wrapText="1"/>
      <protection/>
    </xf>
    <xf numFmtId="171" fontId="8" fillId="0" borderId="85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left" vertical="top"/>
      <protection/>
    </xf>
    <xf numFmtId="172" fontId="8" fillId="0" borderId="85" xfId="0" applyNumberFormat="1" applyFont="1" applyBorder="1" applyAlignment="1" applyProtection="1">
      <alignment horizontal="right"/>
      <protection/>
    </xf>
    <xf numFmtId="173" fontId="34" fillId="0" borderId="0" xfId="0" applyNumberFormat="1" applyFont="1" applyAlignment="1" applyProtection="1">
      <alignment horizontal="center"/>
      <protection/>
    </xf>
    <xf numFmtId="0" fontId="34" fillId="0" borderId="0" xfId="0" applyFont="1" applyAlignment="1" applyProtection="1">
      <alignment horizontal="left" wrapText="1"/>
      <protection/>
    </xf>
    <xf numFmtId="171" fontId="34" fillId="0" borderId="0" xfId="0" applyNumberFormat="1" applyFont="1" applyAlignment="1" applyProtection="1">
      <alignment horizontal="right"/>
      <protection/>
    </xf>
    <xf numFmtId="172" fontId="34" fillId="0" borderId="0" xfId="0" applyNumberFormat="1" applyFont="1" applyAlignment="1" applyProtection="1">
      <alignment horizontal="right"/>
      <protection/>
    </xf>
    <xf numFmtId="173" fontId="0" fillId="0" borderId="0" xfId="0" applyNumberFormat="1" applyAlignment="1" applyProtection="1">
      <alignment horizontal="center" vertical="top"/>
      <protection/>
    </xf>
    <xf numFmtId="0" fontId="0" fillId="0" borderId="0" xfId="0" applyAlignment="1" applyProtection="1">
      <alignment horizontal="left" vertical="top" wrapText="1"/>
      <protection/>
    </xf>
    <xf numFmtId="171" fontId="0" fillId="0" borderId="0" xfId="0" applyNumberFormat="1" applyAlignment="1" applyProtection="1">
      <alignment horizontal="right" vertical="top"/>
      <protection/>
    </xf>
    <xf numFmtId="172" fontId="0" fillId="0" borderId="0" xfId="0" applyNumberFormat="1" applyAlignment="1" applyProtection="1">
      <alignment horizontal="right" vertical="top"/>
      <protection/>
    </xf>
    <xf numFmtId="0" fontId="0" fillId="0" borderId="0" xfId="0" applyAlignment="1" applyProtection="1">
      <alignment/>
      <protection/>
    </xf>
    <xf numFmtId="4" fontId="9" fillId="37" borderId="86" xfId="0" applyNumberFormat="1" applyFont="1" applyFill="1" applyBorder="1" applyAlignment="1" applyProtection="1">
      <alignment vertical="center"/>
      <protection locked="0"/>
    </xf>
    <xf numFmtId="4" fontId="82" fillId="37" borderId="8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87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41" borderId="88" xfId="0" applyFont="1" applyFill="1" applyBorder="1" applyAlignment="1" applyProtection="1">
      <alignment horizontal="center" vertical="center" wrapText="1"/>
      <protection/>
    </xf>
    <xf numFmtId="0" fontId="9" fillId="41" borderId="89" xfId="0" applyFont="1" applyFill="1" applyBorder="1" applyAlignment="1" applyProtection="1">
      <alignment horizontal="center" vertical="center" wrapText="1"/>
      <protection/>
    </xf>
    <xf numFmtId="0" fontId="9" fillId="41" borderId="90" xfId="0" applyFont="1" applyFill="1" applyBorder="1" applyAlignment="1" applyProtection="1">
      <alignment horizontal="center" vertical="center" wrapText="1"/>
      <protection/>
    </xf>
    <xf numFmtId="0" fontId="0" fillId="0" borderId="87" xfId="0" applyBorder="1" applyAlignment="1" applyProtection="1">
      <alignment horizontal="center" vertical="center" wrapText="1"/>
      <protection/>
    </xf>
    <xf numFmtId="0" fontId="83" fillId="0" borderId="88" xfId="0" applyFont="1" applyBorder="1" applyAlignment="1" applyProtection="1">
      <alignment horizontal="center" vertical="center" wrapText="1"/>
      <protection/>
    </xf>
    <xf numFmtId="0" fontId="83" fillId="0" borderId="89" xfId="0" applyFont="1" applyBorder="1" applyAlignment="1" applyProtection="1">
      <alignment horizontal="center" vertical="center" wrapText="1"/>
      <protection/>
    </xf>
    <xf numFmtId="0" fontId="83" fillId="0" borderId="9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84" fillId="0" borderId="0" xfId="0" applyFont="1" applyAlignment="1" applyProtection="1">
      <alignment horizontal="left" vertical="center"/>
      <protection/>
    </xf>
    <xf numFmtId="4" fontId="84" fillId="0" borderId="0" xfId="0" applyNumberFormat="1" applyFont="1" applyAlignment="1" applyProtection="1">
      <alignment/>
      <protection/>
    </xf>
    <xf numFmtId="0" fontId="0" fillId="0" borderId="87" xfId="0" applyFont="1" applyBorder="1" applyAlignment="1" applyProtection="1">
      <alignment vertical="center"/>
      <protection/>
    </xf>
    <xf numFmtId="0" fontId="0" fillId="0" borderId="91" xfId="0" applyFont="1" applyBorder="1" applyAlignment="1" applyProtection="1">
      <alignment vertical="center"/>
      <protection/>
    </xf>
    <xf numFmtId="0" fontId="0" fillId="0" borderId="92" xfId="0" applyBorder="1" applyAlignment="1" applyProtection="1">
      <alignment vertical="center"/>
      <protection/>
    </xf>
    <xf numFmtId="0" fontId="0" fillId="0" borderId="92" xfId="0" applyFont="1" applyBorder="1" applyAlignment="1" applyProtection="1">
      <alignment vertical="center"/>
      <protection/>
    </xf>
    <xf numFmtId="169" fontId="85" fillId="0" borderId="92" xfId="0" applyNumberFormat="1" applyFont="1" applyBorder="1" applyAlignment="1" applyProtection="1">
      <alignment/>
      <protection/>
    </xf>
    <xf numFmtId="169" fontId="85" fillId="0" borderId="93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86" fillId="0" borderId="0" xfId="0" applyFont="1" applyAlignment="1" applyProtection="1">
      <alignment/>
      <protection/>
    </xf>
    <xf numFmtId="0" fontId="86" fillId="0" borderId="0" xfId="0" applyFont="1" applyAlignment="1" applyProtection="1">
      <alignment horizontal="left"/>
      <protection/>
    </xf>
    <xf numFmtId="4" fontId="86" fillId="0" borderId="0" xfId="0" applyNumberFormat="1" applyFont="1" applyAlignment="1" applyProtection="1">
      <alignment/>
      <protection/>
    </xf>
    <xf numFmtId="0" fontId="86" fillId="0" borderId="87" xfId="0" applyFont="1" applyBorder="1" applyAlignment="1" applyProtection="1">
      <alignment/>
      <protection/>
    </xf>
    <xf numFmtId="0" fontId="86" fillId="0" borderId="94" xfId="0" applyFont="1" applyBorder="1" applyAlignment="1" applyProtection="1">
      <alignment/>
      <protection/>
    </xf>
    <xf numFmtId="0" fontId="86" fillId="0" borderId="0" xfId="0" applyFont="1" applyBorder="1" applyAlignment="1" applyProtection="1">
      <alignment/>
      <protection/>
    </xf>
    <xf numFmtId="169" fontId="86" fillId="0" borderId="0" xfId="0" applyNumberFormat="1" applyFont="1" applyBorder="1" applyAlignment="1" applyProtection="1">
      <alignment/>
      <protection/>
    </xf>
    <xf numFmtId="169" fontId="86" fillId="0" borderId="95" xfId="0" applyNumberFormat="1" applyFont="1" applyBorder="1" applyAlignment="1" applyProtection="1">
      <alignment/>
      <protection/>
    </xf>
    <xf numFmtId="0" fontId="86" fillId="0" borderId="0" xfId="0" applyFont="1" applyAlignment="1" applyProtection="1">
      <alignment horizontal="center"/>
      <protection/>
    </xf>
    <xf numFmtId="4" fontId="86" fillId="0" borderId="0" xfId="0" applyNumberFormat="1" applyFont="1" applyAlignment="1" applyProtection="1">
      <alignment vertical="center"/>
      <protection/>
    </xf>
    <xf numFmtId="0" fontId="87" fillId="0" borderId="0" xfId="0" applyFont="1" applyAlignment="1" applyProtection="1">
      <alignment/>
      <protection/>
    </xf>
    <xf numFmtId="0" fontId="87" fillId="0" borderId="0" xfId="0" applyFont="1" applyAlignment="1" applyProtection="1">
      <alignment horizontal="left"/>
      <protection/>
    </xf>
    <xf numFmtId="4" fontId="87" fillId="0" borderId="0" xfId="0" applyNumberFormat="1" applyFont="1" applyAlignment="1" applyProtection="1">
      <alignment/>
      <protection/>
    </xf>
    <xf numFmtId="0" fontId="87" fillId="0" borderId="87" xfId="0" applyFont="1" applyBorder="1" applyAlignment="1" applyProtection="1">
      <alignment/>
      <protection/>
    </xf>
    <xf numFmtId="0" fontId="87" fillId="0" borderId="94" xfId="0" applyFont="1" applyBorder="1" applyAlignment="1" applyProtection="1">
      <alignment/>
      <protection/>
    </xf>
    <xf numFmtId="0" fontId="87" fillId="0" borderId="0" xfId="0" applyFont="1" applyBorder="1" applyAlignment="1" applyProtection="1">
      <alignment/>
      <protection/>
    </xf>
    <xf numFmtId="169" fontId="87" fillId="0" borderId="0" xfId="0" applyNumberFormat="1" applyFont="1" applyBorder="1" applyAlignment="1" applyProtection="1">
      <alignment/>
      <protection/>
    </xf>
    <xf numFmtId="169" fontId="87" fillId="0" borderId="95" xfId="0" applyNumberFormat="1" applyFont="1" applyBorder="1" applyAlignment="1" applyProtection="1">
      <alignment/>
      <protection/>
    </xf>
    <xf numFmtId="0" fontId="87" fillId="0" borderId="0" xfId="0" applyFont="1" applyAlignment="1" applyProtection="1">
      <alignment horizontal="center"/>
      <protection/>
    </xf>
    <xf numFmtId="4" fontId="87" fillId="0" borderId="0" xfId="0" applyNumberFormat="1" applyFont="1" applyAlignment="1" applyProtection="1">
      <alignment vertical="center"/>
      <protection/>
    </xf>
    <xf numFmtId="0" fontId="9" fillId="0" borderId="86" xfId="0" applyFont="1" applyBorder="1" applyAlignment="1" applyProtection="1">
      <alignment horizontal="center" vertical="center"/>
      <protection/>
    </xf>
    <xf numFmtId="49" fontId="9" fillId="0" borderId="86" xfId="0" applyNumberFormat="1" applyFont="1" applyBorder="1" applyAlignment="1" applyProtection="1">
      <alignment horizontal="left" vertical="center" wrapText="1"/>
      <protection/>
    </xf>
    <xf numFmtId="0" fontId="9" fillId="0" borderId="86" xfId="0" applyFont="1" applyBorder="1" applyAlignment="1" applyProtection="1">
      <alignment horizontal="left" vertical="center" wrapText="1"/>
      <protection/>
    </xf>
    <xf numFmtId="0" fontId="9" fillId="0" borderId="86" xfId="0" applyFont="1" applyBorder="1" applyAlignment="1" applyProtection="1">
      <alignment horizontal="center" vertical="center" wrapText="1"/>
      <protection/>
    </xf>
    <xf numFmtId="164" fontId="9" fillId="0" borderId="86" xfId="0" applyNumberFormat="1" applyFont="1" applyBorder="1" applyAlignment="1" applyProtection="1">
      <alignment vertical="center"/>
      <protection/>
    </xf>
    <xf numFmtId="4" fontId="9" fillId="0" borderId="86" xfId="0" applyNumberFormat="1" applyFont="1" applyBorder="1" applyAlignment="1" applyProtection="1">
      <alignment vertical="center"/>
      <protection/>
    </xf>
    <xf numFmtId="0" fontId="83" fillId="0" borderId="94" xfId="0" applyFont="1" applyBorder="1" applyAlignment="1" applyProtection="1">
      <alignment horizontal="left" vertical="center"/>
      <protection/>
    </xf>
    <xf numFmtId="0" fontId="83" fillId="0" borderId="0" xfId="0" applyFont="1" applyBorder="1" applyAlignment="1" applyProtection="1">
      <alignment horizontal="center" vertical="center"/>
      <protection/>
    </xf>
    <xf numFmtId="169" fontId="83" fillId="0" borderId="0" xfId="0" applyNumberFormat="1" applyFont="1" applyBorder="1" applyAlignment="1" applyProtection="1">
      <alignment vertical="center"/>
      <protection/>
    </xf>
    <xf numFmtId="169" fontId="83" fillId="0" borderId="95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82" fillId="0" borderId="86" xfId="0" applyFont="1" applyBorder="1" applyAlignment="1" applyProtection="1">
      <alignment horizontal="center" vertical="center"/>
      <protection/>
    </xf>
    <xf numFmtId="49" fontId="82" fillId="0" borderId="86" xfId="0" applyNumberFormat="1" applyFont="1" applyBorder="1" applyAlignment="1" applyProtection="1">
      <alignment horizontal="left" vertical="center" wrapText="1"/>
      <protection/>
    </xf>
    <xf numFmtId="0" fontId="82" fillId="0" borderId="86" xfId="0" applyFont="1" applyBorder="1" applyAlignment="1" applyProtection="1">
      <alignment horizontal="left" vertical="center" wrapText="1"/>
      <protection/>
    </xf>
    <xf numFmtId="0" fontId="82" fillId="0" borderId="86" xfId="0" applyFont="1" applyBorder="1" applyAlignment="1" applyProtection="1">
      <alignment horizontal="center" vertical="center" wrapText="1"/>
      <protection/>
    </xf>
    <xf numFmtId="164" fontId="82" fillId="0" borderId="86" xfId="0" applyNumberFormat="1" applyFont="1" applyBorder="1" applyAlignment="1" applyProtection="1">
      <alignment vertical="center"/>
      <protection/>
    </xf>
    <xf numFmtId="4" fontId="82" fillId="0" borderId="86" xfId="0" applyNumberFormat="1" applyFont="1" applyBorder="1" applyAlignment="1" applyProtection="1">
      <alignment vertical="center"/>
      <protection/>
    </xf>
    <xf numFmtId="0" fontId="88" fillId="0" borderId="87" xfId="0" applyFont="1" applyBorder="1" applyAlignment="1" applyProtection="1">
      <alignment vertical="center"/>
      <protection/>
    </xf>
    <xf numFmtId="0" fontId="82" fillId="0" borderId="94" xfId="0" applyFont="1" applyBorder="1" applyAlignment="1" applyProtection="1">
      <alignment horizontal="left" vertical="center"/>
      <protection/>
    </xf>
    <xf numFmtId="0" fontId="82" fillId="0" borderId="0" xfId="0" applyFont="1" applyBorder="1" applyAlignment="1" applyProtection="1">
      <alignment horizontal="center" vertical="center"/>
      <protection/>
    </xf>
    <xf numFmtId="0" fontId="89" fillId="0" borderId="0" xfId="0" applyFont="1" applyAlignment="1" applyProtection="1">
      <alignment/>
      <protection/>
    </xf>
    <xf numFmtId="0" fontId="89" fillId="0" borderId="0" xfId="0" applyFont="1" applyAlignment="1" applyProtection="1">
      <alignment horizontal="left"/>
      <protection/>
    </xf>
    <xf numFmtId="0" fontId="90" fillId="0" borderId="0" xfId="0" applyFont="1" applyAlignment="1" applyProtection="1">
      <alignment horizontal="left"/>
      <protection/>
    </xf>
    <xf numFmtId="4" fontId="90" fillId="0" borderId="0" xfId="0" applyNumberFormat="1" applyFont="1" applyAlignment="1" applyProtection="1">
      <alignment/>
      <protection/>
    </xf>
    <xf numFmtId="0" fontId="89" fillId="0" borderId="87" xfId="0" applyFont="1" applyBorder="1" applyAlignment="1" applyProtection="1">
      <alignment/>
      <protection/>
    </xf>
    <xf numFmtId="0" fontId="89" fillId="0" borderId="94" xfId="0" applyFont="1" applyBorder="1" applyAlignment="1" applyProtection="1">
      <alignment/>
      <protection/>
    </xf>
    <xf numFmtId="0" fontId="89" fillId="0" borderId="0" xfId="0" applyFont="1" applyBorder="1" applyAlignment="1" applyProtection="1">
      <alignment/>
      <protection/>
    </xf>
    <xf numFmtId="169" fontId="89" fillId="0" borderId="0" xfId="0" applyNumberFormat="1" applyFont="1" applyBorder="1" applyAlignment="1" applyProtection="1">
      <alignment/>
      <protection/>
    </xf>
    <xf numFmtId="169" fontId="89" fillId="0" borderId="95" xfId="0" applyNumberFormat="1" applyFont="1" applyBorder="1" applyAlignment="1" applyProtection="1">
      <alignment/>
      <protection/>
    </xf>
    <xf numFmtId="0" fontId="89" fillId="0" borderId="0" xfId="0" applyFont="1" applyAlignment="1" applyProtection="1">
      <alignment horizontal="center"/>
      <protection/>
    </xf>
    <xf numFmtId="4" fontId="89" fillId="0" borderId="0" xfId="0" applyNumberFormat="1" applyFont="1" applyAlignment="1" applyProtection="1">
      <alignment vertical="center"/>
      <protection/>
    </xf>
    <xf numFmtId="0" fontId="83" fillId="0" borderId="96" xfId="0" applyFont="1" applyBorder="1" applyAlignment="1" applyProtection="1">
      <alignment horizontal="left" vertical="center"/>
      <protection/>
    </xf>
    <xf numFmtId="0" fontId="83" fillId="0" borderId="97" xfId="0" applyFont="1" applyBorder="1" applyAlignment="1" applyProtection="1">
      <alignment horizontal="center" vertical="center"/>
      <protection/>
    </xf>
    <xf numFmtId="169" fontId="83" fillId="0" borderId="97" xfId="0" applyNumberFormat="1" applyFont="1" applyBorder="1" applyAlignment="1" applyProtection="1">
      <alignment vertical="center"/>
      <protection/>
    </xf>
    <xf numFmtId="169" fontId="83" fillId="0" borderId="98" xfId="0" applyNumberFormat="1" applyFont="1" applyBorder="1" applyAlignment="1" applyProtection="1">
      <alignment vertical="center"/>
      <protection/>
    </xf>
    <xf numFmtId="0" fontId="0" fillId="0" borderId="99" xfId="0" applyFont="1" applyBorder="1" applyAlignment="1" applyProtection="1">
      <alignment vertical="center"/>
      <protection/>
    </xf>
    <xf numFmtId="0" fontId="89" fillId="37" borderId="0" xfId="0" applyFont="1" applyFill="1" applyAlignment="1" applyProtection="1">
      <alignment/>
      <protection locked="0"/>
    </xf>
    <xf numFmtId="49" fontId="0" fillId="0" borderId="0" xfId="0" applyNumberFormat="1" applyAlignment="1">
      <alignment/>
    </xf>
    <xf numFmtId="49" fontId="1" fillId="0" borderId="100" xfId="0" applyNumberFormat="1" applyFont="1" applyFill="1" applyBorder="1" applyAlignment="1">
      <alignment/>
    </xf>
    <xf numFmtId="49" fontId="0" fillId="0" borderId="100" xfId="0" applyNumberFormat="1" applyFill="1" applyBorder="1" applyAlignment="1">
      <alignment horizontal="centerContinuous"/>
    </xf>
    <xf numFmtId="176" fontId="0" fillId="0" borderId="10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6" fontId="8" fillId="0" borderId="0" xfId="0" applyNumberFormat="1" applyFont="1" applyBorder="1" applyAlignment="1">
      <alignment vertical="top"/>
    </xf>
    <xf numFmtId="176" fontId="8" fillId="0" borderId="0" xfId="0" applyNumberFormat="1" applyFont="1" applyBorder="1" applyAlignment="1">
      <alignment horizontal="center" vertical="top"/>
    </xf>
    <xf numFmtId="176" fontId="8" fillId="0" borderId="0" xfId="0" applyNumberFormat="1" applyFont="1" applyBorder="1" applyAlignment="1">
      <alignment/>
    </xf>
    <xf numFmtId="177" fontId="8" fillId="0" borderId="0" xfId="0" applyNumberFormat="1" applyFont="1" applyAlignment="1">
      <alignment vertical="top" wrapText="1" shrinkToFit="1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vertical="center" wrapText="1"/>
    </xf>
    <xf numFmtId="176" fontId="8" fillId="0" borderId="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center" vertical="top"/>
    </xf>
    <xf numFmtId="49" fontId="8" fillId="0" borderId="0" xfId="0" applyNumberFormat="1" applyFont="1" applyAlignment="1">
      <alignment vertical="top" wrapText="1"/>
    </xf>
    <xf numFmtId="0" fontId="0" fillId="0" borderId="0" xfId="0" applyFont="1" applyAlignment="1">
      <alignment horizontal="center" vertical="center"/>
    </xf>
    <xf numFmtId="176" fontId="0" fillId="0" borderId="0" xfId="0" applyNumberFormat="1" applyAlignment="1" applyProtection="1">
      <alignment vertical="top"/>
      <protection hidden="1"/>
    </xf>
    <xf numFmtId="1" fontId="0" fillId="0" borderId="0" xfId="0" applyNumberFormat="1" applyFont="1" applyFill="1" applyAlignment="1" applyProtection="1">
      <alignment horizontal="center" vertical="top"/>
      <protection hidden="1"/>
    </xf>
    <xf numFmtId="176" fontId="0" fillId="0" borderId="0" xfId="0" applyNumberFormat="1" applyFont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78" fontId="0" fillId="0" borderId="0" xfId="0" applyNumberFormat="1" applyFont="1" applyFill="1" applyAlignment="1" applyProtection="1">
      <alignment horizontal="center" vertical="top"/>
      <protection hidden="1"/>
    </xf>
    <xf numFmtId="176" fontId="8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 applyProtection="1">
      <alignment/>
      <protection hidden="1"/>
    </xf>
    <xf numFmtId="176" fontId="8" fillId="0" borderId="0" xfId="0" applyNumberFormat="1" applyFont="1" applyBorder="1" applyAlignment="1" applyProtection="1">
      <alignment horizontal="left" vertical="center" wrapText="1"/>
      <protection hidden="1"/>
    </xf>
    <xf numFmtId="0" fontId="8" fillId="0" borderId="0" xfId="0" applyNumberFormat="1" applyFont="1" applyAlignment="1">
      <alignment vertical="top" wrapText="1"/>
    </xf>
    <xf numFmtId="176" fontId="0" fillId="0" borderId="0" xfId="0" applyNumberFormat="1" applyFont="1" applyAlignment="1" applyProtection="1">
      <alignment vertical="top"/>
      <protection hidden="1"/>
    </xf>
    <xf numFmtId="176" fontId="0" fillId="0" borderId="0" xfId="0" applyNumberFormat="1" applyAlignment="1" applyProtection="1">
      <alignment/>
      <protection hidden="1"/>
    </xf>
    <xf numFmtId="49" fontId="8" fillId="0" borderId="0" xfId="0" applyNumberFormat="1" applyFont="1" applyAlignment="1">
      <alignment vertical="top"/>
    </xf>
    <xf numFmtId="49" fontId="0" fillId="0" borderId="101" xfId="0" applyNumberFormat="1" applyBorder="1" applyAlignment="1">
      <alignment horizontal="center" vertical="top"/>
    </xf>
    <xf numFmtId="49" fontId="8" fillId="0" borderId="101" xfId="0" applyNumberFormat="1" applyFont="1" applyBorder="1" applyAlignment="1">
      <alignment vertical="top"/>
    </xf>
    <xf numFmtId="0" fontId="0" fillId="0" borderId="101" xfId="0" applyBorder="1" applyAlignment="1">
      <alignment horizontal="center" vertical="top"/>
    </xf>
    <xf numFmtId="176" fontId="0" fillId="0" borderId="101" xfId="0" applyNumberFormat="1" applyBorder="1" applyAlignment="1" applyProtection="1">
      <alignment vertical="top"/>
      <protection hidden="1"/>
    </xf>
    <xf numFmtId="176" fontId="0" fillId="0" borderId="101" xfId="0" applyNumberFormat="1" applyBorder="1" applyAlignment="1" applyProtection="1">
      <alignment/>
      <protection hidden="1"/>
    </xf>
    <xf numFmtId="49" fontId="0" fillId="0" borderId="0" xfId="0" applyNumberFormat="1" applyBorder="1" applyAlignment="1">
      <alignment horizontal="center" vertical="top"/>
    </xf>
    <xf numFmtId="49" fontId="8" fillId="0" borderId="0" xfId="0" applyNumberFormat="1" applyFont="1" applyBorder="1" applyAlignment="1">
      <alignment vertical="top"/>
    </xf>
    <xf numFmtId="0" fontId="0" fillId="0" borderId="0" xfId="0" applyBorder="1" applyAlignment="1">
      <alignment horizontal="center" vertical="top"/>
    </xf>
    <xf numFmtId="176" fontId="0" fillId="0" borderId="0" xfId="0" applyNumberFormat="1" applyBorder="1" applyAlignment="1" applyProtection="1">
      <alignment vertical="top"/>
      <protection hidden="1"/>
    </xf>
    <xf numFmtId="176" fontId="0" fillId="0" borderId="0" xfId="0" applyNumberFormat="1" applyBorder="1" applyAlignment="1" applyProtection="1">
      <alignment/>
      <protection hidden="1"/>
    </xf>
    <xf numFmtId="0" fontId="8" fillId="0" borderId="0" xfId="0" applyFont="1" applyAlignment="1">
      <alignment wrapText="1"/>
    </xf>
    <xf numFmtId="176" fontId="0" fillId="0" borderId="101" xfId="0" applyNumberFormat="1" applyBorder="1" applyAlignment="1" applyProtection="1">
      <alignment/>
      <protection hidden="1"/>
    </xf>
    <xf numFmtId="176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0" fillId="37" borderId="0" xfId="0" applyNumberFormat="1" applyFill="1" applyAlignment="1" applyProtection="1">
      <alignment vertical="top"/>
      <protection hidden="1" locked="0"/>
    </xf>
    <xf numFmtId="176" fontId="0" fillId="37" borderId="0" xfId="0" applyNumberFormat="1" applyFont="1" applyFill="1" applyAlignment="1" applyProtection="1">
      <alignment/>
      <protection hidden="1" locked="0"/>
    </xf>
    <xf numFmtId="176" fontId="0" fillId="37" borderId="0" xfId="0" applyNumberFormat="1" applyFont="1" applyFill="1" applyAlignment="1" applyProtection="1">
      <alignment/>
      <protection hidden="1" locked="0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7" fillId="0" borderId="102" xfId="0" applyFont="1" applyFill="1" applyBorder="1" applyAlignment="1">
      <alignment horizontal="centerContinuous"/>
    </xf>
    <xf numFmtId="0" fontId="37" fillId="0" borderId="101" xfId="0" applyFont="1" applyFill="1" applyBorder="1" applyAlignment="1">
      <alignment horizontal="centerContinuous"/>
    </xf>
    <xf numFmtId="0" fontId="4" fillId="0" borderId="101" xfId="0" applyFont="1" applyFill="1" applyBorder="1" applyAlignment="1">
      <alignment horizontal="center"/>
    </xf>
    <xf numFmtId="0" fontId="37" fillId="0" borderId="101" xfId="0" applyFont="1" applyFill="1" applyBorder="1" applyAlignment="1">
      <alignment/>
    </xf>
    <xf numFmtId="0" fontId="37" fillId="0" borderId="103" xfId="0" applyFont="1" applyFill="1" applyBorder="1" applyAlignment="1">
      <alignment/>
    </xf>
    <xf numFmtId="0" fontId="38" fillId="0" borderId="0" xfId="0" applyFont="1" applyBorder="1" applyAlignment="1">
      <alignment horizontal="centerContinuous"/>
    </xf>
    <xf numFmtId="0" fontId="0" fillId="33" borderId="0" xfId="0" applyFill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Alignment="1">
      <alignment horizontal="center"/>
    </xf>
    <xf numFmtId="167" fontId="1" fillId="0" borderId="0" xfId="0" applyNumberFormat="1" applyFont="1" applyFill="1" applyAlignment="1">
      <alignment/>
    </xf>
    <xf numFmtId="179" fontId="1" fillId="33" borderId="0" xfId="0" applyNumberFormat="1" applyFont="1" applyFill="1" applyAlignment="1">
      <alignment/>
    </xf>
    <xf numFmtId="2" fontId="0" fillId="0" borderId="0" xfId="0" applyNumberFormat="1" applyAlignment="1">
      <alignment horizontal="left"/>
    </xf>
    <xf numFmtId="10" fontId="8" fillId="0" borderId="0" xfId="0" applyNumberFormat="1" applyFont="1" applyAlignment="1">
      <alignment/>
    </xf>
    <xf numFmtId="0" fontId="8" fillId="0" borderId="0" xfId="0" applyFont="1" applyAlignment="1">
      <alignment/>
    </xf>
    <xf numFmtId="179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167" fontId="1" fillId="33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167" fontId="1" fillId="0" borderId="0" xfId="0" applyNumberFormat="1" applyFont="1" applyAlignment="1">
      <alignment horizontal="centerContinuous"/>
    </xf>
    <xf numFmtId="49" fontId="0" fillId="0" borderId="0" xfId="0" applyNumberFormat="1" applyFont="1" applyAlignment="1">
      <alignment vertical="top" wrapText="1"/>
    </xf>
    <xf numFmtId="179" fontId="0" fillId="33" borderId="0" xfId="0" applyNumberFormat="1" applyFill="1" applyAlignment="1">
      <alignment/>
    </xf>
    <xf numFmtId="49" fontId="0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Continuous"/>
    </xf>
    <xf numFmtId="0" fontId="1" fillId="33" borderId="0" xfId="0" applyFont="1" applyFill="1" applyAlignment="1">
      <alignment vertical="center"/>
    </xf>
    <xf numFmtId="167" fontId="1" fillId="33" borderId="0" xfId="0" applyNumberFormat="1" applyFont="1" applyFill="1" applyAlignment="1">
      <alignment horizontal="centerContinuous" vertical="center"/>
    </xf>
    <xf numFmtId="2" fontId="8" fillId="37" borderId="0" xfId="0" applyNumberFormat="1" applyFont="1" applyFill="1" applyAlignment="1" applyProtection="1">
      <alignment/>
      <protection locked="0"/>
    </xf>
    <xf numFmtId="170" fontId="9" fillId="37" borderId="0" xfId="0" applyNumberFormat="1" applyFont="1" applyFill="1" applyBorder="1" applyAlignment="1" applyProtection="1">
      <alignment horizontal="right"/>
      <protection locked="0"/>
    </xf>
    <xf numFmtId="170" fontId="30" fillId="37" borderId="0" xfId="0" applyNumberFormat="1" applyFont="1" applyFill="1" applyAlignment="1" applyProtection="1">
      <alignment/>
      <protection locked="0"/>
    </xf>
    <xf numFmtId="170" fontId="9" fillId="37" borderId="0" xfId="0" applyNumberFormat="1" applyFont="1" applyFill="1" applyAlignment="1" applyProtection="1">
      <alignment horizontal="right"/>
      <protection locked="0"/>
    </xf>
    <xf numFmtId="0" fontId="6" fillId="0" borderId="27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" fillId="0" borderId="7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3" fontId="1" fillId="33" borderId="46" xfId="0" applyNumberFormat="1" applyFont="1" applyFill="1" applyBorder="1" applyAlignment="1">
      <alignment horizontal="right"/>
    </xf>
    <xf numFmtId="3" fontId="1" fillId="33" borderId="60" xfId="0" applyNumberFormat="1" applyFont="1" applyFill="1" applyBorder="1" applyAlignment="1">
      <alignment horizontal="right"/>
    </xf>
    <xf numFmtId="0" fontId="0" fillId="0" borderId="104" xfId="47" applyFont="1" applyBorder="1" applyAlignment="1">
      <alignment horizontal="center"/>
      <protection/>
    </xf>
    <xf numFmtId="0" fontId="0" fillId="0" borderId="105" xfId="47" applyFont="1" applyBorder="1" applyAlignment="1">
      <alignment horizontal="center"/>
      <protection/>
    </xf>
    <xf numFmtId="0" fontId="0" fillId="0" borderId="106" xfId="47" applyFont="1" applyBorder="1" applyAlignment="1">
      <alignment horizontal="center"/>
      <protection/>
    </xf>
    <xf numFmtId="0" fontId="0" fillId="0" borderId="107" xfId="47" applyFont="1" applyBorder="1" applyAlignment="1">
      <alignment horizontal="center"/>
      <protection/>
    </xf>
    <xf numFmtId="0" fontId="0" fillId="0" borderId="108" xfId="47" applyFont="1" applyBorder="1" applyAlignment="1">
      <alignment horizontal="left"/>
      <protection/>
    </xf>
    <xf numFmtId="0" fontId="0" fillId="0" borderId="53" xfId="47" applyFont="1" applyBorder="1" applyAlignment="1">
      <alignment horizontal="left"/>
      <protection/>
    </xf>
    <xf numFmtId="0" fontId="0" fillId="0" borderId="109" xfId="47" applyFont="1" applyBorder="1" applyAlignment="1">
      <alignment horizontal="left"/>
      <protection/>
    </xf>
    <xf numFmtId="49" fontId="15" fillId="36" borderId="25" xfId="47" applyNumberFormat="1" applyFont="1" applyFill="1" applyBorder="1" applyAlignment="1">
      <alignment horizontal="left" wrapText="1"/>
      <protection/>
    </xf>
    <xf numFmtId="49" fontId="16" fillId="0" borderId="0" xfId="0" applyNumberFormat="1" applyFont="1" applyAlignment="1">
      <alignment horizontal="left" wrapText="1"/>
    </xf>
    <xf numFmtId="0" fontId="10" fillId="0" borderId="0" xfId="47" applyFont="1" applyAlignment="1">
      <alignment horizontal="center"/>
      <protection/>
    </xf>
    <xf numFmtId="49" fontId="0" fillId="0" borderId="106" xfId="47" applyNumberFormat="1" applyFont="1" applyBorder="1" applyAlignment="1">
      <alignment horizontal="center"/>
      <protection/>
    </xf>
    <xf numFmtId="0" fontId="0" fillId="0" borderId="108" xfId="47" applyBorder="1" applyAlignment="1">
      <alignment horizontal="center" shrinkToFit="1"/>
      <protection/>
    </xf>
    <xf numFmtId="0" fontId="0" fillId="0" borderId="53" xfId="47" applyBorder="1" applyAlignment="1">
      <alignment horizontal="center" shrinkToFit="1"/>
      <protection/>
    </xf>
    <xf numFmtId="0" fontId="0" fillId="0" borderId="109" xfId="47" applyBorder="1" applyAlignment="1">
      <alignment horizontal="center" shrinkToFit="1"/>
      <protection/>
    </xf>
    <xf numFmtId="0" fontId="19" fillId="0" borderId="33" xfId="0" applyNumberFormat="1" applyFont="1" applyFill="1" applyBorder="1" applyAlignment="1" applyProtection="1">
      <alignment horizontal="left"/>
      <protection/>
    </xf>
    <xf numFmtId="0" fontId="19" fillId="0" borderId="34" xfId="0" applyNumberFormat="1" applyFont="1" applyFill="1" applyBorder="1" applyAlignment="1" applyProtection="1">
      <alignment horizontal="left"/>
      <protection/>
    </xf>
    <xf numFmtId="0" fontId="19" fillId="0" borderId="35" xfId="0" applyNumberFormat="1" applyFont="1" applyFill="1" applyBorder="1" applyAlignment="1" applyProtection="1">
      <alignment horizontal="left"/>
      <protection/>
    </xf>
    <xf numFmtId="0" fontId="23" fillId="0" borderId="33" xfId="0" applyFont="1" applyBorder="1" applyAlignment="1" applyProtection="1">
      <alignment horizontal="left" vertical="center" wrapText="1"/>
      <protection/>
    </xf>
    <xf numFmtId="0" fontId="23" fillId="0" borderId="34" xfId="0" applyFont="1" applyBorder="1" applyAlignment="1" applyProtection="1">
      <alignment horizontal="left" vertical="center" wrapText="1"/>
      <protection/>
    </xf>
    <xf numFmtId="0" fontId="23" fillId="0" borderId="35" xfId="0" applyFont="1" applyBorder="1" applyAlignment="1" applyProtection="1">
      <alignment horizontal="left" vertical="center" wrapText="1"/>
      <protection/>
    </xf>
    <xf numFmtId="0" fontId="20" fillId="0" borderId="110" xfId="0" applyFont="1" applyFill="1" applyBorder="1" applyAlignment="1" applyProtection="1">
      <alignment horizontal="center"/>
      <protection/>
    </xf>
    <xf numFmtId="0" fontId="20" fillId="0" borderId="74" xfId="0" applyFont="1" applyFill="1" applyBorder="1" applyAlignment="1" applyProtection="1">
      <alignment horizontal="center"/>
      <protection/>
    </xf>
    <xf numFmtId="0" fontId="20" fillId="0" borderId="61" xfId="0" applyFont="1" applyFill="1" applyBorder="1" applyAlignment="1" applyProtection="1">
      <alignment horizontal="center"/>
      <protection/>
    </xf>
    <xf numFmtId="0" fontId="20" fillId="0" borderId="62" xfId="0" applyFont="1" applyFill="1" applyBorder="1" applyAlignment="1" applyProtection="1">
      <alignment horizontal="center"/>
      <protection/>
    </xf>
    <xf numFmtId="44" fontId="20" fillId="37" borderId="61" xfId="39" applyFont="1" applyFill="1" applyBorder="1" applyAlignment="1" applyProtection="1">
      <alignment horizontal="center"/>
      <protection locked="0"/>
    </xf>
    <xf numFmtId="44" fontId="20" fillId="37" borderId="62" xfId="39" applyFont="1" applyFill="1" applyBorder="1" applyAlignment="1" applyProtection="1">
      <alignment horizontal="center"/>
      <protection locked="0"/>
    </xf>
    <xf numFmtId="44" fontId="20" fillId="0" borderId="63" xfId="39" applyFont="1" applyFill="1" applyBorder="1" applyAlignment="1" applyProtection="1">
      <alignment horizontal="center"/>
      <protection/>
    </xf>
    <xf numFmtId="44" fontId="20" fillId="0" borderId="37" xfId="39" applyFont="1" applyFill="1" applyBorder="1" applyAlignment="1" applyProtection="1">
      <alignment horizontal="center"/>
      <protection/>
    </xf>
    <xf numFmtId="0" fontId="24" fillId="0" borderId="45" xfId="0" applyFont="1" applyFill="1" applyBorder="1" applyAlignment="1" applyProtection="1">
      <alignment horizontal="left" vertical="center" wrapText="1"/>
      <protection/>
    </xf>
    <xf numFmtId="0" fontId="24" fillId="0" borderId="46" xfId="0" applyFont="1" applyFill="1" applyBorder="1" applyAlignment="1" applyProtection="1">
      <alignment horizontal="left" vertical="center" wrapText="1"/>
      <protection/>
    </xf>
    <xf numFmtId="0" fontId="24" fillId="0" borderId="47" xfId="0" applyFont="1" applyFill="1" applyBorder="1" applyAlignment="1" applyProtection="1">
      <alignment horizontal="left" vertical="center" wrapText="1"/>
      <protection/>
    </xf>
    <xf numFmtId="0" fontId="20" fillId="0" borderId="33" xfId="0" applyFont="1" applyFill="1" applyBorder="1" applyAlignment="1" applyProtection="1">
      <alignment horizontal="center"/>
      <protection/>
    </xf>
    <xf numFmtId="0" fontId="20" fillId="0" borderId="34" xfId="0" applyFont="1" applyFill="1" applyBorder="1" applyAlignment="1" applyProtection="1">
      <alignment horizontal="center"/>
      <protection/>
    </xf>
    <xf numFmtId="0" fontId="20" fillId="0" borderId="35" xfId="0" applyFont="1" applyFill="1" applyBorder="1" applyAlignment="1" applyProtection="1">
      <alignment horizont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0" fontId="20" fillId="0" borderId="34" xfId="0" applyFont="1" applyBorder="1" applyAlignment="1" applyProtection="1">
      <alignment horizontal="center" vertical="center"/>
      <protection/>
    </xf>
    <xf numFmtId="0" fontId="20" fillId="0" borderId="35" xfId="0" applyFont="1" applyBorder="1" applyAlignment="1" applyProtection="1">
      <alignment horizontal="center" vertical="center"/>
      <protection/>
    </xf>
    <xf numFmtId="0" fontId="20" fillId="0" borderId="33" xfId="0" applyFont="1" applyBorder="1" applyAlignment="1" applyProtection="1">
      <alignment horizontal="center"/>
      <protection/>
    </xf>
    <xf numFmtId="0" fontId="20" fillId="0" borderId="34" xfId="0" applyFont="1" applyBorder="1" applyAlignment="1" applyProtection="1">
      <alignment horizontal="center"/>
      <protection/>
    </xf>
    <xf numFmtId="0" fontId="20" fillId="0" borderId="35" xfId="0" applyFont="1" applyBorder="1" applyAlignment="1" applyProtection="1">
      <alignment horizontal="center"/>
      <protection/>
    </xf>
    <xf numFmtId="0" fontId="23" fillId="0" borderId="33" xfId="0" applyFont="1" applyFill="1" applyBorder="1" applyAlignment="1" applyProtection="1">
      <alignment horizontal="left" vertical="center" wrapText="1"/>
      <protection/>
    </xf>
    <xf numFmtId="0" fontId="23" fillId="0" borderId="34" xfId="0" applyFont="1" applyFill="1" applyBorder="1" applyAlignment="1" applyProtection="1">
      <alignment horizontal="left" vertical="center" wrapText="1"/>
      <protection/>
    </xf>
    <xf numFmtId="0" fontId="23" fillId="0" borderId="35" xfId="0" applyFont="1" applyFill="1" applyBorder="1" applyAlignment="1" applyProtection="1">
      <alignment horizontal="left" vertical="center" wrapText="1"/>
      <protection/>
    </xf>
    <xf numFmtId="0" fontId="20" fillId="0" borderId="33" xfId="0" applyFont="1" applyBorder="1" applyAlignment="1" applyProtection="1">
      <alignment horizontal="center" vertical="center" wrapText="1"/>
      <protection/>
    </xf>
    <xf numFmtId="0" fontId="20" fillId="0" borderId="34" xfId="0" applyFont="1" applyBorder="1" applyAlignment="1" applyProtection="1">
      <alignment horizontal="center" vertical="center" wrapText="1"/>
      <protection/>
    </xf>
    <xf numFmtId="0" fontId="20" fillId="0" borderId="35" xfId="0" applyFont="1" applyBorder="1" applyAlignment="1" applyProtection="1">
      <alignment horizontal="center" vertical="center" wrapText="1"/>
      <protection/>
    </xf>
    <xf numFmtId="0" fontId="7" fillId="33" borderId="0" xfId="0" applyFont="1" applyFill="1" applyAlignment="1">
      <alignment horizontal="center"/>
    </xf>
    <xf numFmtId="176" fontId="8" fillId="0" borderId="111" xfId="0" applyNumberFormat="1" applyFont="1" applyBorder="1" applyAlignment="1">
      <alignment vertical="center" wrapText="1"/>
    </xf>
    <xf numFmtId="176" fontId="8" fillId="0" borderId="53" xfId="0" applyNumberFormat="1" applyFont="1" applyBorder="1" applyAlignment="1">
      <alignment vertical="center" wrapText="1"/>
    </xf>
    <xf numFmtId="176" fontId="8" fillId="0" borderId="111" xfId="0" applyNumberFormat="1" applyFont="1" applyBorder="1" applyAlignment="1">
      <alignment horizontal="center" vertical="center" wrapText="1"/>
    </xf>
    <xf numFmtId="176" fontId="8" fillId="0" borderId="5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center"/>
    </xf>
    <xf numFmtId="49" fontId="8" fillId="0" borderId="111" xfId="0" applyNumberFormat="1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49" fontId="8" fillId="0" borderId="111" xfId="0" applyNumberFormat="1" applyFont="1" applyBorder="1" applyAlignment="1">
      <alignment horizontal="left" vertical="center" wrapText="1"/>
    </xf>
    <xf numFmtId="49" fontId="8" fillId="0" borderId="53" xfId="0" applyNumberFormat="1" applyFont="1" applyBorder="1" applyAlignment="1">
      <alignment horizontal="left" vertical="center" wrapText="1"/>
    </xf>
    <xf numFmtId="0" fontId="8" fillId="0" borderId="111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top"/>
    </xf>
    <xf numFmtId="0" fontId="0" fillId="0" borderId="53" xfId="0" applyFont="1" applyBorder="1" applyAlignment="1">
      <alignment horizontal="center" vertical="center"/>
    </xf>
    <xf numFmtId="49" fontId="0" fillId="0" borderId="53" xfId="0" applyNumberFormat="1" applyFont="1" applyBorder="1" applyAlignment="1">
      <alignment horizontal="center" vertical="center"/>
    </xf>
    <xf numFmtId="49" fontId="0" fillId="38" borderId="28" xfId="0" applyNumberFormat="1" applyFill="1" applyBorder="1" applyAlignment="1">
      <alignment horizontal="left" vertical="center"/>
    </xf>
    <xf numFmtId="49" fontId="0" fillId="38" borderId="27" xfId="0" applyNumberFormat="1" applyFill="1" applyBorder="1" applyAlignment="1">
      <alignment horizontal="left" vertical="center"/>
    </xf>
    <xf numFmtId="49" fontId="0" fillId="38" borderId="41" xfId="0" applyNumberFormat="1" applyFill="1" applyBorder="1" applyAlignment="1">
      <alignment horizontal="left" vertical="center"/>
    </xf>
    <xf numFmtId="0" fontId="1" fillId="38" borderId="27" xfId="0" applyFont="1" applyFill="1" applyBorder="1" applyAlignment="1">
      <alignment horizontal="center" vertical="top" shrinkToFi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tr%20Vi&#353;inka\Disk%20Google\zakazky\AP\letovice\prave%20kridlo\rozpocty\VZT__SSZ_ocen&#283;n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SZ"/>
      <sheetName val="REKAPITULACE"/>
    </sheetNames>
    <sheetDataSet>
      <sheetData sheetId="0">
        <row r="7">
          <cell r="B7" t="str">
            <v>Zař.č.2A - hygienické zázemí</v>
          </cell>
        </row>
        <row r="40">
          <cell r="B40" t="str">
            <v>Zař.č.5A - hygienické zázemí</v>
          </cell>
        </row>
        <row r="81">
          <cell r="B81" t="str">
            <v>Zař.č.6 - klimatizace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10001623</v>
      </c>
      <c r="D2" s="6" t="str">
        <f>Rekapitulace!G2</f>
        <v>REKONSTRUKCE LŮŽKOVÝCH ODDĚLENÍ</v>
      </c>
      <c r="E2" s="4"/>
      <c r="F2" s="4"/>
      <c r="G2" s="7"/>
    </row>
    <row r="3" spans="1:7" ht="3" customHeight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2</v>
      </c>
      <c r="B4" s="12"/>
      <c r="C4" s="13" t="s">
        <v>3</v>
      </c>
      <c r="D4" s="13"/>
      <c r="E4" s="13"/>
      <c r="F4" s="13" t="s">
        <v>4</v>
      </c>
      <c r="G4" s="14"/>
    </row>
    <row r="5" spans="1:7" ht="12.75" customHeight="1">
      <c r="A5" s="15" t="s">
        <v>73</v>
      </c>
      <c r="B5" s="16"/>
      <c r="C5" s="17" t="s">
        <v>74</v>
      </c>
      <c r="D5" s="18"/>
      <c r="E5" s="18"/>
      <c r="F5" s="13"/>
      <c r="G5" s="14"/>
    </row>
    <row r="6" spans="1:7" ht="12.75" customHeight="1">
      <c r="A6" s="19" t="s">
        <v>6</v>
      </c>
      <c r="B6" s="20"/>
      <c r="C6" s="21" t="s">
        <v>7</v>
      </c>
      <c r="D6" s="21"/>
      <c r="E6" s="21"/>
      <c r="F6" s="22" t="s">
        <v>8</v>
      </c>
      <c r="G6" s="23"/>
    </row>
    <row r="7" spans="1:7" ht="12.75" customHeight="1">
      <c r="A7" s="15" t="s">
        <v>71</v>
      </c>
      <c r="B7" s="16"/>
      <c r="C7" s="17" t="s">
        <v>72</v>
      </c>
      <c r="D7" s="18"/>
      <c r="E7" s="18"/>
      <c r="F7" s="24"/>
      <c r="G7" s="14"/>
    </row>
    <row r="8" spans="1:9" ht="12.75">
      <c r="A8" s="19" t="s">
        <v>9</v>
      </c>
      <c r="B8" s="21"/>
      <c r="C8" s="543"/>
      <c r="D8" s="544"/>
      <c r="E8" s="25" t="s">
        <v>10</v>
      </c>
      <c r="F8" s="26"/>
      <c r="G8" s="27">
        <v>0</v>
      </c>
      <c r="H8" s="28"/>
      <c r="I8" s="28"/>
    </row>
    <row r="9" spans="1:7" ht="12.75">
      <c r="A9" s="19" t="s">
        <v>11</v>
      </c>
      <c r="B9" s="21"/>
      <c r="C9" s="543"/>
      <c r="D9" s="544"/>
      <c r="E9" s="22" t="s">
        <v>12</v>
      </c>
      <c r="F9" s="21"/>
      <c r="G9" s="29">
        <f>IF(PocetMJ=0,,ROUND((F30+F32)/PocetMJ,1))</f>
        <v>0</v>
      </c>
    </row>
    <row r="10" spans="1:7" ht="12.75">
      <c r="A10" s="30" t="s">
        <v>13</v>
      </c>
      <c r="B10" s="31"/>
      <c r="C10" s="31"/>
      <c r="D10" s="31"/>
      <c r="E10" s="32" t="s">
        <v>14</v>
      </c>
      <c r="F10" s="31"/>
      <c r="G10" s="33">
        <v>10001623</v>
      </c>
    </row>
    <row r="11" spans="1:57" ht="12.75">
      <c r="A11" s="11" t="s">
        <v>15</v>
      </c>
      <c r="B11" s="13"/>
      <c r="C11" s="13"/>
      <c r="D11" s="13"/>
      <c r="E11" s="34" t="s">
        <v>16</v>
      </c>
      <c r="F11" s="13"/>
      <c r="G11" s="14"/>
      <c r="BA11" s="35"/>
      <c r="BB11" s="35"/>
      <c r="BC11" s="35"/>
      <c r="BD11" s="35"/>
      <c r="BE11" s="35"/>
    </row>
    <row r="12" spans="1:7" ht="12.75">
      <c r="A12" s="11"/>
      <c r="B12" s="13"/>
      <c r="C12" s="13"/>
      <c r="D12" s="13"/>
      <c r="E12" s="545"/>
      <c r="F12" s="546"/>
      <c r="G12" s="547"/>
    </row>
    <row r="13" spans="1:7" ht="28.5" customHeight="1" thickBot="1">
      <c r="A13" s="36" t="s">
        <v>17</v>
      </c>
      <c r="B13" s="37"/>
      <c r="C13" s="37"/>
      <c r="D13" s="37"/>
      <c r="E13" s="38"/>
      <c r="F13" s="38"/>
      <c r="G13" s="39"/>
    </row>
    <row r="14" spans="1:7" ht="17.25" customHeight="1" thickBot="1">
      <c r="A14" s="40" t="s">
        <v>18</v>
      </c>
      <c r="B14" s="41"/>
      <c r="C14" s="42"/>
      <c r="D14" s="43" t="s">
        <v>19</v>
      </c>
      <c r="E14" s="44"/>
      <c r="F14" s="44"/>
      <c r="G14" s="42"/>
    </row>
    <row r="15" spans="1:7" ht="15.75" customHeight="1">
      <c r="A15" s="45"/>
      <c r="B15" s="8" t="s">
        <v>20</v>
      </c>
      <c r="C15" s="46">
        <f>Dodavka</f>
        <v>0</v>
      </c>
      <c r="D15" s="47" t="str">
        <f>Rekapitulace!A43</f>
        <v>Ztížené výrobní podmínky</v>
      </c>
      <c r="E15" s="48"/>
      <c r="F15" s="49"/>
      <c r="G15" s="46">
        <f>Rekapitulace!I43</f>
        <v>0</v>
      </c>
    </row>
    <row r="16" spans="1:7" ht="15.75" customHeight="1">
      <c r="A16" s="45" t="s">
        <v>21</v>
      </c>
      <c r="B16" s="8" t="s">
        <v>22</v>
      </c>
      <c r="C16" s="46">
        <f>Mont</f>
        <v>0</v>
      </c>
      <c r="D16" s="30" t="str">
        <f>Rekapitulace!A44</f>
        <v>Oborová přirážka</v>
      </c>
      <c r="E16" s="50"/>
      <c r="F16" s="51"/>
      <c r="G16" s="46">
        <f>Rekapitulace!I44</f>
        <v>0</v>
      </c>
    </row>
    <row r="17" spans="1:7" ht="15.75" customHeight="1">
      <c r="A17" s="45" t="s">
        <v>23</v>
      </c>
      <c r="B17" s="8" t="s">
        <v>24</v>
      </c>
      <c r="C17" s="46">
        <f>HSV</f>
        <v>0</v>
      </c>
      <c r="D17" s="30" t="str">
        <f>Rekapitulace!A45</f>
        <v>Přesun stavebních kapacit</v>
      </c>
      <c r="E17" s="50"/>
      <c r="F17" s="51"/>
      <c r="G17" s="46">
        <f>Rekapitulace!I45</f>
        <v>0</v>
      </c>
    </row>
    <row r="18" spans="1:7" ht="15.75" customHeight="1">
      <c r="A18" s="52" t="s">
        <v>25</v>
      </c>
      <c r="B18" s="8" t="s">
        <v>26</v>
      </c>
      <c r="C18" s="46">
        <f>PSV</f>
        <v>0</v>
      </c>
      <c r="D18" s="30" t="str">
        <f>Rekapitulace!A46</f>
        <v>Mimostaveništní doprava</v>
      </c>
      <c r="E18" s="50"/>
      <c r="F18" s="51"/>
      <c r="G18" s="46">
        <f>Rekapitulace!I46</f>
        <v>0</v>
      </c>
    </row>
    <row r="19" spans="1:7" ht="15.75" customHeight="1">
      <c r="A19" s="53" t="s">
        <v>27</v>
      </c>
      <c r="B19" s="8"/>
      <c r="C19" s="46">
        <f>SUM(C15:C18)</f>
        <v>0</v>
      </c>
      <c r="D19" s="54" t="str">
        <f>Rekapitulace!A47</f>
        <v>Zařízení staveniště</v>
      </c>
      <c r="E19" s="50"/>
      <c r="F19" s="51"/>
      <c r="G19" s="46">
        <f>Rekapitulace!I47</f>
        <v>0</v>
      </c>
    </row>
    <row r="20" spans="1:7" ht="15.75" customHeight="1">
      <c r="A20" s="53"/>
      <c r="B20" s="8"/>
      <c r="C20" s="46"/>
      <c r="D20" s="30" t="str">
        <f>Rekapitulace!A48</f>
        <v>Provoz investora</v>
      </c>
      <c r="E20" s="50"/>
      <c r="F20" s="51"/>
      <c r="G20" s="46">
        <f>Rekapitulace!I48</f>
        <v>0</v>
      </c>
    </row>
    <row r="21" spans="1:7" ht="15.75" customHeight="1">
      <c r="A21" s="53" t="s">
        <v>28</v>
      </c>
      <c r="B21" s="8"/>
      <c r="C21" s="46">
        <f>HZS</f>
        <v>0</v>
      </c>
      <c r="D21" s="30" t="str">
        <f>Rekapitulace!A49</f>
        <v>Kompletační činnost (IČD)</v>
      </c>
      <c r="E21" s="50"/>
      <c r="F21" s="51"/>
      <c r="G21" s="46">
        <f>Rekapitulace!I49</f>
        <v>0</v>
      </c>
    </row>
    <row r="22" spans="1:7" ht="15.75" customHeight="1">
      <c r="A22" s="11" t="s">
        <v>29</v>
      </c>
      <c r="B22" s="13"/>
      <c r="C22" s="46">
        <f>C19+C21</f>
        <v>0</v>
      </c>
      <c r="D22" s="30" t="s">
        <v>30</v>
      </c>
      <c r="E22" s="50"/>
      <c r="F22" s="51"/>
      <c r="G22" s="46">
        <f>G23-SUM(G15:G21)</f>
        <v>0</v>
      </c>
    </row>
    <row r="23" spans="1:7" ht="15.75" customHeight="1" thickBot="1">
      <c r="A23" s="30" t="s">
        <v>31</v>
      </c>
      <c r="B23" s="31"/>
      <c r="C23" s="55">
        <f>C22+G23</f>
        <v>0</v>
      </c>
      <c r="D23" s="56" t="s">
        <v>32</v>
      </c>
      <c r="E23" s="57"/>
      <c r="F23" s="58"/>
      <c r="G23" s="46">
        <f>VRN</f>
        <v>0</v>
      </c>
    </row>
    <row r="24" spans="1:7" ht="12.75">
      <c r="A24" s="59" t="s">
        <v>33</v>
      </c>
      <c r="B24" s="60"/>
      <c r="C24" s="61" t="s">
        <v>34</v>
      </c>
      <c r="D24" s="60"/>
      <c r="E24" s="61" t="s">
        <v>35</v>
      </c>
      <c r="F24" s="60"/>
      <c r="G24" s="62"/>
    </row>
    <row r="25" spans="1:7" ht="12.75">
      <c r="A25" s="19"/>
      <c r="B25" s="21"/>
      <c r="C25" s="22" t="s">
        <v>36</v>
      </c>
      <c r="D25" s="21"/>
      <c r="E25" s="22" t="s">
        <v>36</v>
      </c>
      <c r="F25" s="21"/>
      <c r="G25" s="23"/>
    </row>
    <row r="26" spans="1:7" ht="12.75">
      <c r="A26" s="11" t="s">
        <v>37</v>
      </c>
      <c r="B26" s="63"/>
      <c r="C26" s="34" t="s">
        <v>37</v>
      </c>
      <c r="D26" s="13"/>
      <c r="E26" s="34" t="s">
        <v>37</v>
      </c>
      <c r="F26" s="13"/>
      <c r="G26" s="14"/>
    </row>
    <row r="27" spans="1:7" ht="12.75">
      <c r="A27" s="11"/>
      <c r="B27" s="64"/>
      <c r="C27" s="34" t="s">
        <v>38</v>
      </c>
      <c r="D27" s="13"/>
      <c r="E27" s="34" t="s">
        <v>39</v>
      </c>
      <c r="F27" s="13"/>
      <c r="G27" s="14"/>
    </row>
    <row r="28" spans="1:7" ht="12.75">
      <c r="A28" s="11"/>
      <c r="B28" s="13"/>
      <c r="C28" s="34"/>
      <c r="D28" s="13"/>
      <c r="E28" s="34"/>
      <c r="F28" s="13"/>
      <c r="G28" s="14"/>
    </row>
    <row r="29" spans="1:7" ht="94.5" customHeight="1">
      <c r="A29" s="11"/>
      <c r="B29" s="13"/>
      <c r="C29" s="34"/>
      <c r="D29" s="13"/>
      <c r="E29" s="34"/>
      <c r="F29" s="13"/>
      <c r="G29" s="14"/>
    </row>
    <row r="30" spans="1:7" ht="12.75">
      <c r="A30" s="19" t="s">
        <v>40</v>
      </c>
      <c r="B30" s="21"/>
      <c r="C30" s="65">
        <v>21</v>
      </c>
      <c r="D30" s="21" t="s">
        <v>41</v>
      </c>
      <c r="E30" s="22"/>
      <c r="F30" s="66">
        <f>ROUND(C23-F32,0)</f>
        <v>0</v>
      </c>
      <c r="G30" s="23"/>
    </row>
    <row r="31" spans="1:7" ht="12.75">
      <c r="A31" s="19" t="s">
        <v>42</v>
      </c>
      <c r="B31" s="21"/>
      <c r="C31" s="65">
        <f>SazbaDPH1</f>
        <v>21</v>
      </c>
      <c r="D31" s="21" t="s">
        <v>41</v>
      </c>
      <c r="E31" s="22"/>
      <c r="F31" s="67">
        <f>ROUND(PRODUCT(F30,C31/100),1)</f>
        <v>0</v>
      </c>
      <c r="G31" s="33"/>
    </row>
    <row r="32" spans="1:7" ht="12.75">
      <c r="A32" s="19" t="s">
        <v>40</v>
      </c>
      <c r="B32" s="21"/>
      <c r="C32" s="65">
        <v>0</v>
      </c>
      <c r="D32" s="21" t="s">
        <v>41</v>
      </c>
      <c r="E32" s="22"/>
      <c r="F32" s="66">
        <v>0</v>
      </c>
      <c r="G32" s="23"/>
    </row>
    <row r="33" spans="1:7" ht="12.75">
      <c r="A33" s="19" t="s">
        <v>42</v>
      </c>
      <c r="B33" s="21"/>
      <c r="C33" s="65">
        <f>SazbaDPH2</f>
        <v>0</v>
      </c>
      <c r="D33" s="21" t="s">
        <v>41</v>
      </c>
      <c r="E33" s="22"/>
      <c r="F33" s="67">
        <f>ROUND(PRODUCT(F32,C33/100),1)</f>
        <v>0</v>
      </c>
      <c r="G33" s="33"/>
    </row>
    <row r="34" spans="1:7" s="73" customFormat="1" ht="19.5" customHeight="1" thickBot="1">
      <c r="A34" s="68" t="s">
        <v>43</v>
      </c>
      <c r="B34" s="69"/>
      <c r="C34" s="69"/>
      <c r="D34" s="69"/>
      <c r="E34" s="70"/>
      <c r="F34" s="71">
        <f>CEILING(SUM(F30:F33),1)</f>
        <v>0</v>
      </c>
      <c r="G34" s="72"/>
    </row>
    <row r="36" spans="1:8" ht="12.75">
      <c r="A36" s="74" t="s">
        <v>44</v>
      </c>
      <c r="B36" s="74"/>
      <c r="C36" s="74"/>
      <c r="D36" s="74"/>
      <c r="E36" s="74"/>
      <c r="F36" s="74"/>
      <c r="G36" s="74"/>
      <c r="H36" t="s">
        <v>5</v>
      </c>
    </row>
    <row r="37" spans="1:8" ht="14.25" customHeight="1">
      <c r="A37" s="74"/>
      <c r="B37" s="549" t="s">
        <v>1093</v>
      </c>
      <c r="C37" s="549"/>
      <c r="D37" s="549"/>
      <c r="E37" s="549"/>
      <c r="F37" s="549"/>
      <c r="G37" s="549"/>
      <c r="H37" t="s">
        <v>5</v>
      </c>
    </row>
    <row r="38" spans="1:8" ht="12.75" customHeight="1">
      <c r="A38" s="75"/>
      <c r="B38" s="549"/>
      <c r="C38" s="549"/>
      <c r="D38" s="549"/>
      <c r="E38" s="549"/>
      <c r="F38" s="549"/>
      <c r="G38" s="549"/>
      <c r="H38" t="s">
        <v>5</v>
      </c>
    </row>
    <row r="39" spans="1:8" ht="12.75">
      <c r="A39" s="75"/>
      <c r="B39" s="549"/>
      <c r="C39" s="549"/>
      <c r="D39" s="549"/>
      <c r="E39" s="549"/>
      <c r="F39" s="549"/>
      <c r="G39" s="549"/>
      <c r="H39" t="s">
        <v>5</v>
      </c>
    </row>
    <row r="40" spans="1:8" ht="12.75">
      <c r="A40" s="75"/>
      <c r="B40" s="549"/>
      <c r="C40" s="549"/>
      <c r="D40" s="549"/>
      <c r="E40" s="549"/>
      <c r="F40" s="549"/>
      <c r="G40" s="549"/>
      <c r="H40" t="s">
        <v>5</v>
      </c>
    </row>
    <row r="41" spans="1:8" ht="12.75">
      <c r="A41" s="75"/>
      <c r="B41" s="549"/>
      <c r="C41" s="549"/>
      <c r="D41" s="549"/>
      <c r="E41" s="549"/>
      <c r="F41" s="549"/>
      <c r="G41" s="549"/>
      <c r="H41" t="s">
        <v>5</v>
      </c>
    </row>
    <row r="42" spans="1:8" ht="12.75">
      <c r="A42" s="75"/>
      <c r="B42" s="549"/>
      <c r="C42" s="549"/>
      <c r="D42" s="549"/>
      <c r="E42" s="549"/>
      <c r="F42" s="549"/>
      <c r="G42" s="549"/>
      <c r="H42" t="s">
        <v>5</v>
      </c>
    </row>
    <row r="43" spans="1:8" ht="12.75">
      <c r="A43" s="75"/>
      <c r="B43" s="549"/>
      <c r="C43" s="549"/>
      <c r="D43" s="549"/>
      <c r="E43" s="549"/>
      <c r="F43" s="549"/>
      <c r="G43" s="549"/>
      <c r="H43" t="s">
        <v>5</v>
      </c>
    </row>
    <row r="44" spans="1:8" ht="12.75">
      <c r="A44" s="75"/>
      <c r="B44" s="549"/>
      <c r="C44" s="549"/>
      <c r="D44" s="549"/>
      <c r="E44" s="549"/>
      <c r="F44" s="549"/>
      <c r="G44" s="549"/>
      <c r="H44" t="s">
        <v>5</v>
      </c>
    </row>
    <row r="45" spans="1:8" ht="0.75" customHeight="1">
      <c r="A45" s="75"/>
      <c r="B45" s="549"/>
      <c r="C45" s="549"/>
      <c r="D45" s="549"/>
      <c r="E45" s="549"/>
      <c r="F45" s="549"/>
      <c r="G45" s="549"/>
      <c r="H45" t="s">
        <v>5</v>
      </c>
    </row>
    <row r="46" spans="2:7" ht="12.75">
      <c r="B46" s="548"/>
      <c r="C46" s="548"/>
      <c r="D46" s="548"/>
      <c r="E46" s="548"/>
      <c r="F46" s="548"/>
      <c r="G46" s="548"/>
    </row>
    <row r="47" spans="2:7" ht="12.75">
      <c r="B47" s="548"/>
      <c r="C47" s="548"/>
      <c r="D47" s="548"/>
      <c r="E47" s="548"/>
      <c r="F47" s="548"/>
      <c r="G47" s="548"/>
    </row>
    <row r="48" spans="2:7" ht="12.75">
      <c r="B48" s="548"/>
      <c r="C48" s="548"/>
      <c r="D48" s="548"/>
      <c r="E48" s="548"/>
      <c r="F48" s="548"/>
      <c r="G48" s="548"/>
    </row>
    <row r="49" spans="2:7" ht="12.75">
      <c r="B49" s="548"/>
      <c r="C49" s="548"/>
      <c r="D49" s="548"/>
      <c r="E49" s="548"/>
      <c r="F49" s="548"/>
      <c r="G49" s="548"/>
    </row>
    <row r="50" spans="2:7" ht="12.75">
      <c r="B50" s="548"/>
      <c r="C50" s="548"/>
      <c r="D50" s="548"/>
      <c r="E50" s="548"/>
      <c r="F50" s="548"/>
      <c r="G50" s="548"/>
    </row>
    <row r="51" spans="2:7" ht="12.75">
      <c r="B51" s="548"/>
      <c r="C51" s="548"/>
      <c r="D51" s="548"/>
      <c r="E51" s="548"/>
      <c r="F51" s="548"/>
      <c r="G51" s="548"/>
    </row>
    <row r="52" spans="2:7" ht="12.75">
      <c r="B52" s="548"/>
      <c r="C52" s="548"/>
      <c r="D52" s="548"/>
      <c r="E52" s="548"/>
      <c r="F52" s="548"/>
      <c r="G52" s="548"/>
    </row>
    <row r="53" spans="2:7" ht="12.75">
      <c r="B53" s="548"/>
      <c r="C53" s="548"/>
      <c r="D53" s="548"/>
      <c r="E53" s="548"/>
      <c r="F53" s="548"/>
      <c r="G53" s="548"/>
    </row>
    <row r="54" spans="2:7" ht="12.75">
      <c r="B54" s="548"/>
      <c r="C54" s="548"/>
      <c r="D54" s="548"/>
      <c r="E54" s="548"/>
      <c r="F54" s="548"/>
      <c r="G54" s="548"/>
    </row>
    <row r="55" spans="2:7" ht="12.75">
      <c r="B55" s="548"/>
      <c r="C55" s="548"/>
      <c r="D55" s="548"/>
      <c r="E55" s="548"/>
      <c r="F55" s="548"/>
      <c r="G55" s="548"/>
    </row>
  </sheetData>
  <sheetProtection sheet="1" objects="1" scenarios="1" selectLockedCells="1"/>
  <mergeCells count="14">
    <mergeCell ref="B53:G53"/>
    <mergeCell ref="B54:G54"/>
    <mergeCell ref="B55:G55"/>
    <mergeCell ref="B49:G49"/>
    <mergeCell ref="B50:G50"/>
    <mergeCell ref="B51:G51"/>
    <mergeCell ref="B52:G52"/>
    <mergeCell ref="C8:D8"/>
    <mergeCell ref="C9:D9"/>
    <mergeCell ref="E12:G12"/>
    <mergeCell ref="B46:G46"/>
    <mergeCell ref="B47:G47"/>
    <mergeCell ref="B48:G48"/>
    <mergeCell ref="B37:G4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4959"/>
  <sheetViews>
    <sheetView zoomScalePageLayoutView="0" workbookViewId="0" topLeftCell="A46">
      <selection activeCell="F21" sqref="F21"/>
    </sheetView>
  </sheetViews>
  <sheetFormatPr defaultColWidth="9.00390625" defaultRowHeight="12.75"/>
  <cols>
    <col min="1" max="1" width="6.00390625" style="0" customWidth="1"/>
    <col min="2" max="2" width="9.125" style="234" customWidth="1"/>
    <col min="3" max="3" width="44.25390625" style="234" customWidth="1"/>
  </cols>
  <sheetData>
    <row r="1" spans="1:7" ht="12.75">
      <c r="A1" s="235" t="s">
        <v>1104</v>
      </c>
      <c r="B1" s="617" t="s">
        <v>1181</v>
      </c>
      <c r="C1" s="618"/>
      <c r="D1" s="618"/>
      <c r="E1" s="618"/>
      <c r="F1" s="618"/>
      <c r="G1" s="619"/>
    </row>
    <row r="2" ht="12.75">
      <c r="D2" s="236"/>
    </row>
    <row r="3" spans="1:7" ht="12.75">
      <c r="A3" s="237" t="s">
        <v>60</v>
      </c>
      <c r="B3" s="238" t="s">
        <v>61</v>
      </c>
      <c r="C3" s="238" t="s">
        <v>62</v>
      </c>
      <c r="D3" s="239" t="s">
        <v>63</v>
      </c>
      <c r="E3" s="237" t="s">
        <v>1182</v>
      </c>
      <c r="F3" s="240" t="s">
        <v>1183</v>
      </c>
      <c r="G3" s="237" t="s">
        <v>1184</v>
      </c>
    </row>
    <row r="4" spans="1:7" ht="12.75">
      <c r="A4" s="241"/>
      <c r="B4" s="242"/>
      <c r="C4" s="242"/>
      <c r="D4" s="243"/>
      <c r="E4" s="244"/>
      <c r="F4" s="245"/>
      <c r="G4" s="245"/>
    </row>
    <row r="5" spans="1:7" ht="12.75">
      <c r="A5" s="246" t="s">
        <v>67</v>
      </c>
      <c r="B5" s="247" t="s">
        <v>1185</v>
      </c>
      <c r="C5" s="248" t="s">
        <v>1186</v>
      </c>
      <c r="D5" s="249"/>
      <c r="E5" s="250"/>
      <c r="F5" s="251"/>
      <c r="G5" s="252">
        <f>SUM(G6:G26)</f>
        <v>0</v>
      </c>
    </row>
    <row r="6" spans="1:7" ht="12.75">
      <c r="A6" s="253">
        <v>1</v>
      </c>
      <c r="B6" s="254" t="s">
        <v>1187</v>
      </c>
      <c r="C6" s="255" t="s">
        <v>1188</v>
      </c>
      <c r="D6" s="256" t="s">
        <v>195</v>
      </c>
      <c r="E6" s="257">
        <v>26</v>
      </c>
      <c r="F6" s="274"/>
      <c r="G6" s="258">
        <f>ROUND(E6*F6,2)</f>
        <v>0</v>
      </c>
    </row>
    <row r="7" spans="1:7" ht="12.75">
      <c r="A7" s="253">
        <v>2</v>
      </c>
      <c r="B7" s="254" t="s">
        <v>1189</v>
      </c>
      <c r="C7" s="255" t="s">
        <v>1190</v>
      </c>
      <c r="D7" s="256" t="s">
        <v>195</v>
      </c>
      <c r="E7" s="257">
        <v>35</v>
      </c>
      <c r="F7" s="274"/>
      <c r="G7" s="258">
        <f aca="true" t="shared" si="0" ref="G7:G26">ROUND(E7*F7,2)</f>
        <v>0</v>
      </c>
    </row>
    <row r="8" spans="1:7" ht="12.75">
      <c r="A8" s="253">
        <v>3</v>
      </c>
      <c r="B8" s="254" t="s">
        <v>1191</v>
      </c>
      <c r="C8" s="255" t="s">
        <v>1192</v>
      </c>
      <c r="D8" s="256" t="s">
        <v>195</v>
      </c>
      <c r="E8" s="257">
        <v>55</v>
      </c>
      <c r="F8" s="274"/>
      <c r="G8" s="258">
        <f t="shared" si="0"/>
        <v>0</v>
      </c>
    </row>
    <row r="9" spans="1:7" ht="12.75">
      <c r="A9" s="253">
        <v>4</v>
      </c>
      <c r="B9" s="254" t="s">
        <v>1193</v>
      </c>
      <c r="C9" s="255" t="s">
        <v>1194</v>
      </c>
      <c r="D9" s="256" t="s">
        <v>1003</v>
      </c>
      <c r="E9" s="257">
        <v>1</v>
      </c>
      <c r="F9" s="274"/>
      <c r="G9" s="258">
        <f t="shared" si="0"/>
        <v>0</v>
      </c>
    </row>
    <row r="10" spans="1:7" ht="12.75">
      <c r="A10" s="253">
        <v>5</v>
      </c>
      <c r="B10" s="254" t="s">
        <v>1195</v>
      </c>
      <c r="C10" s="255" t="s">
        <v>1196</v>
      </c>
      <c r="D10" s="259" t="s">
        <v>69</v>
      </c>
      <c r="E10" s="257">
        <v>16</v>
      </c>
      <c r="F10" s="274"/>
      <c r="G10" s="258">
        <f t="shared" si="0"/>
        <v>0</v>
      </c>
    </row>
    <row r="11" spans="1:7" ht="12.75">
      <c r="A11" s="253">
        <v>6</v>
      </c>
      <c r="B11" s="254" t="s">
        <v>1197</v>
      </c>
      <c r="C11" s="255" t="s">
        <v>1198</v>
      </c>
      <c r="D11" s="256" t="s">
        <v>69</v>
      </c>
      <c r="E11" s="257">
        <v>14</v>
      </c>
      <c r="F11" s="274"/>
      <c r="G11" s="258">
        <f t="shared" si="0"/>
        <v>0</v>
      </c>
    </row>
    <row r="12" spans="1:7" ht="12.75">
      <c r="A12" s="253">
        <v>7</v>
      </c>
      <c r="B12" s="254" t="s">
        <v>1199</v>
      </c>
      <c r="C12" s="255" t="s">
        <v>1200</v>
      </c>
      <c r="D12" s="259" t="s">
        <v>69</v>
      </c>
      <c r="E12" s="257">
        <v>28</v>
      </c>
      <c r="F12" s="274"/>
      <c r="G12" s="258">
        <f t="shared" si="0"/>
        <v>0</v>
      </c>
    </row>
    <row r="13" spans="1:7" ht="12.75">
      <c r="A13" s="253">
        <v>8</v>
      </c>
      <c r="B13" s="254" t="s">
        <v>1201</v>
      </c>
      <c r="C13" s="255" t="s">
        <v>1202</v>
      </c>
      <c r="D13" s="256" t="s">
        <v>997</v>
      </c>
      <c r="E13" s="257">
        <v>1.4</v>
      </c>
      <c r="F13" s="274"/>
      <c r="G13" s="258">
        <f t="shared" si="0"/>
        <v>0</v>
      </c>
    </row>
    <row r="14" spans="1:7" ht="12.75">
      <c r="A14" s="253">
        <v>9</v>
      </c>
      <c r="B14" s="254" t="s">
        <v>1203</v>
      </c>
      <c r="C14" s="255" t="s">
        <v>1204</v>
      </c>
      <c r="D14" s="256" t="s">
        <v>195</v>
      </c>
      <c r="E14" s="257">
        <v>12</v>
      </c>
      <c r="F14" s="274"/>
      <c r="G14" s="258">
        <f t="shared" si="0"/>
        <v>0</v>
      </c>
    </row>
    <row r="15" spans="1:7" ht="12.75">
      <c r="A15" s="253">
        <v>10</v>
      </c>
      <c r="B15" s="254" t="s">
        <v>1205</v>
      </c>
      <c r="C15" s="255" t="s">
        <v>1206</v>
      </c>
      <c r="D15" s="256" t="s">
        <v>195</v>
      </c>
      <c r="E15" s="257">
        <v>4</v>
      </c>
      <c r="F15" s="274"/>
      <c r="G15" s="258">
        <f t="shared" si="0"/>
        <v>0</v>
      </c>
    </row>
    <row r="16" spans="1:7" ht="12.75">
      <c r="A16" s="253">
        <v>11</v>
      </c>
      <c r="B16" s="254" t="s">
        <v>1207</v>
      </c>
      <c r="C16" s="260" t="s">
        <v>1208</v>
      </c>
      <c r="D16" s="259" t="s">
        <v>69</v>
      </c>
      <c r="E16" s="261">
        <v>70</v>
      </c>
      <c r="F16" s="274"/>
      <c r="G16" s="258">
        <f t="shared" si="0"/>
        <v>0</v>
      </c>
    </row>
    <row r="17" spans="1:7" ht="22.5">
      <c r="A17" s="253">
        <v>12</v>
      </c>
      <c r="B17" s="254" t="s">
        <v>1209</v>
      </c>
      <c r="C17" s="255" t="s">
        <v>1210</v>
      </c>
      <c r="D17" s="256" t="s">
        <v>69</v>
      </c>
      <c r="E17" s="261">
        <v>7</v>
      </c>
      <c r="F17" s="274"/>
      <c r="G17" s="258">
        <f t="shared" si="0"/>
        <v>0</v>
      </c>
    </row>
    <row r="18" spans="1:7" ht="12.75">
      <c r="A18" s="253">
        <v>13</v>
      </c>
      <c r="B18" s="254" t="s">
        <v>1211</v>
      </c>
      <c r="C18" s="255" t="s">
        <v>1212</v>
      </c>
      <c r="D18" s="256" t="s">
        <v>69</v>
      </c>
      <c r="E18" s="257">
        <v>2</v>
      </c>
      <c r="F18" s="274"/>
      <c r="G18" s="258">
        <f t="shared" si="0"/>
        <v>0</v>
      </c>
    </row>
    <row r="19" spans="1:7" ht="33.75">
      <c r="A19" s="253">
        <v>14</v>
      </c>
      <c r="B19" s="254" t="s">
        <v>1213</v>
      </c>
      <c r="C19" s="255" t="s">
        <v>1214</v>
      </c>
      <c r="D19" s="256" t="s">
        <v>69</v>
      </c>
      <c r="E19" s="257">
        <v>2</v>
      </c>
      <c r="F19" s="274"/>
      <c r="G19" s="258">
        <f t="shared" si="0"/>
        <v>0</v>
      </c>
    </row>
    <row r="20" spans="1:7" ht="33.75">
      <c r="A20" s="253">
        <v>15</v>
      </c>
      <c r="B20" s="254" t="s">
        <v>1215</v>
      </c>
      <c r="C20" s="255" t="s">
        <v>1216</v>
      </c>
      <c r="D20" s="256" t="s">
        <v>69</v>
      </c>
      <c r="E20" s="257">
        <v>1</v>
      </c>
      <c r="F20" s="274"/>
      <c r="G20" s="258">
        <f t="shared" si="0"/>
        <v>0</v>
      </c>
    </row>
    <row r="21" spans="1:7" ht="22.5">
      <c r="A21" s="253">
        <v>16</v>
      </c>
      <c r="B21" s="254" t="s">
        <v>1217</v>
      </c>
      <c r="C21" s="255" t="s">
        <v>1218</v>
      </c>
      <c r="D21" s="256" t="s">
        <v>69</v>
      </c>
      <c r="E21" s="257">
        <v>1</v>
      </c>
      <c r="F21" s="274"/>
      <c r="G21" s="258">
        <f>ROUND(E21*F21,2)</f>
        <v>0</v>
      </c>
    </row>
    <row r="22" spans="1:7" ht="22.5">
      <c r="A22" s="253">
        <v>17</v>
      </c>
      <c r="B22" s="254" t="s">
        <v>1219</v>
      </c>
      <c r="C22" s="255" t="s">
        <v>1220</v>
      </c>
      <c r="D22" s="256" t="s">
        <v>69</v>
      </c>
      <c r="E22" s="257">
        <v>2</v>
      </c>
      <c r="F22" s="274"/>
      <c r="G22" s="258">
        <f t="shared" si="0"/>
        <v>0</v>
      </c>
    </row>
    <row r="23" spans="1:7" ht="22.5">
      <c r="A23" s="253">
        <v>18</v>
      </c>
      <c r="B23" s="254" t="s">
        <v>1221</v>
      </c>
      <c r="C23" s="255" t="s">
        <v>1222</v>
      </c>
      <c r="D23" s="256" t="s">
        <v>195</v>
      </c>
      <c r="E23" s="257">
        <f>SUM(E6:E8)</f>
        <v>116</v>
      </c>
      <c r="F23" s="274"/>
      <c r="G23" s="258">
        <f t="shared" si="0"/>
        <v>0</v>
      </c>
    </row>
    <row r="24" spans="1:7" ht="12.75">
      <c r="A24" s="253">
        <v>19</v>
      </c>
      <c r="B24" s="254" t="s">
        <v>1223</v>
      </c>
      <c r="C24" s="255" t="s">
        <v>1224</v>
      </c>
      <c r="D24" s="256" t="s">
        <v>195</v>
      </c>
      <c r="E24" s="257">
        <f>E23</f>
        <v>116</v>
      </c>
      <c r="F24" s="274"/>
      <c r="G24" s="258">
        <f t="shared" si="0"/>
        <v>0</v>
      </c>
    </row>
    <row r="25" spans="1:7" ht="12.75">
      <c r="A25" s="253">
        <v>20</v>
      </c>
      <c r="B25" s="254" t="s">
        <v>1225</v>
      </c>
      <c r="C25" s="255" t="s">
        <v>1226</v>
      </c>
      <c r="D25" s="256" t="s">
        <v>195</v>
      </c>
      <c r="E25" s="257">
        <f>E23</f>
        <v>116</v>
      </c>
      <c r="F25" s="274"/>
      <c r="G25" s="258">
        <f t="shared" si="0"/>
        <v>0</v>
      </c>
    </row>
    <row r="26" spans="1:7" ht="12.75">
      <c r="A26" s="253">
        <v>21</v>
      </c>
      <c r="B26" s="254" t="s">
        <v>1227</v>
      </c>
      <c r="C26" s="255" t="s">
        <v>1228</v>
      </c>
      <c r="D26" s="256" t="s">
        <v>1003</v>
      </c>
      <c r="E26" s="257">
        <v>2</v>
      </c>
      <c r="F26" s="274"/>
      <c r="G26" s="258">
        <f t="shared" si="0"/>
        <v>0</v>
      </c>
    </row>
    <row r="27" spans="1:7" ht="12.75">
      <c r="A27" s="246" t="s">
        <v>67</v>
      </c>
      <c r="B27" s="247" t="s">
        <v>1229</v>
      </c>
      <c r="C27" s="248" t="s">
        <v>1230</v>
      </c>
      <c r="D27" s="249"/>
      <c r="E27" s="250"/>
      <c r="F27" s="251"/>
      <c r="G27" s="252">
        <f>SUM(G28:G33)</f>
        <v>0</v>
      </c>
    </row>
    <row r="28" spans="1:7" ht="12.75">
      <c r="A28" s="253">
        <v>22</v>
      </c>
      <c r="B28" s="254" t="s">
        <v>1231</v>
      </c>
      <c r="C28" s="260" t="s">
        <v>1232</v>
      </c>
      <c r="D28" s="259" t="s">
        <v>453</v>
      </c>
      <c r="E28" s="261">
        <v>16</v>
      </c>
      <c r="F28" s="274"/>
      <c r="G28" s="258">
        <f aca="true" t="shared" si="1" ref="G28:G33">ROUND(E28*F28,2)</f>
        <v>0</v>
      </c>
    </row>
    <row r="29" spans="1:7" ht="22.5">
      <c r="A29" s="253">
        <v>23</v>
      </c>
      <c r="B29" s="254" t="s">
        <v>1233</v>
      </c>
      <c r="C29" s="260" t="s">
        <v>1234</v>
      </c>
      <c r="D29" s="259" t="s">
        <v>69</v>
      </c>
      <c r="E29" s="261">
        <v>1</v>
      </c>
      <c r="F29" s="274"/>
      <c r="G29" s="258">
        <f t="shared" si="1"/>
        <v>0</v>
      </c>
    </row>
    <row r="30" spans="1:7" ht="22.5">
      <c r="A30" s="253">
        <v>24</v>
      </c>
      <c r="B30" s="254" t="s">
        <v>1235</v>
      </c>
      <c r="C30" s="260" t="s">
        <v>1236</v>
      </c>
      <c r="D30" s="259" t="s">
        <v>69</v>
      </c>
      <c r="E30" s="261">
        <v>2</v>
      </c>
      <c r="F30" s="274"/>
      <c r="G30" s="258">
        <f t="shared" si="1"/>
        <v>0</v>
      </c>
    </row>
    <row r="31" spans="1:7" ht="22.5">
      <c r="A31" s="253">
        <v>25</v>
      </c>
      <c r="B31" s="254" t="s">
        <v>1237</v>
      </c>
      <c r="C31" s="260" t="s">
        <v>1238</v>
      </c>
      <c r="D31" s="259" t="s">
        <v>69</v>
      </c>
      <c r="E31" s="261">
        <v>1</v>
      </c>
      <c r="F31" s="274"/>
      <c r="G31" s="258">
        <f t="shared" si="1"/>
        <v>0</v>
      </c>
    </row>
    <row r="32" spans="1:7" ht="22.5">
      <c r="A32" s="253">
        <v>26</v>
      </c>
      <c r="B32" s="254" t="s">
        <v>1239</v>
      </c>
      <c r="C32" s="260" t="s">
        <v>1240</v>
      </c>
      <c r="D32" s="259" t="s">
        <v>69</v>
      </c>
      <c r="E32" s="261">
        <v>2</v>
      </c>
      <c r="F32" s="274"/>
      <c r="G32" s="258">
        <f t="shared" si="1"/>
        <v>0</v>
      </c>
    </row>
    <row r="33" spans="1:25" ht="22.5">
      <c r="A33" s="253">
        <v>27</v>
      </c>
      <c r="B33" s="254" t="s">
        <v>1241</v>
      </c>
      <c r="C33" s="260" t="s">
        <v>1242</v>
      </c>
      <c r="D33" s="259" t="s">
        <v>69</v>
      </c>
      <c r="E33" s="261">
        <v>1</v>
      </c>
      <c r="F33" s="274"/>
      <c r="G33" s="258">
        <f t="shared" si="1"/>
        <v>0</v>
      </c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</row>
    <row r="34" spans="1:7" ht="12.75">
      <c r="A34" s="246" t="s">
        <v>67</v>
      </c>
      <c r="B34" s="247" t="s">
        <v>1243</v>
      </c>
      <c r="C34" s="248" t="s">
        <v>1244</v>
      </c>
      <c r="D34" s="249"/>
      <c r="E34" s="250"/>
      <c r="F34" s="251"/>
      <c r="G34" s="252">
        <f>SUM(G35:G52)</f>
        <v>0</v>
      </c>
    </row>
    <row r="35" spans="1:7" ht="22.5">
      <c r="A35" s="253">
        <v>28</v>
      </c>
      <c r="B35" s="254" t="s">
        <v>1245</v>
      </c>
      <c r="C35" s="255" t="s">
        <v>1246</v>
      </c>
      <c r="D35" s="256" t="s">
        <v>69</v>
      </c>
      <c r="E35" s="257">
        <v>1</v>
      </c>
      <c r="F35" s="274"/>
      <c r="G35" s="258">
        <f aca="true" t="shared" si="2" ref="G35:G46">ROUND(E35*F35,2)</f>
        <v>0</v>
      </c>
    </row>
    <row r="36" spans="1:7" ht="22.5">
      <c r="A36" s="253">
        <v>29</v>
      </c>
      <c r="B36" s="254" t="s">
        <v>1247</v>
      </c>
      <c r="C36" s="255" t="s">
        <v>1248</v>
      </c>
      <c r="D36" s="256" t="s">
        <v>69</v>
      </c>
      <c r="E36" s="257">
        <v>1</v>
      </c>
      <c r="F36" s="274"/>
      <c r="G36" s="258">
        <f t="shared" si="2"/>
        <v>0</v>
      </c>
    </row>
    <row r="37" spans="1:7" ht="12.75">
      <c r="A37" s="253">
        <v>30</v>
      </c>
      <c r="B37" s="254" t="s">
        <v>1249</v>
      </c>
      <c r="C37" s="255" t="s">
        <v>1250</v>
      </c>
      <c r="D37" s="256" t="s">
        <v>69</v>
      </c>
      <c r="E37" s="257">
        <v>7</v>
      </c>
      <c r="F37" s="274"/>
      <c r="G37" s="258">
        <f t="shared" si="2"/>
        <v>0</v>
      </c>
    </row>
    <row r="38" spans="1:7" ht="12.75">
      <c r="A38" s="253">
        <v>31</v>
      </c>
      <c r="B38" s="254" t="s">
        <v>1251</v>
      </c>
      <c r="C38" s="255" t="s">
        <v>1252</v>
      </c>
      <c r="D38" s="256" t="s">
        <v>69</v>
      </c>
      <c r="E38" s="257">
        <v>2</v>
      </c>
      <c r="F38" s="274"/>
      <c r="G38" s="258">
        <f t="shared" si="2"/>
        <v>0</v>
      </c>
    </row>
    <row r="39" spans="1:7" ht="22.5">
      <c r="A39" s="253">
        <v>32</v>
      </c>
      <c r="B39" s="254" t="s">
        <v>1253</v>
      </c>
      <c r="C39" s="255" t="s">
        <v>1254</v>
      </c>
      <c r="D39" s="256" t="s">
        <v>69</v>
      </c>
      <c r="E39" s="257">
        <v>1</v>
      </c>
      <c r="F39" s="274"/>
      <c r="G39" s="258">
        <f t="shared" si="2"/>
        <v>0</v>
      </c>
    </row>
    <row r="40" spans="1:7" ht="22.5">
      <c r="A40" s="253">
        <v>33</v>
      </c>
      <c r="B40" s="254" t="s">
        <v>1255</v>
      </c>
      <c r="C40" s="255" t="s">
        <v>1256</v>
      </c>
      <c r="D40" s="256" t="s">
        <v>69</v>
      </c>
      <c r="E40" s="257">
        <v>1</v>
      </c>
      <c r="F40" s="274"/>
      <c r="G40" s="258">
        <f t="shared" si="2"/>
        <v>0</v>
      </c>
    </row>
    <row r="41" spans="1:7" ht="12.75">
      <c r="A41" s="253">
        <v>34</v>
      </c>
      <c r="B41" s="254" t="s">
        <v>1257</v>
      </c>
      <c r="C41" s="260" t="s">
        <v>1258</v>
      </c>
      <c r="D41" s="256" t="s">
        <v>69</v>
      </c>
      <c r="E41" s="261">
        <v>3</v>
      </c>
      <c r="F41" s="274"/>
      <c r="G41" s="258">
        <f t="shared" si="2"/>
        <v>0</v>
      </c>
    </row>
    <row r="42" spans="1:7" ht="12.75">
      <c r="A42" s="253">
        <v>35</v>
      </c>
      <c r="B42" s="254" t="s">
        <v>1259</v>
      </c>
      <c r="C42" s="260" t="s">
        <v>1260</v>
      </c>
      <c r="D42" s="256" t="s">
        <v>69</v>
      </c>
      <c r="E42" s="261">
        <v>1</v>
      </c>
      <c r="F42" s="274"/>
      <c r="G42" s="258">
        <f t="shared" si="2"/>
        <v>0</v>
      </c>
    </row>
    <row r="43" spans="1:7" ht="12.75">
      <c r="A43" s="253">
        <v>36</v>
      </c>
      <c r="B43" s="254" t="s">
        <v>1261</v>
      </c>
      <c r="C43" s="255" t="s">
        <v>1262</v>
      </c>
      <c r="D43" s="256" t="s">
        <v>69</v>
      </c>
      <c r="E43" s="257">
        <v>2</v>
      </c>
      <c r="F43" s="274"/>
      <c r="G43" s="258">
        <f t="shared" si="2"/>
        <v>0</v>
      </c>
    </row>
    <row r="44" spans="1:7" ht="12.75">
      <c r="A44" s="253">
        <v>37</v>
      </c>
      <c r="B44" s="254" t="s">
        <v>1263</v>
      </c>
      <c r="C44" s="255" t="s">
        <v>1264</v>
      </c>
      <c r="D44" s="256" t="s">
        <v>69</v>
      </c>
      <c r="E44" s="261">
        <v>1</v>
      </c>
      <c r="F44" s="274"/>
      <c r="G44" s="258">
        <f t="shared" si="2"/>
        <v>0</v>
      </c>
    </row>
    <row r="45" spans="1:7" ht="12.75">
      <c r="A45" s="253">
        <v>38</v>
      </c>
      <c r="B45" s="254" t="s">
        <v>1265</v>
      </c>
      <c r="C45" s="255" t="s">
        <v>1266</v>
      </c>
      <c r="D45" s="256" t="s">
        <v>69</v>
      </c>
      <c r="E45" s="261">
        <v>3</v>
      </c>
      <c r="F45" s="274"/>
      <c r="G45" s="258">
        <f t="shared" si="2"/>
        <v>0</v>
      </c>
    </row>
    <row r="46" spans="1:7" ht="33.75">
      <c r="A46" s="253">
        <v>39</v>
      </c>
      <c r="B46" s="254" t="s">
        <v>1267</v>
      </c>
      <c r="C46" s="255" t="s">
        <v>1268</v>
      </c>
      <c r="D46" s="256" t="s">
        <v>69</v>
      </c>
      <c r="E46" s="257">
        <v>1</v>
      </c>
      <c r="F46" s="274"/>
      <c r="G46" s="258">
        <f t="shared" si="2"/>
        <v>0</v>
      </c>
    </row>
    <row r="47" spans="1:7" ht="12.75">
      <c r="A47" s="253">
        <v>40</v>
      </c>
      <c r="B47" s="254" t="s">
        <v>1269</v>
      </c>
      <c r="C47" s="255" t="s">
        <v>1270</v>
      </c>
      <c r="D47" s="256" t="s">
        <v>1003</v>
      </c>
      <c r="E47" s="257">
        <v>1</v>
      </c>
      <c r="F47" s="274"/>
      <c r="G47" s="258">
        <f aca="true" t="shared" si="3" ref="G47:G52">ROUND(E47*F47,2)</f>
        <v>0</v>
      </c>
    </row>
    <row r="48" spans="1:7" ht="12.75">
      <c r="A48" s="253">
        <v>41</v>
      </c>
      <c r="B48" s="254" t="s">
        <v>1271</v>
      </c>
      <c r="C48" s="255" t="s">
        <v>1272</v>
      </c>
      <c r="D48" s="256" t="s">
        <v>195</v>
      </c>
      <c r="E48" s="257">
        <v>78</v>
      </c>
      <c r="F48" s="274"/>
      <c r="G48" s="258">
        <f t="shared" si="3"/>
        <v>0</v>
      </c>
    </row>
    <row r="49" spans="1:7" ht="12.75">
      <c r="A49" s="253">
        <v>42</v>
      </c>
      <c r="B49" s="254" t="s">
        <v>1273</v>
      </c>
      <c r="C49" s="255" t="s">
        <v>1274</v>
      </c>
      <c r="D49" s="256" t="s">
        <v>69</v>
      </c>
      <c r="E49" s="257">
        <v>1</v>
      </c>
      <c r="F49" s="274"/>
      <c r="G49" s="258">
        <f t="shared" si="3"/>
        <v>0</v>
      </c>
    </row>
    <row r="50" spans="1:7" ht="12.75">
      <c r="A50" s="253">
        <v>43</v>
      </c>
      <c r="B50" s="254" t="s">
        <v>1275</v>
      </c>
      <c r="C50" s="255" t="s">
        <v>1276</v>
      </c>
      <c r="D50" s="256" t="s">
        <v>69</v>
      </c>
      <c r="E50" s="257">
        <v>1</v>
      </c>
      <c r="F50" s="274"/>
      <c r="G50" s="258">
        <f t="shared" si="3"/>
        <v>0</v>
      </c>
    </row>
    <row r="51" spans="1:7" ht="12.75">
      <c r="A51" s="253">
        <v>44</v>
      </c>
      <c r="B51" s="254" t="s">
        <v>1277</v>
      </c>
      <c r="C51" s="255" t="s">
        <v>1278</v>
      </c>
      <c r="D51" s="256" t="s">
        <v>69</v>
      </c>
      <c r="E51" s="257">
        <v>1</v>
      </c>
      <c r="F51" s="274"/>
      <c r="G51" s="258">
        <f t="shared" si="3"/>
        <v>0</v>
      </c>
    </row>
    <row r="52" spans="1:7" ht="12.75">
      <c r="A52" s="253">
        <v>45</v>
      </c>
      <c r="B52" s="254" t="s">
        <v>1279</v>
      </c>
      <c r="C52" s="255" t="s">
        <v>1280</v>
      </c>
      <c r="D52" s="256" t="s">
        <v>1003</v>
      </c>
      <c r="E52" s="257">
        <v>1</v>
      </c>
      <c r="F52" s="274"/>
      <c r="G52" s="258">
        <f t="shared" si="3"/>
        <v>0</v>
      </c>
    </row>
    <row r="53" spans="1:7" ht="12.75">
      <c r="A53" s="246" t="s">
        <v>67</v>
      </c>
      <c r="B53" s="247" t="s">
        <v>1281</v>
      </c>
      <c r="C53" s="248" t="s">
        <v>1282</v>
      </c>
      <c r="D53" s="249"/>
      <c r="E53" s="250"/>
      <c r="F53" s="251"/>
      <c r="G53" s="252">
        <f>SUM(G54:G62)</f>
        <v>0</v>
      </c>
    </row>
    <row r="54" spans="1:7" ht="12.75">
      <c r="A54" s="253">
        <v>46</v>
      </c>
      <c r="B54" s="254" t="s">
        <v>1283</v>
      </c>
      <c r="C54" s="255" t="s">
        <v>1284</v>
      </c>
      <c r="D54" s="256" t="s">
        <v>1003</v>
      </c>
      <c r="E54" s="257">
        <v>1</v>
      </c>
      <c r="F54" s="274"/>
      <c r="G54" s="258">
        <f>ROUND(E54*F54,2)</f>
        <v>0</v>
      </c>
    </row>
    <row r="55" spans="1:7" ht="12.75">
      <c r="A55" s="253">
        <v>47</v>
      </c>
      <c r="B55" s="254" t="s">
        <v>1285</v>
      </c>
      <c r="C55" s="255" t="s">
        <v>1286</v>
      </c>
      <c r="D55" s="256" t="s">
        <v>69</v>
      </c>
      <c r="E55" s="257">
        <v>5</v>
      </c>
      <c r="F55" s="274"/>
      <c r="G55" s="258">
        <f aca="true" t="shared" si="4" ref="G55:G62">ROUND(E55*F55,2)</f>
        <v>0</v>
      </c>
    </row>
    <row r="56" spans="1:7" ht="12.75">
      <c r="A56" s="253">
        <v>48</v>
      </c>
      <c r="B56" s="254" t="s">
        <v>1287</v>
      </c>
      <c r="C56" s="255" t="s">
        <v>1288</v>
      </c>
      <c r="D56" s="256" t="s">
        <v>69</v>
      </c>
      <c r="E56" s="257">
        <v>1</v>
      </c>
      <c r="F56" s="274"/>
      <c r="G56" s="258">
        <f t="shared" si="4"/>
        <v>0</v>
      </c>
    </row>
    <row r="57" spans="1:7" ht="12.75">
      <c r="A57" s="253">
        <v>49</v>
      </c>
      <c r="B57" s="254" t="s">
        <v>1289</v>
      </c>
      <c r="C57" s="255" t="s">
        <v>1280</v>
      </c>
      <c r="D57" s="256" t="s">
        <v>1003</v>
      </c>
      <c r="E57" s="257">
        <v>1</v>
      </c>
      <c r="F57" s="274"/>
      <c r="G57" s="258">
        <f t="shared" si="4"/>
        <v>0</v>
      </c>
    </row>
    <row r="58" spans="1:7" ht="12.75">
      <c r="A58" s="253">
        <v>50</v>
      </c>
      <c r="B58" s="254" t="s">
        <v>1290</v>
      </c>
      <c r="C58" s="255" t="s">
        <v>1291</v>
      </c>
      <c r="D58" s="256" t="s">
        <v>1003</v>
      </c>
      <c r="E58" s="257">
        <v>1</v>
      </c>
      <c r="F58" s="274"/>
      <c r="G58" s="258">
        <f t="shared" si="4"/>
        <v>0</v>
      </c>
    </row>
    <row r="59" spans="1:7" ht="12.75">
      <c r="A59" s="253">
        <v>51</v>
      </c>
      <c r="B59" s="254" t="s">
        <v>1292</v>
      </c>
      <c r="C59" s="255" t="s">
        <v>1293</v>
      </c>
      <c r="D59" s="256" t="s">
        <v>1003</v>
      </c>
      <c r="E59" s="257">
        <v>1</v>
      </c>
      <c r="F59" s="274"/>
      <c r="G59" s="258">
        <f t="shared" si="4"/>
        <v>0</v>
      </c>
    </row>
    <row r="60" spans="1:7" ht="12.75">
      <c r="A60" s="253">
        <v>52</v>
      </c>
      <c r="B60" s="254" t="s">
        <v>1294</v>
      </c>
      <c r="C60" s="255" t="s">
        <v>1295</v>
      </c>
      <c r="D60" s="256" t="s">
        <v>1003</v>
      </c>
      <c r="E60" s="257">
        <v>1</v>
      </c>
      <c r="F60" s="274"/>
      <c r="G60" s="258">
        <f t="shared" si="4"/>
        <v>0</v>
      </c>
    </row>
    <row r="61" spans="1:7" ht="12.75">
      <c r="A61" s="253">
        <v>53</v>
      </c>
      <c r="B61" s="254" t="s">
        <v>1296</v>
      </c>
      <c r="C61" s="255" t="s">
        <v>1297</v>
      </c>
      <c r="D61" s="256" t="s">
        <v>1003</v>
      </c>
      <c r="E61" s="257">
        <v>1</v>
      </c>
      <c r="F61" s="274"/>
      <c r="G61" s="258">
        <f t="shared" si="4"/>
        <v>0</v>
      </c>
    </row>
    <row r="62" spans="1:7" ht="12.75">
      <c r="A62" s="263">
        <v>54</v>
      </c>
      <c r="B62" s="264" t="s">
        <v>1298</v>
      </c>
      <c r="C62" s="265" t="s">
        <v>1299</v>
      </c>
      <c r="D62" s="266" t="s">
        <v>1003</v>
      </c>
      <c r="E62" s="267">
        <v>1</v>
      </c>
      <c r="F62" s="275"/>
      <c r="G62" s="268">
        <f t="shared" si="4"/>
        <v>0</v>
      </c>
    </row>
    <row r="63" spans="1:7" ht="12.75">
      <c r="A63" s="269"/>
      <c r="B63" s="270"/>
      <c r="C63" s="271" t="s">
        <v>1300</v>
      </c>
      <c r="D63" s="620" t="s">
        <v>1301</v>
      </c>
      <c r="E63" s="620"/>
      <c r="F63" s="272"/>
      <c r="G63" s="273">
        <f>G53+G34+G27+G5</f>
        <v>0</v>
      </c>
    </row>
    <row r="64" ht="12.75">
      <c r="D64" s="236"/>
    </row>
    <row r="66" ht="12.75">
      <c r="D66" s="236"/>
    </row>
    <row r="67" ht="12.75">
      <c r="D67" s="236"/>
    </row>
    <row r="68" ht="12.75">
      <c r="D68" s="236"/>
    </row>
    <row r="69" ht="12.75">
      <c r="D69" s="236"/>
    </row>
    <row r="70" ht="12.75">
      <c r="D70" s="236"/>
    </row>
    <row r="71" ht="12.75">
      <c r="D71" s="236"/>
    </row>
    <row r="72" ht="12.75">
      <c r="D72" s="236"/>
    </row>
    <row r="73" ht="12.75">
      <c r="D73" s="236"/>
    </row>
    <row r="74" ht="12.75">
      <c r="D74" s="236"/>
    </row>
    <row r="75" ht="12.75">
      <c r="D75" s="236"/>
    </row>
    <row r="76" ht="12.75">
      <c r="D76" s="236"/>
    </row>
    <row r="77" ht="12.75">
      <c r="D77" s="236"/>
    </row>
    <row r="78" ht="12.75">
      <c r="D78" s="236"/>
    </row>
    <row r="79" ht="12.75">
      <c r="D79" s="236"/>
    </row>
    <row r="80" ht="12.75">
      <c r="D80" s="236"/>
    </row>
    <row r="81" ht="12.75">
      <c r="D81" s="236"/>
    </row>
    <row r="82" ht="12.75">
      <c r="D82" s="236"/>
    </row>
    <row r="83" ht="12.75">
      <c r="D83" s="236"/>
    </row>
    <row r="84" ht="12.75">
      <c r="D84" s="236"/>
    </row>
    <row r="85" ht="12.75">
      <c r="D85" s="236"/>
    </row>
    <row r="86" ht="12.75">
      <c r="D86" s="236"/>
    </row>
    <row r="87" ht="12.75">
      <c r="D87" s="236"/>
    </row>
    <row r="88" ht="12.75">
      <c r="D88" s="236"/>
    </row>
    <row r="89" ht="12.75">
      <c r="D89" s="236"/>
    </row>
    <row r="90" ht="12.75">
      <c r="D90" s="236"/>
    </row>
    <row r="91" ht="12.75">
      <c r="D91" s="236"/>
    </row>
    <row r="92" ht="12.75">
      <c r="D92" s="236"/>
    </row>
    <row r="93" ht="12.75">
      <c r="D93" s="236"/>
    </row>
    <row r="94" ht="12.75">
      <c r="D94" s="236"/>
    </row>
    <row r="95" ht="12.75">
      <c r="D95" s="236"/>
    </row>
    <row r="96" ht="12.75">
      <c r="D96" s="236"/>
    </row>
    <row r="97" ht="12.75">
      <c r="D97" s="236"/>
    </row>
    <row r="98" ht="12.75">
      <c r="D98" s="236"/>
    </row>
    <row r="99" ht="12.75">
      <c r="D99" s="236"/>
    </row>
    <row r="100" ht="12.75">
      <c r="D100" s="236"/>
    </row>
    <row r="101" ht="12.75">
      <c r="D101" s="236"/>
    </row>
    <row r="102" ht="12.75">
      <c r="D102" s="236"/>
    </row>
    <row r="103" ht="12.75">
      <c r="D103" s="236"/>
    </row>
    <row r="104" ht="12.75">
      <c r="D104" s="236"/>
    </row>
    <row r="105" ht="12.75">
      <c r="D105" s="236"/>
    </row>
    <row r="106" ht="12.75">
      <c r="D106" s="236"/>
    </row>
    <row r="107" ht="12.75">
      <c r="D107" s="236"/>
    </row>
    <row r="108" ht="12.75">
      <c r="D108" s="236"/>
    </row>
    <row r="109" ht="12.75">
      <c r="D109" s="236"/>
    </row>
    <row r="110" ht="12.75">
      <c r="D110" s="236"/>
    </row>
    <row r="111" ht="12.75">
      <c r="D111" s="236"/>
    </row>
    <row r="112" ht="12.75">
      <c r="D112" s="236"/>
    </row>
    <row r="113" ht="12.75">
      <c r="D113" s="236"/>
    </row>
    <row r="114" ht="12.75">
      <c r="D114" s="236"/>
    </row>
    <row r="115" ht="12.75">
      <c r="D115" s="236"/>
    </row>
    <row r="116" ht="12.75">
      <c r="D116" s="236"/>
    </row>
    <row r="117" ht="12.75">
      <c r="D117" s="236"/>
    </row>
    <row r="118" ht="12.75">
      <c r="D118" s="236"/>
    </row>
    <row r="119" ht="12.75">
      <c r="D119" s="236"/>
    </row>
    <row r="120" ht="12.75">
      <c r="D120" s="236"/>
    </row>
    <row r="121" ht="12.75">
      <c r="D121" s="236"/>
    </row>
    <row r="122" ht="12.75">
      <c r="D122" s="236"/>
    </row>
    <row r="123" ht="12.75">
      <c r="D123" s="236"/>
    </row>
    <row r="124" ht="12.75">
      <c r="D124" s="236"/>
    </row>
    <row r="125" ht="12.75">
      <c r="D125" s="236"/>
    </row>
    <row r="126" ht="12.75">
      <c r="D126" s="236"/>
    </row>
    <row r="127" ht="12.75">
      <c r="D127" s="236"/>
    </row>
    <row r="128" ht="12.75">
      <c r="D128" s="236"/>
    </row>
    <row r="129" ht="12.75">
      <c r="D129" s="236"/>
    </row>
    <row r="130" ht="12.75">
      <c r="D130" s="236"/>
    </row>
    <row r="131" ht="12.75">
      <c r="D131" s="236"/>
    </row>
    <row r="132" ht="12.75">
      <c r="D132" s="236"/>
    </row>
    <row r="133" ht="12.75">
      <c r="D133" s="236"/>
    </row>
    <row r="134" ht="12.75">
      <c r="D134" s="236"/>
    </row>
    <row r="135" ht="12.75">
      <c r="D135" s="236"/>
    </row>
    <row r="136" ht="12.75">
      <c r="D136" s="236"/>
    </row>
    <row r="137" ht="12.75">
      <c r="D137" s="236"/>
    </row>
    <row r="138" ht="12.75">
      <c r="D138" s="236"/>
    </row>
    <row r="139" ht="12.75">
      <c r="D139" s="236"/>
    </row>
    <row r="140" ht="12.75">
      <c r="D140" s="236"/>
    </row>
    <row r="141" ht="12.75">
      <c r="D141" s="236"/>
    </row>
    <row r="142" ht="12.75">
      <c r="D142" s="236"/>
    </row>
    <row r="143" ht="12.75">
      <c r="D143" s="236"/>
    </row>
    <row r="144" ht="12.75">
      <c r="D144" s="236"/>
    </row>
    <row r="145" ht="12.75">
      <c r="D145" s="236"/>
    </row>
    <row r="146" ht="12.75">
      <c r="D146" s="236"/>
    </row>
    <row r="147" ht="12.75">
      <c r="D147" s="236"/>
    </row>
    <row r="148" ht="12.75">
      <c r="D148" s="236"/>
    </row>
    <row r="149" ht="12.75">
      <c r="D149" s="236"/>
    </row>
    <row r="150" ht="12.75">
      <c r="D150" s="236"/>
    </row>
    <row r="151" ht="12.75">
      <c r="D151" s="236"/>
    </row>
    <row r="152" ht="12.75">
      <c r="D152" s="236"/>
    </row>
    <row r="153" ht="12.75">
      <c r="D153" s="236"/>
    </row>
    <row r="154" ht="12.75">
      <c r="D154" s="236"/>
    </row>
    <row r="155" ht="12.75">
      <c r="D155" s="236"/>
    </row>
    <row r="156" ht="12.75">
      <c r="D156" s="236"/>
    </row>
    <row r="157" ht="12.75">
      <c r="D157" s="236"/>
    </row>
    <row r="158" ht="12.75">
      <c r="D158" s="236"/>
    </row>
    <row r="159" ht="12.75">
      <c r="D159" s="236"/>
    </row>
    <row r="160" ht="12.75">
      <c r="D160" s="236"/>
    </row>
    <row r="161" ht="12.75">
      <c r="D161" s="236"/>
    </row>
    <row r="162" ht="12.75">
      <c r="D162" s="236"/>
    </row>
    <row r="163" ht="12.75">
      <c r="D163" s="236"/>
    </row>
    <row r="164" ht="12.75">
      <c r="D164" s="236"/>
    </row>
    <row r="165" ht="12.75">
      <c r="D165" s="236"/>
    </row>
    <row r="166" ht="12.75">
      <c r="D166" s="236"/>
    </row>
    <row r="167" ht="12.75">
      <c r="D167" s="236"/>
    </row>
    <row r="168" ht="12.75">
      <c r="D168" s="236"/>
    </row>
    <row r="169" ht="12.75">
      <c r="D169" s="236"/>
    </row>
    <row r="170" ht="12.75">
      <c r="D170" s="236"/>
    </row>
    <row r="171" ht="12.75">
      <c r="D171" s="236"/>
    </row>
    <row r="172" ht="12.75">
      <c r="D172" s="236"/>
    </row>
    <row r="173" ht="12.75">
      <c r="D173" s="236"/>
    </row>
    <row r="174" ht="12.75">
      <c r="D174" s="236"/>
    </row>
    <row r="175" ht="12.75">
      <c r="D175" s="236"/>
    </row>
    <row r="176" ht="12.75">
      <c r="D176" s="236"/>
    </row>
    <row r="177" ht="12.75">
      <c r="D177" s="236"/>
    </row>
    <row r="178" ht="12.75">
      <c r="D178" s="236"/>
    </row>
    <row r="179" ht="12.75">
      <c r="D179" s="236"/>
    </row>
    <row r="180" ht="12.75">
      <c r="D180" s="236"/>
    </row>
    <row r="181" ht="12.75">
      <c r="D181" s="236"/>
    </row>
    <row r="182" ht="12.75">
      <c r="D182" s="236"/>
    </row>
    <row r="183" ht="12.75">
      <c r="D183" s="236"/>
    </row>
    <row r="184" ht="12.75">
      <c r="D184" s="236"/>
    </row>
    <row r="185" ht="12.75">
      <c r="D185" s="236"/>
    </row>
    <row r="186" ht="12.75">
      <c r="D186" s="236"/>
    </row>
    <row r="187" ht="12.75">
      <c r="D187" s="236"/>
    </row>
    <row r="188" ht="12.75">
      <c r="D188" s="236"/>
    </row>
    <row r="189" ht="12.75">
      <c r="D189" s="236"/>
    </row>
    <row r="190" ht="12.75">
      <c r="D190" s="236"/>
    </row>
    <row r="191" ht="12.75">
      <c r="D191" s="236"/>
    </row>
    <row r="192" ht="12.75">
      <c r="D192" s="236"/>
    </row>
    <row r="193" ht="12.75">
      <c r="D193" s="236"/>
    </row>
    <row r="194" ht="12.75">
      <c r="D194" s="236"/>
    </row>
    <row r="195" ht="12.75">
      <c r="D195" s="236"/>
    </row>
    <row r="196" ht="12.75">
      <c r="D196" s="236"/>
    </row>
    <row r="197" ht="12.75">
      <c r="D197" s="236"/>
    </row>
    <row r="198" ht="12.75">
      <c r="D198" s="236"/>
    </row>
    <row r="199" ht="12.75">
      <c r="D199" s="236"/>
    </row>
    <row r="200" ht="12.75">
      <c r="D200" s="236"/>
    </row>
    <row r="201" ht="12.75">
      <c r="D201" s="236"/>
    </row>
    <row r="202" ht="12.75">
      <c r="D202" s="236"/>
    </row>
    <row r="203" ht="12.75">
      <c r="D203" s="236"/>
    </row>
    <row r="204" ht="12.75">
      <c r="D204" s="236"/>
    </row>
    <row r="205" ht="12.75">
      <c r="D205" s="236"/>
    </row>
    <row r="206" ht="12.75">
      <c r="D206" s="236"/>
    </row>
    <row r="207" ht="12.75">
      <c r="D207" s="236"/>
    </row>
    <row r="208" ht="12.75">
      <c r="D208" s="236"/>
    </row>
    <row r="209" ht="12.75">
      <c r="D209" s="236"/>
    </row>
    <row r="210" ht="12.75">
      <c r="D210" s="236"/>
    </row>
    <row r="211" ht="12.75">
      <c r="D211" s="236"/>
    </row>
    <row r="212" ht="12.75">
      <c r="D212" s="236"/>
    </row>
    <row r="213" ht="12.75">
      <c r="D213" s="236"/>
    </row>
    <row r="214" ht="12.75">
      <c r="D214" s="236"/>
    </row>
    <row r="215" ht="12.75">
      <c r="D215" s="236"/>
    </row>
    <row r="216" ht="12.75">
      <c r="D216" s="236"/>
    </row>
    <row r="217" ht="12.75">
      <c r="D217" s="236"/>
    </row>
    <row r="218" ht="12.75">
      <c r="D218" s="236"/>
    </row>
    <row r="219" ht="12.75">
      <c r="D219" s="236"/>
    </row>
    <row r="220" ht="12.75">
      <c r="D220" s="236"/>
    </row>
    <row r="221" ht="12.75">
      <c r="D221" s="236"/>
    </row>
    <row r="222" ht="12.75">
      <c r="D222" s="236"/>
    </row>
    <row r="223" ht="12.75">
      <c r="D223" s="236"/>
    </row>
    <row r="224" ht="12.75">
      <c r="D224" s="236"/>
    </row>
    <row r="225" ht="12.75">
      <c r="D225" s="236"/>
    </row>
    <row r="226" ht="12.75">
      <c r="D226" s="236"/>
    </row>
    <row r="227" ht="12.75">
      <c r="D227" s="236"/>
    </row>
    <row r="228" ht="12.75">
      <c r="D228" s="236"/>
    </row>
    <row r="229" ht="12.75">
      <c r="D229" s="236"/>
    </row>
    <row r="230" ht="12.75">
      <c r="D230" s="236"/>
    </row>
    <row r="231" ht="12.75">
      <c r="D231" s="236"/>
    </row>
    <row r="232" ht="12.75">
      <c r="D232" s="236"/>
    </row>
    <row r="233" ht="12.75">
      <c r="D233" s="236"/>
    </row>
    <row r="234" ht="12.75">
      <c r="D234" s="236"/>
    </row>
    <row r="235" ht="12.75">
      <c r="D235" s="236"/>
    </row>
    <row r="236" ht="12.75">
      <c r="D236" s="236"/>
    </row>
    <row r="237" ht="12.75">
      <c r="D237" s="236"/>
    </row>
    <row r="238" ht="12.75">
      <c r="D238" s="236"/>
    </row>
    <row r="239" ht="12.75">
      <c r="D239" s="236"/>
    </row>
    <row r="240" ht="12.75">
      <c r="D240" s="236"/>
    </row>
    <row r="241" ht="12.75">
      <c r="D241" s="236"/>
    </row>
    <row r="242" ht="12.75">
      <c r="D242" s="236"/>
    </row>
    <row r="243" ht="12.75">
      <c r="D243" s="236"/>
    </row>
    <row r="244" ht="12.75">
      <c r="D244" s="236"/>
    </row>
    <row r="245" ht="12.75">
      <c r="D245" s="236"/>
    </row>
    <row r="246" ht="12.75">
      <c r="D246" s="236"/>
    </row>
    <row r="247" ht="12.75">
      <c r="D247" s="236"/>
    </row>
    <row r="248" ht="12.75">
      <c r="D248" s="236"/>
    </row>
    <row r="249" ht="12.75">
      <c r="D249" s="236"/>
    </row>
    <row r="250" ht="12.75">
      <c r="D250" s="236"/>
    </row>
    <row r="251" ht="12.75">
      <c r="D251" s="236"/>
    </row>
    <row r="252" ht="12.75">
      <c r="D252" s="236"/>
    </row>
    <row r="253" ht="12.75">
      <c r="D253" s="236"/>
    </row>
    <row r="254" ht="12.75">
      <c r="D254" s="236"/>
    </row>
    <row r="255" ht="12.75">
      <c r="D255" s="236"/>
    </row>
    <row r="256" ht="12.75">
      <c r="D256" s="236"/>
    </row>
    <row r="257" ht="12.75">
      <c r="D257" s="236"/>
    </row>
    <row r="258" ht="12.75">
      <c r="D258" s="236"/>
    </row>
    <row r="259" ht="12.75">
      <c r="D259" s="236"/>
    </row>
    <row r="260" ht="12.75">
      <c r="D260" s="236"/>
    </row>
    <row r="261" ht="12.75">
      <c r="D261" s="236"/>
    </row>
    <row r="262" ht="12.75">
      <c r="D262" s="236"/>
    </row>
    <row r="263" ht="12.75">
      <c r="D263" s="236"/>
    </row>
    <row r="264" ht="12.75">
      <c r="D264" s="236"/>
    </row>
    <row r="265" ht="12.75">
      <c r="D265" s="236"/>
    </row>
    <row r="266" ht="12.75">
      <c r="D266" s="236"/>
    </row>
    <row r="267" ht="12.75">
      <c r="D267" s="236"/>
    </row>
    <row r="268" ht="12.75">
      <c r="D268" s="236"/>
    </row>
    <row r="269" ht="12.75">
      <c r="D269" s="236"/>
    </row>
    <row r="270" ht="12.75">
      <c r="D270" s="236"/>
    </row>
    <row r="271" ht="12.75">
      <c r="D271" s="236"/>
    </row>
    <row r="272" ht="12.75">
      <c r="D272" s="236"/>
    </row>
    <row r="273" ht="12.75">
      <c r="D273" s="236"/>
    </row>
    <row r="274" ht="12.75">
      <c r="D274" s="236"/>
    </row>
    <row r="275" ht="12.75">
      <c r="D275" s="236"/>
    </row>
    <row r="276" ht="12.75">
      <c r="D276" s="236"/>
    </row>
    <row r="277" ht="12.75">
      <c r="D277" s="236"/>
    </row>
    <row r="278" ht="12.75">
      <c r="D278" s="236"/>
    </row>
    <row r="279" ht="12.75">
      <c r="D279" s="236"/>
    </row>
    <row r="280" ht="12.75">
      <c r="D280" s="236"/>
    </row>
    <row r="281" ht="12.75">
      <c r="D281" s="236"/>
    </row>
    <row r="282" ht="12.75">
      <c r="D282" s="236"/>
    </row>
    <row r="283" ht="12.75">
      <c r="D283" s="236"/>
    </row>
    <row r="284" ht="12.75">
      <c r="D284" s="236"/>
    </row>
    <row r="285" ht="12.75">
      <c r="D285" s="236"/>
    </row>
    <row r="286" ht="12.75">
      <c r="D286" s="236"/>
    </row>
    <row r="287" ht="12.75">
      <c r="D287" s="236"/>
    </row>
    <row r="288" ht="12.75">
      <c r="D288" s="236"/>
    </row>
    <row r="289" ht="12.75">
      <c r="D289" s="236"/>
    </row>
    <row r="290" ht="12.75">
      <c r="D290" s="236"/>
    </row>
    <row r="291" ht="12.75">
      <c r="D291" s="236"/>
    </row>
    <row r="292" ht="12.75">
      <c r="D292" s="236"/>
    </row>
    <row r="293" ht="12.75">
      <c r="D293" s="236"/>
    </row>
    <row r="294" ht="12.75">
      <c r="D294" s="236"/>
    </row>
    <row r="295" ht="12.75">
      <c r="D295" s="236"/>
    </row>
    <row r="296" ht="12.75">
      <c r="D296" s="236"/>
    </row>
    <row r="297" ht="12.75">
      <c r="D297" s="236"/>
    </row>
    <row r="298" ht="12.75">
      <c r="D298" s="236"/>
    </row>
    <row r="299" ht="12.75">
      <c r="D299" s="236"/>
    </row>
    <row r="300" ht="12.75">
      <c r="D300" s="236"/>
    </row>
    <row r="301" ht="12.75">
      <c r="D301" s="236"/>
    </row>
    <row r="302" ht="12.75">
      <c r="D302" s="236"/>
    </row>
    <row r="303" ht="12.75">
      <c r="D303" s="236"/>
    </row>
    <row r="304" ht="12.75">
      <c r="D304" s="236"/>
    </row>
    <row r="305" ht="12.75">
      <c r="D305" s="236"/>
    </row>
    <row r="306" ht="12.75">
      <c r="D306" s="236"/>
    </row>
    <row r="307" ht="12.75">
      <c r="D307" s="236"/>
    </row>
    <row r="308" ht="12.75">
      <c r="D308" s="236"/>
    </row>
    <row r="309" ht="12.75">
      <c r="D309" s="236"/>
    </row>
    <row r="310" ht="12.75">
      <c r="D310" s="236"/>
    </row>
    <row r="311" ht="12.75">
      <c r="D311" s="236"/>
    </row>
    <row r="312" ht="12.75">
      <c r="D312" s="236"/>
    </row>
    <row r="313" ht="12.75">
      <c r="D313" s="236"/>
    </row>
    <row r="314" ht="12.75">
      <c r="D314" s="236"/>
    </row>
    <row r="315" ht="12.75">
      <c r="D315" s="236"/>
    </row>
    <row r="316" ht="12.75">
      <c r="D316" s="236"/>
    </row>
    <row r="317" ht="12.75">
      <c r="D317" s="236"/>
    </row>
    <row r="318" ht="12.75">
      <c r="D318" s="236"/>
    </row>
    <row r="319" ht="12.75">
      <c r="D319" s="236"/>
    </row>
    <row r="320" ht="12.75">
      <c r="D320" s="236"/>
    </row>
    <row r="321" ht="12.75">
      <c r="D321" s="236"/>
    </row>
    <row r="322" ht="12.75">
      <c r="D322" s="236"/>
    </row>
    <row r="323" ht="12.75">
      <c r="D323" s="236"/>
    </row>
    <row r="324" ht="12.75">
      <c r="D324" s="236"/>
    </row>
    <row r="325" ht="12.75">
      <c r="D325" s="236"/>
    </row>
    <row r="326" ht="12.75">
      <c r="D326" s="236"/>
    </row>
    <row r="327" ht="12.75">
      <c r="D327" s="236"/>
    </row>
    <row r="328" ht="12.75">
      <c r="D328" s="236"/>
    </row>
    <row r="329" ht="12.75">
      <c r="D329" s="236"/>
    </row>
    <row r="330" ht="12.75">
      <c r="D330" s="236"/>
    </row>
    <row r="331" ht="12.75">
      <c r="D331" s="236"/>
    </row>
    <row r="332" ht="12.75">
      <c r="D332" s="236"/>
    </row>
    <row r="333" ht="12.75">
      <c r="D333" s="236"/>
    </row>
    <row r="334" ht="12.75">
      <c r="D334" s="236"/>
    </row>
    <row r="335" ht="12.75">
      <c r="D335" s="236"/>
    </row>
    <row r="336" ht="12.75">
      <c r="D336" s="236"/>
    </row>
    <row r="337" ht="12.75">
      <c r="D337" s="236"/>
    </row>
    <row r="338" ht="12.75">
      <c r="D338" s="236"/>
    </row>
    <row r="339" ht="12.75">
      <c r="D339" s="236"/>
    </row>
    <row r="340" ht="12.75">
      <c r="D340" s="236"/>
    </row>
    <row r="341" ht="12.75">
      <c r="D341" s="236"/>
    </row>
    <row r="342" ht="12.75">
      <c r="D342" s="236"/>
    </row>
    <row r="343" ht="12.75">
      <c r="D343" s="236"/>
    </row>
    <row r="344" ht="12.75">
      <c r="D344" s="236"/>
    </row>
    <row r="345" ht="12.75">
      <c r="D345" s="236"/>
    </row>
    <row r="346" ht="12.75">
      <c r="D346" s="236"/>
    </row>
    <row r="347" ht="12.75">
      <c r="D347" s="236"/>
    </row>
    <row r="348" ht="12.75">
      <c r="D348" s="236"/>
    </row>
    <row r="349" ht="12.75">
      <c r="D349" s="236"/>
    </row>
    <row r="350" ht="12.75">
      <c r="D350" s="236"/>
    </row>
    <row r="351" ht="12.75">
      <c r="D351" s="236"/>
    </row>
    <row r="352" ht="12.75">
      <c r="D352" s="236"/>
    </row>
    <row r="353" ht="12.75">
      <c r="D353" s="236"/>
    </row>
    <row r="354" ht="12.75">
      <c r="D354" s="236"/>
    </row>
    <row r="355" ht="12.75">
      <c r="D355" s="236"/>
    </row>
    <row r="356" ht="12.75">
      <c r="D356" s="236"/>
    </row>
    <row r="357" ht="12.75">
      <c r="D357" s="236"/>
    </row>
    <row r="358" ht="12.75">
      <c r="D358" s="236"/>
    </row>
    <row r="359" ht="12.75">
      <c r="D359" s="236"/>
    </row>
    <row r="360" ht="12.75">
      <c r="D360" s="236"/>
    </row>
    <row r="361" ht="12.75">
      <c r="D361" s="236"/>
    </row>
    <row r="362" ht="12.75">
      <c r="D362" s="236"/>
    </row>
    <row r="363" ht="12.75">
      <c r="D363" s="236"/>
    </row>
    <row r="364" ht="12.75">
      <c r="D364" s="236"/>
    </row>
    <row r="365" ht="12.75">
      <c r="D365" s="236"/>
    </row>
    <row r="366" ht="12.75">
      <c r="D366" s="236"/>
    </row>
    <row r="367" ht="12.75">
      <c r="D367" s="236"/>
    </row>
    <row r="368" ht="12.75">
      <c r="D368" s="236"/>
    </row>
    <row r="369" ht="12.75">
      <c r="D369" s="236"/>
    </row>
    <row r="370" ht="12.75">
      <c r="D370" s="236"/>
    </row>
    <row r="371" ht="12.75">
      <c r="D371" s="236"/>
    </row>
    <row r="372" ht="12.75">
      <c r="D372" s="236"/>
    </row>
    <row r="373" ht="12.75">
      <c r="D373" s="236"/>
    </row>
    <row r="374" ht="12.75">
      <c r="D374" s="236"/>
    </row>
    <row r="375" ht="12.75">
      <c r="D375" s="236"/>
    </row>
    <row r="376" ht="12.75">
      <c r="D376" s="236"/>
    </row>
    <row r="377" ht="12.75">
      <c r="D377" s="236"/>
    </row>
    <row r="378" ht="12.75">
      <c r="D378" s="236"/>
    </row>
    <row r="379" ht="12.75">
      <c r="D379" s="236"/>
    </row>
    <row r="380" ht="12.75">
      <c r="D380" s="236"/>
    </row>
    <row r="381" ht="12.75">
      <c r="D381" s="236"/>
    </row>
    <row r="382" ht="12.75">
      <c r="D382" s="236"/>
    </row>
    <row r="383" ht="12.75">
      <c r="D383" s="236"/>
    </row>
    <row r="384" ht="12.75">
      <c r="D384" s="236"/>
    </row>
    <row r="385" ht="12.75">
      <c r="D385" s="236"/>
    </row>
    <row r="386" ht="12.75">
      <c r="D386" s="236"/>
    </row>
    <row r="387" ht="12.75">
      <c r="D387" s="236"/>
    </row>
    <row r="388" ht="12.75">
      <c r="D388" s="236"/>
    </row>
    <row r="389" ht="12.75">
      <c r="D389" s="236"/>
    </row>
    <row r="390" ht="12.75">
      <c r="D390" s="236"/>
    </row>
    <row r="391" ht="12.75">
      <c r="D391" s="236"/>
    </row>
    <row r="392" ht="12.75">
      <c r="D392" s="236"/>
    </row>
    <row r="393" ht="12.75">
      <c r="D393" s="236"/>
    </row>
    <row r="394" ht="12.75">
      <c r="D394" s="236"/>
    </row>
    <row r="395" ht="12.75">
      <c r="D395" s="236"/>
    </row>
    <row r="396" ht="12.75">
      <c r="D396" s="236"/>
    </row>
    <row r="397" ht="12.75">
      <c r="D397" s="236"/>
    </row>
    <row r="398" ht="12.75">
      <c r="D398" s="236"/>
    </row>
    <row r="399" ht="12.75">
      <c r="D399" s="236"/>
    </row>
    <row r="400" ht="12.75">
      <c r="D400" s="236"/>
    </row>
    <row r="401" ht="12.75">
      <c r="D401" s="236"/>
    </row>
    <row r="402" ht="12.75">
      <c r="D402" s="236"/>
    </row>
    <row r="403" ht="12.75">
      <c r="D403" s="236"/>
    </row>
    <row r="404" ht="12.75">
      <c r="D404" s="236"/>
    </row>
    <row r="405" ht="12.75">
      <c r="D405" s="236"/>
    </row>
    <row r="406" ht="12.75">
      <c r="D406" s="236"/>
    </row>
    <row r="407" ht="12.75">
      <c r="D407" s="236"/>
    </row>
    <row r="408" ht="12.75">
      <c r="D408" s="236"/>
    </row>
    <row r="409" ht="12.75">
      <c r="D409" s="236"/>
    </row>
    <row r="410" ht="12.75">
      <c r="D410" s="236"/>
    </row>
    <row r="411" ht="12.75">
      <c r="D411" s="236"/>
    </row>
    <row r="412" ht="12.75">
      <c r="D412" s="236"/>
    </row>
    <row r="413" ht="12.75">
      <c r="D413" s="236"/>
    </row>
    <row r="414" ht="12.75">
      <c r="D414" s="236"/>
    </row>
    <row r="415" ht="12.75">
      <c r="D415" s="236"/>
    </row>
    <row r="416" ht="12.75">
      <c r="D416" s="236"/>
    </row>
    <row r="417" ht="12.75">
      <c r="D417" s="236"/>
    </row>
    <row r="418" ht="12.75">
      <c r="D418" s="236"/>
    </row>
    <row r="419" ht="12.75">
      <c r="D419" s="236"/>
    </row>
    <row r="420" ht="12.75">
      <c r="D420" s="236"/>
    </row>
    <row r="421" ht="12.75">
      <c r="D421" s="236"/>
    </row>
    <row r="422" ht="12.75">
      <c r="D422" s="236"/>
    </row>
    <row r="423" ht="12.75">
      <c r="D423" s="236"/>
    </row>
    <row r="424" ht="12.75">
      <c r="D424" s="236"/>
    </row>
    <row r="425" ht="12.75">
      <c r="D425" s="236"/>
    </row>
    <row r="426" ht="12.75">
      <c r="D426" s="236"/>
    </row>
    <row r="427" ht="12.75">
      <c r="D427" s="236"/>
    </row>
    <row r="428" ht="12.75">
      <c r="D428" s="236"/>
    </row>
    <row r="429" ht="12.75">
      <c r="D429" s="236"/>
    </row>
    <row r="430" ht="12.75">
      <c r="D430" s="236"/>
    </row>
    <row r="431" ht="12.75">
      <c r="D431" s="236"/>
    </row>
    <row r="432" ht="12.75">
      <c r="D432" s="236"/>
    </row>
    <row r="433" ht="12.75">
      <c r="D433" s="236"/>
    </row>
    <row r="434" ht="12.75">
      <c r="D434" s="236"/>
    </row>
    <row r="435" ht="12.75">
      <c r="D435" s="236"/>
    </row>
    <row r="436" ht="12.75">
      <c r="D436" s="236"/>
    </row>
    <row r="437" ht="12.75">
      <c r="D437" s="236"/>
    </row>
    <row r="438" ht="12.75">
      <c r="D438" s="236"/>
    </row>
    <row r="439" ht="12.75">
      <c r="D439" s="236"/>
    </row>
    <row r="440" ht="12.75">
      <c r="D440" s="236"/>
    </row>
    <row r="441" ht="12.75">
      <c r="D441" s="236"/>
    </row>
    <row r="442" ht="12.75">
      <c r="D442" s="236"/>
    </row>
    <row r="443" ht="12.75">
      <c r="D443" s="236"/>
    </row>
    <row r="444" ht="12.75">
      <c r="D444" s="236"/>
    </row>
    <row r="445" ht="12.75">
      <c r="D445" s="236"/>
    </row>
    <row r="446" ht="12.75">
      <c r="D446" s="236"/>
    </row>
    <row r="447" ht="12.75">
      <c r="D447" s="236"/>
    </row>
    <row r="448" ht="12.75">
      <c r="D448" s="236"/>
    </row>
    <row r="449" ht="12.75">
      <c r="D449" s="236"/>
    </row>
    <row r="450" ht="12.75">
      <c r="D450" s="236"/>
    </row>
    <row r="451" ht="12.75">
      <c r="D451" s="236"/>
    </row>
    <row r="452" ht="12.75">
      <c r="D452" s="236"/>
    </row>
    <row r="453" ht="12.75">
      <c r="D453" s="236"/>
    </row>
    <row r="454" ht="12.75">
      <c r="D454" s="236"/>
    </row>
    <row r="455" ht="12.75">
      <c r="D455" s="236"/>
    </row>
    <row r="456" ht="12.75">
      <c r="D456" s="236"/>
    </row>
    <row r="457" ht="12.75">
      <c r="D457" s="236"/>
    </row>
    <row r="458" ht="12.75">
      <c r="D458" s="236"/>
    </row>
    <row r="459" ht="12.75">
      <c r="D459" s="236"/>
    </row>
    <row r="460" ht="12.75">
      <c r="D460" s="236"/>
    </row>
    <row r="461" ht="12.75">
      <c r="D461" s="236"/>
    </row>
    <row r="462" ht="12.75">
      <c r="D462" s="236"/>
    </row>
    <row r="463" ht="12.75">
      <c r="D463" s="236"/>
    </row>
    <row r="464" ht="12.75">
      <c r="D464" s="236"/>
    </row>
    <row r="465" ht="12.75">
      <c r="D465" s="236"/>
    </row>
    <row r="466" ht="12.75">
      <c r="D466" s="236"/>
    </row>
    <row r="467" ht="12.75">
      <c r="D467" s="236"/>
    </row>
    <row r="468" ht="12.75">
      <c r="D468" s="236"/>
    </row>
    <row r="469" ht="12.75">
      <c r="D469" s="236"/>
    </row>
    <row r="470" ht="12.75">
      <c r="D470" s="236"/>
    </row>
    <row r="471" ht="12.75">
      <c r="D471" s="236"/>
    </row>
    <row r="472" ht="12.75">
      <c r="D472" s="236"/>
    </row>
    <row r="473" ht="12.75">
      <c r="D473" s="236"/>
    </row>
    <row r="474" ht="12.75">
      <c r="D474" s="236"/>
    </row>
    <row r="475" ht="12.75">
      <c r="D475" s="236"/>
    </row>
    <row r="476" ht="12.75">
      <c r="D476" s="236"/>
    </row>
    <row r="477" ht="12.75">
      <c r="D477" s="236"/>
    </row>
    <row r="478" ht="12.75">
      <c r="D478" s="236"/>
    </row>
    <row r="479" ht="12.75">
      <c r="D479" s="236"/>
    </row>
    <row r="480" ht="12.75">
      <c r="D480" s="236"/>
    </row>
    <row r="481" ht="12.75">
      <c r="D481" s="236"/>
    </row>
    <row r="482" ht="12.75">
      <c r="D482" s="236"/>
    </row>
    <row r="483" ht="12.75">
      <c r="D483" s="236"/>
    </row>
    <row r="484" ht="12.75">
      <c r="D484" s="236"/>
    </row>
    <row r="485" ht="12.75">
      <c r="D485" s="236"/>
    </row>
    <row r="486" ht="12.75">
      <c r="D486" s="236"/>
    </row>
    <row r="487" ht="12.75">
      <c r="D487" s="236"/>
    </row>
    <row r="488" ht="12.75">
      <c r="D488" s="236"/>
    </row>
    <row r="489" ht="12.75">
      <c r="D489" s="236"/>
    </row>
    <row r="490" ht="12.75">
      <c r="D490" s="236"/>
    </row>
    <row r="491" ht="12.75">
      <c r="D491" s="236"/>
    </row>
    <row r="492" ht="12.75">
      <c r="D492" s="236"/>
    </row>
    <row r="493" ht="12.75">
      <c r="D493" s="236"/>
    </row>
    <row r="494" ht="12.75">
      <c r="D494" s="236"/>
    </row>
    <row r="495" ht="12.75">
      <c r="D495" s="236"/>
    </row>
    <row r="496" ht="12.75">
      <c r="D496" s="236"/>
    </row>
    <row r="497" ht="12.75">
      <c r="D497" s="236"/>
    </row>
    <row r="498" ht="12.75">
      <c r="D498" s="236"/>
    </row>
    <row r="499" ht="12.75">
      <c r="D499" s="236"/>
    </row>
    <row r="500" ht="12.75">
      <c r="D500" s="236"/>
    </row>
    <row r="501" ht="12.75">
      <c r="D501" s="236"/>
    </row>
    <row r="502" ht="12.75">
      <c r="D502" s="236"/>
    </row>
    <row r="503" ht="12.75">
      <c r="D503" s="236"/>
    </row>
    <row r="504" ht="12.75">
      <c r="D504" s="236"/>
    </row>
    <row r="505" ht="12.75">
      <c r="D505" s="236"/>
    </row>
    <row r="506" ht="12.75">
      <c r="D506" s="236"/>
    </row>
    <row r="507" ht="12.75">
      <c r="D507" s="236"/>
    </row>
    <row r="508" ht="12.75">
      <c r="D508" s="236"/>
    </row>
    <row r="509" ht="12.75">
      <c r="D509" s="236"/>
    </row>
    <row r="510" ht="12.75">
      <c r="D510" s="236"/>
    </row>
    <row r="511" ht="12.75">
      <c r="D511" s="236"/>
    </row>
    <row r="512" ht="12.75">
      <c r="D512" s="236"/>
    </row>
    <row r="513" ht="12.75">
      <c r="D513" s="236"/>
    </row>
    <row r="514" ht="12.75">
      <c r="D514" s="236"/>
    </row>
    <row r="515" ht="12.75">
      <c r="D515" s="236"/>
    </row>
    <row r="516" ht="12.75">
      <c r="D516" s="236"/>
    </row>
    <row r="517" ht="12.75">
      <c r="D517" s="236"/>
    </row>
    <row r="518" ht="12.75">
      <c r="D518" s="236"/>
    </row>
    <row r="519" ht="12.75">
      <c r="D519" s="236"/>
    </row>
    <row r="520" ht="12.75">
      <c r="D520" s="236"/>
    </row>
    <row r="521" ht="12.75">
      <c r="D521" s="236"/>
    </row>
    <row r="522" ht="12.75">
      <c r="D522" s="236"/>
    </row>
    <row r="523" ht="12.75">
      <c r="D523" s="236"/>
    </row>
    <row r="524" ht="12.75">
      <c r="D524" s="236"/>
    </row>
    <row r="525" ht="12.75">
      <c r="D525" s="236"/>
    </row>
    <row r="526" ht="12.75">
      <c r="D526" s="236"/>
    </row>
    <row r="527" ht="12.75">
      <c r="D527" s="236"/>
    </row>
    <row r="528" ht="12.75">
      <c r="D528" s="236"/>
    </row>
    <row r="529" ht="12.75">
      <c r="D529" s="236"/>
    </row>
    <row r="530" ht="12.75">
      <c r="D530" s="236"/>
    </row>
    <row r="531" ht="12.75">
      <c r="D531" s="236"/>
    </row>
    <row r="532" ht="12.75">
      <c r="D532" s="236"/>
    </row>
    <row r="533" ht="12.75">
      <c r="D533" s="236"/>
    </row>
    <row r="534" ht="12.75">
      <c r="D534" s="236"/>
    </row>
    <row r="535" ht="12.75">
      <c r="D535" s="236"/>
    </row>
    <row r="536" ht="12.75">
      <c r="D536" s="236"/>
    </row>
    <row r="537" ht="12.75">
      <c r="D537" s="236"/>
    </row>
    <row r="538" ht="12.75">
      <c r="D538" s="236"/>
    </row>
    <row r="539" ht="12.75">
      <c r="D539" s="236"/>
    </row>
    <row r="540" ht="12.75">
      <c r="D540" s="236"/>
    </row>
    <row r="541" ht="12.75">
      <c r="D541" s="236"/>
    </row>
    <row r="542" ht="12.75">
      <c r="D542" s="236"/>
    </row>
    <row r="543" ht="12.75">
      <c r="D543" s="236"/>
    </row>
    <row r="544" ht="12.75">
      <c r="D544" s="236"/>
    </row>
    <row r="545" ht="12.75">
      <c r="D545" s="236"/>
    </row>
    <row r="546" ht="12.75">
      <c r="D546" s="236"/>
    </row>
    <row r="547" ht="12.75">
      <c r="D547" s="236"/>
    </row>
    <row r="548" ht="12.75">
      <c r="D548" s="236"/>
    </row>
    <row r="549" ht="12.75">
      <c r="D549" s="236"/>
    </row>
    <row r="550" ht="12.75">
      <c r="D550" s="236"/>
    </row>
    <row r="551" ht="12.75">
      <c r="D551" s="236"/>
    </row>
    <row r="552" ht="12.75">
      <c r="D552" s="236"/>
    </row>
    <row r="553" ht="12.75">
      <c r="D553" s="236"/>
    </row>
    <row r="554" ht="12.75">
      <c r="D554" s="236"/>
    </row>
    <row r="555" ht="12.75">
      <c r="D555" s="236"/>
    </row>
    <row r="556" ht="12.75">
      <c r="D556" s="236"/>
    </row>
    <row r="557" ht="12.75">
      <c r="D557" s="236"/>
    </row>
    <row r="558" ht="12.75">
      <c r="D558" s="236"/>
    </row>
    <row r="559" ht="12.75">
      <c r="D559" s="236"/>
    </row>
    <row r="560" ht="12.75">
      <c r="D560" s="236"/>
    </row>
    <row r="561" ht="12.75">
      <c r="D561" s="236"/>
    </row>
    <row r="562" ht="12.75">
      <c r="D562" s="236"/>
    </row>
    <row r="563" ht="12.75">
      <c r="D563" s="236"/>
    </row>
    <row r="564" ht="12.75">
      <c r="D564" s="236"/>
    </row>
    <row r="565" ht="12.75">
      <c r="D565" s="236"/>
    </row>
    <row r="566" ht="12.75">
      <c r="D566" s="236"/>
    </row>
    <row r="567" ht="12.75">
      <c r="D567" s="236"/>
    </row>
    <row r="568" ht="12.75">
      <c r="D568" s="236"/>
    </row>
    <row r="569" ht="12.75">
      <c r="D569" s="236"/>
    </row>
    <row r="570" ht="12.75">
      <c r="D570" s="236"/>
    </row>
    <row r="571" ht="12.75">
      <c r="D571" s="236"/>
    </row>
    <row r="572" ht="12.75">
      <c r="D572" s="236"/>
    </row>
    <row r="573" ht="12.75">
      <c r="D573" s="236"/>
    </row>
    <row r="574" ht="12.75">
      <c r="D574" s="236"/>
    </row>
    <row r="575" ht="12.75">
      <c r="D575" s="236"/>
    </row>
    <row r="576" ht="12.75">
      <c r="D576" s="236"/>
    </row>
    <row r="577" ht="12.75">
      <c r="D577" s="236"/>
    </row>
    <row r="578" ht="12.75">
      <c r="D578" s="236"/>
    </row>
    <row r="579" ht="12.75">
      <c r="D579" s="236"/>
    </row>
    <row r="580" ht="12.75">
      <c r="D580" s="236"/>
    </row>
    <row r="581" ht="12.75">
      <c r="D581" s="236"/>
    </row>
    <row r="582" ht="12.75">
      <c r="D582" s="236"/>
    </row>
    <row r="583" ht="12.75">
      <c r="D583" s="236"/>
    </row>
    <row r="584" ht="12.75">
      <c r="D584" s="236"/>
    </row>
    <row r="585" ht="12.75">
      <c r="D585" s="236"/>
    </row>
    <row r="586" ht="12.75">
      <c r="D586" s="236"/>
    </row>
    <row r="587" ht="12.75">
      <c r="D587" s="236"/>
    </row>
    <row r="588" ht="12.75">
      <c r="D588" s="236"/>
    </row>
    <row r="589" ht="12.75">
      <c r="D589" s="236"/>
    </row>
    <row r="590" ht="12.75">
      <c r="D590" s="236"/>
    </row>
    <row r="591" ht="12.75">
      <c r="D591" s="236"/>
    </row>
    <row r="592" ht="12.75">
      <c r="D592" s="236"/>
    </row>
    <row r="593" ht="12.75">
      <c r="D593" s="236"/>
    </row>
    <row r="594" ht="12.75">
      <c r="D594" s="236"/>
    </row>
    <row r="595" ht="12.75">
      <c r="D595" s="236"/>
    </row>
    <row r="596" ht="12.75">
      <c r="D596" s="236"/>
    </row>
    <row r="597" ht="12.75">
      <c r="D597" s="236"/>
    </row>
    <row r="598" ht="12.75">
      <c r="D598" s="236"/>
    </row>
    <row r="599" ht="12.75">
      <c r="D599" s="236"/>
    </row>
    <row r="600" ht="12.75">
      <c r="D600" s="236"/>
    </row>
    <row r="601" ht="12.75">
      <c r="D601" s="236"/>
    </row>
    <row r="602" ht="12.75">
      <c r="D602" s="236"/>
    </row>
    <row r="603" ht="12.75">
      <c r="D603" s="236"/>
    </row>
    <row r="604" ht="12.75">
      <c r="D604" s="236"/>
    </row>
    <row r="605" ht="12.75">
      <c r="D605" s="236"/>
    </row>
    <row r="606" ht="12.75">
      <c r="D606" s="236"/>
    </row>
    <row r="607" ht="12.75">
      <c r="D607" s="236"/>
    </row>
    <row r="608" ht="12.75">
      <c r="D608" s="236"/>
    </row>
    <row r="609" ht="12.75">
      <c r="D609" s="236"/>
    </row>
    <row r="610" ht="12.75">
      <c r="D610" s="236"/>
    </row>
    <row r="611" ht="12.75">
      <c r="D611" s="236"/>
    </row>
    <row r="612" ht="12.75">
      <c r="D612" s="236"/>
    </row>
    <row r="613" ht="12.75">
      <c r="D613" s="236"/>
    </row>
    <row r="614" ht="12.75">
      <c r="D614" s="236"/>
    </row>
    <row r="615" ht="12.75">
      <c r="D615" s="236"/>
    </row>
    <row r="616" ht="12.75">
      <c r="D616" s="236"/>
    </row>
    <row r="617" ht="12.75">
      <c r="D617" s="236"/>
    </row>
    <row r="618" ht="12.75">
      <c r="D618" s="236"/>
    </row>
    <row r="619" ht="12.75">
      <c r="D619" s="236"/>
    </row>
    <row r="620" ht="12.75">
      <c r="D620" s="236"/>
    </row>
    <row r="621" ht="12.75">
      <c r="D621" s="236"/>
    </row>
    <row r="622" ht="12.75">
      <c r="D622" s="236"/>
    </row>
    <row r="623" ht="12.75">
      <c r="D623" s="236"/>
    </row>
    <row r="624" ht="12.75">
      <c r="D624" s="236"/>
    </row>
    <row r="625" ht="12.75">
      <c r="D625" s="236"/>
    </row>
    <row r="626" ht="12.75">
      <c r="D626" s="236"/>
    </row>
    <row r="627" ht="12.75">
      <c r="D627" s="236"/>
    </row>
    <row r="628" ht="12.75">
      <c r="D628" s="236"/>
    </row>
    <row r="629" ht="12.75">
      <c r="D629" s="236"/>
    </row>
    <row r="630" ht="12.75">
      <c r="D630" s="236"/>
    </row>
    <row r="631" ht="12.75">
      <c r="D631" s="236"/>
    </row>
    <row r="632" ht="12.75">
      <c r="D632" s="236"/>
    </row>
    <row r="633" ht="12.75">
      <c r="D633" s="236"/>
    </row>
    <row r="634" ht="12.75">
      <c r="D634" s="236"/>
    </row>
    <row r="635" ht="12.75">
      <c r="D635" s="236"/>
    </row>
    <row r="636" ht="12.75">
      <c r="D636" s="236"/>
    </row>
    <row r="637" ht="12.75">
      <c r="D637" s="236"/>
    </row>
    <row r="638" ht="12.75">
      <c r="D638" s="236"/>
    </row>
    <row r="639" ht="12.75">
      <c r="D639" s="236"/>
    </row>
    <row r="640" ht="12.75">
      <c r="D640" s="236"/>
    </row>
    <row r="641" ht="12.75">
      <c r="D641" s="236"/>
    </row>
    <row r="642" ht="12.75">
      <c r="D642" s="236"/>
    </row>
    <row r="643" ht="12.75">
      <c r="D643" s="236"/>
    </row>
    <row r="644" ht="12.75">
      <c r="D644" s="236"/>
    </row>
    <row r="645" ht="12.75">
      <c r="D645" s="236"/>
    </row>
    <row r="646" ht="12.75">
      <c r="D646" s="236"/>
    </row>
    <row r="647" ht="12.75">
      <c r="D647" s="236"/>
    </row>
    <row r="648" ht="12.75">
      <c r="D648" s="236"/>
    </row>
    <row r="649" ht="12.75">
      <c r="D649" s="236"/>
    </row>
    <row r="650" ht="12.75">
      <c r="D650" s="236"/>
    </row>
    <row r="651" ht="12.75">
      <c r="D651" s="236"/>
    </row>
    <row r="652" ht="12.75">
      <c r="D652" s="236"/>
    </row>
    <row r="653" ht="12.75">
      <c r="D653" s="236"/>
    </row>
    <row r="654" ht="12.75">
      <c r="D654" s="236"/>
    </row>
    <row r="655" ht="12.75">
      <c r="D655" s="236"/>
    </row>
    <row r="656" ht="12.75">
      <c r="D656" s="236"/>
    </row>
    <row r="657" ht="12.75">
      <c r="D657" s="236"/>
    </row>
    <row r="658" ht="12.75">
      <c r="D658" s="236"/>
    </row>
    <row r="659" ht="12.75">
      <c r="D659" s="236"/>
    </row>
    <row r="660" ht="12.75">
      <c r="D660" s="236"/>
    </row>
    <row r="661" ht="12.75">
      <c r="D661" s="236"/>
    </row>
    <row r="662" ht="12.75">
      <c r="D662" s="236"/>
    </row>
    <row r="663" ht="12.75">
      <c r="D663" s="236"/>
    </row>
    <row r="664" ht="12.75">
      <c r="D664" s="236"/>
    </row>
    <row r="665" ht="12.75">
      <c r="D665" s="236"/>
    </row>
    <row r="666" ht="12.75">
      <c r="D666" s="236"/>
    </row>
    <row r="667" ht="12.75">
      <c r="D667" s="236"/>
    </row>
    <row r="668" ht="12.75">
      <c r="D668" s="236"/>
    </row>
    <row r="669" ht="12.75">
      <c r="D669" s="236"/>
    </row>
    <row r="670" ht="12.75">
      <c r="D670" s="236"/>
    </row>
    <row r="671" ht="12.75">
      <c r="D671" s="236"/>
    </row>
    <row r="672" ht="12.75">
      <c r="D672" s="236"/>
    </row>
    <row r="673" ht="12.75">
      <c r="D673" s="236"/>
    </row>
    <row r="674" ht="12.75">
      <c r="D674" s="236"/>
    </row>
    <row r="675" ht="12.75">
      <c r="D675" s="236"/>
    </row>
    <row r="676" ht="12.75">
      <c r="D676" s="236"/>
    </row>
    <row r="677" ht="12.75">
      <c r="D677" s="236"/>
    </row>
    <row r="678" ht="12.75">
      <c r="D678" s="236"/>
    </row>
    <row r="679" ht="12.75">
      <c r="D679" s="236"/>
    </row>
    <row r="680" ht="12.75">
      <c r="D680" s="236"/>
    </row>
    <row r="681" ht="12.75">
      <c r="D681" s="236"/>
    </row>
    <row r="682" ht="12.75">
      <c r="D682" s="236"/>
    </row>
    <row r="683" ht="12.75">
      <c r="D683" s="236"/>
    </row>
    <row r="684" ht="12.75">
      <c r="D684" s="236"/>
    </row>
    <row r="685" ht="12.75">
      <c r="D685" s="236"/>
    </row>
    <row r="686" ht="12.75">
      <c r="D686" s="236"/>
    </row>
    <row r="687" ht="12.75">
      <c r="D687" s="236"/>
    </row>
    <row r="688" ht="12.75">
      <c r="D688" s="236"/>
    </row>
    <row r="689" ht="12.75">
      <c r="D689" s="236"/>
    </row>
    <row r="690" ht="12.75">
      <c r="D690" s="236"/>
    </row>
    <row r="691" ht="12.75">
      <c r="D691" s="236"/>
    </row>
    <row r="692" ht="12.75">
      <c r="D692" s="236"/>
    </row>
    <row r="693" ht="12.75">
      <c r="D693" s="236"/>
    </row>
    <row r="694" ht="12.75">
      <c r="D694" s="236"/>
    </row>
    <row r="695" ht="12.75">
      <c r="D695" s="236"/>
    </row>
    <row r="696" ht="12.75">
      <c r="D696" s="236"/>
    </row>
    <row r="697" ht="12.75">
      <c r="D697" s="236"/>
    </row>
    <row r="698" ht="12.75">
      <c r="D698" s="236"/>
    </row>
    <row r="699" ht="12.75">
      <c r="D699" s="236"/>
    </row>
    <row r="700" ht="12.75">
      <c r="D700" s="236"/>
    </row>
    <row r="701" ht="12.75">
      <c r="D701" s="236"/>
    </row>
    <row r="702" ht="12.75">
      <c r="D702" s="236"/>
    </row>
    <row r="703" ht="12.75">
      <c r="D703" s="236"/>
    </row>
    <row r="704" ht="12.75">
      <c r="D704" s="236"/>
    </row>
    <row r="705" ht="12.75">
      <c r="D705" s="236"/>
    </row>
    <row r="706" ht="12.75">
      <c r="D706" s="236"/>
    </row>
    <row r="707" ht="12.75">
      <c r="D707" s="236"/>
    </row>
    <row r="708" ht="12.75">
      <c r="D708" s="236"/>
    </row>
    <row r="709" ht="12.75">
      <c r="D709" s="236"/>
    </row>
    <row r="710" ht="12.75">
      <c r="D710" s="236"/>
    </row>
    <row r="711" ht="12.75">
      <c r="D711" s="236"/>
    </row>
    <row r="712" ht="12.75">
      <c r="D712" s="236"/>
    </row>
    <row r="713" ht="12.75">
      <c r="D713" s="236"/>
    </row>
    <row r="714" ht="12.75">
      <c r="D714" s="236"/>
    </row>
    <row r="715" ht="12.75">
      <c r="D715" s="236"/>
    </row>
    <row r="716" ht="12.75">
      <c r="D716" s="236"/>
    </row>
    <row r="717" ht="12.75">
      <c r="D717" s="236"/>
    </row>
    <row r="718" ht="12.75">
      <c r="D718" s="236"/>
    </row>
    <row r="719" ht="12.75">
      <c r="D719" s="236"/>
    </row>
    <row r="720" ht="12.75">
      <c r="D720" s="236"/>
    </row>
    <row r="721" ht="12.75">
      <c r="D721" s="236"/>
    </row>
    <row r="722" ht="12.75">
      <c r="D722" s="236"/>
    </row>
    <row r="723" ht="12.75">
      <c r="D723" s="236"/>
    </row>
    <row r="724" ht="12.75">
      <c r="D724" s="236"/>
    </row>
    <row r="725" ht="12.75">
      <c r="D725" s="236"/>
    </row>
    <row r="726" ht="12.75">
      <c r="D726" s="236"/>
    </row>
    <row r="727" ht="12.75">
      <c r="D727" s="236"/>
    </row>
    <row r="728" ht="12.75">
      <c r="D728" s="236"/>
    </row>
    <row r="729" ht="12.75">
      <c r="D729" s="236"/>
    </row>
    <row r="730" ht="12.75">
      <c r="D730" s="236"/>
    </row>
    <row r="731" ht="12.75">
      <c r="D731" s="236"/>
    </row>
    <row r="732" ht="12.75">
      <c r="D732" s="236"/>
    </row>
    <row r="733" ht="12.75">
      <c r="D733" s="236"/>
    </row>
    <row r="734" ht="12.75">
      <c r="D734" s="236"/>
    </row>
    <row r="735" ht="12.75">
      <c r="D735" s="236"/>
    </row>
    <row r="736" ht="12.75">
      <c r="D736" s="236"/>
    </row>
    <row r="737" ht="12.75">
      <c r="D737" s="236"/>
    </row>
    <row r="738" ht="12.75">
      <c r="D738" s="236"/>
    </row>
    <row r="739" ht="12.75">
      <c r="D739" s="236"/>
    </row>
    <row r="740" ht="12.75">
      <c r="D740" s="236"/>
    </row>
    <row r="741" ht="12.75">
      <c r="D741" s="236"/>
    </row>
    <row r="742" ht="12.75">
      <c r="D742" s="236"/>
    </row>
    <row r="743" ht="12.75">
      <c r="D743" s="236"/>
    </row>
    <row r="744" ht="12.75">
      <c r="D744" s="236"/>
    </row>
    <row r="745" ht="12.75">
      <c r="D745" s="236"/>
    </row>
    <row r="746" ht="12.75">
      <c r="D746" s="236"/>
    </row>
    <row r="747" ht="12.75">
      <c r="D747" s="236"/>
    </row>
    <row r="748" ht="12.75">
      <c r="D748" s="236"/>
    </row>
    <row r="749" ht="12.75">
      <c r="D749" s="236"/>
    </row>
    <row r="750" ht="12.75">
      <c r="D750" s="236"/>
    </row>
    <row r="751" ht="12.75">
      <c r="D751" s="236"/>
    </row>
    <row r="752" ht="12.75">
      <c r="D752" s="236"/>
    </row>
    <row r="753" ht="12.75">
      <c r="D753" s="236"/>
    </row>
    <row r="754" ht="12.75">
      <c r="D754" s="236"/>
    </row>
    <row r="755" ht="12.75">
      <c r="D755" s="236"/>
    </row>
    <row r="756" ht="12.75">
      <c r="D756" s="236"/>
    </row>
    <row r="757" ht="12.75">
      <c r="D757" s="236"/>
    </row>
    <row r="758" ht="12.75">
      <c r="D758" s="236"/>
    </row>
    <row r="759" ht="12.75">
      <c r="D759" s="236"/>
    </row>
    <row r="760" ht="12.75">
      <c r="D760" s="236"/>
    </row>
    <row r="761" ht="12.75">
      <c r="D761" s="236"/>
    </row>
    <row r="762" ht="12.75">
      <c r="D762" s="236"/>
    </row>
    <row r="763" ht="12.75">
      <c r="D763" s="236"/>
    </row>
    <row r="764" ht="12.75">
      <c r="D764" s="236"/>
    </row>
    <row r="765" ht="12.75">
      <c r="D765" s="236"/>
    </row>
    <row r="766" ht="12.75">
      <c r="D766" s="236"/>
    </row>
    <row r="767" ht="12.75">
      <c r="D767" s="236"/>
    </row>
    <row r="768" ht="12.75">
      <c r="D768" s="236"/>
    </row>
    <row r="769" ht="12.75">
      <c r="D769" s="236"/>
    </row>
    <row r="770" ht="12.75">
      <c r="D770" s="236"/>
    </row>
    <row r="771" ht="12.75">
      <c r="D771" s="236"/>
    </row>
    <row r="772" ht="12.75">
      <c r="D772" s="236"/>
    </row>
    <row r="773" ht="12.75">
      <c r="D773" s="236"/>
    </row>
    <row r="774" ht="12.75">
      <c r="D774" s="236"/>
    </row>
    <row r="775" ht="12.75">
      <c r="D775" s="236"/>
    </row>
    <row r="776" ht="12.75">
      <c r="D776" s="236"/>
    </row>
    <row r="777" ht="12.75">
      <c r="D777" s="236"/>
    </row>
    <row r="778" ht="12.75">
      <c r="D778" s="236"/>
    </row>
    <row r="779" ht="12.75">
      <c r="D779" s="236"/>
    </row>
    <row r="780" ht="12.75">
      <c r="D780" s="236"/>
    </row>
    <row r="781" ht="12.75">
      <c r="D781" s="236"/>
    </row>
    <row r="782" ht="12.75">
      <c r="D782" s="236"/>
    </row>
    <row r="783" ht="12.75">
      <c r="D783" s="236"/>
    </row>
    <row r="784" ht="12.75">
      <c r="D784" s="236"/>
    </row>
    <row r="785" ht="12.75">
      <c r="D785" s="236"/>
    </row>
    <row r="786" ht="12.75">
      <c r="D786" s="236"/>
    </row>
    <row r="787" ht="12.75">
      <c r="D787" s="236"/>
    </row>
    <row r="788" ht="12.75">
      <c r="D788" s="236"/>
    </row>
    <row r="789" ht="12.75">
      <c r="D789" s="236"/>
    </row>
    <row r="790" ht="12.75">
      <c r="D790" s="236"/>
    </row>
    <row r="791" ht="12.75">
      <c r="D791" s="236"/>
    </row>
    <row r="792" ht="12.75">
      <c r="D792" s="236"/>
    </row>
    <row r="793" ht="12.75">
      <c r="D793" s="236"/>
    </row>
    <row r="794" ht="12.75">
      <c r="D794" s="236"/>
    </row>
    <row r="795" ht="12.75">
      <c r="D795" s="236"/>
    </row>
    <row r="796" ht="12.75">
      <c r="D796" s="236"/>
    </row>
    <row r="797" ht="12.75">
      <c r="D797" s="236"/>
    </row>
    <row r="798" ht="12.75">
      <c r="D798" s="236"/>
    </row>
    <row r="799" ht="12.75">
      <c r="D799" s="236"/>
    </row>
    <row r="800" ht="12.75">
      <c r="D800" s="236"/>
    </row>
    <row r="801" ht="12.75">
      <c r="D801" s="236"/>
    </row>
    <row r="802" ht="12.75">
      <c r="D802" s="236"/>
    </row>
    <row r="803" ht="12.75">
      <c r="D803" s="236"/>
    </row>
    <row r="804" ht="12.75">
      <c r="D804" s="236"/>
    </row>
    <row r="805" ht="12.75">
      <c r="D805" s="236"/>
    </row>
    <row r="806" ht="12.75">
      <c r="D806" s="236"/>
    </row>
    <row r="807" ht="12.75">
      <c r="D807" s="236"/>
    </row>
    <row r="808" ht="12.75">
      <c r="D808" s="236"/>
    </row>
    <row r="809" ht="12.75">
      <c r="D809" s="236"/>
    </row>
    <row r="810" ht="12.75">
      <c r="D810" s="236"/>
    </row>
    <row r="811" ht="12.75">
      <c r="D811" s="236"/>
    </row>
    <row r="812" ht="12.75">
      <c r="D812" s="236"/>
    </row>
    <row r="813" ht="12.75">
      <c r="D813" s="236"/>
    </row>
    <row r="814" ht="12.75">
      <c r="D814" s="236"/>
    </row>
    <row r="815" ht="12.75">
      <c r="D815" s="236"/>
    </row>
    <row r="816" ht="12.75">
      <c r="D816" s="236"/>
    </row>
    <row r="817" ht="12.75">
      <c r="D817" s="236"/>
    </row>
    <row r="818" ht="12.75">
      <c r="D818" s="236"/>
    </row>
    <row r="819" ht="12.75">
      <c r="D819" s="236"/>
    </row>
    <row r="820" ht="12.75">
      <c r="D820" s="236"/>
    </row>
    <row r="821" ht="12.75">
      <c r="D821" s="236"/>
    </row>
    <row r="822" ht="12.75">
      <c r="D822" s="236"/>
    </row>
    <row r="823" ht="12.75">
      <c r="D823" s="236"/>
    </row>
    <row r="824" ht="12.75">
      <c r="D824" s="236"/>
    </row>
    <row r="825" ht="12.75">
      <c r="D825" s="236"/>
    </row>
    <row r="826" ht="12.75">
      <c r="D826" s="236"/>
    </row>
    <row r="827" ht="12.75">
      <c r="D827" s="236"/>
    </row>
    <row r="828" ht="12.75">
      <c r="D828" s="236"/>
    </row>
    <row r="829" ht="12.75">
      <c r="D829" s="236"/>
    </row>
    <row r="830" ht="12.75">
      <c r="D830" s="236"/>
    </row>
    <row r="831" ht="12.75">
      <c r="D831" s="236"/>
    </row>
    <row r="832" ht="12.75">
      <c r="D832" s="236"/>
    </row>
    <row r="833" ht="12.75">
      <c r="D833" s="236"/>
    </row>
    <row r="834" ht="12.75">
      <c r="D834" s="236"/>
    </row>
    <row r="835" ht="12.75">
      <c r="D835" s="236"/>
    </row>
    <row r="836" ht="12.75">
      <c r="D836" s="236"/>
    </row>
    <row r="837" ht="12.75">
      <c r="D837" s="236"/>
    </row>
    <row r="838" ht="12.75">
      <c r="D838" s="236"/>
    </row>
    <row r="839" ht="12.75">
      <c r="D839" s="236"/>
    </row>
    <row r="840" ht="12.75">
      <c r="D840" s="236"/>
    </row>
    <row r="841" ht="12.75">
      <c r="D841" s="236"/>
    </row>
    <row r="842" ht="12.75">
      <c r="D842" s="236"/>
    </row>
    <row r="843" ht="12.75">
      <c r="D843" s="236"/>
    </row>
    <row r="844" ht="12.75">
      <c r="D844" s="236"/>
    </row>
    <row r="845" ht="12.75">
      <c r="D845" s="236"/>
    </row>
    <row r="846" ht="12.75">
      <c r="D846" s="236"/>
    </row>
    <row r="847" ht="12.75">
      <c r="D847" s="236"/>
    </row>
    <row r="848" ht="12.75">
      <c r="D848" s="236"/>
    </row>
    <row r="849" ht="12.75">
      <c r="D849" s="236"/>
    </row>
    <row r="850" ht="12.75">
      <c r="D850" s="236"/>
    </row>
    <row r="851" ht="12.75">
      <c r="D851" s="236"/>
    </row>
    <row r="852" ht="12.75">
      <c r="D852" s="236"/>
    </row>
    <row r="853" ht="12.75">
      <c r="D853" s="236"/>
    </row>
    <row r="854" ht="12.75">
      <c r="D854" s="236"/>
    </row>
    <row r="855" ht="12.75">
      <c r="D855" s="236"/>
    </row>
    <row r="856" ht="12.75">
      <c r="D856" s="236"/>
    </row>
    <row r="857" ht="12.75">
      <c r="D857" s="236"/>
    </row>
    <row r="858" ht="12.75">
      <c r="D858" s="236"/>
    </row>
    <row r="859" ht="12.75">
      <c r="D859" s="236"/>
    </row>
    <row r="860" ht="12.75">
      <c r="D860" s="236"/>
    </row>
    <row r="861" ht="12.75">
      <c r="D861" s="236"/>
    </row>
    <row r="862" ht="12.75">
      <c r="D862" s="236"/>
    </row>
    <row r="863" ht="12.75">
      <c r="D863" s="236"/>
    </row>
    <row r="864" ht="12.75">
      <c r="D864" s="236"/>
    </row>
    <row r="865" ht="12.75">
      <c r="D865" s="236"/>
    </row>
    <row r="866" ht="12.75">
      <c r="D866" s="236"/>
    </row>
    <row r="867" ht="12.75">
      <c r="D867" s="236"/>
    </row>
    <row r="868" ht="12.75">
      <c r="D868" s="236"/>
    </row>
    <row r="869" ht="12.75">
      <c r="D869" s="236"/>
    </row>
    <row r="870" ht="12.75">
      <c r="D870" s="236"/>
    </row>
    <row r="871" ht="12.75">
      <c r="D871" s="236"/>
    </row>
    <row r="872" ht="12.75">
      <c r="D872" s="236"/>
    </row>
    <row r="873" ht="12.75">
      <c r="D873" s="236"/>
    </row>
    <row r="874" ht="12.75">
      <c r="D874" s="236"/>
    </row>
    <row r="875" ht="12.75">
      <c r="D875" s="236"/>
    </row>
    <row r="876" ht="12.75">
      <c r="D876" s="236"/>
    </row>
    <row r="877" ht="12.75">
      <c r="D877" s="236"/>
    </row>
    <row r="878" ht="12.75">
      <c r="D878" s="236"/>
    </row>
    <row r="879" ht="12.75">
      <c r="D879" s="236"/>
    </row>
    <row r="880" ht="12.75">
      <c r="D880" s="236"/>
    </row>
    <row r="881" ht="12.75">
      <c r="D881" s="236"/>
    </row>
    <row r="882" ht="12.75">
      <c r="D882" s="236"/>
    </row>
    <row r="883" ht="12.75">
      <c r="D883" s="236"/>
    </row>
    <row r="884" ht="12.75">
      <c r="D884" s="236"/>
    </row>
    <row r="885" ht="12.75">
      <c r="D885" s="236"/>
    </row>
    <row r="886" ht="12.75">
      <c r="D886" s="236"/>
    </row>
    <row r="887" ht="12.75">
      <c r="D887" s="236"/>
    </row>
    <row r="888" ht="12.75">
      <c r="D888" s="236"/>
    </row>
    <row r="889" ht="12.75">
      <c r="D889" s="236"/>
    </row>
    <row r="890" ht="12.75">
      <c r="D890" s="236"/>
    </row>
    <row r="891" ht="12.75">
      <c r="D891" s="236"/>
    </row>
    <row r="892" ht="12.75">
      <c r="D892" s="236"/>
    </row>
    <row r="893" ht="12.75">
      <c r="D893" s="236"/>
    </row>
    <row r="894" ht="12.75">
      <c r="D894" s="236"/>
    </row>
    <row r="895" ht="12.75">
      <c r="D895" s="236"/>
    </row>
    <row r="896" ht="12.75">
      <c r="D896" s="236"/>
    </row>
    <row r="897" ht="12.75">
      <c r="D897" s="236"/>
    </row>
    <row r="898" ht="12.75">
      <c r="D898" s="236"/>
    </row>
    <row r="899" ht="12.75">
      <c r="D899" s="236"/>
    </row>
    <row r="900" ht="12.75">
      <c r="D900" s="236"/>
    </row>
    <row r="901" ht="12.75">
      <c r="D901" s="236"/>
    </row>
    <row r="902" ht="12.75">
      <c r="D902" s="236"/>
    </row>
    <row r="903" ht="12.75">
      <c r="D903" s="236"/>
    </row>
    <row r="904" ht="12.75">
      <c r="D904" s="236"/>
    </row>
    <row r="905" ht="12.75">
      <c r="D905" s="236"/>
    </row>
    <row r="906" ht="12.75">
      <c r="D906" s="236"/>
    </row>
    <row r="907" ht="12.75">
      <c r="D907" s="236"/>
    </row>
    <row r="908" ht="12.75">
      <c r="D908" s="236"/>
    </row>
    <row r="909" ht="12.75">
      <c r="D909" s="236"/>
    </row>
    <row r="910" ht="12.75">
      <c r="D910" s="236"/>
    </row>
    <row r="911" ht="12.75">
      <c r="D911" s="236"/>
    </row>
    <row r="912" ht="12.75">
      <c r="D912" s="236"/>
    </row>
    <row r="913" ht="12.75">
      <c r="D913" s="236"/>
    </row>
    <row r="914" ht="12.75">
      <c r="D914" s="236"/>
    </row>
    <row r="915" ht="12.75">
      <c r="D915" s="236"/>
    </row>
    <row r="916" ht="12.75">
      <c r="D916" s="236"/>
    </row>
    <row r="917" ht="12.75">
      <c r="D917" s="236"/>
    </row>
    <row r="918" ht="12.75">
      <c r="D918" s="236"/>
    </row>
    <row r="919" ht="12.75">
      <c r="D919" s="236"/>
    </row>
    <row r="920" ht="12.75">
      <c r="D920" s="236"/>
    </row>
    <row r="921" ht="12.75">
      <c r="D921" s="236"/>
    </row>
    <row r="922" ht="12.75">
      <c r="D922" s="236"/>
    </row>
    <row r="923" ht="12.75">
      <c r="D923" s="236"/>
    </row>
    <row r="924" ht="12.75">
      <c r="D924" s="236"/>
    </row>
    <row r="925" ht="12.75">
      <c r="D925" s="236"/>
    </row>
    <row r="926" ht="12.75">
      <c r="D926" s="236"/>
    </row>
    <row r="927" ht="12.75">
      <c r="D927" s="236"/>
    </row>
    <row r="928" ht="12.75">
      <c r="D928" s="236"/>
    </row>
    <row r="929" ht="12.75">
      <c r="D929" s="236"/>
    </row>
    <row r="930" ht="12.75">
      <c r="D930" s="236"/>
    </row>
    <row r="931" ht="12.75">
      <c r="D931" s="236"/>
    </row>
    <row r="932" ht="12.75">
      <c r="D932" s="236"/>
    </row>
    <row r="933" ht="12.75">
      <c r="D933" s="236"/>
    </row>
    <row r="934" ht="12.75">
      <c r="D934" s="236"/>
    </row>
    <row r="935" ht="12.75">
      <c r="D935" s="236"/>
    </row>
    <row r="936" ht="12.75">
      <c r="D936" s="236"/>
    </row>
    <row r="937" ht="12.75">
      <c r="D937" s="236"/>
    </row>
    <row r="938" ht="12.75">
      <c r="D938" s="236"/>
    </row>
    <row r="939" ht="12.75">
      <c r="D939" s="236"/>
    </row>
    <row r="940" ht="12.75">
      <c r="D940" s="236"/>
    </row>
    <row r="941" ht="12.75">
      <c r="D941" s="236"/>
    </row>
    <row r="942" ht="12.75">
      <c r="D942" s="236"/>
    </row>
    <row r="943" ht="12.75">
      <c r="D943" s="236"/>
    </row>
    <row r="944" ht="12.75">
      <c r="D944" s="236"/>
    </row>
    <row r="945" ht="12.75">
      <c r="D945" s="236"/>
    </row>
    <row r="946" ht="12.75">
      <c r="D946" s="236"/>
    </row>
    <row r="947" ht="12.75">
      <c r="D947" s="236"/>
    </row>
    <row r="948" ht="12.75">
      <c r="D948" s="236"/>
    </row>
    <row r="949" ht="12.75">
      <c r="D949" s="236"/>
    </row>
    <row r="950" ht="12.75">
      <c r="D950" s="236"/>
    </row>
    <row r="951" ht="12.75">
      <c r="D951" s="236"/>
    </row>
    <row r="952" ht="12.75">
      <c r="D952" s="236"/>
    </row>
    <row r="953" ht="12.75">
      <c r="D953" s="236"/>
    </row>
    <row r="954" ht="12.75">
      <c r="D954" s="236"/>
    </row>
    <row r="955" ht="12.75">
      <c r="D955" s="236"/>
    </row>
    <row r="956" ht="12.75">
      <c r="D956" s="236"/>
    </row>
    <row r="957" ht="12.75">
      <c r="D957" s="236"/>
    </row>
    <row r="958" ht="12.75">
      <c r="D958" s="236"/>
    </row>
    <row r="959" ht="12.75">
      <c r="D959" s="236"/>
    </row>
    <row r="960" ht="12.75">
      <c r="D960" s="236"/>
    </row>
    <row r="961" ht="12.75">
      <c r="D961" s="236"/>
    </row>
    <row r="962" ht="12.75">
      <c r="D962" s="236"/>
    </row>
    <row r="963" ht="12.75">
      <c r="D963" s="236"/>
    </row>
    <row r="964" ht="12.75">
      <c r="D964" s="236"/>
    </row>
    <row r="965" ht="12.75">
      <c r="D965" s="236"/>
    </row>
    <row r="966" ht="12.75">
      <c r="D966" s="236"/>
    </row>
    <row r="967" ht="12.75">
      <c r="D967" s="236"/>
    </row>
    <row r="968" ht="12.75">
      <c r="D968" s="236"/>
    </row>
    <row r="969" ht="12.75">
      <c r="D969" s="236"/>
    </row>
    <row r="970" ht="12.75">
      <c r="D970" s="236"/>
    </row>
    <row r="971" ht="12.75">
      <c r="D971" s="236"/>
    </row>
    <row r="972" ht="12.75">
      <c r="D972" s="236"/>
    </row>
    <row r="973" ht="12.75">
      <c r="D973" s="236"/>
    </row>
    <row r="974" ht="12.75">
      <c r="D974" s="236"/>
    </row>
    <row r="975" ht="12.75">
      <c r="D975" s="236"/>
    </row>
    <row r="976" ht="12.75">
      <c r="D976" s="236"/>
    </row>
    <row r="977" ht="12.75">
      <c r="D977" s="236"/>
    </row>
    <row r="978" ht="12.75">
      <c r="D978" s="236"/>
    </row>
    <row r="979" ht="12.75">
      <c r="D979" s="236"/>
    </row>
    <row r="980" ht="12.75">
      <c r="D980" s="236"/>
    </row>
    <row r="981" ht="12.75">
      <c r="D981" s="236"/>
    </row>
    <row r="982" ht="12.75">
      <c r="D982" s="236"/>
    </row>
    <row r="983" ht="12.75">
      <c r="D983" s="236"/>
    </row>
    <row r="984" ht="12.75">
      <c r="D984" s="236"/>
    </row>
    <row r="985" ht="12.75">
      <c r="D985" s="236"/>
    </row>
    <row r="986" ht="12.75">
      <c r="D986" s="236"/>
    </row>
    <row r="987" ht="12.75">
      <c r="D987" s="236"/>
    </row>
    <row r="988" ht="12.75">
      <c r="D988" s="236"/>
    </row>
    <row r="989" ht="12.75">
      <c r="D989" s="236"/>
    </row>
    <row r="990" ht="12.75">
      <c r="D990" s="236"/>
    </row>
    <row r="991" ht="12.75">
      <c r="D991" s="236"/>
    </row>
    <row r="992" ht="12.75">
      <c r="D992" s="236"/>
    </row>
    <row r="993" ht="12.75">
      <c r="D993" s="236"/>
    </row>
    <row r="994" ht="12.75">
      <c r="D994" s="236"/>
    </row>
    <row r="995" ht="12.75">
      <c r="D995" s="236"/>
    </row>
    <row r="996" ht="12.75">
      <c r="D996" s="236"/>
    </row>
    <row r="997" ht="12.75">
      <c r="D997" s="236"/>
    </row>
    <row r="998" ht="12.75">
      <c r="D998" s="236"/>
    </row>
    <row r="999" ht="12.75">
      <c r="D999" s="236"/>
    </row>
    <row r="1000" ht="12.75">
      <c r="D1000" s="236"/>
    </row>
    <row r="1001" ht="12.75">
      <c r="D1001" s="236"/>
    </row>
    <row r="1002" ht="12.75">
      <c r="D1002" s="236"/>
    </row>
    <row r="1003" ht="12.75">
      <c r="D1003" s="236"/>
    </row>
    <row r="1004" ht="12.75">
      <c r="D1004" s="236"/>
    </row>
    <row r="1005" ht="12.75">
      <c r="D1005" s="236"/>
    </row>
    <row r="1006" ht="12.75">
      <c r="D1006" s="236"/>
    </row>
    <row r="1007" ht="12.75">
      <c r="D1007" s="236"/>
    </row>
    <row r="1008" ht="12.75">
      <c r="D1008" s="236"/>
    </row>
    <row r="1009" ht="12.75">
      <c r="D1009" s="236"/>
    </row>
    <row r="1010" ht="12.75">
      <c r="D1010" s="236"/>
    </row>
    <row r="1011" ht="12.75">
      <c r="D1011" s="236"/>
    </row>
    <row r="1012" ht="12.75">
      <c r="D1012" s="236"/>
    </row>
    <row r="1013" ht="12.75">
      <c r="D1013" s="236"/>
    </row>
    <row r="1014" ht="12.75">
      <c r="D1014" s="236"/>
    </row>
    <row r="1015" ht="12.75">
      <c r="D1015" s="236"/>
    </row>
    <row r="1016" ht="12.75">
      <c r="D1016" s="236"/>
    </row>
    <row r="1017" ht="12.75">
      <c r="D1017" s="236"/>
    </row>
    <row r="1018" ht="12.75">
      <c r="D1018" s="236"/>
    </row>
    <row r="1019" ht="12.75">
      <c r="D1019" s="236"/>
    </row>
    <row r="1020" ht="12.75">
      <c r="D1020" s="236"/>
    </row>
    <row r="1021" ht="12.75">
      <c r="D1021" s="236"/>
    </row>
    <row r="1022" ht="12.75">
      <c r="D1022" s="236"/>
    </row>
    <row r="1023" ht="12.75">
      <c r="D1023" s="236"/>
    </row>
    <row r="1024" ht="12.75">
      <c r="D1024" s="236"/>
    </row>
    <row r="1025" ht="12.75">
      <c r="D1025" s="236"/>
    </row>
    <row r="1026" ht="12.75">
      <c r="D1026" s="236"/>
    </row>
    <row r="1027" ht="12.75">
      <c r="D1027" s="236"/>
    </row>
    <row r="1028" ht="12.75">
      <c r="D1028" s="236"/>
    </row>
    <row r="1029" ht="12.75">
      <c r="D1029" s="236"/>
    </row>
    <row r="1030" ht="12.75">
      <c r="D1030" s="236"/>
    </row>
    <row r="1031" ht="12.75">
      <c r="D1031" s="236"/>
    </row>
    <row r="1032" ht="12.75">
      <c r="D1032" s="236"/>
    </row>
    <row r="1033" ht="12.75">
      <c r="D1033" s="236"/>
    </row>
    <row r="1034" ht="12.75">
      <c r="D1034" s="236"/>
    </row>
    <row r="1035" ht="12.75">
      <c r="D1035" s="236"/>
    </row>
    <row r="1036" ht="12.75">
      <c r="D1036" s="236"/>
    </row>
    <row r="1037" ht="12.75">
      <c r="D1037" s="236"/>
    </row>
    <row r="1038" ht="12.75">
      <c r="D1038" s="236"/>
    </row>
    <row r="1039" ht="12.75">
      <c r="D1039" s="236"/>
    </row>
    <row r="1040" ht="12.75">
      <c r="D1040" s="236"/>
    </row>
    <row r="1041" ht="12.75">
      <c r="D1041" s="236"/>
    </row>
    <row r="1042" ht="12.75">
      <c r="D1042" s="236"/>
    </row>
    <row r="1043" ht="12.75">
      <c r="D1043" s="236"/>
    </row>
    <row r="1044" ht="12.75">
      <c r="D1044" s="236"/>
    </row>
    <row r="1045" ht="12.75">
      <c r="D1045" s="236"/>
    </row>
    <row r="1046" ht="12.75">
      <c r="D1046" s="236"/>
    </row>
    <row r="1047" ht="12.75">
      <c r="D1047" s="236"/>
    </row>
    <row r="1048" ht="12.75">
      <c r="D1048" s="236"/>
    </row>
    <row r="1049" ht="12.75">
      <c r="D1049" s="236"/>
    </row>
    <row r="1050" ht="12.75">
      <c r="D1050" s="236"/>
    </row>
    <row r="1051" ht="12.75">
      <c r="D1051" s="236"/>
    </row>
    <row r="1052" ht="12.75">
      <c r="D1052" s="236"/>
    </row>
    <row r="1053" ht="12.75">
      <c r="D1053" s="236"/>
    </row>
    <row r="1054" ht="12.75">
      <c r="D1054" s="236"/>
    </row>
    <row r="1055" ht="12.75">
      <c r="D1055" s="236"/>
    </row>
    <row r="1056" ht="12.75">
      <c r="D1056" s="236"/>
    </row>
    <row r="1057" ht="12.75">
      <c r="D1057" s="236"/>
    </row>
    <row r="1058" ht="12.75">
      <c r="D1058" s="236"/>
    </row>
    <row r="1059" ht="12.75">
      <c r="D1059" s="236"/>
    </row>
    <row r="1060" ht="12.75">
      <c r="D1060" s="236"/>
    </row>
    <row r="1061" ht="12.75">
      <c r="D1061" s="236"/>
    </row>
    <row r="1062" ht="12.75">
      <c r="D1062" s="236"/>
    </row>
    <row r="1063" ht="12.75">
      <c r="D1063" s="236"/>
    </row>
    <row r="1064" ht="12.75">
      <c r="D1064" s="236"/>
    </row>
    <row r="1065" ht="12.75">
      <c r="D1065" s="236"/>
    </row>
    <row r="1066" ht="12.75">
      <c r="D1066" s="236"/>
    </row>
    <row r="1067" ht="12.75">
      <c r="D1067" s="236"/>
    </row>
    <row r="1068" ht="12.75">
      <c r="D1068" s="236"/>
    </row>
    <row r="1069" ht="12.75">
      <c r="D1069" s="236"/>
    </row>
    <row r="1070" ht="12.75">
      <c r="D1070" s="236"/>
    </row>
    <row r="1071" ht="12.75">
      <c r="D1071" s="236"/>
    </row>
    <row r="1072" ht="12.75">
      <c r="D1072" s="236"/>
    </row>
    <row r="1073" ht="12.75">
      <c r="D1073" s="236"/>
    </row>
    <row r="1074" ht="12.75">
      <c r="D1074" s="236"/>
    </row>
    <row r="1075" ht="12.75">
      <c r="D1075" s="236"/>
    </row>
    <row r="1076" ht="12.75">
      <c r="D1076" s="236"/>
    </row>
    <row r="1077" ht="12.75">
      <c r="D1077" s="236"/>
    </row>
    <row r="1078" ht="12.75">
      <c r="D1078" s="236"/>
    </row>
    <row r="1079" ht="12.75">
      <c r="D1079" s="236"/>
    </row>
    <row r="1080" ht="12.75">
      <c r="D1080" s="236"/>
    </row>
    <row r="1081" ht="12.75">
      <c r="D1081" s="236"/>
    </row>
    <row r="1082" ht="12.75">
      <c r="D1082" s="236"/>
    </row>
    <row r="1083" ht="12.75">
      <c r="D1083" s="236"/>
    </row>
    <row r="1084" ht="12.75">
      <c r="D1084" s="236"/>
    </row>
    <row r="1085" ht="12.75">
      <c r="D1085" s="236"/>
    </row>
    <row r="1086" ht="12.75">
      <c r="D1086" s="236"/>
    </row>
    <row r="1087" ht="12.75">
      <c r="D1087" s="236"/>
    </row>
    <row r="1088" ht="12.75">
      <c r="D1088" s="236"/>
    </row>
    <row r="1089" ht="12.75">
      <c r="D1089" s="236"/>
    </row>
    <row r="1090" ht="12.75">
      <c r="D1090" s="236"/>
    </row>
    <row r="1091" ht="12.75">
      <c r="D1091" s="236"/>
    </row>
    <row r="1092" ht="12.75">
      <c r="D1092" s="236"/>
    </row>
    <row r="1093" ht="12.75">
      <c r="D1093" s="236"/>
    </row>
    <row r="1094" ht="12.75">
      <c r="D1094" s="236"/>
    </row>
    <row r="1095" ht="12.75">
      <c r="D1095" s="236"/>
    </row>
    <row r="1096" ht="12.75">
      <c r="D1096" s="236"/>
    </row>
    <row r="1097" ht="12.75">
      <c r="D1097" s="236"/>
    </row>
    <row r="1098" ht="12.75">
      <c r="D1098" s="236"/>
    </row>
    <row r="1099" ht="12.75">
      <c r="D1099" s="236"/>
    </row>
    <row r="1100" ht="12.75">
      <c r="D1100" s="236"/>
    </row>
    <row r="1101" ht="12.75">
      <c r="D1101" s="236"/>
    </row>
    <row r="1102" ht="12.75">
      <c r="D1102" s="236"/>
    </row>
    <row r="1103" ht="12.75">
      <c r="D1103" s="236"/>
    </row>
    <row r="1104" ht="12.75">
      <c r="D1104" s="236"/>
    </row>
    <row r="1105" ht="12.75">
      <c r="D1105" s="236"/>
    </row>
    <row r="1106" ht="12.75">
      <c r="D1106" s="236"/>
    </row>
    <row r="1107" ht="12.75">
      <c r="D1107" s="236"/>
    </row>
    <row r="1108" ht="12.75">
      <c r="D1108" s="236"/>
    </row>
    <row r="1109" ht="12.75">
      <c r="D1109" s="236"/>
    </row>
    <row r="1110" ht="12.75">
      <c r="D1110" s="236"/>
    </row>
    <row r="1111" ht="12.75">
      <c r="D1111" s="236"/>
    </row>
    <row r="1112" ht="12.75">
      <c r="D1112" s="236"/>
    </row>
    <row r="1113" ht="12.75">
      <c r="D1113" s="236"/>
    </row>
    <row r="1114" ht="12.75">
      <c r="D1114" s="236"/>
    </row>
    <row r="1115" ht="12.75">
      <c r="D1115" s="236"/>
    </row>
    <row r="1116" ht="12.75">
      <c r="D1116" s="236"/>
    </row>
    <row r="1117" ht="12.75">
      <c r="D1117" s="236"/>
    </row>
    <row r="1118" ht="12.75">
      <c r="D1118" s="236"/>
    </row>
    <row r="1119" ht="12.75">
      <c r="D1119" s="236"/>
    </row>
    <row r="1120" ht="12.75">
      <c r="D1120" s="236"/>
    </row>
    <row r="1121" ht="12.75">
      <c r="D1121" s="236"/>
    </row>
    <row r="1122" ht="12.75">
      <c r="D1122" s="236"/>
    </row>
    <row r="1123" ht="12.75">
      <c r="D1123" s="236"/>
    </row>
    <row r="1124" ht="12.75">
      <c r="D1124" s="236"/>
    </row>
    <row r="1125" ht="12.75">
      <c r="D1125" s="236"/>
    </row>
    <row r="1126" ht="12.75">
      <c r="D1126" s="236"/>
    </row>
    <row r="1127" ht="12.75">
      <c r="D1127" s="236"/>
    </row>
    <row r="1128" ht="12.75">
      <c r="D1128" s="236"/>
    </row>
    <row r="1129" ht="12.75">
      <c r="D1129" s="236"/>
    </row>
    <row r="1130" ht="12.75">
      <c r="D1130" s="236"/>
    </row>
    <row r="1131" ht="12.75">
      <c r="D1131" s="236"/>
    </row>
    <row r="1132" ht="12.75">
      <c r="D1132" s="236"/>
    </row>
    <row r="1133" ht="12.75">
      <c r="D1133" s="236"/>
    </row>
    <row r="1134" ht="12.75">
      <c r="D1134" s="236"/>
    </row>
    <row r="1135" ht="12.75">
      <c r="D1135" s="236"/>
    </row>
    <row r="1136" ht="12.75">
      <c r="D1136" s="236"/>
    </row>
    <row r="1137" ht="12.75">
      <c r="D1137" s="236"/>
    </row>
    <row r="1138" ht="12.75">
      <c r="D1138" s="236"/>
    </row>
    <row r="1139" ht="12.75">
      <c r="D1139" s="236"/>
    </row>
    <row r="1140" ht="12.75">
      <c r="D1140" s="236"/>
    </row>
    <row r="1141" ht="12.75">
      <c r="D1141" s="236"/>
    </row>
    <row r="1142" ht="12.75">
      <c r="D1142" s="236"/>
    </row>
    <row r="1143" ht="12.75">
      <c r="D1143" s="236"/>
    </row>
    <row r="1144" ht="12.75">
      <c r="D1144" s="236"/>
    </row>
    <row r="1145" ht="12.75">
      <c r="D1145" s="236"/>
    </row>
    <row r="1146" ht="12.75">
      <c r="D1146" s="236"/>
    </row>
    <row r="1147" ht="12.75">
      <c r="D1147" s="236"/>
    </row>
    <row r="1148" ht="12.75">
      <c r="D1148" s="236"/>
    </row>
    <row r="1149" ht="12.75">
      <c r="D1149" s="236"/>
    </row>
    <row r="1150" ht="12.75">
      <c r="D1150" s="236"/>
    </row>
    <row r="1151" ht="12.75">
      <c r="D1151" s="236"/>
    </row>
    <row r="1152" ht="12.75">
      <c r="D1152" s="236"/>
    </row>
    <row r="1153" ht="12.75">
      <c r="D1153" s="236"/>
    </row>
    <row r="1154" ht="12.75">
      <c r="D1154" s="236"/>
    </row>
    <row r="1155" ht="12.75">
      <c r="D1155" s="236"/>
    </row>
    <row r="1156" ht="12.75">
      <c r="D1156" s="236"/>
    </row>
    <row r="1157" ht="12.75">
      <c r="D1157" s="236"/>
    </row>
    <row r="1158" ht="12.75">
      <c r="D1158" s="236"/>
    </row>
    <row r="1159" ht="12.75">
      <c r="D1159" s="236"/>
    </row>
    <row r="1160" ht="12.75">
      <c r="D1160" s="236"/>
    </row>
    <row r="1161" ht="12.75">
      <c r="D1161" s="236"/>
    </row>
    <row r="1162" ht="12.75">
      <c r="D1162" s="236"/>
    </row>
    <row r="1163" ht="12.75">
      <c r="D1163" s="236"/>
    </row>
    <row r="1164" ht="12.75">
      <c r="D1164" s="236"/>
    </row>
    <row r="1165" ht="12.75">
      <c r="D1165" s="236"/>
    </row>
    <row r="1166" ht="12.75">
      <c r="D1166" s="236"/>
    </row>
    <row r="1167" ht="12.75">
      <c r="D1167" s="236"/>
    </row>
    <row r="1168" ht="12.75">
      <c r="D1168" s="236"/>
    </row>
    <row r="1169" ht="12.75">
      <c r="D1169" s="236"/>
    </row>
    <row r="1170" ht="12.75">
      <c r="D1170" s="236"/>
    </row>
    <row r="1171" ht="12.75">
      <c r="D1171" s="236"/>
    </row>
    <row r="1172" ht="12.75">
      <c r="D1172" s="236"/>
    </row>
    <row r="1173" ht="12.75">
      <c r="D1173" s="236"/>
    </row>
    <row r="1174" ht="12.75">
      <c r="D1174" s="236"/>
    </row>
    <row r="1175" ht="12.75">
      <c r="D1175" s="236"/>
    </row>
    <row r="1176" ht="12.75">
      <c r="D1176" s="236"/>
    </row>
    <row r="1177" ht="12.75">
      <c r="D1177" s="236"/>
    </row>
    <row r="1178" ht="12.75">
      <c r="D1178" s="236"/>
    </row>
    <row r="1179" ht="12.75">
      <c r="D1179" s="236"/>
    </row>
    <row r="1180" ht="12.75">
      <c r="D1180" s="236"/>
    </row>
    <row r="1181" ht="12.75">
      <c r="D1181" s="236"/>
    </row>
    <row r="1182" ht="12.75">
      <c r="D1182" s="236"/>
    </row>
    <row r="1183" ht="12.75">
      <c r="D1183" s="236"/>
    </row>
    <row r="1184" ht="12.75">
      <c r="D1184" s="236"/>
    </row>
    <row r="1185" ht="12.75">
      <c r="D1185" s="236"/>
    </row>
    <row r="1186" ht="12.75">
      <c r="D1186" s="236"/>
    </row>
    <row r="1187" ht="12.75">
      <c r="D1187" s="236"/>
    </row>
    <row r="1188" ht="12.75">
      <c r="D1188" s="236"/>
    </row>
    <row r="1189" ht="12.75">
      <c r="D1189" s="236"/>
    </row>
    <row r="1190" ht="12.75">
      <c r="D1190" s="236"/>
    </row>
    <row r="1191" ht="12.75">
      <c r="D1191" s="236"/>
    </row>
    <row r="1192" ht="12.75">
      <c r="D1192" s="236"/>
    </row>
    <row r="1193" ht="12.75">
      <c r="D1193" s="236"/>
    </row>
    <row r="1194" ht="12.75">
      <c r="D1194" s="236"/>
    </row>
    <row r="1195" ht="12.75">
      <c r="D1195" s="236"/>
    </row>
    <row r="1196" ht="12.75">
      <c r="D1196" s="236"/>
    </row>
    <row r="1197" ht="12.75">
      <c r="D1197" s="236"/>
    </row>
    <row r="1198" ht="12.75">
      <c r="D1198" s="236"/>
    </row>
    <row r="1199" ht="12.75">
      <c r="D1199" s="236"/>
    </row>
    <row r="1200" ht="12.75">
      <c r="D1200" s="236"/>
    </row>
    <row r="1201" ht="12.75">
      <c r="D1201" s="236"/>
    </row>
    <row r="1202" ht="12.75">
      <c r="D1202" s="236"/>
    </row>
    <row r="1203" ht="12.75">
      <c r="D1203" s="236"/>
    </row>
    <row r="1204" ht="12.75">
      <c r="D1204" s="236"/>
    </row>
    <row r="1205" ht="12.75">
      <c r="D1205" s="236"/>
    </row>
    <row r="1206" ht="12.75">
      <c r="D1206" s="236"/>
    </row>
    <row r="1207" ht="12.75">
      <c r="D1207" s="236"/>
    </row>
    <row r="1208" ht="12.75">
      <c r="D1208" s="236"/>
    </row>
    <row r="1209" ht="12.75">
      <c r="D1209" s="236"/>
    </row>
    <row r="1210" ht="12.75">
      <c r="D1210" s="236"/>
    </row>
    <row r="1211" ht="12.75">
      <c r="D1211" s="236"/>
    </row>
    <row r="1212" ht="12.75">
      <c r="D1212" s="236"/>
    </row>
    <row r="1213" ht="12.75">
      <c r="D1213" s="236"/>
    </row>
    <row r="1214" ht="12.75">
      <c r="D1214" s="236"/>
    </row>
    <row r="1215" ht="12.75">
      <c r="D1215" s="236"/>
    </row>
    <row r="1216" ht="12.75">
      <c r="D1216" s="236"/>
    </row>
    <row r="1217" ht="12.75">
      <c r="D1217" s="236"/>
    </row>
    <row r="1218" ht="12.75">
      <c r="D1218" s="236"/>
    </row>
    <row r="1219" ht="12.75">
      <c r="D1219" s="236"/>
    </row>
    <row r="1220" ht="12.75">
      <c r="D1220" s="236"/>
    </row>
    <row r="1221" ht="12.75">
      <c r="D1221" s="236"/>
    </row>
    <row r="1222" ht="12.75">
      <c r="D1222" s="236"/>
    </row>
    <row r="1223" ht="12.75">
      <c r="D1223" s="236"/>
    </row>
    <row r="1224" ht="12.75">
      <c r="D1224" s="236"/>
    </row>
    <row r="1225" ht="12.75">
      <c r="D1225" s="236"/>
    </row>
    <row r="1226" ht="12.75">
      <c r="D1226" s="236"/>
    </row>
    <row r="1227" ht="12.75">
      <c r="D1227" s="236"/>
    </row>
    <row r="1228" ht="12.75">
      <c r="D1228" s="236"/>
    </row>
    <row r="1229" ht="12.75">
      <c r="D1229" s="236"/>
    </row>
    <row r="1230" ht="12.75">
      <c r="D1230" s="236"/>
    </row>
    <row r="1231" ht="12.75">
      <c r="D1231" s="236"/>
    </row>
    <row r="1232" ht="12.75">
      <c r="D1232" s="236"/>
    </row>
    <row r="1233" ht="12.75">
      <c r="D1233" s="236"/>
    </row>
    <row r="1234" ht="12.75">
      <c r="D1234" s="236"/>
    </row>
    <row r="1235" ht="12.75">
      <c r="D1235" s="236"/>
    </row>
    <row r="1236" ht="12.75">
      <c r="D1236" s="236"/>
    </row>
    <row r="1237" ht="12.75">
      <c r="D1237" s="236"/>
    </row>
    <row r="1238" ht="12.75">
      <c r="D1238" s="236"/>
    </row>
    <row r="1239" ht="12.75">
      <c r="D1239" s="236"/>
    </row>
    <row r="1240" ht="12.75">
      <c r="D1240" s="236"/>
    </row>
    <row r="1241" ht="12.75">
      <c r="D1241" s="236"/>
    </row>
    <row r="1242" ht="12.75">
      <c r="D1242" s="236"/>
    </row>
    <row r="1243" ht="12.75">
      <c r="D1243" s="236"/>
    </row>
    <row r="1244" ht="12.75">
      <c r="D1244" s="236"/>
    </row>
    <row r="1245" ht="12.75">
      <c r="D1245" s="236"/>
    </row>
    <row r="1246" ht="12.75">
      <c r="D1246" s="236"/>
    </row>
    <row r="1247" ht="12.75">
      <c r="D1247" s="236"/>
    </row>
    <row r="1248" ht="12.75">
      <c r="D1248" s="236"/>
    </row>
    <row r="1249" ht="12.75">
      <c r="D1249" s="236"/>
    </row>
    <row r="1250" ht="12.75">
      <c r="D1250" s="236"/>
    </row>
    <row r="1251" ht="12.75">
      <c r="D1251" s="236"/>
    </row>
    <row r="1252" ht="12.75">
      <c r="D1252" s="236"/>
    </row>
    <row r="1253" ht="12.75">
      <c r="D1253" s="236"/>
    </row>
    <row r="1254" ht="12.75">
      <c r="D1254" s="236"/>
    </row>
    <row r="1255" ht="12.75">
      <c r="D1255" s="236"/>
    </row>
    <row r="1256" ht="12.75">
      <c r="D1256" s="236"/>
    </row>
    <row r="1257" ht="12.75">
      <c r="D1257" s="236"/>
    </row>
    <row r="1258" ht="12.75">
      <c r="D1258" s="236"/>
    </row>
    <row r="1259" ht="12.75">
      <c r="D1259" s="236"/>
    </row>
    <row r="1260" ht="12.75">
      <c r="D1260" s="236"/>
    </row>
    <row r="1261" ht="12.75">
      <c r="D1261" s="236"/>
    </row>
    <row r="1262" ht="12.75">
      <c r="D1262" s="236"/>
    </row>
    <row r="1263" ht="12.75">
      <c r="D1263" s="236"/>
    </row>
    <row r="1264" ht="12.75">
      <c r="D1264" s="236"/>
    </row>
    <row r="1265" ht="12.75">
      <c r="D1265" s="236"/>
    </row>
    <row r="1266" ht="12.75">
      <c r="D1266" s="236"/>
    </row>
    <row r="1267" ht="12.75">
      <c r="D1267" s="236"/>
    </row>
    <row r="1268" ht="12.75">
      <c r="D1268" s="236"/>
    </row>
    <row r="1269" ht="12.75">
      <c r="D1269" s="236"/>
    </row>
    <row r="1270" ht="12.75">
      <c r="D1270" s="236"/>
    </row>
    <row r="1271" ht="12.75">
      <c r="D1271" s="236"/>
    </row>
    <row r="1272" ht="12.75">
      <c r="D1272" s="236"/>
    </row>
    <row r="1273" ht="12.75">
      <c r="D1273" s="236"/>
    </row>
    <row r="1274" ht="12.75">
      <c r="D1274" s="236"/>
    </row>
    <row r="1275" ht="12.75">
      <c r="D1275" s="236"/>
    </row>
    <row r="1276" ht="12.75">
      <c r="D1276" s="236"/>
    </row>
    <row r="1277" ht="12.75">
      <c r="D1277" s="236"/>
    </row>
    <row r="1278" ht="12.75">
      <c r="D1278" s="236"/>
    </row>
    <row r="1279" ht="12.75">
      <c r="D1279" s="236"/>
    </row>
    <row r="1280" ht="12.75">
      <c r="D1280" s="236"/>
    </row>
    <row r="1281" ht="12.75">
      <c r="D1281" s="236"/>
    </row>
    <row r="1282" ht="12.75">
      <c r="D1282" s="236"/>
    </row>
    <row r="1283" ht="12.75">
      <c r="D1283" s="236"/>
    </row>
    <row r="1284" ht="12.75">
      <c r="D1284" s="236"/>
    </row>
    <row r="1285" ht="12.75">
      <c r="D1285" s="236"/>
    </row>
    <row r="1286" ht="12.75">
      <c r="D1286" s="236"/>
    </row>
    <row r="1287" ht="12.75">
      <c r="D1287" s="236"/>
    </row>
    <row r="1288" ht="12.75">
      <c r="D1288" s="236"/>
    </row>
    <row r="1289" ht="12.75">
      <c r="D1289" s="236"/>
    </row>
    <row r="1290" ht="12.75">
      <c r="D1290" s="236"/>
    </row>
    <row r="1291" ht="12.75">
      <c r="D1291" s="236"/>
    </row>
    <row r="1292" ht="12.75">
      <c r="D1292" s="236"/>
    </row>
    <row r="1293" ht="12.75">
      <c r="D1293" s="236"/>
    </row>
    <row r="1294" ht="12.75">
      <c r="D1294" s="236"/>
    </row>
    <row r="1295" ht="12.75">
      <c r="D1295" s="236"/>
    </row>
    <row r="1296" ht="12.75">
      <c r="D1296" s="236"/>
    </row>
    <row r="1297" ht="12.75">
      <c r="D1297" s="236"/>
    </row>
    <row r="1298" ht="12.75">
      <c r="D1298" s="236"/>
    </row>
    <row r="1299" ht="12.75">
      <c r="D1299" s="236"/>
    </row>
    <row r="1300" ht="12.75">
      <c r="D1300" s="236"/>
    </row>
    <row r="1301" ht="12.75">
      <c r="D1301" s="236"/>
    </row>
    <row r="1302" ht="12.75">
      <c r="D1302" s="236"/>
    </row>
    <row r="1303" ht="12.75">
      <c r="D1303" s="236"/>
    </row>
    <row r="1304" ht="12.75">
      <c r="D1304" s="236"/>
    </row>
    <row r="1305" ht="12.75">
      <c r="D1305" s="236"/>
    </row>
    <row r="1306" ht="12.75">
      <c r="D1306" s="236"/>
    </row>
    <row r="1307" ht="12.75">
      <c r="D1307" s="236"/>
    </row>
    <row r="1308" ht="12.75">
      <c r="D1308" s="236"/>
    </row>
    <row r="1309" ht="12.75">
      <c r="D1309" s="236"/>
    </row>
    <row r="1310" ht="12.75">
      <c r="D1310" s="236"/>
    </row>
    <row r="1311" ht="12.75">
      <c r="D1311" s="236"/>
    </row>
    <row r="1312" ht="12.75">
      <c r="D1312" s="236"/>
    </row>
    <row r="1313" ht="12.75">
      <c r="D1313" s="236"/>
    </row>
    <row r="1314" ht="12.75">
      <c r="D1314" s="236"/>
    </row>
    <row r="1315" ht="12.75">
      <c r="D1315" s="236"/>
    </row>
    <row r="1316" ht="12.75">
      <c r="D1316" s="236"/>
    </row>
    <row r="1317" ht="12.75">
      <c r="D1317" s="236"/>
    </row>
    <row r="1318" ht="12.75">
      <c r="D1318" s="236"/>
    </row>
    <row r="1319" ht="12.75">
      <c r="D1319" s="236"/>
    </row>
    <row r="1320" ht="12.75">
      <c r="D1320" s="236"/>
    </row>
    <row r="1321" ht="12.75">
      <c r="D1321" s="236"/>
    </row>
    <row r="1322" ht="12.75">
      <c r="D1322" s="236"/>
    </row>
    <row r="1323" ht="12.75">
      <c r="D1323" s="236"/>
    </row>
    <row r="1324" ht="12.75">
      <c r="D1324" s="236"/>
    </row>
    <row r="1325" ht="12.75">
      <c r="D1325" s="236"/>
    </row>
    <row r="1326" ht="12.75">
      <c r="D1326" s="236"/>
    </row>
    <row r="1327" ht="12.75">
      <c r="D1327" s="236"/>
    </row>
    <row r="1328" ht="12.75">
      <c r="D1328" s="236"/>
    </row>
    <row r="1329" ht="12.75">
      <c r="D1329" s="236"/>
    </row>
    <row r="1330" ht="12.75">
      <c r="D1330" s="236"/>
    </row>
    <row r="1331" ht="12.75">
      <c r="D1331" s="236"/>
    </row>
    <row r="1332" ht="12.75">
      <c r="D1332" s="236"/>
    </row>
    <row r="1333" ht="12.75">
      <c r="D1333" s="236"/>
    </row>
    <row r="1334" ht="12.75">
      <c r="D1334" s="236"/>
    </row>
    <row r="1335" ht="12.75">
      <c r="D1335" s="236"/>
    </row>
    <row r="1336" ht="12.75">
      <c r="D1336" s="236"/>
    </row>
    <row r="1337" ht="12.75">
      <c r="D1337" s="236"/>
    </row>
    <row r="1338" ht="12.75">
      <c r="D1338" s="236"/>
    </row>
    <row r="1339" ht="12.75">
      <c r="D1339" s="236"/>
    </row>
    <row r="1340" ht="12.75">
      <c r="D1340" s="236"/>
    </row>
    <row r="1341" ht="12.75">
      <c r="D1341" s="236"/>
    </row>
    <row r="1342" ht="12.75">
      <c r="D1342" s="236"/>
    </row>
    <row r="1343" ht="12.75">
      <c r="D1343" s="236"/>
    </row>
    <row r="1344" ht="12.75">
      <c r="D1344" s="236"/>
    </row>
    <row r="1345" ht="12.75">
      <c r="D1345" s="236"/>
    </row>
    <row r="1346" ht="12.75">
      <c r="D1346" s="236"/>
    </row>
    <row r="1347" ht="12.75">
      <c r="D1347" s="236"/>
    </row>
    <row r="1348" ht="12.75">
      <c r="D1348" s="236"/>
    </row>
    <row r="1349" ht="12.75">
      <c r="D1349" s="236"/>
    </row>
    <row r="1350" ht="12.75">
      <c r="D1350" s="236"/>
    </row>
    <row r="1351" ht="12.75">
      <c r="D1351" s="236"/>
    </row>
    <row r="1352" ht="12.75">
      <c r="D1352" s="236"/>
    </row>
    <row r="1353" ht="12.75">
      <c r="D1353" s="236"/>
    </row>
    <row r="1354" ht="12.75">
      <c r="D1354" s="236"/>
    </row>
    <row r="1355" ht="12.75">
      <c r="D1355" s="236"/>
    </row>
    <row r="1356" ht="12.75">
      <c r="D1356" s="236"/>
    </row>
    <row r="1357" ht="12.75">
      <c r="D1357" s="236"/>
    </row>
    <row r="1358" ht="12.75">
      <c r="D1358" s="236"/>
    </row>
    <row r="1359" ht="12.75">
      <c r="D1359" s="236"/>
    </row>
    <row r="1360" ht="12.75">
      <c r="D1360" s="236"/>
    </row>
    <row r="1361" ht="12.75">
      <c r="D1361" s="236"/>
    </row>
    <row r="1362" ht="12.75">
      <c r="D1362" s="236"/>
    </row>
    <row r="1363" ht="12.75">
      <c r="D1363" s="236"/>
    </row>
    <row r="1364" ht="12.75">
      <c r="D1364" s="236"/>
    </row>
    <row r="1365" ht="12.75">
      <c r="D1365" s="236"/>
    </row>
    <row r="1366" ht="12.75">
      <c r="D1366" s="236"/>
    </row>
    <row r="1367" ht="12.75">
      <c r="D1367" s="236"/>
    </row>
    <row r="1368" ht="12.75">
      <c r="D1368" s="236"/>
    </row>
    <row r="1369" ht="12.75">
      <c r="D1369" s="236"/>
    </row>
    <row r="1370" ht="12.75">
      <c r="D1370" s="236"/>
    </row>
    <row r="1371" ht="12.75">
      <c r="D1371" s="236"/>
    </row>
    <row r="1372" ht="12.75">
      <c r="D1372" s="236"/>
    </row>
    <row r="1373" ht="12.75">
      <c r="D1373" s="236"/>
    </row>
    <row r="1374" ht="12.75">
      <c r="D1374" s="236"/>
    </row>
    <row r="1375" ht="12.75">
      <c r="D1375" s="236"/>
    </row>
    <row r="1376" ht="12.75">
      <c r="D1376" s="236"/>
    </row>
    <row r="1377" ht="12.75">
      <c r="D1377" s="236"/>
    </row>
    <row r="1378" ht="12.75">
      <c r="D1378" s="236"/>
    </row>
    <row r="1379" ht="12.75">
      <c r="D1379" s="236"/>
    </row>
    <row r="1380" ht="12.75">
      <c r="D1380" s="236"/>
    </row>
    <row r="1381" ht="12.75">
      <c r="D1381" s="236"/>
    </row>
    <row r="1382" ht="12.75">
      <c r="D1382" s="236"/>
    </row>
    <row r="1383" ht="12.75">
      <c r="D1383" s="236"/>
    </row>
    <row r="1384" ht="12.75">
      <c r="D1384" s="236"/>
    </row>
    <row r="1385" ht="12.75">
      <c r="D1385" s="236"/>
    </row>
    <row r="1386" ht="12.75">
      <c r="D1386" s="236"/>
    </row>
    <row r="1387" ht="12.75">
      <c r="D1387" s="236"/>
    </row>
    <row r="1388" ht="12.75">
      <c r="D1388" s="236"/>
    </row>
    <row r="1389" ht="12.75">
      <c r="D1389" s="236"/>
    </row>
    <row r="1390" ht="12.75">
      <c r="D1390" s="236"/>
    </row>
    <row r="1391" ht="12.75">
      <c r="D1391" s="236"/>
    </row>
    <row r="1392" ht="12.75">
      <c r="D1392" s="236"/>
    </row>
    <row r="1393" ht="12.75">
      <c r="D1393" s="236"/>
    </row>
    <row r="1394" ht="12.75">
      <c r="D1394" s="236"/>
    </row>
    <row r="1395" ht="12.75">
      <c r="D1395" s="236"/>
    </row>
    <row r="1396" ht="12.75">
      <c r="D1396" s="236"/>
    </row>
    <row r="1397" ht="12.75">
      <c r="D1397" s="236"/>
    </row>
    <row r="1398" ht="12.75">
      <c r="D1398" s="236"/>
    </row>
    <row r="1399" ht="12.75">
      <c r="D1399" s="236"/>
    </row>
    <row r="1400" ht="12.75">
      <c r="D1400" s="236"/>
    </row>
    <row r="1401" ht="12.75">
      <c r="D1401" s="236"/>
    </row>
    <row r="1402" ht="12.75">
      <c r="D1402" s="236"/>
    </row>
    <row r="1403" ht="12.75">
      <c r="D1403" s="236"/>
    </row>
    <row r="1404" ht="12.75">
      <c r="D1404" s="236"/>
    </row>
    <row r="1405" ht="12.75">
      <c r="D1405" s="236"/>
    </row>
    <row r="1406" ht="12.75">
      <c r="D1406" s="236"/>
    </row>
    <row r="1407" ht="12.75">
      <c r="D1407" s="236"/>
    </row>
    <row r="1408" ht="12.75">
      <c r="D1408" s="236"/>
    </row>
    <row r="1409" ht="12.75">
      <c r="D1409" s="236"/>
    </row>
    <row r="1410" ht="12.75">
      <c r="D1410" s="236"/>
    </row>
    <row r="1411" ht="12.75">
      <c r="D1411" s="236"/>
    </row>
    <row r="1412" ht="12.75">
      <c r="D1412" s="236"/>
    </row>
    <row r="1413" ht="12.75">
      <c r="D1413" s="236"/>
    </row>
    <row r="1414" ht="12.75">
      <c r="D1414" s="236"/>
    </row>
    <row r="1415" ht="12.75">
      <c r="D1415" s="236"/>
    </row>
    <row r="1416" ht="12.75">
      <c r="D1416" s="236"/>
    </row>
    <row r="1417" ht="12.75">
      <c r="D1417" s="236"/>
    </row>
    <row r="1418" ht="12.75">
      <c r="D1418" s="236"/>
    </row>
    <row r="1419" ht="12.75">
      <c r="D1419" s="236"/>
    </row>
    <row r="1420" ht="12.75">
      <c r="D1420" s="236"/>
    </row>
    <row r="1421" ht="12.75">
      <c r="D1421" s="236"/>
    </row>
    <row r="1422" ht="12.75">
      <c r="D1422" s="236"/>
    </row>
    <row r="1423" ht="12.75">
      <c r="D1423" s="236"/>
    </row>
    <row r="1424" ht="12.75">
      <c r="D1424" s="236"/>
    </row>
    <row r="1425" ht="12.75">
      <c r="D1425" s="236"/>
    </row>
    <row r="1426" ht="12.75">
      <c r="D1426" s="236"/>
    </row>
    <row r="1427" ht="12.75">
      <c r="D1427" s="236"/>
    </row>
    <row r="1428" ht="12.75">
      <c r="D1428" s="236"/>
    </row>
    <row r="1429" ht="12.75">
      <c r="D1429" s="236"/>
    </row>
    <row r="1430" ht="12.75">
      <c r="D1430" s="236"/>
    </row>
    <row r="1431" ht="12.75">
      <c r="D1431" s="236"/>
    </row>
    <row r="1432" ht="12.75">
      <c r="D1432" s="236"/>
    </row>
    <row r="1433" ht="12.75">
      <c r="D1433" s="236"/>
    </row>
    <row r="1434" ht="12.75">
      <c r="D1434" s="236"/>
    </row>
    <row r="1435" ht="12.75">
      <c r="D1435" s="236"/>
    </row>
    <row r="1436" ht="12.75">
      <c r="D1436" s="236"/>
    </row>
    <row r="1437" ht="12.75">
      <c r="D1437" s="236"/>
    </row>
    <row r="1438" ht="12.75">
      <c r="D1438" s="236"/>
    </row>
    <row r="1439" ht="12.75">
      <c r="D1439" s="236"/>
    </row>
    <row r="1440" ht="12.75">
      <c r="D1440" s="236"/>
    </row>
    <row r="1441" ht="12.75">
      <c r="D1441" s="236"/>
    </row>
    <row r="1442" ht="12.75">
      <c r="D1442" s="236"/>
    </row>
    <row r="1443" ht="12.75">
      <c r="D1443" s="236"/>
    </row>
    <row r="1444" ht="12.75">
      <c r="D1444" s="236"/>
    </row>
    <row r="1445" ht="12.75">
      <c r="D1445" s="236"/>
    </row>
    <row r="1446" ht="12.75">
      <c r="D1446" s="236"/>
    </row>
    <row r="1447" ht="12.75">
      <c r="D1447" s="236"/>
    </row>
    <row r="1448" ht="12.75">
      <c r="D1448" s="236"/>
    </row>
    <row r="1449" ht="12.75">
      <c r="D1449" s="236"/>
    </row>
    <row r="1450" ht="12.75">
      <c r="D1450" s="236"/>
    </row>
    <row r="1451" ht="12.75">
      <c r="D1451" s="236"/>
    </row>
    <row r="1452" ht="12.75">
      <c r="D1452" s="236"/>
    </row>
    <row r="1453" ht="12.75">
      <c r="D1453" s="236"/>
    </row>
    <row r="1454" ht="12.75">
      <c r="D1454" s="236"/>
    </row>
    <row r="1455" ht="12.75">
      <c r="D1455" s="236"/>
    </row>
    <row r="1456" ht="12.75">
      <c r="D1456" s="236"/>
    </row>
    <row r="1457" ht="12.75">
      <c r="D1457" s="236"/>
    </row>
    <row r="1458" ht="12.75">
      <c r="D1458" s="236"/>
    </row>
    <row r="1459" ht="12.75">
      <c r="D1459" s="236"/>
    </row>
    <row r="1460" ht="12.75">
      <c r="D1460" s="236"/>
    </row>
    <row r="1461" ht="12.75">
      <c r="D1461" s="236"/>
    </row>
    <row r="1462" ht="12.75">
      <c r="D1462" s="236"/>
    </row>
    <row r="1463" ht="12.75">
      <c r="D1463" s="236"/>
    </row>
    <row r="1464" ht="12.75">
      <c r="D1464" s="236"/>
    </row>
    <row r="1465" ht="12.75">
      <c r="D1465" s="236"/>
    </row>
    <row r="1466" ht="12.75">
      <c r="D1466" s="236"/>
    </row>
    <row r="1467" ht="12.75">
      <c r="D1467" s="236"/>
    </row>
    <row r="1468" ht="12.75">
      <c r="D1468" s="236"/>
    </row>
    <row r="1469" ht="12.75">
      <c r="D1469" s="236"/>
    </row>
    <row r="1470" ht="12.75">
      <c r="D1470" s="236"/>
    </row>
    <row r="1471" ht="12.75">
      <c r="D1471" s="236"/>
    </row>
    <row r="1472" ht="12.75">
      <c r="D1472" s="236"/>
    </row>
    <row r="1473" ht="12.75">
      <c r="D1473" s="236"/>
    </row>
    <row r="1474" ht="12.75">
      <c r="D1474" s="236"/>
    </row>
    <row r="1475" ht="12.75">
      <c r="D1475" s="236"/>
    </row>
    <row r="1476" ht="12.75">
      <c r="D1476" s="236"/>
    </row>
    <row r="1477" ht="12.75">
      <c r="D1477" s="236"/>
    </row>
    <row r="1478" ht="12.75">
      <c r="D1478" s="236"/>
    </row>
    <row r="1479" ht="12.75">
      <c r="D1479" s="236"/>
    </row>
    <row r="1480" ht="12.75">
      <c r="D1480" s="236"/>
    </row>
    <row r="1481" ht="12.75">
      <c r="D1481" s="236"/>
    </row>
    <row r="1482" ht="12.75">
      <c r="D1482" s="236"/>
    </row>
    <row r="1483" ht="12.75">
      <c r="D1483" s="236"/>
    </row>
    <row r="1484" ht="12.75">
      <c r="D1484" s="236"/>
    </row>
    <row r="1485" ht="12.75">
      <c r="D1485" s="236"/>
    </row>
    <row r="1486" ht="12.75">
      <c r="D1486" s="236"/>
    </row>
    <row r="1487" ht="12.75">
      <c r="D1487" s="236"/>
    </row>
    <row r="1488" ht="12.75">
      <c r="D1488" s="236"/>
    </row>
    <row r="1489" ht="12.75">
      <c r="D1489" s="236"/>
    </row>
    <row r="1490" ht="12.75">
      <c r="D1490" s="236"/>
    </row>
    <row r="1491" ht="12.75">
      <c r="D1491" s="236"/>
    </row>
    <row r="1492" ht="12.75">
      <c r="D1492" s="236"/>
    </row>
    <row r="1493" ht="12.75">
      <c r="D1493" s="236"/>
    </row>
    <row r="1494" ht="12.75">
      <c r="D1494" s="236"/>
    </row>
    <row r="1495" ht="12.75">
      <c r="D1495" s="236"/>
    </row>
    <row r="1496" ht="12.75">
      <c r="D1496" s="236"/>
    </row>
    <row r="1497" ht="12.75">
      <c r="D1497" s="236"/>
    </row>
    <row r="1498" ht="12.75">
      <c r="D1498" s="236"/>
    </row>
    <row r="1499" ht="12.75">
      <c r="D1499" s="236"/>
    </row>
    <row r="1500" ht="12.75">
      <c r="D1500" s="236"/>
    </row>
    <row r="1501" ht="12.75">
      <c r="D1501" s="236"/>
    </row>
    <row r="1502" ht="12.75">
      <c r="D1502" s="236"/>
    </row>
    <row r="1503" ht="12.75">
      <c r="D1503" s="236"/>
    </row>
    <row r="1504" ht="12.75">
      <c r="D1504" s="236"/>
    </row>
    <row r="1505" ht="12.75">
      <c r="D1505" s="236"/>
    </row>
    <row r="1506" ht="12.75">
      <c r="D1506" s="236"/>
    </row>
    <row r="1507" ht="12.75">
      <c r="D1507" s="236"/>
    </row>
    <row r="1508" ht="12.75">
      <c r="D1508" s="236"/>
    </row>
    <row r="1509" ht="12.75">
      <c r="D1509" s="236"/>
    </row>
    <row r="1510" ht="12.75">
      <c r="D1510" s="236"/>
    </row>
    <row r="1511" ht="12.75">
      <c r="D1511" s="236"/>
    </row>
    <row r="1512" ht="12.75">
      <c r="D1512" s="236"/>
    </row>
    <row r="1513" ht="12.75">
      <c r="D1513" s="236"/>
    </row>
    <row r="1514" ht="12.75">
      <c r="D1514" s="236"/>
    </row>
    <row r="1515" ht="12.75">
      <c r="D1515" s="236"/>
    </row>
    <row r="1516" ht="12.75">
      <c r="D1516" s="236"/>
    </row>
    <row r="1517" ht="12.75">
      <c r="D1517" s="236"/>
    </row>
    <row r="1518" ht="12.75">
      <c r="D1518" s="236"/>
    </row>
    <row r="1519" ht="12.75">
      <c r="D1519" s="236"/>
    </row>
    <row r="1520" ht="12.75">
      <c r="D1520" s="236"/>
    </row>
    <row r="1521" ht="12.75">
      <c r="D1521" s="236"/>
    </row>
    <row r="1522" ht="12.75">
      <c r="D1522" s="236"/>
    </row>
    <row r="1523" ht="12.75">
      <c r="D1523" s="236"/>
    </row>
    <row r="1524" ht="12.75">
      <c r="D1524" s="236"/>
    </row>
    <row r="1525" ht="12.75">
      <c r="D1525" s="236"/>
    </row>
    <row r="1526" ht="12.75">
      <c r="D1526" s="236"/>
    </row>
    <row r="1527" ht="12.75">
      <c r="D1527" s="236"/>
    </row>
    <row r="1528" ht="12.75">
      <c r="D1528" s="236"/>
    </row>
    <row r="1529" ht="12.75">
      <c r="D1529" s="236"/>
    </row>
    <row r="1530" ht="12.75">
      <c r="D1530" s="236"/>
    </row>
    <row r="1531" ht="12.75">
      <c r="D1531" s="236"/>
    </row>
    <row r="1532" ht="12.75">
      <c r="D1532" s="236"/>
    </row>
    <row r="1533" ht="12.75">
      <c r="D1533" s="236"/>
    </row>
    <row r="1534" ht="12.75">
      <c r="D1534" s="236"/>
    </row>
    <row r="1535" ht="12.75">
      <c r="D1535" s="236"/>
    </row>
    <row r="1536" ht="12.75">
      <c r="D1536" s="236"/>
    </row>
    <row r="1537" ht="12.75">
      <c r="D1537" s="236"/>
    </row>
    <row r="1538" ht="12.75">
      <c r="D1538" s="236"/>
    </row>
    <row r="1539" ht="12.75">
      <c r="D1539" s="236"/>
    </row>
    <row r="1540" ht="12.75">
      <c r="D1540" s="236"/>
    </row>
    <row r="1541" ht="12.75">
      <c r="D1541" s="236"/>
    </row>
    <row r="1542" ht="12.75">
      <c r="D1542" s="236"/>
    </row>
    <row r="1543" ht="12.75">
      <c r="D1543" s="236"/>
    </row>
    <row r="1544" ht="12.75">
      <c r="D1544" s="236"/>
    </row>
    <row r="1545" ht="12.75">
      <c r="D1545" s="236"/>
    </row>
    <row r="1546" ht="12.75">
      <c r="D1546" s="236"/>
    </row>
    <row r="1547" ht="12.75">
      <c r="D1547" s="236"/>
    </row>
    <row r="1548" ht="12.75">
      <c r="D1548" s="236"/>
    </row>
    <row r="1549" ht="12.75">
      <c r="D1549" s="236"/>
    </row>
    <row r="1550" ht="12.75">
      <c r="D1550" s="236"/>
    </row>
    <row r="1551" ht="12.75">
      <c r="D1551" s="236"/>
    </row>
    <row r="1552" ht="12.75">
      <c r="D1552" s="236"/>
    </row>
    <row r="1553" ht="12.75">
      <c r="D1553" s="236"/>
    </row>
    <row r="1554" ht="12.75">
      <c r="D1554" s="236"/>
    </row>
    <row r="1555" ht="12.75">
      <c r="D1555" s="236"/>
    </row>
    <row r="1556" ht="12.75">
      <c r="D1556" s="236"/>
    </row>
    <row r="1557" ht="12.75">
      <c r="D1557" s="236"/>
    </row>
    <row r="1558" ht="12.75">
      <c r="D1558" s="236"/>
    </row>
    <row r="1559" ht="12.75">
      <c r="D1559" s="236"/>
    </row>
    <row r="1560" ht="12.75">
      <c r="D1560" s="236"/>
    </row>
    <row r="1561" ht="12.75">
      <c r="D1561" s="236"/>
    </row>
    <row r="1562" ht="12.75">
      <c r="D1562" s="236"/>
    </row>
    <row r="1563" ht="12.75">
      <c r="D1563" s="236"/>
    </row>
    <row r="1564" ht="12.75">
      <c r="D1564" s="236"/>
    </row>
    <row r="1565" ht="12.75">
      <c r="D1565" s="236"/>
    </row>
    <row r="1566" ht="12.75">
      <c r="D1566" s="236"/>
    </row>
    <row r="1567" ht="12.75">
      <c r="D1567" s="236"/>
    </row>
    <row r="1568" ht="12.75">
      <c r="D1568" s="236"/>
    </row>
    <row r="1569" ht="12.75">
      <c r="D1569" s="236"/>
    </row>
    <row r="1570" ht="12.75">
      <c r="D1570" s="236"/>
    </row>
    <row r="1571" ht="12.75">
      <c r="D1571" s="236"/>
    </row>
    <row r="1572" ht="12.75">
      <c r="D1572" s="236"/>
    </row>
    <row r="1573" ht="12.75">
      <c r="D1573" s="236"/>
    </row>
    <row r="1574" ht="12.75">
      <c r="D1574" s="236"/>
    </row>
    <row r="1575" ht="12.75">
      <c r="D1575" s="236"/>
    </row>
    <row r="1576" ht="12.75">
      <c r="D1576" s="236"/>
    </row>
    <row r="1577" ht="12.75">
      <c r="D1577" s="236"/>
    </row>
    <row r="1578" ht="12.75">
      <c r="D1578" s="236"/>
    </row>
    <row r="1579" ht="12.75">
      <c r="D1579" s="236"/>
    </row>
    <row r="1580" ht="12.75">
      <c r="D1580" s="236"/>
    </row>
    <row r="1581" ht="12.75">
      <c r="D1581" s="236"/>
    </row>
    <row r="1582" ht="12.75">
      <c r="D1582" s="236"/>
    </row>
    <row r="1583" ht="12.75">
      <c r="D1583" s="236"/>
    </row>
    <row r="1584" ht="12.75">
      <c r="D1584" s="236"/>
    </row>
    <row r="1585" ht="12.75">
      <c r="D1585" s="236"/>
    </row>
    <row r="1586" ht="12.75">
      <c r="D1586" s="236"/>
    </row>
    <row r="1587" ht="12.75">
      <c r="D1587" s="236"/>
    </row>
    <row r="1588" ht="12.75">
      <c r="D1588" s="236"/>
    </row>
    <row r="1589" ht="12.75">
      <c r="D1589" s="236"/>
    </row>
    <row r="1590" ht="12.75">
      <c r="D1590" s="236"/>
    </row>
    <row r="1591" ht="12.75">
      <c r="D1591" s="236"/>
    </row>
    <row r="1592" ht="12.75">
      <c r="D1592" s="236"/>
    </row>
    <row r="1593" ht="12.75">
      <c r="D1593" s="236"/>
    </row>
    <row r="1594" ht="12.75">
      <c r="D1594" s="236"/>
    </row>
    <row r="1595" ht="12.75">
      <c r="D1595" s="236"/>
    </row>
    <row r="1596" ht="12.75">
      <c r="D1596" s="236"/>
    </row>
    <row r="1597" ht="12.75">
      <c r="D1597" s="236"/>
    </row>
    <row r="1598" ht="12.75">
      <c r="D1598" s="236"/>
    </row>
    <row r="1599" ht="12.75">
      <c r="D1599" s="236"/>
    </row>
    <row r="1600" ht="12.75">
      <c r="D1600" s="236"/>
    </row>
    <row r="1601" ht="12.75">
      <c r="D1601" s="236"/>
    </row>
    <row r="1602" ht="12.75">
      <c r="D1602" s="236"/>
    </row>
    <row r="1603" ht="12.75">
      <c r="D1603" s="236"/>
    </row>
    <row r="1604" ht="12.75">
      <c r="D1604" s="236"/>
    </row>
    <row r="1605" ht="12.75">
      <c r="D1605" s="236"/>
    </row>
    <row r="1606" ht="12.75">
      <c r="D1606" s="236"/>
    </row>
    <row r="1607" ht="12.75">
      <c r="D1607" s="236"/>
    </row>
    <row r="1608" ht="12.75">
      <c r="D1608" s="236"/>
    </row>
    <row r="1609" ht="12.75">
      <c r="D1609" s="236"/>
    </row>
    <row r="1610" ht="12.75">
      <c r="D1610" s="236"/>
    </row>
    <row r="1611" ht="12.75">
      <c r="D1611" s="236"/>
    </row>
    <row r="1612" ht="12.75">
      <c r="D1612" s="236"/>
    </row>
    <row r="1613" ht="12.75">
      <c r="D1613" s="236"/>
    </row>
    <row r="1614" ht="12.75">
      <c r="D1614" s="236"/>
    </row>
    <row r="1615" ht="12.75">
      <c r="D1615" s="236"/>
    </row>
    <row r="1616" ht="12.75">
      <c r="D1616" s="236"/>
    </row>
    <row r="1617" ht="12.75">
      <c r="D1617" s="236"/>
    </row>
    <row r="1618" ht="12.75">
      <c r="D1618" s="236"/>
    </row>
    <row r="1619" ht="12.75">
      <c r="D1619" s="236"/>
    </row>
    <row r="1620" ht="12.75">
      <c r="D1620" s="236"/>
    </row>
    <row r="1621" ht="12.75">
      <c r="D1621" s="236"/>
    </row>
    <row r="1622" ht="12.75">
      <c r="D1622" s="236"/>
    </row>
    <row r="1623" ht="12.75">
      <c r="D1623" s="236"/>
    </row>
    <row r="1624" ht="12.75">
      <c r="D1624" s="236"/>
    </row>
    <row r="1625" ht="12.75">
      <c r="D1625" s="236"/>
    </row>
    <row r="1626" ht="12.75">
      <c r="D1626" s="236"/>
    </row>
    <row r="1627" ht="12.75">
      <c r="D1627" s="236"/>
    </row>
    <row r="1628" ht="12.75">
      <c r="D1628" s="236"/>
    </row>
    <row r="1629" ht="12.75">
      <c r="D1629" s="236"/>
    </row>
    <row r="1630" ht="12.75">
      <c r="D1630" s="236"/>
    </row>
    <row r="1631" ht="12.75">
      <c r="D1631" s="236"/>
    </row>
    <row r="1632" ht="12.75">
      <c r="D1632" s="236"/>
    </row>
    <row r="1633" ht="12.75">
      <c r="D1633" s="236"/>
    </row>
    <row r="1634" ht="12.75">
      <c r="D1634" s="236"/>
    </row>
    <row r="1635" ht="12.75">
      <c r="D1635" s="236"/>
    </row>
    <row r="1636" ht="12.75">
      <c r="D1636" s="236"/>
    </row>
    <row r="1637" ht="12.75">
      <c r="D1637" s="236"/>
    </row>
    <row r="1638" ht="12.75">
      <c r="D1638" s="236"/>
    </row>
    <row r="1639" ht="12.75">
      <c r="D1639" s="236"/>
    </row>
    <row r="1640" ht="12.75">
      <c r="D1640" s="236"/>
    </row>
    <row r="1641" ht="12.75">
      <c r="D1641" s="236"/>
    </row>
    <row r="1642" ht="12.75">
      <c r="D1642" s="236"/>
    </row>
    <row r="1643" ht="12.75">
      <c r="D1643" s="236"/>
    </row>
    <row r="1644" ht="12.75">
      <c r="D1644" s="236"/>
    </row>
    <row r="1645" ht="12.75">
      <c r="D1645" s="236"/>
    </row>
    <row r="1646" ht="12.75">
      <c r="D1646" s="236"/>
    </row>
    <row r="1647" ht="12.75">
      <c r="D1647" s="236"/>
    </row>
    <row r="1648" ht="12.75">
      <c r="D1648" s="236"/>
    </row>
    <row r="1649" ht="12.75">
      <c r="D1649" s="236"/>
    </row>
    <row r="1650" ht="12.75">
      <c r="D1650" s="236"/>
    </row>
    <row r="1651" ht="12.75">
      <c r="D1651" s="236"/>
    </row>
    <row r="1652" ht="12.75">
      <c r="D1652" s="236"/>
    </row>
    <row r="1653" ht="12.75">
      <c r="D1653" s="236"/>
    </row>
    <row r="1654" ht="12.75">
      <c r="D1654" s="236"/>
    </row>
    <row r="1655" ht="12.75">
      <c r="D1655" s="236"/>
    </row>
    <row r="1656" ht="12.75">
      <c r="D1656" s="236"/>
    </row>
    <row r="1657" ht="12.75">
      <c r="D1657" s="236"/>
    </row>
    <row r="1658" ht="12.75">
      <c r="D1658" s="236"/>
    </row>
    <row r="1659" ht="12.75">
      <c r="D1659" s="236"/>
    </row>
    <row r="1660" ht="12.75">
      <c r="D1660" s="236"/>
    </row>
    <row r="1661" ht="12.75">
      <c r="D1661" s="236"/>
    </row>
    <row r="1662" ht="12.75">
      <c r="D1662" s="236"/>
    </row>
    <row r="1663" ht="12.75">
      <c r="D1663" s="236"/>
    </row>
    <row r="1664" ht="12.75">
      <c r="D1664" s="236"/>
    </row>
    <row r="1665" ht="12.75">
      <c r="D1665" s="236"/>
    </row>
    <row r="1666" ht="12.75">
      <c r="D1666" s="236"/>
    </row>
    <row r="1667" ht="12.75">
      <c r="D1667" s="236"/>
    </row>
    <row r="1668" ht="12.75">
      <c r="D1668" s="236"/>
    </row>
    <row r="1669" ht="12.75">
      <c r="D1669" s="236"/>
    </row>
    <row r="1670" ht="12.75">
      <c r="D1670" s="236"/>
    </row>
    <row r="1671" ht="12.75">
      <c r="D1671" s="236"/>
    </row>
    <row r="1672" ht="12.75">
      <c r="D1672" s="236"/>
    </row>
    <row r="1673" ht="12.75">
      <c r="D1673" s="236"/>
    </row>
    <row r="1674" ht="12.75">
      <c r="D1674" s="236"/>
    </row>
    <row r="1675" ht="12.75">
      <c r="D1675" s="236"/>
    </row>
    <row r="1676" ht="12.75">
      <c r="D1676" s="236"/>
    </row>
    <row r="1677" ht="12.75">
      <c r="D1677" s="236"/>
    </row>
    <row r="1678" ht="12.75">
      <c r="D1678" s="236"/>
    </row>
    <row r="1679" ht="12.75">
      <c r="D1679" s="236"/>
    </row>
    <row r="1680" ht="12.75">
      <c r="D1680" s="236"/>
    </row>
    <row r="1681" ht="12.75">
      <c r="D1681" s="236"/>
    </row>
    <row r="1682" ht="12.75">
      <c r="D1682" s="236"/>
    </row>
    <row r="1683" ht="12.75">
      <c r="D1683" s="236"/>
    </row>
    <row r="1684" ht="12.75">
      <c r="D1684" s="236"/>
    </row>
    <row r="1685" ht="12.75">
      <c r="D1685" s="236"/>
    </row>
    <row r="1686" ht="12.75">
      <c r="D1686" s="236"/>
    </row>
    <row r="1687" ht="12.75">
      <c r="D1687" s="236"/>
    </row>
    <row r="1688" ht="12.75">
      <c r="D1688" s="236"/>
    </row>
    <row r="1689" ht="12.75">
      <c r="D1689" s="236"/>
    </row>
    <row r="1690" ht="12.75">
      <c r="D1690" s="236"/>
    </row>
    <row r="1691" ht="12.75">
      <c r="D1691" s="236"/>
    </row>
    <row r="1692" ht="12.75">
      <c r="D1692" s="236"/>
    </row>
    <row r="1693" ht="12.75">
      <c r="D1693" s="236"/>
    </row>
    <row r="1694" ht="12.75">
      <c r="D1694" s="236"/>
    </row>
    <row r="1695" ht="12.75">
      <c r="D1695" s="236"/>
    </row>
    <row r="1696" ht="12.75">
      <c r="D1696" s="236"/>
    </row>
    <row r="1697" ht="12.75">
      <c r="D1697" s="236"/>
    </row>
    <row r="1698" ht="12.75">
      <c r="D1698" s="236"/>
    </row>
    <row r="1699" ht="12.75">
      <c r="D1699" s="236"/>
    </row>
    <row r="1700" ht="12.75">
      <c r="D1700" s="236"/>
    </row>
    <row r="1701" ht="12.75">
      <c r="D1701" s="236"/>
    </row>
    <row r="1702" ht="12.75">
      <c r="D1702" s="236"/>
    </row>
    <row r="1703" ht="12.75">
      <c r="D1703" s="236"/>
    </row>
    <row r="1704" ht="12.75">
      <c r="D1704" s="236"/>
    </row>
    <row r="1705" ht="12.75">
      <c r="D1705" s="236"/>
    </row>
    <row r="1706" ht="12.75">
      <c r="D1706" s="236"/>
    </row>
    <row r="1707" ht="12.75">
      <c r="D1707" s="236"/>
    </row>
    <row r="1708" ht="12.75">
      <c r="D1708" s="236"/>
    </row>
    <row r="1709" ht="12.75">
      <c r="D1709" s="236"/>
    </row>
    <row r="1710" ht="12.75">
      <c r="D1710" s="236"/>
    </row>
    <row r="1711" ht="12.75">
      <c r="D1711" s="236"/>
    </row>
    <row r="1712" ht="12.75">
      <c r="D1712" s="236"/>
    </row>
    <row r="1713" ht="12.75">
      <c r="D1713" s="236"/>
    </row>
    <row r="1714" ht="12.75">
      <c r="D1714" s="236"/>
    </row>
    <row r="1715" ht="12.75">
      <c r="D1715" s="236"/>
    </row>
    <row r="1716" ht="12.75">
      <c r="D1716" s="236"/>
    </row>
    <row r="1717" ht="12.75">
      <c r="D1717" s="236"/>
    </row>
    <row r="1718" ht="12.75">
      <c r="D1718" s="236"/>
    </row>
    <row r="1719" ht="12.75">
      <c r="D1719" s="236"/>
    </row>
    <row r="1720" ht="12.75">
      <c r="D1720" s="236"/>
    </row>
    <row r="1721" ht="12.75">
      <c r="D1721" s="236"/>
    </row>
    <row r="1722" ht="12.75">
      <c r="D1722" s="236"/>
    </row>
    <row r="1723" ht="12.75">
      <c r="D1723" s="236"/>
    </row>
    <row r="1724" ht="12.75">
      <c r="D1724" s="236"/>
    </row>
    <row r="1725" ht="12.75">
      <c r="D1725" s="236"/>
    </row>
    <row r="1726" ht="12.75">
      <c r="D1726" s="236"/>
    </row>
    <row r="1727" ht="12.75">
      <c r="D1727" s="236"/>
    </row>
    <row r="1728" ht="12.75">
      <c r="D1728" s="236"/>
    </row>
    <row r="1729" ht="12.75">
      <c r="D1729" s="236"/>
    </row>
    <row r="1730" ht="12.75">
      <c r="D1730" s="236"/>
    </row>
    <row r="1731" ht="12.75">
      <c r="D1731" s="236"/>
    </row>
    <row r="1732" ht="12.75">
      <c r="D1732" s="236"/>
    </row>
    <row r="1733" ht="12.75">
      <c r="D1733" s="236"/>
    </row>
    <row r="1734" ht="12.75">
      <c r="D1734" s="236"/>
    </row>
    <row r="1735" ht="12.75">
      <c r="D1735" s="236"/>
    </row>
    <row r="1736" ht="12.75">
      <c r="D1736" s="236"/>
    </row>
    <row r="1737" ht="12.75">
      <c r="D1737" s="236"/>
    </row>
    <row r="1738" ht="12.75">
      <c r="D1738" s="236"/>
    </row>
    <row r="1739" ht="12.75">
      <c r="D1739" s="236"/>
    </row>
    <row r="1740" ht="12.75">
      <c r="D1740" s="236"/>
    </row>
    <row r="1741" ht="12.75">
      <c r="D1741" s="236"/>
    </row>
    <row r="1742" ht="12.75">
      <c r="D1742" s="236"/>
    </row>
    <row r="1743" ht="12.75">
      <c r="D1743" s="236"/>
    </row>
    <row r="1744" ht="12.75">
      <c r="D1744" s="236"/>
    </row>
    <row r="1745" ht="12.75">
      <c r="D1745" s="236"/>
    </row>
    <row r="1746" ht="12.75">
      <c r="D1746" s="236"/>
    </row>
    <row r="1747" ht="12.75">
      <c r="D1747" s="236"/>
    </row>
    <row r="1748" ht="12.75">
      <c r="D1748" s="236"/>
    </row>
    <row r="1749" ht="12.75">
      <c r="D1749" s="236"/>
    </row>
    <row r="1750" ht="12.75">
      <c r="D1750" s="236"/>
    </row>
    <row r="1751" ht="12.75">
      <c r="D1751" s="236"/>
    </row>
    <row r="1752" ht="12.75">
      <c r="D1752" s="236"/>
    </row>
    <row r="1753" ht="12.75">
      <c r="D1753" s="236"/>
    </row>
    <row r="1754" ht="12.75">
      <c r="D1754" s="236"/>
    </row>
    <row r="1755" ht="12.75">
      <c r="D1755" s="236"/>
    </row>
    <row r="1756" ht="12.75">
      <c r="D1756" s="236"/>
    </row>
    <row r="1757" ht="12.75">
      <c r="D1757" s="236"/>
    </row>
    <row r="1758" ht="12.75">
      <c r="D1758" s="236"/>
    </row>
    <row r="1759" ht="12.75">
      <c r="D1759" s="236"/>
    </row>
    <row r="1760" ht="12.75">
      <c r="D1760" s="236"/>
    </row>
    <row r="1761" ht="12.75">
      <c r="D1761" s="236"/>
    </row>
    <row r="1762" ht="12.75">
      <c r="D1762" s="236"/>
    </row>
    <row r="1763" ht="12.75">
      <c r="D1763" s="236"/>
    </row>
    <row r="1764" ht="12.75">
      <c r="D1764" s="236"/>
    </row>
    <row r="1765" ht="12.75">
      <c r="D1765" s="236"/>
    </row>
    <row r="1766" ht="12.75">
      <c r="D1766" s="236"/>
    </row>
    <row r="1767" ht="12.75">
      <c r="D1767" s="236"/>
    </row>
    <row r="1768" ht="12.75">
      <c r="D1768" s="236"/>
    </row>
    <row r="1769" ht="12.75">
      <c r="D1769" s="236"/>
    </row>
    <row r="1770" ht="12.75">
      <c r="D1770" s="236"/>
    </row>
    <row r="1771" ht="12.75">
      <c r="D1771" s="236"/>
    </row>
    <row r="1772" ht="12.75">
      <c r="D1772" s="236"/>
    </row>
    <row r="1773" ht="12.75">
      <c r="D1773" s="236"/>
    </row>
    <row r="1774" ht="12.75">
      <c r="D1774" s="236"/>
    </row>
    <row r="1775" ht="12.75">
      <c r="D1775" s="236"/>
    </row>
    <row r="1776" ht="12.75">
      <c r="D1776" s="236"/>
    </row>
    <row r="1777" ht="12.75">
      <c r="D1777" s="236"/>
    </row>
    <row r="1778" ht="12.75">
      <c r="D1778" s="236"/>
    </row>
    <row r="1779" ht="12.75">
      <c r="D1779" s="236"/>
    </row>
    <row r="1780" ht="12.75">
      <c r="D1780" s="236"/>
    </row>
    <row r="1781" ht="12.75">
      <c r="D1781" s="236"/>
    </row>
    <row r="1782" ht="12.75">
      <c r="D1782" s="236"/>
    </row>
    <row r="1783" ht="12.75">
      <c r="D1783" s="236"/>
    </row>
    <row r="1784" ht="12.75">
      <c r="D1784" s="236"/>
    </row>
    <row r="1785" ht="12.75">
      <c r="D1785" s="236"/>
    </row>
    <row r="1786" ht="12.75">
      <c r="D1786" s="236"/>
    </row>
    <row r="1787" ht="12.75">
      <c r="D1787" s="236"/>
    </row>
    <row r="1788" ht="12.75">
      <c r="D1788" s="236"/>
    </row>
    <row r="1789" ht="12.75">
      <c r="D1789" s="236"/>
    </row>
    <row r="1790" ht="12.75">
      <c r="D1790" s="236"/>
    </row>
    <row r="1791" ht="12.75">
      <c r="D1791" s="236"/>
    </row>
    <row r="1792" ht="12.75">
      <c r="D1792" s="236"/>
    </row>
    <row r="1793" ht="12.75">
      <c r="D1793" s="236"/>
    </row>
    <row r="1794" ht="12.75">
      <c r="D1794" s="236"/>
    </row>
    <row r="1795" ht="12.75">
      <c r="D1795" s="236"/>
    </row>
    <row r="1796" ht="12.75">
      <c r="D1796" s="236"/>
    </row>
    <row r="1797" ht="12.75">
      <c r="D1797" s="236"/>
    </row>
    <row r="1798" ht="12.75">
      <c r="D1798" s="236"/>
    </row>
    <row r="1799" ht="12.75">
      <c r="D1799" s="236"/>
    </row>
    <row r="1800" ht="12.75">
      <c r="D1800" s="236"/>
    </row>
    <row r="1801" ht="12.75">
      <c r="D1801" s="236"/>
    </row>
    <row r="1802" ht="12.75">
      <c r="D1802" s="236"/>
    </row>
    <row r="1803" ht="12.75">
      <c r="D1803" s="236"/>
    </row>
    <row r="1804" ht="12.75">
      <c r="D1804" s="236"/>
    </row>
    <row r="1805" ht="12.75">
      <c r="D1805" s="236"/>
    </row>
    <row r="1806" ht="12.75">
      <c r="D1806" s="236"/>
    </row>
    <row r="1807" ht="12.75">
      <c r="D1807" s="236"/>
    </row>
    <row r="1808" ht="12.75">
      <c r="D1808" s="236"/>
    </row>
    <row r="1809" ht="12.75">
      <c r="D1809" s="236"/>
    </row>
    <row r="1810" ht="12.75">
      <c r="D1810" s="236"/>
    </row>
    <row r="1811" ht="12.75">
      <c r="D1811" s="236"/>
    </row>
    <row r="1812" ht="12.75">
      <c r="D1812" s="236"/>
    </row>
    <row r="1813" ht="12.75">
      <c r="D1813" s="236"/>
    </row>
    <row r="1814" ht="12.75">
      <c r="D1814" s="236"/>
    </row>
    <row r="1815" ht="12.75">
      <c r="D1815" s="236"/>
    </row>
    <row r="1816" ht="12.75">
      <c r="D1816" s="236"/>
    </row>
    <row r="1817" ht="12.75">
      <c r="D1817" s="236"/>
    </row>
    <row r="1818" ht="12.75">
      <c r="D1818" s="236"/>
    </row>
    <row r="1819" ht="12.75">
      <c r="D1819" s="236"/>
    </row>
    <row r="1820" ht="12.75">
      <c r="D1820" s="236"/>
    </row>
    <row r="1821" ht="12.75">
      <c r="D1821" s="236"/>
    </row>
    <row r="1822" ht="12.75">
      <c r="D1822" s="236"/>
    </row>
    <row r="1823" ht="12.75">
      <c r="D1823" s="236"/>
    </row>
    <row r="1824" ht="12.75">
      <c r="D1824" s="236"/>
    </row>
    <row r="1825" ht="12.75">
      <c r="D1825" s="236"/>
    </row>
    <row r="1826" ht="12.75">
      <c r="D1826" s="236"/>
    </row>
    <row r="1827" ht="12.75">
      <c r="D1827" s="236"/>
    </row>
    <row r="1828" ht="12.75">
      <c r="D1828" s="236"/>
    </row>
    <row r="1829" ht="12.75">
      <c r="D1829" s="236"/>
    </row>
    <row r="1830" ht="12.75">
      <c r="D1830" s="236"/>
    </row>
    <row r="1831" ht="12.75">
      <c r="D1831" s="236"/>
    </row>
    <row r="1832" ht="12.75">
      <c r="D1832" s="236"/>
    </row>
    <row r="1833" ht="12.75">
      <c r="D1833" s="236"/>
    </row>
    <row r="1834" ht="12.75">
      <c r="D1834" s="236"/>
    </row>
    <row r="1835" ht="12.75">
      <c r="D1835" s="236"/>
    </row>
    <row r="1836" ht="12.75">
      <c r="D1836" s="236"/>
    </row>
    <row r="1837" ht="12.75">
      <c r="D1837" s="236"/>
    </row>
    <row r="1838" ht="12.75">
      <c r="D1838" s="236"/>
    </row>
    <row r="1839" ht="12.75">
      <c r="D1839" s="236"/>
    </row>
    <row r="1840" ht="12.75">
      <c r="D1840" s="236"/>
    </row>
    <row r="1841" ht="12.75">
      <c r="D1841" s="236"/>
    </row>
    <row r="1842" ht="12.75">
      <c r="D1842" s="236"/>
    </row>
    <row r="1843" ht="12.75">
      <c r="D1843" s="236"/>
    </row>
    <row r="1844" ht="12.75">
      <c r="D1844" s="236"/>
    </row>
    <row r="1845" ht="12.75">
      <c r="D1845" s="236"/>
    </row>
    <row r="1846" ht="12.75">
      <c r="D1846" s="236"/>
    </row>
    <row r="1847" ht="12.75">
      <c r="D1847" s="236"/>
    </row>
    <row r="1848" ht="12.75">
      <c r="D1848" s="236"/>
    </row>
    <row r="1849" ht="12.75">
      <c r="D1849" s="236"/>
    </row>
    <row r="1850" ht="12.75">
      <c r="D1850" s="236"/>
    </row>
    <row r="1851" ht="12.75">
      <c r="D1851" s="236"/>
    </row>
    <row r="1852" ht="12.75">
      <c r="D1852" s="236"/>
    </row>
    <row r="1853" ht="12.75">
      <c r="D1853" s="236"/>
    </row>
    <row r="1854" ht="12.75">
      <c r="D1854" s="236"/>
    </row>
    <row r="1855" ht="12.75">
      <c r="D1855" s="236"/>
    </row>
    <row r="1856" ht="12.75">
      <c r="D1856" s="236"/>
    </row>
    <row r="1857" ht="12.75">
      <c r="D1857" s="236"/>
    </row>
    <row r="1858" ht="12.75">
      <c r="D1858" s="236"/>
    </row>
    <row r="1859" ht="12.75">
      <c r="D1859" s="236"/>
    </row>
    <row r="1860" ht="12.75">
      <c r="D1860" s="236"/>
    </row>
    <row r="1861" ht="12.75">
      <c r="D1861" s="236"/>
    </row>
    <row r="1862" ht="12.75">
      <c r="D1862" s="236"/>
    </row>
    <row r="1863" ht="12.75">
      <c r="D1863" s="236"/>
    </row>
    <row r="1864" ht="12.75">
      <c r="D1864" s="236"/>
    </row>
    <row r="1865" ht="12.75">
      <c r="D1865" s="236"/>
    </row>
    <row r="1866" ht="12.75">
      <c r="D1866" s="236"/>
    </row>
    <row r="1867" ht="12.75">
      <c r="D1867" s="236"/>
    </row>
    <row r="1868" ht="12.75">
      <c r="D1868" s="236"/>
    </row>
    <row r="1869" ht="12.75">
      <c r="D1869" s="236"/>
    </row>
    <row r="1870" ht="12.75">
      <c r="D1870" s="236"/>
    </row>
    <row r="1871" ht="12.75">
      <c r="D1871" s="236"/>
    </row>
    <row r="1872" ht="12.75">
      <c r="D1872" s="236"/>
    </row>
    <row r="1873" ht="12.75">
      <c r="D1873" s="236"/>
    </row>
    <row r="1874" ht="12.75">
      <c r="D1874" s="236"/>
    </row>
    <row r="1875" ht="12.75">
      <c r="D1875" s="236"/>
    </row>
    <row r="1876" ht="12.75">
      <c r="D1876" s="236"/>
    </row>
    <row r="1877" ht="12.75">
      <c r="D1877" s="236"/>
    </row>
    <row r="1878" ht="12.75">
      <c r="D1878" s="236"/>
    </row>
    <row r="1879" ht="12.75">
      <c r="D1879" s="236"/>
    </row>
    <row r="1880" ht="12.75">
      <c r="D1880" s="236"/>
    </row>
    <row r="1881" ht="12.75">
      <c r="D1881" s="236"/>
    </row>
    <row r="1882" ht="12.75">
      <c r="D1882" s="236"/>
    </row>
    <row r="1883" ht="12.75">
      <c r="D1883" s="236"/>
    </row>
    <row r="1884" ht="12.75">
      <c r="D1884" s="236"/>
    </row>
    <row r="1885" ht="12.75">
      <c r="D1885" s="236"/>
    </row>
    <row r="1886" ht="12.75">
      <c r="D1886" s="236"/>
    </row>
    <row r="1887" ht="12.75">
      <c r="D1887" s="236"/>
    </row>
    <row r="1888" ht="12.75">
      <c r="D1888" s="236"/>
    </row>
    <row r="1889" ht="12.75">
      <c r="D1889" s="236"/>
    </row>
    <row r="1890" ht="12.75">
      <c r="D1890" s="236"/>
    </row>
    <row r="1891" ht="12.75">
      <c r="D1891" s="236"/>
    </row>
    <row r="1892" ht="12.75">
      <c r="D1892" s="236"/>
    </row>
    <row r="1893" ht="12.75">
      <c r="D1893" s="236"/>
    </row>
    <row r="1894" ht="12.75">
      <c r="D1894" s="236"/>
    </row>
    <row r="1895" ht="12.75">
      <c r="D1895" s="236"/>
    </row>
    <row r="1896" ht="12.75">
      <c r="D1896" s="236"/>
    </row>
    <row r="1897" ht="12.75">
      <c r="D1897" s="236"/>
    </row>
    <row r="1898" ht="12.75">
      <c r="D1898" s="236"/>
    </row>
    <row r="1899" ht="12.75">
      <c r="D1899" s="236"/>
    </row>
    <row r="1900" ht="12.75">
      <c r="D1900" s="236"/>
    </row>
    <row r="1901" ht="12.75">
      <c r="D1901" s="236"/>
    </row>
    <row r="1902" ht="12.75">
      <c r="D1902" s="236"/>
    </row>
    <row r="1903" ht="12.75">
      <c r="D1903" s="236"/>
    </row>
    <row r="1904" ht="12.75">
      <c r="D1904" s="236"/>
    </row>
    <row r="1905" ht="12.75">
      <c r="D1905" s="236"/>
    </row>
    <row r="1906" ht="12.75">
      <c r="D1906" s="236"/>
    </row>
    <row r="1907" ht="12.75">
      <c r="D1907" s="236"/>
    </row>
    <row r="1908" ht="12.75">
      <c r="D1908" s="236"/>
    </row>
    <row r="1909" ht="12.75">
      <c r="D1909" s="236"/>
    </row>
    <row r="1910" ht="12.75">
      <c r="D1910" s="236"/>
    </row>
    <row r="1911" ht="12.75">
      <c r="D1911" s="236"/>
    </row>
    <row r="1912" ht="12.75">
      <c r="D1912" s="236"/>
    </row>
    <row r="1913" ht="12.75">
      <c r="D1913" s="236"/>
    </row>
    <row r="1914" ht="12.75">
      <c r="D1914" s="236"/>
    </row>
    <row r="1915" ht="12.75">
      <c r="D1915" s="236"/>
    </row>
    <row r="1916" ht="12.75">
      <c r="D1916" s="236"/>
    </row>
    <row r="1917" ht="12.75">
      <c r="D1917" s="236"/>
    </row>
    <row r="1918" ht="12.75">
      <c r="D1918" s="236"/>
    </row>
    <row r="1919" ht="12.75">
      <c r="D1919" s="236"/>
    </row>
    <row r="1920" ht="12.75">
      <c r="D1920" s="236"/>
    </row>
    <row r="1921" ht="12.75">
      <c r="D1921" s="236"/>
    </row>
    <row r="1922" ht="12.75">
      <c r="D1922" s="236"/>
    </row>
    <row r="1923" ht="12.75">
      <c r="D1923" s="236"/>
    </row>
    <row r="1924" ht="12.75">
      <c r="D1924" s="236"/>
    </row>
    <row r="1925" ht="12.75">
      <c r="D1925" s="236"/>
    </row>
    <row r="1926" ht="12.75">
      <c r="D1926" s="236"/>
    </row>
    <row r="1927" ht="12.75">
      <c r="D1927" s="236"/>
    </row>
    <row r="1928" ht="12.75">
      <c r="D1928" s="236"/>
    </row>
    <row r="1929" ht="12.75">
      <c r="D1929" s="236"/>
    </row>
    <row r="1930" ht="12.75">
      <c r="D1930" s="236"/>
    </row>
    <row r="1931" ht="12.75">
      <c r="D1931" s="236"/>
    </row>
    <row r="1932" ht="12.75">
      <c r="D1932" s="236"/>
    </row>
    <row r="1933" ht="12.75">
      <c r="D1933" s="236"/>
    </row>
    <row r="1934" ht="12.75">
      <c r="D1934" s="236"/>
    </row>
    <row r="1935" ht="12.75">
      <c r="D1935" s="236"/>
    </row>
    <row r="1936" ht="12.75">
      <c r="D1936" s="236"/>
    </row>
    <row r="1937" ht="12.75">
      <c r="D1937" s="236"/>
    </row>
    <row r="1938" ht="12.75">
      <c r="D1938" s="236"/>
    </row>
    <row r="1939" ht="12.75">
      <c r="D1939" s="236"/>
    </row>
    <row r="1940" ht="12.75">
      <c r="D1940" s="236"/>
    </row>
    <row r="1941" ht="12.75">
      <c r="D1941" s="236"/>
    </row>
    <row r="1942" ht="12.75">
      <c r="D1942" s="236"/>
    </row>
    <row r="1943" ht="12.75">
      <c r="D1943" s="236"/>
    </row>
    <row r="1944" ht="12.75">
      <c r="D1944" s="236"/>
    </row>
    <row r="1945" ht="12.75">
      <c r="D1945" s="236"/>
    </row>
    <row r="1946" ht="12.75">
      <c r="D1946" s="236"/>
    </row>
    <row r="1947" ht="12.75">
      <c r="D1947" s="236"/>
    </row>
    <row r="1948" ht="12.75">
      <c r="D1948" s="236"/>
    </row>
    <row r="1949" ht="12.75">
      <c r="D1949" s="236"/>
    </row>
    <row r="1950" ht="12.75">
      <c r="D1950" s="236"/>
    </row>
    <row r="1951" ht="12.75">
      <c r="D1951" s="236"/>
    </row>
    <row r="1952" ht="12.75">
      <c r="D1952" s="236"/>
    </row>
    <row r="1953" ht="12.75">
      <c r="D1953" s="236"/>
    </row>
    <row r="1954" ht="12.75">
      <c r="D1954" s="236"/>
    </row>
    <row r="1955" ht="12.75">
      <c r="D1955" s="236"/>
    </row>
    <row r="1956" ht="12.75">
      <c r="D1956" s="236"/>
    </row>
    <row r="1957" ht="12.75">
      <c r="D1957" s="236"/>
    </row>
    <row r="1958" ht="12.75">
      <c r="D1958" s="236"/>
    </row>
    <row r="1959" ht="12.75">
      <c r="D1959" s="236"/>
    </row>
    <row r="1960" ht="12.75">
      <c r="D1960" s="236"/>
    </row>
    <row r="1961" ht="12.75">
      <c r="D1961" s="236"/>
    </row>
    <row r="1962" ht="12.75">
      <c r="D1962" s="236"/>
    </row>
    <row r="1963" ht="12.75">
      <c r="D1963" s="236"/>
    </row>
    <row r="1964" ht="12.75">
      <c r="D1964" s="236"/>
    </row>
    <row r="1965" ht="12.75">
      <c r="D1965" s="236"/>
    </row>
    <row r="1966" ht="12.75">
      <c r="D1966" s="236"/>
    </row>
    <row r="1967" ht="12.75">
      <c r="D1967" s="236"/>
    </row>
    <row r="1968" ht="12.75">
      <c r="D1968" s="236"/>
    </row>
    <row r="1969" ht="12.75">
      <c r="D1969" s="236"/>
    </row>
    <row r="1970" ht="12.75">
      <c r="D1970" s="236"/>
    </row>
    <row r="1971" ht="12.75">
      <c r="D1971" s="236"/>
    </row>
    <row r="1972" ht="12.75">
      <c r="D1972" s="236"/>
    </row>
    <row r="1973" ht="12.75">
      <c r="D1973" s="236"/>
    </row>
    <row r="1974" ht="12.75">
      <c r="D1974" s="236"/>
    </row>
    <row r="1975" ht="12.75">
      <c r="D1975" s="236"/>
    </row>
    <row r="1976" ht="12.75">
      <c r="D1976" s="236"/>
    </row>
    <row r="1977" ht="12.75">
      <c r="D1977" s="236"/>
    </row>
    <row r="1978" ht="12.75">
      <c r="D1978" s="236"/>
    </row>
    <row r="1979" ht="12.75">
      <c r="D1979" s="236"/>
    </row>
    <row r="1980" ht="12.75">
      <c r="D1980" s="236"/>
    </row>
    <row r="1981" ht="12.75">
      <c r="D1981" s="236"/>
    </row>
    <row r="1982" ht="12.75">
      <c r="D1982" s="236"/>
    </row>
    <row r="1983" ht="12.75">
      <c r="D1983" s="236"/>
    </row>
    <row r="1984" ht="12.75">
      <c r="D1984" s="236"/>
    </row>
    <row r="1985" ht="12.75">
      <c r="D1985" s="236"/>
    </row>
    <row r="1986" ht="12.75">
      <c r="D1986" s="236"/>
    </row>
    <row r="1987" ht="12.75">
      <c r="D1987" s="236"/>
    </row>
    <row r="1988" ht="12.75">
      <c r="D1988" s="236"/>
    </row>
    <row r="1989" ht="12.75">
      <c r="D1989" s="236"/>
    </row>
    <row r="1990" ht="12.75">
      <c r="D1990" s="236"/>
    </row>
    <row r="1991" ht="12.75">
      <c r="D1991" s="236"/>
    </row>
    <row r="1992" ht="12.75">
      <c r="D1992" s="236"/>
    </row>
    <row r="1993" ht="12.75">
      <c r="D1993" s="236"/>
    </row>
    <row r="1994" ht="12.75">
      <c r="D1994" s="236"/>
    </row>
    <row r="1995" ht="12.75">
      <c r="D1995" s="236"/>
    </row>
    <row r="1996" ht="12.75">
      <c r="D1996" s="236"/>
    </row>
    <row r="1997" ht="12.75">
      <c r="D1997" s="236"/>
    </row>
    <row r="1998" ht="12.75">
      <c r="D1998" s="236"/>
    </row>
    <row r="1999" ht="12.75">
      <c r="D1999" s="236"/>
    </row>
    <row r="2000" ht="12.75">
      <c r="D2000" s="236"/>
    </row>
    <row r="2001" ht="12.75">
      <c r="D2001" s="236"/>
    </row>
    <row r="2002" ht="12.75">
      <c r="D2002" s="236"/>
    </row>
    <row r="2003" ht="12.75">
      <c r="D2003" s="236"/>
    </row>
    <row r="2004" ht="12.75">
      <c r="D2004" s="236"/>
    </row>
    <row r="2005" ht="12.75">
      <c r="D2005" s="236"/>
    </row>
    <row r="2006" ht="12.75">
      <c r="D2006" s="236"/>
    </row>
    <row r="2007" ht="12.75">
      <c r="D2007" s="236"/>
    </row>
    <row r="2008" ht="12.75">
      <c r="D2008" s="236"/>
    </row>
    <row r="2009" ht="12.75">
      <c r="D2009" s="236"/>
    </row>
    <row r="2010" ht="12.75">
      <c r="D2010" s="236"/>
    </row>
    <row r="2011" ht="12.75">
      <c r="D2011" s="236"/>
    </row>
    <row r="2012" ht="12.75">
      <c r="D2012" s="236"/>
    </row>
    <row r="2013" ht="12.75">
      <c r="D2013" s="236"/>
    </row>
    <row r="2014" ht="12.75">
      <c r="D2014" s="236"/>
    </row>
    <row r="2015" ht="12.75">
      <c r="D2015" s="236"/>
    </row>
    <row r="2016" ht="12.75">
      <c r="D2016" s="236"/>
    </row>
    <row r="2017" ht="12.75">
      <c r="D2017" s="236"/>
    </row>
    <row r="2018" ht="12.75">
      <c r="D2018" s="236"/>
    </row>
    <row r="2019" ht="12.75">
      <c r="D2019" s="236"/>
    </row>
    <row r="2020" ht="12.75">
      <c r="D2020" s="236"/>
    </row>
    <row r="2021" ht="12.75">
      <c r="D2021" s="236"/>
    </row>
    <row r="2022" ht="12.75">
      <c r="D2022" s="236"/>
    </row>
    <row r="2023" ht="12.75">
      <c r="D2023" s="236"/>
    </row>
    <row r="2024" ht="12.75">
      <c r="D2024" s="236"/>
    </row>
    <row r="2025" ht="12.75">
      <c r="D2025" s="236"/>
    </row>
    <row r="2026" ht="12.75">
      <c r="D2026" s="236"/>
    </row>
    <row r="2027" ht="12.75">
      <c r="D2027" s="236"/>
    </row>
    <row r="2028" ht="12.75">
      <c r="D2028" s="236"/>
    </row>
    <row r="2029" ht="12.75">
      <c r="D2029" s="236"/>
    </row>
    <row r="2030" ht="12.75">
      <c r="D2030" s="236"/>
    </row>
    <row r="2031" ht="12.75">
      <c r="D2031" s="236"/>
    </row>
    <row r="2032" ht="12.75">
      <c r="D2032" s="236"/>
    </row>
    <row r="2033" ht="12.75">
      <c r="D2033" s="236"/>
    </row>
    <row r="2034" ht="12.75">
      <c r="D2034" s="236"/>
    </row>
    <row r="2035" ht="12.75">
      <c r="D2035" s="236"/>
    </row>
    <row r="2036" ht="12.75">
      <c r="D2036" s="236"/>
    </row>
    <row r="2037" ht="12.75">
      <c r="D2037" s="236"/>
    </row>
    <row r="2038" ht="12.75">
      <c r="D2038" s="236"/>
    </row>
    <row r="2039" ht="12.75">
      <c r="D2039" s="236"/>
    </row>
    <row r="2040" ht="12.75">
      <c r="D2040" s="236"/>
    </row>
    <row r="2041" ht="12.75">
      <c r="D2041" s="236"/>
    </row>
    <row r="2042" ht="12.75">
      <c r="D2042" s="236"/>
    </row>
    <row r="2043" ht="12.75">
      <c r="D2043" s="236"/>
    </row>
    <row r="2044" ht="12.75">
      <c r="D2044" s="236"/>
    </row>
    <row r="2045" ht="12.75">
      <c r="D2045" s="236"/>
    </row>
    <row r="2046" ht="12.75">
      <c r="D2046" s="236"/>
    </row>
    <row r="2047" ht="12.75">
      <c r="D2047" s="236"/>
    </row>
    <row r="2048" ht="12.75">
      <c r="D2048" s="236"/>
    </row>
    <row r="2049" ht="12.75">
      <c r="D2049" s="236"/>
    </row>
    <row r="2050" ht="12.75">
      <c r="D2050" s="236"/>
    </row>
    <row r="2051" ht="12.75">
      <c r="D2051" s="236"/>
    </row>
    <row r="2052" ht="12.75">
      <c r="D2052" s="236"/>
    </row>
    <row r="2053" ht="12.75">
      <c r="D2053" s="236"/>
    </row>
    <row r="2054" ht="12.75">
      <c r="D2054" s="236"/>
    </row>
    <row r="2055" ht="12.75">
      <c r="D2055" s="236"/>
    </row>
    <row r="2056" ht="12.75">
      <c r="D2056" s="236"/>
    </row>
    <row r="2057" ht="12.75">
      <c r="D2057" s="236"/>
    </row>
    <row r="2058" ht="12.75">
      <c r="D2058" s="236"/>
    </row>
    <row r="2059" ht="12.75">
      <c r="D2059" s="236"/>
    </row>
    <row r="2060" ht="12.75">
      <c r="D2060" s="236"/>
    </row>
    <row r="2061" ht="12.75">
      <c r="D2061" s="236"/>
    </row>
    <row r="2062" ht="12.75">
      <c r="D2062" s="236"/>
    </row>
    <row r="2063" ht="12.75">
      <c r="D2063" s="236"/>
    </row>
    <row r="2064" ht="12.75">
      <c r="D2064" s="236"/>
    </row>
    <row r="2065" ht="12.75">
      <c r="D2065" s="236"/>
    </row>
    <row r="2066" ht="12.75">
      <c r="D2066" s="236"/>
    </row>
    <row r="2067" ht="12.75">
      <c r="D2067" s="236"/>
    </row>
    <row r="2068" ht="12.75">
      <c r="D2068" s="236"/>
    </row>
    <row r="2069" ht="12.75">
      <c r="D2069" s="236"/>
    </row>
    <row r="2070" ht="12.75">
      <c r="D2070" s="236"/>
    </row>
    <row r="2071" ht="12.75">
      <c r="D2071" s="236"/>
    </row>
    <row r="2072" ht="12.75">
      <c r="D2072" s="236"/>
    </row>
    <row r="2073" ht="12.75">
      <c r="D2073" s="236"/>
    </row>
    <row r="2074" ht="12.75">
      <c r="D2074" s="236"/>
    </row>
    <row r="2075" ht="12.75">
      <c r="D2075" s="236"/>
    </row>
    <row r="2076" ht="12.75">
      <c r="D2076" s="236"/>
    </row>
    <row r="2077" ht="12.75">
      <c r="D2077" s="236"/>
    </row>
    <row r="2078" ht="12.75">
      <c r="D2078" s="236"/>
    </row>
    <row r="2079" ht="12.75">
      <c r="D2079" s="236"/>
    </row>
    <row r="2080" ht="12.75">
      <c r="D2080" s="236"/>
    </row>
    <row r="2081" ht="12.75">
      <c r="D2081" s="236"/>
    </row>
    <row r="2082" ht="12.75">
      <c r="D2082" s="236"/>
    </row>
    <row r="2083" ht="12.75">
      <c r="D2083" s="236"/>
    </row>
    <row r="2084" ht="12.75">
      <c r="D2084" s="236"/>
    </row>
    <row r="2085" ht="12.75">
      <c r="D2085" s="236"/>
    </row>
    <row r="2086" ht="12.75">
      <c r="D2086" s="236"/>
    </row>
    <row r="2087" ht="12.75">
      <c r="D2087" s="236"/>
    </row>
    <row r="2088" ht="12.75">
      <c r="D2088" s="236"/>
    </row>
    <row r="2089" ht="12.75">
      <c r="D2089" s="236"/>
    </row>
    <row r="2090" ht="12.75">
      <c r="D2090" s="236"/>
    </row>
    <row r="2091" ht="12.75">
      <c r="D2091" s="236"/>
    </row>
    <row r="2092" ht="12.75">
      <c r="D2092" s="236"/>
    </row>
    <row r="2093" ht="12.75">
      <c r="D2093" s="236"/>
    </row>
    <row r="2094" ht="12.75">
      <c r="D2094" s="236"/>
    </row>
    <row r="2095" ht="12.75">
      <c r="D2095" s="236"/>
    </row>
    <row r="2096" ht="12.75">
      <c r="D2096" s="236"/>
    </row>
    <row r="2097" ht="12.75">
      <c r="D2097" s="236"/>
    </row>
    <row r="2098" ht="12.75">
      <c r="D2098" s="236"/>
    </row>
    <row r="2099" ht="12.75">
      <c r="D2099" s="236"/>
    </row>
    <row r="2100" ht="12.75">
      <c r="D2100" s="236"/>
    </row>
    <row r="2101" ht="12.75">
      <c r="D2101" s="236"/>
    </row>
    <row r="2102" ht="12.75">
      <c r="D2102" s="236"/>
    </row>
    <row r="2103" ht="12.75">
      <c r="D2103" s="236"/>
    </row>
    <row r="2104" ht="12.75">
      <c r="D2104" s="236"/>
    </row>
    <row r="2105" ht="12.75">
      <c r="D2105" s="236"/>
    </row>
    <row r="2106" ht="12.75">
      <c r="D2106" s="236"/>
    </row>
    <row r="2107" ht="12.75">
      <c r="D2107" s="236"/>
    </row>
    <row r="2108" ht="12.75">
      <c r="D2108" s="236"/>
    </row>
    <row r="2109" ht="12.75">
      <c r="D2109" s="236"/>
    </row>
    <row r="2110" ht="12.75">
      <c r="D2110" s="236"/>
    </row>
    <row r="2111" ht="12.75">
      <c r="D2111" s="236"/>
    </row>
    <row r="2112" ht="12.75">
      <c r="D2112" s="236"/>
    </row>
    <row r="2113" ht="12.75">
      <c r="D2113" s="236"/>
    </row>
    <row r="2114" ht="12.75">
      <c r="D2114" s="236"/>
    </row>
    <row r="2115" ht="12.75">
      <c r="D2115" s="236"/>
    </row>
    <row r="2116" ht="12.75">
      <c r="D2116" s="236"/>
    </row>
    <row r="2117" ht="12.75">
      <c r="D2117" s="236"/>
    </row>
    <row r="2118" ht="12.75">
      <c r="D2118" s="236"/>
    </row>
    <row r="2119" ht="12.75">
      <c r="D2119" s="236"/>
    </row>
    <row r="2120" ht="12.75">
      <c r="D2120" s="236"/>
    </row>
    <row r="2121" ht="12.75">
      <c r="D2121" s="236"/>
    </row>
    <row r="2122" ht="12.75">
      <c r="D2122" s="236"/>
    </row>
    <row r="2123" ht="12.75">
      <c r="D2123" s="236"/>
    </row>
    <row r="2124" ht="12.75">
      <c r="D2124" s="236"/>
    </row>
    <row r="2125" ht="12.75">
      <c r="D2125" s="236"/>
    </row>
    <row r="2126" ht="12.75">
      <c r="D2126" s="236"/>
    </row>
    <row r="2127" ht="12.75">
      <c r="D2127" s="236"/>
    </row>
    <row r="2128" ht="12.75">
      <c r="D2128" s="236"/>
    </row>
    <row r="2129" ht="12.75">
      <c r="D2129" s="236"/>
    </row>
    <row r="2130" ht="12.75">
      <c r="D2130" s="236"/>
    </row>
    <row r="2131" ht="12.75">
      <c r="D2131" s="236"/>
    </row>
    <row r="2132" ht="12.75">
      <c r="D2132" s="236"/>
    </row>
    <row r="2133" ht="12.75">
      <c r="D2133" s="236"/>
    </row>
    <row r="2134" ht="12.75">
      <c r="D2134" s="236"/>
    </row>
    <row r="2135" ht="12.75">
      <c r="D2135" s="236"/>
    </row>
    <row r="2136" ht="12.75">
      <c r="D2136" s="236"/>
    </row>
    <row r="2137" ht="12.75">
      <c r="D2137" s="236"/>
    </row>
    <row r="2138" ht="12.75">
      <c r="D2138" s="236"/>
    </row>
    <row r="2139" ht="12.75">
      <c r="D2139" s="236"/>
    </row>
    <row r="2140" ht="12.75">
      <c r="D2140" s="236"/>
    </row>
    <row r="2141" ht="12.75">
      <c r="D2141" s="236"/>
    </row>
    <row r="2142" ht="12.75">
      <c r="D2142" s="236"/>
    </row>
    <row r="2143" ht="12.75">
      <c r="D2143" s="236"/>
    </row>
    <row r="2144" ht="12.75">
      <c r="D2144" s="236"/>
    </row>
    <row r="2145" ht="12.75">
      <c r="D2145" s="236"/>
    </row>
    <row r="2146" ht="12.75">
      <c r="D2146" s="236"/>
    </row>
    <row r="2147" ht="12.75">
      <c r="D2147" s="236"/>
    </row>
    <row r="2148" ht="12.75">
      <c r="D2148" s="236"/>
    </row>
    <row r="2149" ht="12.75">
      <c r="D2149" s="236"/>
    </row>
    <row r="2150" ht="12.75">
      <c r="D2150" s="236"/>
    </row>
    <row r="2151" ht="12.75">
      <c r="D2151" s="236"/>
    </row>
    <row r="2152" ht="12.75">
      <c r="D2152" s="236"/>
    </row>
    <row r="2153" ht="12.75">
      <c r="D2153" s="236"/>
    </row>
    <row r="2154" ht="12.75">
      <c r="D2154" s="236"/>
    </row>
    <row r="2155" ht="12.75">
      <c r="D2155" s="236"/>
    </row>
    <row r="2156" ht="12.75">
      <c r="D2156" s="236"/>
    </row>
    <row r="2157" ht="12.75">
      <c r="D2157" s="236"/>
    </row>
    <row r="2158" ht="12.75">
      <c r="D2158" s="236"/>
    </row>
    <row r="2159" ht="12.75">
      <c r="D2159" s="236"/>
    </row>
    <row r="2160" ht="12.75">
      <c r="D2160" s="236"/>
    </row>
    <row r="2161" ht="12.75">
      <c r="D2161" s="236"/>
    </row>
    <row r="2162" ht="12.75">
      <c r="D2162" s="236"/>
    </row>
    <row r="2163" ht="12.75">
      <c r="D2163" s="236"/>
    </row>
    <row r="2164" ht="12.75">
      <c r="D2164" s="236"/>
    </row>
    <row r="2165" ht="12.75">
      <c r="D2165" s="236"/>
    </row>
    <row r="2166" ht="12.75">
      <c r="D2166" s="236"/>
    </row>
    <row r="2167" ht="12.75">
      <c r="D2167" s="236"/>
    </row>
    <row r="2168" ht="12.75">
      <c r="D2168" s="236"/>
    </row>
    <row r="2169" ht="12.75">
      <c r="D2169" s="236"/>
    </row>
    <row r="2170" ht="12.75">
      <c r="D2170" s="236"/>
    </row>
    <row r="2171" ht="12.75">
      <c r="D2171" s="236"/>
    </row>
    <row r="2172" ht="12.75">
      <c r="D2172" s="236"/>
    </row>
    <row r="2173" ht="12.75">
      <c r="D2173" s="236"/>
    </row>
    <row r="2174" ht="12.75">
      <c r="D2174" s="236"/>
    </row>
    <row r="2175" ht="12.75">
      <c r="D2175" s="236"/>
    </row>
    <row r="2176" ht="12.75">
      <c r="D2176" s="236"/>
    </row>
    <row r="2177" ht="12.75">
      <c r="D2177" s="236"/>
    </row>
    <row r="2178" ht="12.75">
      <c r="D2178" s="236"/>
    </row>
    <row r="2179" ht="12.75">
      <c r="D2179" s="236"/>
    </row>
    <row r="2180" ht="12.75">
      <c r="D2180" s="236"/>
    </row>
    <row r="2181" ht="12.75">
      <c r="D2181" s="236"/>
    </row>
    <row r="2182" ht="12.75">
      <c r="D2182" s="236"/>
    </row>
    <row r="2183" ht="12.75">
      <c r="D2183" s="236"/>
    </row>
    <row r="2184" ht="12.75">
      <c r="D2184" s="236"/>
    </row>
    <row r="2185" ht="12.75">
      <c r="D2185" s="236"/>
    </row>
    <row r="2186" ht="12.75">
      <c r="D2186" s="236"/>
    </row>
    <row r="2187" ht="12.75">
      <c r="D2187" s="236"/>
    </row>
    <row r="2188" ht="12.75">
      <c r="D2188" s="236"/>
    </row>
    <row r="2189" ht="12.75">
      <c r="D2189" s="236"/>
    </row>
    <row r="2190" ht="12.75">
      <c r="D2190" s="236"/>
    </row>
    <row r="2191" ht="12.75">
      <c r="D2191" s="236"/>
    </row>
    <row r="2192" ht="12.75">
      <c r="D2192" s="236"/>
    </row>
    <row r="2193" ht="12.75">
      <c r="D2193" s="236"/>
    </row>
    <row r="2194" ht="12.75">
      <c r="D2194" s="236"/>
    </row>
    <row r="2195" ht="12.75">
      <c r="D2195" s="236"/>
    </row>
    <row r="2196" ht="12.75">
      <c r="D2196" s="236"/>
    </row>
    <row r="2197" ht="12.75">
      <c r="D2197" s="236"/>
    </row>
    <row r="2198" ht="12.75">
      <c r="D2198" s="236"/>
    </row>
    <row r="2199" ht="12.75">
      <c r="D2199" s="236"/>
    </row>
    <row r="2200" ht="12.75">
      <c r="D2200" s="236"/>
    </row>
    <row r="2201" ht="12.75">
      <c r="D2201" s="236"/>
    </row>
    <row r="2202" ht="12.75">
      <c r="D2202" s="236"/>
    </row>
    <row r="2203" ht="12.75">
      <c r="D2203" s="236"/>
    </row>
    <row r="2204" ht="12.75">
      <c r="D2204" s="236"/>
    </row>
    <row r="2205" ht="12.75">
      <c r="D2205" s="236"/>
    </row>
    <row r="2206" ht="12.75">
      <c r="D2206" s="236"/>
    </row>
    <row r="2207" ht="12.75">
      <c r="D2207" s="236"/>
    </row>
    <row r="2208" ht="12.75">
      <c r="D2208" s="236"/>
    </row>
    <row r="2209" ht="12.75">
      <c r="D2209" s="236"/>
    </row>
    <row r="2210" ht="12.75">
      <c r="D2210" s="236"/>
    </row>
    <row r="2211" ht="12.75">
      <c r="D2211" s="236"/>
    </row>
    <row r="2212" ht="12.75">
      <c r="D2212" s="236"/>
    </row>
    <row r="2213" ht="12.75">
      <c r="D2213" s="236"/>
    </row>
    <row r="2214" ht="12.75">
      <c r="D2214" s="236"/>
    </row>
    <row r="2215" ht="12.75">
      <c r="D2215" s="236"/>
    </row>
    <row r="2216" ht="12.75">
      <c r="D2216" s="236"/>
    </row>
    <row r="2217" ht="12.75">
      <c r="D2217" s="236"/>
    </row>
    <row r="2218" ht="12.75">
      <c r="D2218" s="236"/>
    </row>
    <row r="2219" ht="12.75">
      <c r="D2219" s="236"/>
    </row>
    <row r="2220" ht="12.75">
      <c r="D2220" s="236"/>
    </row>
    <row r="2221" ht="12.75">
      <c r="D2221" s="236"/>
    </row>
    <row r="2222" ht="12.75">
      <c r="D2222" s="236"/>
    </row>
    <row r="2223" ht="12.75">
      <c r="D2223" s="236"/>
    </row>
    <row r="2224" ht="12.75">
      <c r="D2224" s="236"/>
    </row>
    <row r="2225" ht="12.75">
      <c r="D2225" s="236"/>
    </row>
    <row r="2226" ht="12.75">
      <c r="D2226" s="236"/>
    </row>
    <row r="2227" ht="12.75">
      <c r="D2227" s="236"/>
    </row>
    <row r="2228" ht="12.75">
      <c r="D2228" s="236"/>
    </row>
    <row r="2229" ht="12.75">
      <c r="D2229" s="236"/>
    </row>
    <row r="2230" ht="12.75">
      <c r="D2230" s="236"/>
    </row>
    <row r="2231" ht="12.75">
      <c r="D2231" s="236"/>
    </row>
    <row r="2232" ht="12.75">
      <c r="D2232" s="236"/>
    </row>
    <row r="2233" ht="12.75">
      <c r="D2233" s="236"/>
    </row>
    <row r="2234" ht="12.75">
      <c r="D2234" s="236"/>
    </row>
    <row r="2235" ht="12.75">
      <c r="D2235" s="236"/>
    </row>
    <row r="2236" ht="12.75">
      <c r="D2236" s="236"/>
    </row>
    <row r="2237" ht="12.75">
      <c r="D2237" s="236"/>
    </row>
    <row r="2238" ht="12.75">
      <c r="D2238" s="236"/>
    </row>
    <row r="2239" ht="12.75">
      <c r="D2239" s="236"/>
    </row>
    <row r="2240" ht="12.75">
      <c r="D2240" s="236"/>
    </row>
    <row r="2241" ht="12.75">
      <c r="D2241" s="236"/>
    </row>
    <row r="2242" ht="12.75">
      <c r="D2242" s="236"/>
    </row>
    <row r="2243" ht="12.75">
      <c r="D2243" s="236"/>
    </row>
    <row r="2244" ht="12.75">
      <c r="D2244" s="236"/>
    </row>
    <row r="2245" ht="12.75">
      <c r="D2245" s="236"/>
    </row>
    <row r="2246" ht="12.75">
      <c r="D2246" s="236"/>
    </row>
    <row r="2247" ht="12.75">
      <c r="D2247" s="236"/>
    </row>
    <row r="2248" ht="12.75">
      <c r="D2248" s="236"/>
    </row>
    <row r="2249" ht="12.75">
      <c r="D2249" s="236"/>
    </row>
    <row r="2250" ht="12.75">
      <c r="D2250" s="236"/>
    </row>
    <row r="2251" ht="12.75">
      <c r="D2251" s="236"/>
    </row>
    <row r="2252" ht="12.75">
      <c r="D2252" s="236"/>
    </row>
    <row r="2253" ht="12.75">
      <c r="D2253" s="236"/>
    </row>
    <row r="2254" ht="12.75">
      <c r="D2254" s="236"/>
    </row>
    <row r="2255" ht="12.75">
      <c r="D2255" s="236"/>
    </row>
    <row r="2256" ht="12.75">
      <c r="D2256" s="236"/>
    </row>
    <row r="2257" ht="12.75">
      <c r="D2257" s="236"/>
    </row>
    <row r="2258" ht="12.75">
      <c r="D2258" s="236"/>
    </row>
    <row r="2259" ht="12.75">
      <c r="D2259" s="236"/>
    </row>
    <row r="2260" ht="12.75">
      <c r="D2260" s="236"/>
    </row>
    <row r="2261" ht="12.75">
      <c r="D2261" s="236"/>
    </row>
    <row r="2262" ht="12.75">
      <c r="D2262" s="236"/>
    </row>
    <row r="2263" ht="12.75">
      <c r="D2263" s="236"/>
    </row>
    <row r="2264" ht="12.75">
      <c r="D2264" s="236"/>
    </row>
    <row r="2265" ht="12.75">
      <c r="D2265" s="236"/>
    </row>
    <row r="2266" ht="12.75">
      <c r="D2266" s="236"/>
    </row>
    <row r="2267" ht="12.75">
      <c r="D2267" s="236"/>
    </row>
    <row r="2268" ht="12.75">
      <c r="D2268" s="236"/>
    </row>
    <row r="2269" ht="12.75">
      <c r="D2269" s="236"/>
    </row>
    <row r="2270" ht="12.75">
      <c r="D2270" s="236"/>
    </row>
    <row r="2271" ht="12.75">
      <c r="D2271" s="236"/>
    </row>
    <row r="2272" ht="12.75">
      <c r="D2272" s="236"/>
    </row>
    <row r="2273" ht="12.75">
      <c r="D2273" s="236"/>
    </row>
    <row r="2274" ht="12.75">
      <c r="D2274" s="236"/>
    </row>
    <row r="2275" ht="12.75">
      <c r="D2275" s="236"/>
    </row>
    <row r="2276" ht="12.75">
      <c r="D2276" s="236"/>
    </row>
    <row r="2277" ht="12.75">
      <c r="D2277" s="236"/>
    </row>
    <row r="2278" ht="12.75">
      <c r="D2278" s="236"/>
    </row>
    <row r="2279" ht="12.75">
      <c r="D2279" s="236"/>
    </row>
    <row r="2280" ht="12.75">
      <c r="D2280" s="236"/>
    </row>
    <row r="2281" ht="12.75">
      <c r="D2281" s="236"/>
    </row>
    <row r="2282" ht="12.75">
      <c r="D2282" s="236"/>
    </row>
    <row r="2283" ht="12.75">
      <c r="D2283" s="236"/>
    </row>
    <row r="2284" ht="12.75">
      <c r="D2284" s="236"/>
    </row>
    <row r="2285" ht="12.75">
      <c r="D2285" s="236"/>
    </row>
    <row r="2286" ht="12.75">
      <c r="D2286" s="236"/>
    </row>
    <row r="2287" ht="12.75">
      <c r="D2287" s="236"/>
    </row>
    <row r="2288" ht="12.75">
      <c r="D2288" s="236"/>
    </row>
    <row r="2289" ht="12.75">
      <c r="D2289" s="236"/>
    </row>
    <row r="2290" ht="12.75">
      <c r="D2290" s="236"/>
    </row>
    <row r="2291" ht="12.75">
      <c r="D2291" s="236"/>
    </row>
    <row r="2292" ht="12.75">
      <c r="D2292" s="236"/>
    </row>
    <row r="2293" ht="12.75">
      <c r="D2293" s="236"/>
    </row>
    <row r="2294" ht="12.75">
      <c r="D2294" s="236"/>
    </row>
    <row r="2295" ht="12.75">
      <c r="D2295" s="236"/>
    </row>
    <row r="2296" ht="12.75">
      <c r="D2296" s="236"/>
    </row>
    <row r="2297" ht="12.75">
      <c r="D2297" s="236"/>
    </row>
    <row r="2298" ht="12.75">
      <c r="D2298" s="236"/>
    </row>
    <row r="2299" ht="12.75">
      <c r="D2299" s="236"/>
    </row>
    <row r="2300" ht="12.75">
      <c r="D2300" s="236"/>
    </row>
    <row r="2301" ht="12.75">
      <c r="D2301" s="236"/>
    </row>
    <row r="2302" ht="12.75">
      <c r="D2302" s="236"/>
    </row>
    <row r="2303" ht="12.75">
      <c r="D2303" s="236"/>
    </row>
    <row r="2304" ht="12.75">
      <c r="D2304" s="236"/>
    </row>
    <row r="2305" ht="12.75">
      <c r="D2305" s="236"/>
    </row>
    <row r="2306" ht="12.75">
      <c r="D2306" s="236"/>
    </row>
    <row r="2307" ht="12.75">
      <c r="D2307" s="236"/>
    </row>
    <row r="2308" ht="12.75">
      <c r="D2308" s="236"/>
    </row>
    <row r="2309" ht="12.75">
      <c r="D2309" s="236"/>
    </row>
    <row r="2310" ht="12.75">
      <c r="D2310" s="236"/>
    </row>
    <row r="2311" ht="12.75">
      <c r="D2311" s="236"/>
    </row>
    <row r="2312" ht="12.75">
      <c r="D2312" s="236"/>
    </row>
    <row r="2313" ht="12.75">
      <c r="D2313" s="236"/>
    </row>
    <row r="2314" ht="12.75">
      <c r="D2314" s="236"/>
    </row>
    <row r="2315" ht="12.75">
      <c r="D2315" s="236"/>
    </row>
    <row r="2316" ht="12.75">
      <c r="D2316" s="236"/>
    </row>
    <row r="2317" ht="12.75">
      <c r="D2317" s="236"/>
    </row>
    <row r="2318" ht="12.75">
      <c r="D2318" s="236"/>
    </row>
    <row r="2319" ht="12.75">
      <c r="D2319" s="236"/>
    </row>
    <row r="2320" ht="12.75">
      <c r="D2320" s="236"/>
    </row>
    <row r="2321" ht="12.75">
      <c r="D2321" s="236"/>
    </row>
    <row r="2322" ht="12.75">
      <c r="D2322" s="236"/>
    </row>
    <row r="2323" ht="12.75">
      <c r="D2323" s="236"/>
    </row>
    <row r="2324" ht="12.75">
      <c r="D2324" s="236"/>
    </row>
    <row r="2325" ht="12.75">
      <c r="D2325" s="236"/>
    </row>
    <row r="2326" ht="12.75">
      <c r="D2326" s="236"/>
    </row>
    <row r="2327" ht="12.75">
      <c r="D2327" s="236"/>
    </row>
    <row r="2328" ht="12.75">
      <c r="D2328" s="236"/>
    </row>
    <row r="2329" ht="12.75">
      <c r="D2329" s="236"/>
    </row>
    <row r="2330" ht="12.75">
      <c r="D2330" s="236"/>
    </row>
    <row r="2331" ht="12.75">
      <c r="D2331" s="236"/>
    </row>
    <row r="2332" ht="12.75">
      <c r="D2332" s="236"/>
    </row>
    <row r="2333" ht="12.75">
      <c r="D2333" s="236"/>
    </row>
    <row r="2334" ht="12.75">
      <c r="D2334" s="236"/>
    </row>
    <row r="2335" ht="12.75">
      <c r="D2335" s="236"/>
    </row>
    <row r="2336" ht="12.75">
      <c r="D2336" s="236"/>
    </row>
    <row r="2337" ht="12.75">
      <c r="D2337" s="236"/>
    </row>
    <row r="2338" ht="12.75">
      <c r="D2338" s="236"/>
    </row>
    <row r="2339" ht="12.75">
      <c r="D2339" s="236"/>
    </row>
    <row r="2340" ht="12.75">
      <c r="D2340" s="236"/>
    </row>
    <row r="2341" ht="12.75">
      <c r="D2341" s="236"/>
    </row>
    <row r="2342" ht="12.75">
      <c r="D2342" s="236"/>
    </row>
    <row r="2343" ht="12.75">
      <c r="D2343" s="236"/>
    </row>
    <row r="2344" ht="12.75">
      <c r="D2344" s="236"/>
    </row>
    <row r="2345" ht="12.75">
      <c r="D2345" s="236"/>
    </row>
    <row r="2346" ht="12.75">
      <c r="D2346" s="236"/>
    </row>
    <row r="2347" ht="12.75">
      <c r="D2347" s="236"/>
    </row>
    <row r="2348" ht="12.75">
      <c r="D2348" s="236"/>
    </row>
    <row r="2349" ht="12.75">
      <c r="D2349" s="236"/>
    </row>
    <row r="2350" ht="12.75">
      <c r="D2350" s="236"/>
    </row>
    <row r="2351" ht="12.75">
      <c r="D2351" s="236"/>
    </row>
    <row r="2352" ht="12.75">
      <c r="D2352" s="236"/>
    </row>
    <row r="2353" ht="12.75">
      <c r="D2353" s="236"/>
    </row>
    <row r="2354" ht="12.75">
      <c r="D2354" s="236"/>
    </row>
    <row r="2355" ht="12.75">
      <c r="D2355" s="236"/>
    </row>
    <row r="2356" ht="12.75">
      <c r="D2356" s="236"/>
    </row>
    <row r="2357" ht="12.75">
      <c r="D2357" s="236"/>
    </row>
    <row r="2358" ht="12.75">
      <c r="D2358" s="236"/>
    </row>
    <row r="2359" ht="12.75">
      <c r="D2359" s="236"/>
    </row>
    <row r="2360" ht="12.75">
      <c r="D2360" s="236"/>
    </row>
    <row r="2361" ht="12.75">
      <c r="D2361" s="236"/>
    </row>
    <row r="2362" ht="12.75">
      <c r="D2362" s="236"/>
    </row>
    <row r="2363" ht="12.75">
      <c r="D2363" s="236"/>
    </row>
    <row r="2364" ht="12.75">
      <c r="D2364" s="236"/>
    </row>
    <row r="2365" ht="12.75">
      <c r="D2365" s="236"/>
    </row>
    <row r="2366" ht="12.75">
      <c r="D2366" s="236"/>
    </row>
    <row r="2367" ht="12.75">
      <c r="D2367" s="236"/>
    </row>
    <row r="2368" ht="12.75">
      <c r="D2368" s="236"/>
    </row>
    <row r="2369" ht="12.75">
      <c r="D2369" s="236"/>
    </row>
    <row r="2370" ht="12.75">
      <c r="D2370" s="236"/>
    </row>
    <row r="2371" ht="12.75">
      <c r="D2371" s="236"/>
    </row>
    <row r="2372" ht="12.75">
      <c r="D2372" s="236"/>
    </row>
    <row r="2373" ht="12.75">
      <c r="D2373" s="236"/>
    </row>
    <row r="2374" ht="12.75">
      <c r="D2374" s="236"/>
    </row>
    <row r="2375" ht="12.75">
      <c r="D2375" s="236"/>
    </row>
    <row r="2376" ht="12.75">
      <c r="D2376" s="236"/>
    </row>
    <row r="2377" ht="12.75">
      <c r="D2377" s="236"/>
    </row>
    <row r="2378" ht="12.75">
      <c r="D2378" s="236"/>
    </row>
    <row r="2379" ht="12.75">
      <c r="D2379" s="236"/>
    </row>
    <row r="2380" ht="12.75">
      <c r="D2380" s="236"/>
    </row>
    <row r="2381" ht="12.75">
      <c r="D2381" s="236"/>
    </row>
    <row r="2382" ht="12.75">
      <c r="D2382" s="236"/>
    </row>
    <row r="2383" ht="12.75">
      <c r="D2383" s="236"/>
    </row>
    <row r="2384" ht="12.75">
      <c r="D2384" s="236"/>
    </row>
    <row r="2385" ht="12.75">
      <c r="D2385" s="236"/>
    </row>
    <row r="2386" ht="12.75">
      <c r="D2386" s="236"/>
    </row>
    <row r="2387" ht="12.75">
      <c r="D2387" s="236"/>
    </row>
    <row r="2388" ht="12.75">
      <c r="D2388" s="236"/>
    </row>
    <row r="2389" ht="12.75">
      <c r="D2389" s="236"/>
    </row>
    <row r="2390" ht="12.75">
      <c r="D2390" s="236"/>
    </row>
    <row r="2391" ht="12.75">
      <c r="D2391" s="236"/>
    </row>
    <row r="2392" ht="12.75">
      <c r="D2392" s="236"/>
    </row>
    <row r="2393" ht="12.75">
      <c r="D2393" s="236"/>
    </row>
    <row r="2394" ht="12.75">
      <c r="D2394" s="236"/>
    </row>
    <row r="2395" ht="12.75">
      <c r="D2395" s="236"/>
    </row>
    <row r="2396" ht="12.75">
      <c r="D2396" s="236"/>
    </row>
    <row r="2397" ht="12.75">
      <c r="D2397" s="236"/>
    </row>
    <row r="2398" ht="12.75">
      <c r="D2398" s="236"/>
    </row>
    <row r="2399" ht="12.75">
      <c r="D2399" s="236"/>
    </row>
    <row r="2400" ht="12.75">
      <c r="D2400" s="236"/>
    </row>
    <row r="2401" ht="12.75">
      <c r="D2401" s="236"/>
    </row>
    <row r="2402" ht="12.75">
      <c r="D2402" s="236"/>
    </row>
    <row r="2403" ht="12.75">
      <c r="D2403" s="236"/>
    </row>
    <row r="2404" ht="12.75">
      <c r="D2404" s="236"/>
    </row>
    <row r="2405" ht="12.75">
      <c r="D2405" s="236"/>
    </row>
    <row r="2406" ht="12.75">
      <c r="D2406" s="236"/>
    </row>
    <row r="2407" ht="12.75">
      <c r="D2407" s="236"/>
    </row>
    <row r="2408" ht="12.75">
      <c r="D2408" s="236"/>
    </row>
    <row r="2409" ht="12.75">
      <c r="D2409" s="236"/>
    </row>
    <row r="2410" ht="12.75">
      <c r="D2410" s="236"/>
    </row>
    <row r="2411" ht="12.75">
      <c r="D2411" s="236"/>
    </row>
    <row r="2412" ht="12.75">
      <c r="D2412" s="236"/>
    </row>
    <row r="2413" ht="12.75">
      <c r="D2413" s="236"/>
    </row>
    <row r="2414" ht="12.75">
      <c r="D2414" s="236"/>
    </row>
    <row r="2415" ht="12.75">
      <c r="D2415" s="236"/>
    </row>
    <row r="2416" ht="12.75">
      <c r="D2416" s="236"/>
    </row>
    <row r="2417" ht="12.75">
      <c r="D2417" s="236"/>
    </row>
    <row r="2418" ht="12.75">
      <c r="D2418" s="236"/>
    </row>
    <row r="2419" ht="12.75">
      <c r="D2419" s="236"/>
    </row>
    <row r="2420" ht="12.75">
      <c r="D2420" s="236"/>
    </row>
    <row r="2421" ht="12.75">
      <c r="D2421" s="236"/>
    </row>
    <row r="2422" ht="12.75">
      <c r="D2422" s="236"/>
    </row>
    <row r="2423" ht="12.75">
      <c r="D2423" s="236"/>
    </row>
    <row r="2424" ht="12.75">
      <c r="D2424" s="236"/>
    </row>
    <row r="2425" ht="12.75">
      <c r="D2425" s="236"/>
    </row>
    <row r="2426" ht="12.75">
      <c r="D2426" s="236"/>
    </row>
    <row r="2427" ht="12.75">
      <c r="D2427" s="236"/>
    </row>
    <row r="2428" ht="12.75">
      <c r="D2428" s="236"/>
    </row>
    <row r="2429" ht="12.75">
      <c r="D2429" s="236"/>
    </row>
    <row r="2430" ht="12.75">
      <c r="D2430" s="236"/>
    </row>
    <row r="2431" ht="12.75">
      <c r="D2431" s="236"/>
    </row>
    <row r="2432" ht="12.75">
      <c r="D2432" s="236"/>
    </row>
    <row r="2433" ht="12.75">
      <c r="D2433" s="236"/>
    </row>
    <row r="2434" ht="12.75">
      <c r="D2434" s="236"/>
    </row>
    <row r="2435" ht="12.75">
      <c r="D2435" s="236"/>
    </row>
    <row r="2436" ht="12.75">
      <c r="D2436" s="236"/>
    </row>
    <row r="2437" ht="12.75">
      <c r="D2437" s="236"/>
    </row>
    <row r="2438" ht="12.75">
      <c r="D2438" s="236"/>
    </row>
    <row r="2439" ht="12.75">
      <c r="D2439" s="236"/>
    </row>
    <row r="2440" ht="12.75">
      <c r="D2440" s="236"/>
    </row>
    <row r="2441" ht="12.75">
      <c r="D2441" s="236"/>
    </row>
    <row r="2442" ht="12.75">
      <c r="D2442" s="236"/>
    </row>
    <row r="2443" ht="12.75">
      <c r="D2443" s="236"/>
    </row>
    <row r="2444" ht="12.75">
      <c r="D2444" s="236"/>
    </row>
    <row r="2445" ht="12.75">
      <c r="D2445" s="236"/>
    </row>
    <row r="2446" ht="12.75">
      <c r="D2446" s="236"/>
    </row>
    <row r="2447" ht="12.75">
      <c r="D2447" s="236"/>
    </row>
    <row r="2448" ht="12.75">
      <c r="D2448" s="236"/>
    </row>
    <row r="2449" ht="12.75">
      <c r="D2449" s="236"/>
    </row>
    <row r="2450" ht="12.75">
      <c r="D2450" s="236"/>
    </row>
    <row r="2451" ht="12.75">
      <c r="D2451" s="236"/>
    </row>
    <row r="2452" ht="12.75">
      <c r="D2452" s="236"/>
    </row>
    <row r="2453" ht="12.75">
      <c r="D2453" s="236"/>
    </row>
    <row r="2454" ht="12.75">
      <c r="D2454" s="236"/>
    </row>
    <row r="2455" ht="12.75">
      <c r="D2455" s="236"/>
    </row>
    <row r="2456" ht="12.75">
      <c r="D2456" s="236"/>
    </row>
    <row r="2457" ht="12.75">
      <c r="D2457" s="236"/>
    </row>
    <row r="2458" ht="12.75">
      <c r="D2458" s="236"/>
    </row>
    <row r="2459" ht="12.75">
      <c r="D2459" s="236"/>
    </row>
    <row r="2460" ht="12.75">
      <c r="D2460" s="236"/>
    </row>
    <row r="2461" ht="12.75">
      <c r="D2461" s="236"/>
    </row>
    <row r="2462" ht="12.75">
      <c r="D2462" s="236"/>
    </row>
    <row r="2463" ht="12.75">
      <c r="D2463" s="236"/>
    </row>
    <row r="2464" ht="12.75">
      <c r="D2464" s="236"/>
    </row>
    <row r="2465" ht="12.75">
      <c r="D2465" s="236"/>
    </row>
    <row r="2466" ht="12.75">
      <c r="D2466" s="236"/>
    </row>
    <row r="2467" ht="12.75">
      <c r="D2467" s="236"/>
    </row>
    <row r="2468" ht="12.75">
      <c r="D2468" s="236"/>
    </row>
    <row r="2469" ht="12.75">
      <c r="D2469" s="236"/>
    </row>
    <row r="2470" ht="12.75">
      <c r="D2470" s="236"/>
    </row>
    <row r="2471" ht="12.75">
      <c r="D2471" s="236"/>
    </row>
    <row r="2472" ht="12.75">
      <c r="D2472" s="236"/>
    </row>
    <row r="2473" ht="12.75">
      <c r="D2473" s="236"/>
    </row>
    <row r="2474" ht="12.75">
      <c r="D2474" s="236"/>
    </row>
    <row r="2475" ht="12.75">
      <c r="D2475" s="236"/>
    </row>
    <row r="2476" ht="12.75">
      <c r="D2476" s="236"/>
    </row>
    <row r="2477" ht="12.75">
      <c r="D2477" s="236"/>
    </row>
    <row r="2478" ht="12.75">
      <c r="D2478" s="236"/>
    </row>
    <row r="2479" ht="12.75">
      <c r="D2479" s="236"/>
    </row>
    <row r="2480" ht="12.75">
      <c r="D2480" s="236"/>
    </row>
    <row r="2481" ht="12.75">
      <c r="D2481" s="236"/>
    </row>
    <row r="2482" ht="12.75">
      <c r="D2482" s="236"/>
    </row>
    <row r="2483" ht="12.75">
      <c r="D2483" s="236"/>
    </row>
    <row r="2484" ht="12.75">
      <c r="D2484" s="236"/>
    </row>
    <row r="2485" ht="12.75">
      <c r="D2485" s="236"/>
    </row>
    <row r="2486" ht="12.75">
      <c r="D2486" s="236"/>
    </row>
    <row r="2487" ht="12.75">
      <c r="D2487" s="236"/>
    </row>
    <row r="2488" ht="12.75">
      <c r="D2488" s="236"/>
    </row>
    <row r="2489" ht="12.75">
      <c r="D2489" s="236"/>
    </row>
    <row r="2490" ht="12.75">
      <c r="D2490" s="236"/>
    </row>
    <row r="2491" ht="12.75">
      <c r="D2491" s="236"/>
    </row>
    <row r="2492" ht="12.75">
      <c r="D2492" s="236"/>
    </row>
    <row r="2493" ht="12.75">
      <c r="D2493" s="236"/>
    </row>
    <row r="2494" ht="12.75">
      <c r="D2494" s="236"/>
    </row>
    <row r="2495" ht="12.75">
      <c r="D2495" s="236"/>
    </row>
    <row r="2496" ht="12.75">
      <c r="D2496" s="236"/>
    </row>
    <row r="2497" ht="12.75">
      <c r="D2497" s="236"/>
    </row>
    <row r="2498" ht="12.75">
      <c r="D2498" s="236"/>
    </row>
    <row r="2499" ht="12.75">
      <c r="D2499" s="236"/>
    </row>
    <row r="2500" ht="12.75">
      <c r="D2500" s="236"/>
    </row>
    <row r="2501" ht="12.75">
      <c r="D2501" s="236"/>
    </row>
    <row r="2502" ht="12.75">
      <c r="D2502" s="236"/>
    </row>
    <row r="2503" ht="12.75">
      <c r="D2503" s="236"/>
    </row>
    <row r="2504" ht="12.75">
      <c r="D2504" s="236"/>
    </row>
    <row r="2505" ht="12.75">
      <c r="D2505" s="236"/>
    </row>
    <row r="2506" ht="12.75">
      <c r="D2506" s="236"/>
    </row>
    <row r="2507" ht="12.75">
      <c r="D2507" s="236"/>
    </row>
    <row r="2508" ht="12.75">
      <c r="D2508" s="236"/>
    </row>
    <row r="2509" ht="12.75">
      <c r="D2509" s="236"/>
    </row>
    <row r="2510" ht="12.75">
      <c r="D2510" s="236"/>
    </row>
    <row r="2511" ht="12.75">
      <c r="D2511" s="236"/>
    </row>
    <row r="2512" ht="12.75">
      <c r="D2512" s="236"/>
    </row>
    <row r="2513" ht="12.75">
      <c r="D2513" s="236"/>
    </row>
    <row r="2514" ht="12.75">
      <c r="D2514" s="236"/>
    </row>
    <row r="2515" ht="12.75">
      <c r="D2515" s="236"/>
    </row>
    <row r="2516" ht="12.75">
      <c r="D2516" s="236"/>
    </row>
    <row r="2517" ht="12.75">
      <c r="D2517" s="236"/>
    </row>
    <row r="2518" ht="12.75">
      <c r="D2518" s="236"/>
    </row>
    <row r="2519" ht="12.75">
      <c r="D2519" s="236"/>
    </row>
    <row r="2520" ht="12.75">
      <c r="D2520" s="236"/>
    </row>
    <row r="2521" ht="12.75">
      <c r="D2521" s="236"/>
    </row>
    <row r="2522" ht="12.75">
      <c r="D2522" s="236"/>
    </row>
    <row r="2523" ht="12.75">
      <c r="D2523" s="236"/>
    </row>
    <row r="2524" ht="12.75">
      <c r="D2524" s="236"/>
    </row>
    <row r="2525" ht="12.75">
      <c r="D2525" s="236"/>
    </row>
    <row r="2526" ht="12.75">
      <c r="D2526" s="236"/>
    </row>
    <row r="2527" ht="12.75">
      <c r="D2527" s="236"/>
    </row>
    <row r="2528" ht="12.75">
      <c r="D2528" s="236"/>
    </row>
    <row r="2529" ht="12.75">
      <c r="D2529" s="236"/>
    </row>
    <row r="2530" ht="12.75">
      <c r="D2530" s="236"/>
    </row>
    <row r="2531" ht="12.75">
      <c r="D2531" s="236"/>
    </row>
    <row r="2532" ht="12.75">
      <c r="D2532" s="236"/>
    </row>
    <row r="2533" ht="12.75">
      <c r="D2533" s="236"/>
    </row>
    <row r="2534" ht="12.75">
      <c r="D2534" s="236"/>
    </row>
    <row r="2535" ht="12.75">
      <c r="D2535" s="236"/>
    </row>
    <row r="2536" ht="12.75">
      <c r="D2536" s="236"/>
    </row>
    <row r="2537" ht="12.75">
      <c r="D2537" s="236"/>
    </row>
    <row r="2538" ht="12.75">
      <c r="D2538" s="236"/>
    </row>
    <row r="2539" ht="12.75">
      <c r="D2539" s="236"/>
    </row>
    <row r="2540" ht="12.75">
      <c r="D2540" s="236"/>
    </row>
    <row r="2541" ht="12.75">
      <c r="D2541" s="236"/>
    </row>
    <row r="2542" ht="12.75">
      <c r="D2542" s="236"/>
    </row>
    <row r="2543" ht="12.75">
      <c r="D2543" s="236"/>
    </row>
    <row r="2544" ht="12.75">
      <c r="D2544" s="236"/>
    </row>
    <row r="2545" ht="12.75">
      <c r="D2545" s="236"/>
    </row>
    <row r="2546" ht="12.75">
      <c r="D2546" s="236"/>
    </row>
    <row r="2547" ht="12.75">
      <c r="D2547" s="236"/>
    </row>
    <row r="2548" ht="12.75">
      <c r="D2548" s="236"/>
    </row>
    <row r="2549" ht="12.75">
      <c r="D2549" s="236"/>
    </row>
    <row r="2550" ht="12.75">
      <c r="D2550" s="236"/>
    </row>
    <row r="2551" ht="12.75">
      <c r="D2551" s="236"/>
    </row>
    <row r="2552" ht="12.75">
      <c r="D2552" s="236"/>
    </row>
    <row r="2553" ht="12.75">
      <c r="D2553" s="236"/>
    </row>
    <row r="2554" ht="12.75">
      <c r="D2554" s="236"/>
    </row>
    <row r="2555" ht="12.75">
      <c r="D2555" s="236"/>
    </row>
    <row r="2556" ht="12.75">
      <c r="D2556" s="236"/>
    </row>
    <row r="2557" ht="12.75">
      <c r="D2557" s="236"/>
    </row>
    <row r="2558" ht="12.75">
      <c r="D2558" s="236"/>
    </row>
    <row r="2559" ht="12.75">
      <c r="D2559" s="236"/>
    </row>
    <row r="2560" ht="12.75">
      <c r="D2560" s="236"/>
    </row>
    <row r="2561" ht="12.75">
      <c r="D2561" s="236"/>
    </row>
    <row r="2562" ht="12.75">
      <c r="D2562" s="236"/>
    </row>
    <row r="2563" ht="12.75">
      <c r="D2563" s="236"/>
    </row>
    <row r="2564" ht="12.75">
      <c r="D2564" s="236"/>
    </row>
    <row r="2565" ht="12.75">
      <c r="D2565" s="236"/>
    </row>
    <row r="2566" ht="12.75">
      <c r="D2566" s="236"/>
    </row>
    <row r="2567" ht="12.75">
      <c r="D2567" s="236"/>
    </row>
    <row r="2568" ht="12.75">
      <c r="D2568" s="236"/>
    </row>
    <row r="2569" ht="12.75">
      <c r="D2569" s="236"/>
    </row>
    <row r="2570" ht="12.75">
      <c r="D2570" s="236"/>
    </row>
    <row r="2571" ht="12.75">
      <c r="D2571" s="236"/>
    </row>
    <row r="2572" ht="12.75">
      <c r="D2572" s="236"/>
    </row>
    <row r="2573" ht="12.75">
      <c r="D2573" s="236"/>
    </row>
    <row r="2574" ht="12.75">
      <c r="D2574" s="236"/>
    </row>
    <row r="2575" ht="12.75">
      <c r="D2575" s="236"/>
    </row>
    <row r="2576" ht="12.75">
      <c r="D2576" s="236"/>
    </row>
    <row r="2577" ht="12.75">
      <c r="D2577" s="236"/>
    </row>
    <row r="2578" ht="12.75">
      <c r="D2578" s="236"/>
    </row>
    <row r="2579" ht="12.75">
      <c r="D2579" s="236"/>
    </row>
    <row r="2580" ht="12.75">
      <c r="D2580" s="236"/>
    </row>
    <row r="2581" ht="12.75">
      <c r="D2581" s="236"/>
    </row>
    <row r="2582" ht="12.75">
      <c r="D2582" s="236"/>
    </row>
    <row r="2583" ht="12.75">
      <c r="D2583" s="236"/>
    </row>
    <row r="2584" ht="12.75">
      <c r="D2584" s="236"/>
    </row>
    <row r="2585" ht="12.75">
      <c r="D2585" s="236"/>
    </row>
    <row r="2586" ht="12.75">
      <c r="D2586" s="236"/>
    </row>
    <row r="2587" ht="12.75">
      <c r="D2587" s="236"/>
    </row>
    <row r="2588" ht="12.75">
      <c r="D2588" s="236"/>
    </row>
    <row r="2589" ht="12.75">
      <c r="D2589" s="236"/>
    </row>
    <row r="2590" ht="12.75">
      <c r="D2590" s="236"/>
    </row>
    <row r="2591" ht="12.75">
      <c r="D2591" s="236"/>
    </row>
    <row r="2592" ht="12.75">
      <c r="D2592" s="236"/>
    </row>
    <row r="2593" ht="12.75">
      <c r="D2593" s="236"/>
    </row>
    <row r="2594" ht="12.75">
      <c r="D2594" s="236"/>
    </row>
    <row r="2595" ht="12.75">
      <c r="D2595" s="236"/>
    </row>
    <row r="2596" ht="12.75">
      <c r="D2596" s="236"/>
    </row>
    <row r="2597" ht="12.75">
      <c r="D2597" s="236"/>
    </row>
    <row r="2598" ht="12.75">
      <c r="D2598" s="236"/>
    </row>
    <row r="2599" ht="12.75">
      <c r="D2599" s="236"/>
    </row>
    <row r="2600" ht="12.75">
      <c r="D2600" s="236"/>
    </row>
    <row r="2601" ht="12.75">
      <c r="D2601" s="236"/>
    </row>
    <row r="2602" ht="12.75">
      <c r="D2602" s="236"/>
    </row>
    <row r="2603" ht="12.75">
      <c r="D2603" s="236"/>
    </row>
    <row r="2604" ht="12.75">
      <c r="D2604" s="236"/>
    </row>
    <row r="2605" ht="12.75">
      <c r="D2605" s="236"/>
    </row>
    <row r="2606" ht="12.75">
      <c r="D2606" s="236"/>
    </row>
    <row r="2607" ht="12.75">
      <c r="D2607" s="236"/>
    </row>
    <row r="2608" ht="12.75">
      <c r="D2608" s="236"/>
    </row>
    <row r="2609" ht="12.75">
      <c r="D2609" s="236"/>
    </row>
    <row r="2610" ht="12.75">
      <c r="D2610" s="236"/>
    </row>
    <row r="2611" ht="12.75">
      <c r="D2611" s="236"/>
    </row>
    <row r="2612" ht="12.75">
      <c r="D2612" s="236"/>
    </row>
    <row r="2613" ht="12.75">
      <c r="D2613" s="236"/>
    </row>
    <row r="2614" ht="12.75">
      <c r="D2614" s="236"/>
    </row>
    <row r="2615" ht="12.75">
      <c r="D2615" s="236"/>
    </row>
    <row r="2616" ht="12.75">
      <c r="D2616" s="236"/>
    </row>
    <row r="2617" ht="12.75">
      <c r="D2617" s="236"/>
    </row>
    <row r="2618" ht="12.75">
      <c r="D2618" s="236"/>
    </row>
    <row r="2619" ht="12.75">
      <c r="D2619" s="236"/>
    </row>
    <row r="2620" ht="12.75">
      <c r="D2620" s="236"/>
    </row>
    <row r="2621" ht="12.75">
      <c r="D2621" s="236"/>
    </row>
    <row r="2622" ht="12.75">
      <c r="D2622" s="236"/>
    </row>
    <row r="2623" ht="12.75">
      <c r="D2623" s="236"/>
    </row>
    <row r="2624" ht="12.75">
      <c r="D2624" s="236"/>
    </row>
    <row r="2625" ht="12.75">
      <c r="D2625" s="236"/>
    </row>
    <row r="2626" ht="12.75">
      <c r="D2626" s="236"/>
    </row>
    <row r="2627" ht="12.75">
      <c r="D2627" s="236"/>
    </row>
    <row r="2628" ht="12.75">
      <c r="D2628" s="236"/>
    </row>
    <row r="2629" ht="12.75">
      <c r="D2629" s="236"/>
    </row>
    <row r="2630" ht="12.75">
      <c r="D2630" s="236"/>
    </row>
    <row r="2631" ht="12.75">
      <c r="D2631" s="236"/>
    </row>
    <row r="2632" ht="12.75">
      <c r="D2632" s="236"/>
    </row>
    <row r="2633" ht="12.75">
      <c r="D2633" s="236"/>
    </row>
    <row r="2634" ht="12.75">
      <c r="D2634" s="236"/>
    </row>
    <row r="2635" ht="12.75">
      <c r="D2635" s="236"/>
    </row>
    <row r="2636" ht="12.75">
      <c r="D2636" s="236"/>
    </row>
    <row r="2637" ht="12.75">
      <c r="D2637" s="236"/>
    </row>
    <row r="2638" ht="12.75">
      <c r="D2638" s="236"/>
    </row>
    <row r="2639" ht="12.75">
      <c r="D2639" s="236"/>
    </row>
    <row r="2640" ht="12.75">
      <c r="D2640" s="236"/>
    </row>
    <row r="2641" ht="12.75">
      <c r="D2641" s="236"/>
    </row>
    <row r="2642" ht="12.75">
      <c r="D2642" s="236"/>
    </row>
    <row r="2643" ht="12.75">
      <c r="D2643" s="236"/>
    </row>
    <row r="2644" ht="12.75">
      <c r="D2644" s="236"/>
    </row>
    <row r="2645" ht="12.75">
      <c r="D2645" s="236"/>
    </row>
    <row r="2646" ht="12.75">
      <c r="D2646" s="236"/>
    </row>
    <row r="2647" ht="12.75">
      <c r="D2647" s="236"/>
    </row>
    <row r="2648" ht="12.75">
      <c r="D2648" s="236"/>
    </row>
    <row r="2649" ht="12.75">
      <c r="D2649" s="236"/>
    </row>
    <row r="2650" ht="12.75">
      <c r="D2650" s="236"/>
    </row>
    <row r="2651" ht="12.75">
      <c r="D2651" s="236"/>
    </row>
    <row r="2652" ht="12.75">
      <c r="D2652" s="236"/>
    </row>
    <row r="2653" ht="12.75">
      <c r="D2653" s="236"/>
    </row>
    <row r="2654" ht="12.75">
      <c r="D2654" s="236"/>
    </row>
    <row r="2655" ht="12.75">
      <c r="D2655" s="236"/>
    </row>
    <row r="2656" ht="12.75">
      <c r="D2656" s="236"/>
    </row>
    <row r="2657" ht="12.75">
      <c r="D2657" s="236"/>
    </row>
    <row r="2658" ht="12.75">
      <c r="D2658" s="236"/>
    </row>
    <row r="2659" ht="12.75">
      <c r="D2659" s="236"/>
    </row>
    <row r="2660" ht="12.75">
      <c r="D2660" s="236"/>
    </row>
    <row r="2661" ht="12.75">
      <c r="D2661" s="236"/>
    </row>
    <row r="2662" ht="12.75">
      <c r="D2662" s="236"/>
    </row>
    <row r="2663" ht="12.75">
      <c r="D2663" s="236"/>
    </row>
    <row r="2664" ht="12.75">
      <c r="D2664" s="236"/>
    </row>
    <row r="2665" ht="12.75">
      <c r="D2665" s="236"/>
    </row>
    <row r="2666" ht="12.75">
      <c r="D2666" s="236"/>
    </row>
    <row r="2667" ht="12.75">
      <c r="D2667" s="236"/>
    </row>
    <row r="2668" ht="12.75">
      <c r="D2668" s="236"/>
    </row>
    <row r="2669" ht="12.75">
      <c r="D2669" s="236"/>
    </row>
    <row r="2670" ht="12.75">
      <c r="D2670" s="236"/>
    </row>
    <row r="2671" ht="12.75">
      <c r="D2671" s="236"/>
    </row>
    <row r="2672" ht="12.75">
      <c r="D2672" s="236"/>
    </row>
    <row r="2673" ht="12.75">
      <c r="D2673" s="236"/>
    </row>
    <row r="2674" ht="12.75">
      <c r="D2674" s="236"/>
    </row>
    <row r="2675" ht="12.75">
      <c r="D2675" s="236"/>
    </row>
    <row r="2676" ht="12.75">
      <c r="D2676" s="236"/>
    </row>
    <row r="2677" ht="12.75">
      <c r="D2677" s="236"/>
    </row>
    <row r="2678" ht="12.75">
      <c r="D2678" s="236"/>
    </row>
    <row r="2679" ht="12.75">
      <c r="D2679" s="236"/>
    </row>
    <row r="2680" ht="12.75">
      <c r="D2680" s="236"/>
    </row>
    <row r="2681" ht="12.75">
      <c r="D2681" s="236"/>
    </row>
    <row r="2682" ht="12.75">
      <c r="D2682" s="236"/>
    </row>
    <row r="2683" ht="12.75">
      <c r="D2683" s="236"/>
    </row>
    <row r="2684" ht="12.75">
      <c r="D2684" s="236"/>
    </row>
    <row r="2685" ht="12.75">
      <c r="D2685" s="236"/>
    </row>
    <row r="2686" ht="12.75">
      <c r="D2686" s="236"/>
    </row>
    <row r="2687" ht="12.75">
      <c r="D2687" s="236"/>
    </row>
    <row r="2688" ht="12.75">
      <c r="D2688" s="236"/>
    </row>
    <row r="2689" ht="12.75">
      <c r="D2689" s="236"/>
    </row>
    <row r="2690" ht="12.75">
      <c r="D2690" s="236"/>
    </row>
    <row r="2691" ht="12.75">
      <c r="D2691" s="236"/>
    </row>
    <row r="2692" ht="12.75">
      <c r="D2692" s="236"/>
    </row>
    <row r="2693" ht="12.75">
      <c r="D2693" s="236"/>
    </row>
    <row r="2694" ht="12.75">
      <c r="D2694" s="236"/>
    </row>
    <row r="2695" ht="12.75">
      <c r="D2695" s="236"/>
    </row>
    <row r="2696" ht="12.75">
      <c r="D2696" s="236"/>
    </row>
    <row r="2697" ht="12.75">
      <c r="D2697" s="236"/>
    </row>
    <row r="2698" ht="12.75">
      <c r="D2698" s="236"/>
    </row>
    <row r="2699" ht="12.75">
      <c r="D2699" s="236"/>
    </row>
    <row r="2700" ht="12.75">
      <c r="D2700" s="236"/>
    </row>
    <row r="2701" ht="12.75">
      <c r="D2701" s="236"/>
    </row>
    <row r="2702" ht="12.75">
      <c r="D2702" s="236"/>
    </row>
    <row r="2703" ht="12.75">
      <c r="D2703" s="236"/>
    </row>
    <row r="2704" ht="12.75">
      <c r="D2704" s="236"/>
    </row>
    <row r="2705" ht="12.75">
      <c r="D2705" s="236"/>
    </row>
    <row r="2706" ht="12.75">
      <c r="D2706" s="236"/>
    </row>
    <row r="2707" ht="12.75">
      <c r="D2707" s="236"/>
    </row>
    <row r="2708" ht="12.75">
      <c r="D2708" s="236"/>
    </row>
    <row r="2709" ht="12.75">
      <c r="D2709" s="236"/>
    </row>
    <row r="2710" ht="12.75">
      <c r="D2710" s="236"/>
    </row>
    <row r="2711" ht="12.75">
      <c r="D2711" s="236"/>
    </row>
    <row r="2712" ht="12.75">
      <c r="D2712" s="236"/>
    </row>
    <row r="2713" ht="12.75">
      <c r="D2713" s="236"/>
    </row>
    <row r="2714" ht="12.75">
      <c r="D2714" s="236"/>
    </row>
    <row r="2715" ht="12.75">
      <c r="D2715" s="236"/>
    </row>
    <row r="2716" ht="12.75">
      <c r="D2716" s="236"/>
    </row>
    <row r="2717" ht="12.75">
      <c r="D2717" s="236"/>
    </row>
    <row r="2718" ht="12.75">
      <c r="D2718" s="236"/>
    </row>
    <row r="2719" ht="12.75">
      <c r="D2719" s="236"/>
    </row>
    <row r="2720" ht="12.75">
      <c r="D2720" s="236"/>
    </row>
    <row r="2721" ht="12.75">
      <c r="D2721" s="236"/>
    </row>
    <row r="2722" ht="12.75">
      <c r="D2722" s="236"/>
    </row>
    <row r="2723" ht="12.75">
      <c r="D2723" s="236"/>
    </row>
    <row r="2724" ht="12.75">
      <c r="D2724" s="236"/>
    </row>
    <row r="2725" ht="12.75">
      <c r="D2725" s="236"/>
    </row>
    <row r="2726" ht="12.75">
      <c r="D2726" s="236"/>
    </row>
    <row r="2727" ht="12.75">
      <c r="D2727" s="236"/>
    </row>
    <row r="2728" ht="12.75">
      <c r="D2728" s="236"/>
    </row>
    <row r="2729" ht="12.75">
      <c r="D2729" s="236"/>
    </row>
    <row r="2730" ht="12.75">
      <c r="D2730" s="236"/>
    </row>
    <row r="2731" ht="12.75">
      <c r="D2731" s="236"/>
    </row>
    <row r="2732" ht="12.75">
      <c r="D2732" s="236"/>
    </row>
    <row r="2733" ht="12.75">
      <c r="D2733" s="236"/>
    </row>
    <row r="2734" ht="12.75">
      <c r="D2734" s="236"/>
    </row>
    <row r="2735" ht="12.75">
      <c r="D2735" s="236"/>
    </row>
    <row r="2736" ht="12.75">
      <c r="D2736" s="236"/>
    </row>
    <row r="2737" ht="12.75">
      <c r="D2737" s="236"/>
    </row>
    <row r="2738" ht="12.75">
      <c r="D2738" s="236"/>
    </row>
    <row r="2739" ht="12.75">
      <c r="D2739" s="236"/>
    </row>
    <row r="2740" ht="12.75">
      <c r="D2740" s="236"/>
    </row>
    <row r="2741" ht="12.75">
      <c r="D2741" s="236"/>
    </row>
    <row r="2742" ht="12.75">
      <c r="D2742" s="236"/>
    </row>
    <row r="2743" ht="12.75">
      <c r="D2743" s="236"/>
    </row>
    <row r="2744" ht="12.75">
      <c r="D2744" s="236"/>
    </row>
    <row r="2745" ht="12.75">
      <c r="D2745" s="236"/>
    </row>
    <row r="2746" ht="12.75">
      <c r="D2746" s="236"/>
    </row>
    <row r="2747" ht="12.75">
      <c r="D2747" s="236"/>
    </row>
    <row r="2748" ht="12.75">
      <c r="D2748" s="236"/>
    </row>
    <row r="2749" ht="12.75">
      <c r="D2749" s="236"/>
    </row>
    <row r="2750" ht="12.75">
      <c r="D2750" s="236"/>
    </row>
    <row r="2751" ht="12.75">
      <c r="D2751" s="236"/>
    </row>
    <row r="2752" ht="12.75">
      <c r="D2752" s="236"/>
    </row>
    <row r="2753" ht="12.75">
      <c r="D2753" s="236"/>
    </row>
    <row r="2754" ht="12.75">
      <c r="D2754" s="236"/>
    </row>
    <row r="2755" ht="12.75">
      <c r="D2755" s="236"/>
    </row>
    <row r="2756" ht="12.75">
      <c r="D2756" s="236"/>
    </row>
    <row r="2757" ht="12.75">
      <c r="D2757" s="236"/>
    </row>
    <row r="2758" ht="12.75">
      <c r="D2758" s="236"/>
    </row>
    <row r="2759" ht="12.75">
      <c r="D2759" s="236"/>
    </row>
    <row r="2760" ht="12.75">
      <c r="D2760" s="236"/>
    </row>
    <row r="2761" ht="12.75">
      <c r="D2761" s="236"/>
    </row>
    <row r="2762" ht="12.75">
      <c r="D2762" s="236"/>
    </row>
    <row r="2763" ht="12.75">
      <c r="D2763" s="236"/>
    </row>
    <row r="2764" ht="12.75">
      <c r="D2764" s="236"/>
    </row>
    <row r="2765" ht="12.75">
      <c r="D2765" s="236"/>
    </row>
    <row r="2766" ht="12.75">
      <c r="D2766" s="236"/>
    </row>
    <row r="2767" ht="12.75">
      <c r="D2767" s="236"/>
    </row>
    <row r="2768" ht="12.75">
      <c r="D2768" s="236"/>
    </row>
    <row r="2769" ht="12.75">
      <c r="D2769" s="236"/>
    </row>
    <row r="2770" ht="12.75">
      <c r="D2770" s="236"/>
    </row>
    <row r="2771" ht="12.75">
      <c r="D2771" s="236"/>
    </row>
    <row r="2772" ht="12.75">
      <c r="D2772" s="236"/>
    </row>
    <row r="2773" ht="12.75">
      <c r="D2773" s="236"/>
    </row>
    <row r="2774" ht="12.75">
      <c r="D2774" s="236"/>
    </row>
    <row r="2775" ht="12.75">
      <c r="D2775" s="236"/>
    </row>
    <row r="2776" ht="12.75">
      <c r="D2776" s="236"/>
    </row>
    <row r="2777" ht="12.75">
      <c r="D2777" s="236"/>
    </row>
    <row r="2778" ht="12.75">
      <c r="D2778" s="236"/>
    </row>
    <row r="2779" ht="12.75">
      <c r="D2779" s="236"/>
    </row>
    <row r="2780" ht="12.75">
      <c r="D2780" s="236"/>
    </row>
    <row r="2781" ht="12.75">
      <c r="D2781" s="236"/>
    </row>
    <row r="2782" ht="12.75">
      <c r="D2782" s="236"/>
    </row>
    <row r="2783" ht="12.75">
      <c r="D2783" s="236"/>
    </row>
    <row r="2784" ht="12.75">
      <c r="D2784" s="236"/>
    </row>
    <row r="2785" ht="12.75">
      <c r="D2785" s="236"/>
    </row>
    <row r="2786" ht="12.75">
      <c r="D2786" s="236"/>
    </row>
    <row r="2787" ht="12.75">
      <c r="D2787" s="236"/>
    </row>
    <row r="2788" ht="12.75">
      <c r="D2788" s="236"/>
    </row>
    <row r="2789" ht="12.75">
      <c r="D2789" s="236"/>
    </row>
    <row r="2790" ht="12.75">
      <c r="D2790" s="236"/>
    </row>
    <row r="2791" ht="12.75">
      <c r="D2791" s="236"/>
    </row>
    <row r="2792" ht="12.75">
      <c r="D2792" s="236"/>
    </row>
    <row r="2793" ht="12.75">
      <c r="D2793" s="236"/>
    </row>
    <row r="2794" ht="12.75">
      <c r="D2794" s="236"/>
    </row>
    <row r="2795" ht="12.75">
      <c r="D2795" s="236"/>
    </row>
    <row r="2796" ht="12.75">
      <c r="D2796" s="236"/>
    </row>
    <row r="2797" ht="12.75">
      <c r="D2797" s="236"/>
    </row>
    <row r="2798" ht="12.75">
      <c r="D2798" s="236"/>
    </row>
    <row r="2799" ht="12.75">
      <c r="D2799" s="236"/>
    </row>
    <row r="2800" ht="12.75">
      <c r="D2800" s="236"/>
    </row>
    <row r="2801" ht="12.75">
      <c r="D2801" s="236"/>
    </row>
    <row r="2802" ht="12.75">
      <c r="D2802" s="236"/>
    </row>
    <row r="2803" ht="12.75">
      <c r="D2803" s="236"/>
    </row>
    <row r="2804" ht="12.75">
      <c r="D2804" s="236"/>
    </row>
    <row r="2805" ht="12.75">
      <c r="D2805" s="236"/>
    </row>
    <row r="2806" ht="12.75">
      <c r="D2806" s="236"/>
    </row>
    <row r="2807" ht="12.75">
      <c r="D2807" s="236"/>
    </row>
    <row r="2808" ht="12.75">
      <c r="D2808" s="236"/>
    </row>
    <row r="2809" ht="12.75">
      <c r="D2809" s="236"/>
    </row>
    <row r="2810" ht="12.75">
      <c r="D2810" s="236"/>
    </row>
    <row r="2811" ht="12.75">
      <c r="D2811" s="236"/>
    </row>
    <row r="2812" ht="12.75">
      <c r="D2812" s="236"/>
    </row>
    <row r="2813" ht="12.75">
      <c r="D2813" s="236"/>
    </row>
    <row r="2814" ht="12.75">
      <c r="D2814" s="236"/>
    </row>
    <row r="2815" ht="12.75">
      <c r="D2815" s="236"/>
    </row>
    <row r="2816" ht="12.75">
      <c r="D2816" s="236"/>
    </row>
    <row r="2817" ht="12.75">
      <c r="D2817" s="236"/>
    </row>
    <row r="2818" ht="12.75">
      <c r="D2818" s="236"/>
    </row>
    <row r="2819" ht="12.75">
      <c r="D2819" s="236"/>
    </row>
    <row r="2820" ht="12.75">
      <c r="D2820" s="236"/>
    </row>
    <row r="2821" ht="12.75">
      <c r="D2821" s="236"/>
    </row>
    <row r="2822" ht="12.75">
      <c r="D2822" s="236"/>
    </row>
    <row r="2823" ht="12.75">
      <c r="D2823" s="236"/>
    </row>
    <row r="2824" ht="12.75">
      <c r="D2824" s="236"/>
    </row>
    <row r="2825" ht="12.75">
      <c r="D2825" s="236"/>
    </row>
    <row r="2826" ht="12.75">
      <c r="D2826" s="236"/>
    </row>
    <row r="2827" ht="12.75">
      <c r="D2827" s="236"/>
    </row>
    <row r="2828" ht="12.75">
      <c r="D2828" s="236"/>
    </row>
    <row r="2829" ht="12.75">
      <c r="D2829" s="236"/>
    </row>
    <row r="2830" ht="12.75">
      <c r="D2830" s="236"/>
    </row>
    <row r="2831" ht="12.75">
      <c r="D2831" s="236"/>
    </row>
    <row r="2832" ht="12.75">
      <c r="D2832" s="236"/>
    </row>
    <row r="2833" ht="12.75">
      <c r="D2833" s="236"/>
    </row>
    <row r="2834" ht="12.75">
      <c r="D2834" s="236"/>
    </row>
    <row r="2835" ht="12.75">
      <c r="D2835" s="236"/>
    </row>
    <row r="2836" ht="12.75">
      <c r="D2836" s="236"/>
    </row>
    <row r="2837" ht="12.75">
      <c r="D2837" s="236"/>
    </row>
    <row r="2838" ht="12.75">
      <c r="D2838" s="236"/>
    </row>
    <row r="2839" ht="12.75">
      <c r="D2839" s="236"/>
    </row>
    <row r="2840" ht="12.75">
      <c r="D2840" s="236"/>
    </row>
    <row r="2841" ht="12.75">
      <c r="D2841" s="236"/>
    </row>
    <row r="2842" ht="12.75">
      <c r="D2842" s="236"/>
    </row>
    <row r="2843" ht="12.75">
      <c r="D2843" s="236"/>
    </row>
    <row r="2844" ht="12.75">
      <c r="D2844" s="236"/>
    </row>
    <row r="2845" ht="12.75">
      <c r="D2845" s="236"/>
    </row>
    <row r="2846" ht="12.75">
      <c r="D2846" s="236"/>
    </row>
    <row r="2847" ht="12.75">
      <c r="D2847" s="236"/>
    </row>
    <row r="2848" ht="12.75">
      <c r="D2848" s="236"/>
    </row>
    <row r="2849" ht="12.75">
      <c r="D2849" s="236"/>
    </row>
    <row r="2850" ht="12.75">
      <c r="D2850" s="236"/>
    </row>
    <row r="2851" ht="12.75">
      <c r="D2851" s="236"/>
    </row>
    <row r="2852" ht="12.75">
      <c r="D2852" s="236"/>
    </row>
    <row r="2853" ht="12.75">
      <c r="D2853" s="236"/>
    </row>
    <row r="2854" ht="12.75">
      <c r="D2854" s="236"/>
    </row>
    <row r="2855" ht="12.75">
      <c r="D2855" s="236"/>
    </row>
    <row r="2856" ht="12.75">
      <c r="D2856" s="236"/>
    </row>
    <row r="2857" ht="12.75">
      <c r="D2857" s="236"/>
    </row>
    <row r="2858" ht="12.75">
      <c r="D2858" s="236"/>
    </row>
    <row r="2859" ht="12.75">
      <c r="D2859" s="236"/>
    </row>
    <row r="2860" ht="12.75">
      <c r="D2860" s="236"/>
    </row>
    <row r="2861" ht="12.75">
      <c r="D2861" s="236"/>
    </row>
    <row r="2862" ht="12.75">
      <c r="D2862" s="236"/>
    </row>
    <row r="2863" ht="12.75">
      <c r="D2863" s="236"/>
    </row>
    <row r="2864" ht="12.75">
      <c r="D2864" s="236"/>
    </row>
    <row r="2865" ht="12.75">
      <c r="D2865" s="236"/>
    </row>
    <row r="2866" ht="12.75">
      <c r="D2866" s="236"/>
    </row>
    <row r="2867" ht="12.75">
      <c r="D2867" s="236"/>
    </row>
    <row r="2868" ht="12.75">
      <c r="D2868" s="236"/>
    </row>
    <row r="2869" ht="12.75">
      <c r="D2869" s="236"/>
    </row>
    <row r="2870" ht="12.75">
      <c r="D2870" s="236"/>
    </row>
    <row r="2871" ht="12.75">
      <c r="D2871" s="236"/>
    </row>
    <row r="2872" ht="12.75">
      <c r="D2872" s="236"/>
    </row>
    <row r="2873" ht="12.75">
      <c r="D2873" s="236"/>
    </row>
    <row r="2874" ht="12.75">
      <c r="D2874" s="236"/>
    </row>
    <row r="2875" ht="12.75">
      <c r="D2875" s="236"/>
    </row>
    <row r="2876" ht="12.75">
      <c r="D2876" s="236"/>
    </row>
    <row r="2877" ht="12.75">
      <c r="D2877" s="236"/>
    </row>
    <row r="2878" ht="12.75">
      <c r="D2878" s="236"/>
    </row>
    <row r="2879" ht="12.75">
      <c r="D2879" s="236"/>
    </row>
    <row r="2880" ht="12.75">
      <c r="D2880" s="236"/>
    </row>
    <row r="2881" ht="12.75">
      <c r="D2881" s="236"/>
    </row>
    <row r="2882" ht="12.75">
      <c r="D2882" s="236"/>
    </row>
    <row r="2883" ht="12.75">
      <c r="D2883" s="236"/>
    </row>
    <row r="2884" ht="12.75">
      <c r="D2884" s="236"/>
    </row>
    <row r="2885" ht="12.75">
      <c r="D2885" s="236"/>
    </row>
    <row r="2886" ht="12.75">
      <c r="D2886" s="236"/>
    </row>
    <row r="2887" ht="12.75">
      <c r="D2887" s="236"/>
    </row>
    <row r="2888" ht="12.75">
      <c r="D2888" s="236"/>
    </row>
    <row r="2889" ht="12.75">
      <c r="D2889" s="236"/>
    </row>
    <row r="2890" ht="12.75">
      <c r="D2890" s="236"/>
    </row>
    <row r="2891" ht="12.75">
      <c r="D2891" s="236"/>
    </row>
    <row r="2892" ht="12.75">
      <c r="D2892" s="236"/>
    </row>
    <row r="2893" ht="12.75">
      <c r="D2893" s="236"/>
    </row>
    <row r="2894" ht="12.75">
      <c r="D2894" s="236"/>
    </row>
    <row r="2895" ht="12.75">
      <c r="D2895" s="236"/>
    </row>
    <row r="2896" ht="12.75">
      <c r="D2896" s="236"/>
    </row>
    <row r="2897" ht="12.75">
      <c r="D2897" s="236"/>
    </row>
    <row r="2898" ht="12.75">
      <c r="D2898" s="236"/>
    </row>
    <row r="2899" ht="12.75">
      <c r="D2899" s="236"/>
    </row>
    <row r="2900" ht="12.75">
      <c r="D2900" s="236"/>
    </row>
    <row r="2901" ht="12.75">
      <c r="D2901" s="236"/>
    </row>
    <row r="2902" ht="12.75">
      <c r="D2902" s="236"/>
    </row>
    <row r="2903" ht="12.75">
      <c r="D2903" s="236"/>
    </row>
    <row r="2904" ht="12.75">
      <c r="D2904" s="236"/>
    </row>
    <row r="2905" ht="12.75">
      <c r="D2905" s="236"/>
    </row>
    <row r="2906" ht="12.75">
      <c r="D2906" s="236"/>
    </row>
    <row r="2907" ht="12.75">
      <c r="D2907" s="236"/>
    </row>
    <row r="2908" ht="12.75">
      <c r="D2908" s="236"/>
    </row>
    <row r="2909" ht="12.75">
      <c r="D2909" s="236"/>
    </row>
    <row r="2910" ht="12.75">
      <c r="D2910" s="236"/>
    </row>
    <row r="2911" ht="12.75">
      <c r="D2911" s="236"/>
    </row>
    <row r="2912" ht="12.75">
      <c r="D2912" s="236"/>
    </row>
    <row r="2913" ht="12.75">
      <c r="D2913" s="236"/>
    </row>
    <row r="2914" ht="12.75">
      <c r="D2914" s="236"/>
    </row>
    <row r="2915" ht="12.75">
      <c r="D2915" s="236"/>
    </row>
    <row r="2916" ht="12.75">
      <c r="D2916" s="236"/>
    </row>
    <row r="2917" ht="12.75">
      <c r="D2917" s="236"/>
    </row>
    <row r="2918" ht="12.75">
      <c r="D2918" s="236"/>
    </row>
    <row r="2919" ht="12.75">
      <c r="D2919" s="236"/>
    </row>
    <row r="2920" ht="12.75">
      <c r="D2920" s="236"/>
    </row>
    <row r="2921" ht="12.75">
      <c r="D2921" s="236"/>
    </row>
    <row r="2922" ht="12.75">
      <c r="D2922" s="236"/>
    </row>
    <row r="2923" ht="12.75">
      <c r="D2923" s="236"/>
    </row>
    <row r="2924" ht="12.75">
      <c r="D2924" s="236"/>
    </row>
    <row r="2925" ht="12.75">
      <c r="D2925" s="236"/>
    </row>
    <row r="2926" ht="12.75">
      <c r="D2926" s="236"/>
    </row>
    <row r="2927" ht="12.75">
      <c r="D2927" s="236"/>
    </row>
    <row r="2928" ht="12.75">
      <c r="D2928" s="236"/>
    </row>
    <row r="2929" ht="12.75">
      <c r="D2929" s="236"/>
    </row>
    <row r="2930" ht="12.75">
      <c r="D2930" s="236"/>
    </row>
    <row r="2931" ht="12.75">
      <c r="D2931" s="236"/>
    </row>
    <row r="2932" ht="12.75">
      <c r="D2932" s="236"/>
    </row>
    <row r="2933" ht="12.75">
      <c r="D2933" s="236"/>
    </row>
    <row r="2934" ht="12.75">
      <c r="D2934" s="236"/>
    </row>
    <row r="2935" ht="12.75">
      <c r="D2935" s="236"/>
    </row>
    <row r="2936" ht="12.75">
      <c r="D2936" s="236"/>
    </row>
    <row r="2937" ht="12.75">
      <c r="D2937" s="236"/>
    </row>
    <row r="2938" ht="12.75">
      <c r="D2938" s="236"/>
    </row>
    <row r="2939" ht="12.75">
      <c r="D2939" s="236"/>
    </row>
    <row r="2940" ht="12.75">
      <c r="D2940" s="236"/>
    </row>
    <row r="2941" ht="12.75">
      <c r="D2941" s="236"/>
    </row>
    <row r="2942" ht="12.75">
      <c r="D2942" s="236"/>
    </row>
    <row r="2943" ht="12.75">
      <c r="D2943" s="236"/>
    </row>
    <row r="2944" ht="12.75">
      <c r="D2944" s="236"/>
    </row>
    <row r="2945" ht="12.75">
      <c r="D2945" s="236"/>
    </row>
    <row r="2946" ht="12.75">
      <c r="D2946" s="236"/>
    </row>
    <row r="2947" ht="12.75">
      <c r="D2947" s="236"/>
    </row>
    <row r="2948" ht="12.75">
      <c r="D2948" s="236"/>
    </row>
    <row r="2949" ht="12.75">
      <c r="D2949" s="236"/>
    </row>
    <row r="2950" ht="12.75">
      <c r="D2950" s="236"/>
    </row>
    <row r="2951" ht="12.75">
      <c r="D2951" s="236"/>
    </row>
    <row r="2952" ht="12.75">
      <c r="D2952" s="236"/>
    </row>
    <row r="2953" ht="12.75">
      <c r="D2953" s="236"/>
    </row>
    <row r="2954" ht="12.75">
      <c r="D2954" s="236"/>
    </row>
    <row r="2955" ht="12.75">
      <c r="D2955" s="236"/>
    </row>
    <row r="2956" ht="12.75">
      <c r="D2956" s="236"/>
    </row>
    <row r="2957" ht="12.75">
      <c r="D2957" s="236"/>
    </row>
    <row r="2958" ht="12.75">
      <c r="D2958" s="236"/>
    </row>
    <row r="2959" ht="12.75">
      <c r="D2959" s="236"/>
    </row>
    <row r="2960" ht="12.75">
      <c r="D2960" s="236"/>
    </row>
    <row r="2961" ht="12.75">
      <c r="D2961" s="236"/>
    </row>
    <row r="2962" ht="12.75">
      <c r="D2962" s="236"/>
    </row>
    <row r="2963" ht="12.75">
      <c r="D2963" s="236"/>
    </row>
    <row r="2964" ht="12.75">
      <c r="D2964" s="236"/>
    </row>
    <row r="2965" ht="12.75">
      <c r="D2965" s="236"/>
    </row>
    <row r="2966" ht="12.75">
      <c r="D2966" s="236"/>
    </row>
    <row r="2967" ht="12.75">
      <c r="D2967" s="236"/>
    </row>
    <row r="2968" ht="12.75">
      <c r="D2968" s="236"/>
    </row>
    <row r="2969" ht="12.75">
      <c r="D2969" s="236"/>
    </row>
    <row r="2970" ht="12.75">
      <c r="D2970" s="236"/>
    </row>
    <row r="2971" ht="12.75">
      <c r="D2971" s="236"/>
    </row>
    <row r="2972" ht="12.75">
      <c r="D2972" s="236"/>
    </row>
    <row r="2973" ht="12.75">
      <c r="D2973" s="236"/>
    </row>
    <row r="2974" ht="12.75">
      <c r="D2974" s="236"/>
    </row>
    <row r="2975" ht="12.75">
      <c r="D2975" s="236"/>
    </row>
    <row r="2976" ht="12.75">
      <c r="D2976" s="236"/>
    </row>
    <row r="2977" ht="12.75">
      <c r="D2977" s="236"/>
    </row>
    <row r="2978" ht="12.75">
      <c r="D2978" s="236"/>
    </row>
    <row r="2979" ht="12.75">
      <c r="D2979" s="236"/>
    </row>
    <row r="2980" ht="12.75">
      <c r="D2980" s="236"/>
    </row>
    <row r="2981" ht="12.75">
      <c r="D2981" s="236"/>
    </row>
    <row r="2982" ht="12.75">
      <c r="D2982" s="236"/>
    </row>
    <row r="2983" ht="12.75">
      <c r="D2983" s="236"/>
    </row>
    <row r="2984" ht="12.75">
      <c r="D2984" s="236"/>
    </row>
    <row r="2985" ht="12.75">
      <c r="D2985" s="236"/>
    </row>
    <row r="2986" ht="12.75">
      <c r="D2986" s="236"/>
    </row>
    <row r="2987" ht="12.75">
      <c r="D2987" s="236"/>
    </row>
    <row r="2988" ht="12.75">
      <c r="D2988" s="236"/>
    </row>
    <row r="2989" ht="12.75">
      <c r="D2989" s="236"/>
    </row>
    <row r="2990" ht="12.75">
      <c r="D2990" s="236"/>
    </row>
    <row r="2991" ht="12.75">
      <c r="D2991" s="236"/>
    </row>
    <row r="2992" ht="12.75">
      <c r="D2992" s="236"/>
    </row>
    <row r="2993" ht="12.75">
      <c r="D2993" s="236"/>
    </row>
    <row r="2994" ht="12.75">
      <c r="D2994" s="236"/>
    </row>
    <row r="2995" ht="12.75">
      <c r="D2995" s="236"/>
    </row>
    <row r="2996" ht="12.75">
      <c r="D2996" s="236"/>
    </row>
    <row r="2997" ht="12.75">
      <c r="D2997" s="236"/>
    </row>
    <row r="2998" ht="12.75">
      <c r="D2998" s="236"/>
    </row>
    <row r="2999" ht="12.75">
      <c r="D2999" s="236"/>
    </row>
    <row r="3000" ht="12.75">
      <c r="D3000" s="236"/>
    </row>
    <row r="3001" ht="12.75">
      <c r="D3001" s="236"/>
    </row>
    <row r="3002" ht="12.75">
      <c r="D3002" s="236"/>
    </row>
    <row r="3003" ht="12.75">
      <c r="D3003" s="236"/>
    </row>
    <row r="3004" ht="12.75">
      <c r="D3004" s="236"/>
    </row>
    <row r="3005" ht="12.75">
      <c r="D3005" s="236"/>
    </row>
    <row r="3006" ht="12.75">
      <c r="D3006" s="236"/>
    </row>
    <row r="3007" ht="12.75">
      <c r="D3007" s="236"/>
    </row>
    <row r="3008" ht="12.75">
      <c r="D3008" s="236"/>
    </row>
    <row r="3009" ht="12.75">
      <c r="D3009" s="236"/>
    </row>
    <row r="3010" ht="12.75">
      <c r="D3010" s="236"/>
    </row>
    <row r="3011" ht="12.75">
      <c r="D3011" s="236"/>
    </row>
    <row r="3012" ht="12.75">
      <c r="D3012" s="236"/>
    </row>
    <row r="3013" ht="12.75">
      <c r="D3013" s="236"/>
    </row>
    <row r="3014" ht="12.75">
      <c r="D3014" s="236"/>
    </row>
    <row r="3015" ht="12.75">
      <c r="D3015" s="236"/>
    </row>
    <row r="3016" ht="12.75">
      <c r="D3016" s="236"/>
    </row>
    <row r="3017" ht="12.75">
      <c r="D3017" s="236"/>
    </row>
    <row r="3018" ht="12.75">
      <c r="D3018" s="236"/>
    </row>
    <row r="3019" ht="12.75">
      <c r="D3019" s="236"/>
    </row>
    <row r="3020" ht="12.75">
      <c r="D3020" s="236"/>
    </row>
    <row r="3021" ht="12.75">
      <c r="D3021" s="236"/>
    </row>
    <row r="3022" ht="12.75">
      <c r="D3022" s="236"/>
    </row>
    <row r="3023" ht="12.75">
      <c r="D3023" s="236"/>
    </row>
    <row r="3024" ht="12.75">
      <c r="D3024" s="236"/>
    </row>
    <row r="3025" ht="12.75">
      <c r="D3025" s="236"/>
    </row>
    <row r="3026" ht="12.75">
      <c r="D3026" s="236"/>
    </row>
    <row r="3027" ht="12.75">
      <c r="D3027" s="236"/>
    </row>
    <row r="3028" ht="12.75">
      <c r="D3028" s="236"/>
    </row>
    <row r="3029" ht="12.75">
      <c r="D3029" s="236"/>
    </row>
    <row r="3030" ht="12.75">
      <c r="D3030" s="236"/>
    </row>
    <row r="3031" ht="12.75">
      <c r="D3031" s="236"/>
    </row>
    <row r="3032" ht="12.75">
      <c r="D3032" s="236"/>
    </row>
    <row r="3033" ht="12.75">
      <c r="D3033" s="236"/>
    </row>
    <row r="3034" ht="12.75">
      <c r="D3034" s="236"/>
    </row>
    <row r="3035" ht="12.75">
      <c r="D3035" s="236"/>
    </row>
    <row r="3036" ht="12.75">
      <c r="D3036" s="236"/>
    </row>
    <row r="3037" ht="12.75">
      <c r="D3037" s="236"/>
    </row>
    <row r="3038" ht="12.75">
      <c r="D3038" s="236"/>
    </row>
    <row r="3039" ht="12.75">
      <c r="D3039" s="236"/>
    </row>
    <row r="3040" ht="12.75">
      <c r="D3040" s="236"/>
    </row>
    <row r="3041" ht="12.75">
      <c r="D3041" s="236"/>
    </row>
    <row r="3042" ht="12.75">
      <c r="D3042" s="236"/>
    </row>
    <row r="3043" ht="12.75">
      <c r="D3043" s="236"/>
    </row>
    <row r="3044" ht="12.75">
      <c r="D3044" s="236"/>
    </row>
    <row r="3045" ht="12.75">
      <c r="D3045" s="236"/>
    </row>
    <row r="3046" ht="12.75">
      <c r="D3046" s="236"/>
    </row>
    <row r="3047" ht="12.75">
      <c r="D3047" s="236"/>
    </row>
    <row r="3048" ht="12.75">
      <c r="D3048" s="236"/>
    </row>
    <row r="3049" ht="12.75">
      <c r="D3049" s="236"/>
    </row>
    <row r="3050" ht="12.75">
      <c r="D3050" s="236"/>
    </row>
    <row r="3051" ht="12.75">
      <c r="D3051" s="236"/>
    </row>
    <row r="3052" ht="12.75">
      <c r="D3052" s="236"/>
    </row>
    <row r="3053" ht="12.75">
      <c r="D3053" s="236"/>
    </row>
    <row r="3054" ht="12.75">
      <c r="D3054" s="236"/>
    </row>
    <row r="3055" ht="12.75">
      <c r="D3055" s="236"/>
    </row>
    <row r="3056" ht="12.75">
      <c r="D3056" s="236"/>
    </row>
    <row r="3057" ht="12.75">
      <c r="D3057" s="236"/>
    </row>
    <row r="3058" ht="12.75">
      <c r="D3058" s="236"/>
    </row>
    <row r="3059" ht="12.75">
      <c r="D3059" s="236"/>
    </row>
    <row r="3060" ht="12.75">
      <c r="D3060" s="236"/>
    </row>
    <row r="3061" ht="12.75">
      <c r="D3061" s="236"/>
    </row>
    <row r="3062" ht="12.75">
      <c r="D3062" s="236"/>
    </row>
    <row r="3063" ht="12.75">
      <c r="D3063" s="236"/>
    </row>
    <row r="3064" ht="12.75">
      <c r="D3064" s="236"/>
    </row>
    <row r="3065" ht="12.75">
      <c r="D3065" s="236"/>
    </row>
    <row r="3066" ht="12.75">
      <c r="D3066" s="236"/>
    </row>
    <row r="3067" ht="12.75">
      <c r="D3067" s="236"/>
    </row>
    <row r="3068" ht="12.75">
      <c r="D3068" s="236"/>
    </row>
    <row r="3069" ht="12.75">
      <c r="D3069" s="236"/>
    </row>
    <row r="3070" ht="12.75">
      <c r="D3070" s="236"/>
    </row>
    <row r="3071" ht="12.75">
      <c r="D3071" s="236"/>
    </row>
    <row r="3072" ht="12.75">
      <c r="D3072" s="236"/>
    </row>
    <row r="3073" ht="12.75">
      <c r="D3073" s="236"/>
    </row>
    <row r="3074" ht="12.75">
      <c r="D3074" s="236"/>
    </row>
    <row r="3075" ht="12.75">
      <c r="D3075" s="236"/>
    </row>
    <row r="3076" ht="12.75">
      <c r="D3076" s="236"/>
    </row>
    <row r="3077" ht="12.75">
      <c r="D3077" s="236"/>
    </row>
    <row r="3078" ht="12.75">
      <c r="D3078" s="236"/>
    </row>
    <row r="3079" ht="12.75">
      <c r="D3079" s="236"/>
    </row>
    <row r="3080" ht="12.75">
      <c r="D3080" s="236"/>
    </row>
    <row r="3081" ht="12.75">
      <c r="D3081" s="236"/>
    </row>
    <row r="3082" ht="12.75">
      <c r="D3082" s="236"/>
    </row>
    <row r="3083" ht="12.75">
      <c r="D3083" s="236"/>
    </row>
    <row r="3084" ht="12.75">
      <c r="D3084" s="236"/>
    </row>
    <row r="3085" ht="12.75">
      <c r="D3085" s="236"/>
    </row>
    <row r="3086" ht="12.75">
      <c r="D3086" s="236"/>
    </row>
    <row r="3087" ht="12.75">
      <c r="D3087" s="236"/>
    </row>
    <row r="3088" ht="12.75">
      <c r="D3088" s="236"/>
    </row>
    <row r="3089" ht="12.75">
      <c r="D3089" s="236"/>
    </row>
    <row r="3090" ht="12.75">
      <c r="D3090" s="236"/>
    </row>
    <row r="3091" ht="12.75">
      <c r="D3091" s="236"/>
    </row>
    <row r="3092" ht="12.75">
      <c r="D3092" s="236"/>
    </row>
    <row r="3093" ht="12.75">
      <c r="D3093" s="236"/>
    </row>
    <row r="3094" ht="12.75">
      <c r="D3094" s="236"/>
    </row>
    <row r="3095" ht="12.75">
      <c r="D3095" s="236"/>
    </row>
    <row r="3096" ht="12.75">
      <c r="D3096" s="236"/>
    </row>
    <row r="3097" ht="12.75">
      <c r="D3097" s="236"/>
    </row>
    <row r="3098" ht="12.75">
      <c r="D3098" s="236"/>
    </row>
    <row r="3099" ht="12.75">
      <c r="D3099" s="236"/>
    </row>
    <row r="3100" ht="12.75">
      <c r="D3100" s="236"/>
    </row>
    <row r="3101" ht="12.75">
      <c r="D3101" s="236"/>
    </row>
    <row r="3102" ht="12.75">
      <c r="D3102" s="236"/>
    </row>
    <row r="3103" ht="12.75">
      <c r="D3103" s="236"/>
    </row>
    <row r="3104" ht="12.75">
      <c r="D3104" s="236"/>
    </row>
    <row r="3105" ht="12.75">
      <c r="D3105" s="236"/>
    </row>
    <row r="3106" ht="12.75">
      <c r="D3106" s="236"/>
    </row>
    <row r="3107" ht="12.75">
      <c r="D3107" s="236"/>
    </row>
    <row r="3108" ht="12.75">
      <c r="D3108" s="236"/>
    </row>
    <row r="3109" ht="12.75">
      <c r="D3109" s="236"/>
    </row>
    <row r="3110" ht="12.75">
      <c r="D3110" s="236"/>
    </row>
    <row r="3111" ht="12.75">
      <c r="D3111" s="236"/>
    </row>
    <row r="3112" ht="12.75">
      <c r="D3112" s="236"/>
    </row>
    <row r="3113" ht="12.75">
      <c r="D3113" s="236"/>
    </row>
    <row r="3114" ht="12.75">
      <c r="D3114" s="236"/>
    </row>
    <row r="3115" ht="12.75">
      <c r="D3115" s="236"/>
    </row>
    <row r="3116" ht="12.75">
      <c r="D3116" s="236"/>
    </row>
    <row r="3117" ht="12.75">
      <c r="D3117" s="236"/>
    </row>
    <row r="3118" ht="12.75">
      <c r="D3118" s="236"/>
    </row>
    <row r="3119" ht="12.75">
      <c r="D3119" s="236"/>
    </row>
    <row r="3120" ht="12.75">
      <c r="D3120" s="236"/>
    </row>
    <row r="3121" ht="12.75">
      <c r="D3121" s="236"/>
    </row>
    <row r="3122" ht="12.75">
      <c r="D3122" s="236"/>
    </row>
    <row r="3123" ht="12.75">
      <c r="D3123" s="236"/>
    </row>
    <row r="3124" ht="12.75">
      <c r="D3124" s="236"/>
    </row>
    <row r="3125" ht="12.75">
      <c r="D3125" s="236"/>
    </row>
    <row r="3126" ht="12.75">
      <c r="D3126" s="236"/>
    </row>
    <row r="3127" ht="12.75">
      <c r="D3127" s="236"/>
    </row>
    <row r="3128" ht="12.75">
      <c r="D3128" s="236"/>
    </row>
    <row r="3129" ht="12.75">
      <c r="D3129" s="236"/>
    </row>
    <row r="3130" ht="12.75">
      <c r="D3130" s="236"/>
    </row>
    <row r="3131" ht="12.75">
      <c r="D3131" s="236"/>
    </row>
    <row r="3132" ht="12.75">
      <c r="D3132" s="236"/>
    </row>
    <row r="3133" ht="12.75">
      <c r="D3133" s="236"/>
    </row>
    <row r="3134" ht="12.75">
      <c r="D3134" s="236"/>
    </row>
    <row r="3135" ht="12.75">
      <c r="D3135" s="236"/>
    </row>
    <row r="3136" ht="12.75">
      <c r="D3136" s="236"/>
    </row>
    <row r="3137" ht="12.75">
      <c r="D3137" s="236"/>
    </row>
    <row r="3138" ht="12.75">
      <c r="D3138" s="236"/>
    </row>
    <row r="3139" ht="12.75">
      <c r="D3139" s="236"/>
    </row>
    <row r="3140" ht="12.75">
      <c r="D3140" s="236"/>
    </row>
    <row r="3141" ht="12.75">
      <c r="D3141" s="236"/>
    </row>
    <row r="3142" ht="12.75">
      <c r="D3142" s="236"/>
    </row>
    <row r="3143" ht="12.75">
      <c r="D3143" s="236"/>
    </row>
    <row r="3144" ht="12.75">
      <c r="D3144" s="236"/>
    </row>
    <row r="3145" ht="12.75">
      <c r="D3145" s="236"/>
    </row>
    <row r="3146" ht="12.75">
      <c r="D3146" s="236"/>
    </row>
    <row r="3147" ht="12.75">
      <c r="D3147" s="236"/>
    </row>
    <row r="3148" ht="12.75">
      <c r="D3148" s="236"/>
    </row>
    <row r="3149" ht="12.75">
      <c r="D3149" s="236"/>
    </row>
    <row r="3150" ht="12.75">
      <c r="D3150" s="236"/>
    </row>
    <row r="3151" ht="12.75">
      <c r="D3151" s="236"/>
    </row>
    <row r="3152" ht="12.75">
      <c r="D3152" s="236"/>
    </row>
    <row r="3153" ht="12.75">
      <c r="D3153" s="236"/>
    </row>
    <row r="3154" ht="12.75">
      <c r="D3154" s="236"/>
    </row>
    <row r="3155" ht="12.75">
      <c r="D3155" s="236"/>
    </row>
    <row r="3156" ht="12.75">
      <c r="D3156" s="236"/>
    </row>
    <row r="3157" ht="12.75">
      <c r="D3157" s="236"/>
    </row>
    <row r="3158" ht="12.75">
      <c r="D3158" s="236"/>
    </row>
    <row r="3159" ht="12.75">
      <c r="D3159" s="236"/>
    </row>
    <row r="3160" ht="12.75">
      <c r="D3160" s="236"/>
    </row>
    <row r="3161" ht="12.75">
      <c r="D3161" s="236"/>
    </row>
    <row r="3162" ht="12.75">
      <c r="D3162" s="236"/>
    </row>
    <row r="3163" ht="12.75">
      <c r="D3163" s="236"/>
    </row>
    <row r="3164" ht="12.75">
      <c r="D3164" s="236"/>
    </row>
    <row r="3165" ht="12.75">
      <c r="D3165" s="236"/>
    </row>
    <row r="3166" ht="12.75">
      <c r="D3166" s="236"/>
    </row>
    <row r="3167" ht="12.75">
      <c r="D3167" s="236"/>
    </row>
    <row r="3168" ht="12.75">
      <c r="D3168" s="236"/>
    </row>
    <row r="3169" ht="12.75">
      <c r="D3169" s="236"/>
    </row>
    <row r="3170" ht="12.75">
      <c r="D3170" s="236"/>
    </row>
    <row r="3171" ht="12.75">
      <c r="D3171" s="236"/>
    </row>
    <row r="3172" ht="12.75">
      <c r="D3172" s="236"/>
    </row>
    <row r="3173" ht="12.75">
      <c r="D3173" s="236"/>
    </row>
    <row r="3174" ht="12.75">
      <c r="D3174" s="236"/>
    </row>
    <row r="3175" ht="12.75">
      <c r="D3175" s="236"/>
    </row>
    <row r="3176" ht="12.75">
      <c r="D3176" s="236"/>
    </row>
    <row r="3177" ht="12.75">
      <c r="D3177" s="236"/>
    </row>
    <row r="3178" ht="12.75">
      <c r="D3178" s="236"/>
    </row>
    <row r="3179" ht="12.75">
      <c r="D3179" s="236"/>
    </row>
    <row r="3180" ht="12.75">
      <c r="D3180" s="236"/>
    </row>
    <row r="3181" ht="12.75">
      <c r="D3181" s="236"/>
    </row>
    <row r="3182" ht="12.75">
      <c r="D3182" s="236"/>
    </row>
    <row r="3183" ht="12.75">
      <c r="D3183" s="236"/>
    </row>
    <row r="3184" ht="12.75">
      <c r="D3184" s="236"/>
    </row>
    <row r="3185" ht="12.75">
      <c r="D3185" s="236"/>
    </row>
    <row r="3186" ht="12.75">
      <c r="D3186" s="236"/>
    </row>
    <row r="3187" ht="12.75">
      <c r="D3187" s="236"/>
    </row>
    <row r="3188" ht="12.75">
      <c r="D3188" s="236"/>
    </row>
    <row r="3189" ht="12.75">
      <c r="D3189" s="236"/>
    </row>
    <row r="3190" ht="12.75">
      <c r="D3190" s="236"/>
    </row>
    <row r="3191" ht="12.75">
      <c r="D3191" s="236"/>
    </row>
    <row r="3192" ht="12.75">
      <c r="D3192" s="236"/>
    </row>
    <row r="3193" ht="12.75">
      <c r="D3193" s="236"/>
    </row>
    <row r="3194" ht="12.75">
      <c r="D3194" s="236"/>
    </row>
    <row r="3195" ht="12.75">
      <c r="D3195" s="236"/>
    </row>
    <row r="3196" ht="12.75">
      <c r="D3196" s="236"/>
    </row>
    <row r="3197" ht="12.75">
      <c r="D3197" s="236"/>
    </row>
    <row r="3198" ht="12.75">
      <c r="D3198" s="236"/>
    </row>
    <row r="3199" ht="12.75">
      <c r="D3199" s="236"/>
    </row>
    <row r="3200" ht="12.75">
      <c r="D3200" s="236"/>
    </row>
    <row r="3201" ht="12.75">
      <c r="D3201" s="236"/>
    </row>
    <row r="3202" ht="12.75">
      <c r="D3202" s="236"/>
    </row>
    <row r="3203" ht="12.75">
      <c r="D3203" s="236"/>
    </row>
    <row r="3204" ht="12.75">
      <c r="D3204" s="236"/>
    </row>
    <row r="3205" ht="12.75">
      <c r="D3205" s="236"/>
    </row>
    <row r="3206" ht="12.75">
      <c r="D3206" s="236"/>
    </row>
    <row r="3207" ht="12.75">
      <c r="D3207" s="236"/>
    </row>
    <row r="3208" ht="12.75">
      <c r="D3208" s="236"/>
    </row>
    <row r="3209" ht="12.75">
      <c r="D3209" s="236"/>
    </row>
    <row r="3210" ht="12.75">
      <c r="D3210" s="236"/>
    </row>
    <row r="3211" ht="12.75">
      <c r="D3211" s="236"/>
    </row>
    <row r="3212" ht="12.75">
      <c r="D3212" s="236"/>
    </row>
    <row r="3213" ht="12.75">
      <c r="D3213" s="236"/>
    </row>
    <row r="3214" ht="12.75">
      <c r="D3214" s="236"/>
    </row>
    <row r="3215" ht="12.75">
      <c r="D3215" s="236"/>
    </row>
    <row r="3216" ht="12.75">
      <c r="D3216" s="236"/>
    </row>
    <row r="3217" ht="12.75">
      <c r="D3217" s="236"/>
    </row>
    <row r="3218" ht="12.75">
      <c r="D3218" s="236"/>
    </row>
    <row r="3219" ht="12.75">
      <c r="D3219" s="236"/>
    </row>
    <row r="3220" ht="12.75">
      <c r="D3220" s="236"/>
    </row>
    <row r="3221" ht="12.75">
      <c r="D3221" s="236"/>
    </row>
    <row r="3222" ht="12.75">
      <c r="D3222" s="236"/>
    </row>
    <row r="3223" ht="12.75">
      <c r="D3223" s="236"/>
    </row>
    <row r="3224" ht="12.75">
      <c r="D3224" s="236"/>
    </row>
    <row r="3225" ht="12.75">
      <c r="D3225" s="236"/>
    </row>
    <row r="3226" ht="12.75">
      <c r="D3226" s="236"/>
    </row>
    <row r="3227" ht="12.75">
      <c r="D3227" s="236"/>
    </row>
    <row r="3228" ht="12.75">
      <c r="D3228" s="236"/>
    </row>
    <row r="3229" ht="12.75">
      <c r="D3229" s="236"/>
    </row>
    <row r="3230" ht="12.75">
      <c r="D3230" s="236"/>
    </row>
    <row r="3231" ht="12.75">
      <c r="D3231" s="236"/>
    </row>
    <row r="3232" ht="12.75">
      <c r="D3232" s="236"/>
    </row>
    <row r="3233" ht="12.75">
      <c r="D3233" s="236"/>
    </row>
    <row r="3234" ht="12.75">
      <c r="D3234" s="236"/>
    </row>
    <row r="3235" ht="12.75">
      <c r="D3235" s="236"/>
    </row>
    <row r="3236" ht="12.75">
      <c r="D3236" s="236"/>
    </row>
    <row r="3237" ht="12.75">
      <c r="D3237" s="236"/>
    </row>
    <row r="3238" ht="12.75">
      <c r="D3238" s="236"/>
    </row>
    <row r="3239" ht="12.75">
      <c r="D3239" s="236"/>
    </row>
    <row r="3240" ht="12.75">
      <c r="D3240" s="236"/>
    </row>
    <row r="3241" ht="12.75">
      <c r="D3241" s="236"/>
    </row>
    <row r="3242" ht="12.75">
      <c r="D3242" s="236"/>
    </row>
    <row r="3243" ht="12.75">
      <c r="D3243" s="236"/>
    </row>
    <row r="3244" ht="12.75">
      <c r="D3244" s="236"/>
    </row>
    <row r="3245" ht="12.75">
      <c r="D3245" s="236"/>
    </row>
    <row r="3246" ht="12.75">
      <c r="D3246" s="236"/>
    </row>
    <row r="3247" ht="12.75">
      <c r="D3247" s="236"/>
    </row>
    <row r="3248" ht="12.75">
      <c r="D3248" s="236"/>
    </row>
    <row r="3249" ht="12.75">
      <c r="D3249" s="236"/>
    </row>
    <row r="3250" ht="12.75">
      <c r="D3250" s="236"/>
    </row>
    <row r="3251" ht="12.75">
      <c r="D3251" s="236"/>
    </row>
    <row r="3252" ht="12.75">
      <c r="D3252" s="236"/>
    </row>
    <row r="3253" ht="12.75">
      <c r="D3253" s="236"/>
    </row>
    <row r="3254" ht="12.75">
      <c r="D3254" s="236"/>
    </row>
    <row r="3255" ht="12.75">
      <c r="D3255" s="236"/>
    </row>
    <row r="3256" ht="12.75">
      <c r="D3256" s="236"/>
    </row>
    <row r="3257" ht="12.75">
      <c r="D3257" s="236"/>
    </row>
    <row r="3258" ht="12.75">
      <c r="D3258" s="236"/>
    </row>
    <row r="3259" ht="12.75">
      <c r="D3259" s="236"/>
    </row>
    <row r="3260" ht="12.75">
      <c r="D3260" s="236"/>
    </row>
    <row r="3261" ht="12.75">
      <c r="D3261" s="236"/>
    </row>
    <row r="3262" ht="12.75">
      <c r="D3262" s="236"/>
    </row>
    <row r="3263" ht="12.75">
      <c r="D3263" s="236"/>
    </row>
    <row r="3264" ht="12.75">
      <c r="D3264" s="236"/>
    </row>
    <row r="3265" ht="12.75">
      <c r="D3265" s="236"/>
    </row>
    <row r="3266" ht="12.75">
      <c r="D3266" s="236"/>
    </row>
    <row r="3267" ht="12.75">
      <c r="D3267" s="236"/>
    </row>
    <row r="3268" ht="12.75">
      <c r="D3268" s="236"/>
    </row>
    <row r="3269" ht="12.75">
      <c r="D3269" s="236"/>
    </row>
    <row r="3270" ht="12.75">
      <c r="D3270" s="236"/>
    </row>
    <row r="3271" ht="12.75">
      <c r="D3271" s="236"/>
    </row>
    <row r="3272" ht="12.75">
      <c r="D3272" s="236"/>
    </row>
    <row r="3273" ht="12.75">
      <c r="D3273" s="236"/>
    </row>
    <row r="3274" ht="12.75">
      <c r="D3274" s="236"/>
    </row>
    <row r="3275" ht="12.75">
      <c r="D3275" s="236"/>
    </row>
    <row r="3276" ht="12.75">
      <c r="D3276" s="236"/>
    </row>
    <row r="3277" ht="12.75">
      <c r="D3277" s="236"/>
    </row>
    <row r="3278" ht="12.75">
      <c r="D3278" s="236"/>
    </row>
    <row r="3279" ht="12.75">
      <c r="D3279" s="236"/>
    </row>
    <row r="3280" ht="12.75">
      <c r="D3280" s="236"/>
    </row>
    <row r="3281" ht="12.75">
      <c r="D3281" s="236"/>
    </row>
    <row r="3282" ht="12.75">
      <c r="D3282" s="236"/>
    </row>
    <row r="3283" ht="12.75">
      <c r="D3283" s="236"/>
    </row>
    <row r="3284" ht="12.75">
      <c r="D3284" s="236"/>
    </row>
    <row r="3285" ht="12.75">
      <c r="D3285" s="236"/>
    </row>
    <row r="3286" ht="12.75">
      <c r="D3286" s="236"/>
    </row>
    <row r="3287" ht="12.75">
      <c r="D3287" s="236"/>
    </row>
    <row r="3288" ht="12.75">
      <c r="D3288" s="236"/>
    </row>
    <row r="3289" ht="12.75">
      <c r="D3289" s="236"/>
    </row>
    <row r="3290" ht="12.75">
      <c r="D3290" s="236"/>
    </row>
    <row r="3291" ht="12.75">
      <c r="D3291" s="236"/>
    </row>
    <row r="3292" ht="12.75">
      <c r="D3292" s="236"/>
    </row>
    <row r="3293" ht="12.75">
      <c r="D3293" s="236"/>
    </row>
    <row r="3294" ht="12.75">
      <c r="D3294" s="236"/>
    </row>
    <row r="3295" ht="12.75">
      <c r="D3295" s="236"/>
    </row>
    <row r="3296" ht="12.75">
      <c r="D3296" s="236"/>
    </row>
    <row r="3297" ht="12.75">
      <c r="D3297" s="236"/>
    </row>
    <row r="3298" ht="12.75">
      <c r="D3298" s="236"/>
    </row>
    <row r="3299" ht="12.75">
      <c r="D3299" s="236"/>
    </row>
    <row r="3300" ht="12.75">
      <c r="D3300" s="236"/>
    </row>
    <row r="3301" ht="12.75">
      <c r="D3301" s="236"/>
    </row>
    <row r="3302" ht="12.75">
      <c r="D3302" s="236"/>
    </row>
    <row r="3303" ht="12.75">
      <c r="D3303" s="236"/>
    </row>
    <row r="3304" ht="12.75">
      <c r="D3304" s="236"/>
    </row>
    <row r="3305" ht="12.75">
      <c r="D3305" s="236"/>
    </row>
    <row r="3306" ht="12.75">
      <c r="D3306" s="236"/>
    </row>
    <row r="3307" ht="12.75">
      <c r="D3307" s="236"/>
    </row>
    <row r="3308" ht="12.75">
      <c r="D3308" s="236"/>
    </row>
    <row r="3309" ht="12.75">
      <c r="D3309" s="236"/>
    </row>
    <row r="3310" ht="12.75">
      <c r="D3310" s="236"/>
    </row>
    <row r="3311" ht="12.75">
      <c r="D3311" s="236"/>
    </row>
    <row r="3312" ht="12.75">
      <c r="D3312" s="236"/>
    </row>
    <row r="3313" ht="12.75">
      <c r="D3313" s="236"/>
    </row>
    <row r="3314" ht="12.75">
      <c r="D3314" s="236"/>
    </row>
    <row r="3315" ht="12.75">
      <c r="D3315" s="236"/>
    </row>
    <row r="3316" ht="12.75">
      <c r="D3316" s="236"/>
    </row>
    <row r="3317" ht="12.75">
      <c r="D3317" s="236"/>
    </row>
    <row r="3318" ht="12.75">
      <c r="D3318" s="236"/>
    </row>
    <row r="3319" ht="12.75">
      <c r="D3319" s="236"/>
    </row>
    <row r="3320" ht="12.75">
      <c r="D3320" s="236"/>
    </row>
    <row r="3321" ht="12.75">
      <c r="D3321" s="236"/>
    </row>
    <row r="3322" ht="12.75">
      <c r="D3322" s="236"/>
    </row>
    <row r="3323" ht="12.75">
      <c r="D3323" s="236"/>
    </row>
    <row r="3324" ht="12.75">
      <c r="D3324" s="236"/>
    </row>
    <row r="3325" ht="12.75">
      <c r="D3325" s="236"/>
    </row>
    <row r="3326" ht="12.75">
      <c r="D3326" s="236"/>
    </row>
    <row r="3327" ht="12.75">
      <c r="D3327" s="236"/>
    </row>
    <row r="3328" ht="12.75">
      <c r="D3328" s="236"/>
    </row>
    <row r="3329" ht="12.75">
      <c r="D3329" s="236"/>
    </row>
    <row r="3330" ht="12.75">
      <c r="D3330" s="236"/>
    </row>
    <row r="3331" ht="12.75">
      <c r="D3331" s="236"/>
    </row>
    <row r="3332" ht="12.75">
      <c r="D3332" s="236"/>
    </row>
    <row r="3333" ht="12.75">
      <c r="D3333" s="236"/>
    </row>
    <row r="3334" ht="12.75">
      <c r="D3334" s="236"/>
    </row>
    <row r="3335" ht="12.75">
      <c r="D3335" s="236"/>
    </row>
    <row r="3336" ht="12.75">
      <c r="D3336" s="236"/>
    </row>
    <row r="3337" ht="12.75">
      <c r="D3337" s="236"/>
    </row>
    <row r="3338" ht="12.75">
      <c r="D3338" s="236"/>
    </row>
    <row r="3339" ht="12.75">
      <c r="D3339" s="236"/>
    </row>
    <row r="3340" ht="12.75">
      <c r="D3340" s="236"/>
    </row>
    <row r="3341" ht="12.75">
      <c r="D3341" s="236"/>
    </row>
    <row r="3342" ht="12.75">
      <c r="D3342" s="236"/>
    </row>
    <row r="3343" ht="12.75">
      <c r="D3343" s="236"/>
    </row>
    <row r="3344" ht="12.75">
      <c r="D3344" s="236"/>
    </row>
    <row r="3345" ht="12.75">
      <c r="D3345" s="236"/>
    </row>
    <row r="3346" ht="12.75">
      <c r="D3346" s="236"/>
    </row>
    <row r="3347" ht="12.75">
      <c r="D3347" s="236"/>
    </row>
    <row r="3348" ht="12.75">
      <c r="D3348" s="236"/>
    </row>
    <row r="3349" ht="12.75">
      <c r="D3349" s="236"/>
    </row>
    <row r="3350" ht="12.75">
      <c r="D3350" s="236"/>
    </row>
    <row r="3351" ht="12.75">
      <c r="D3351" s="236"/>
    </row>
    <row r="3352" ht="12.75">
      <c r="D3352" s="236"/>
    </row>
    <row r="3353" ht="12.75">
      <c r="D3353" s="236"/>
    </row>
    <row r="3354" ht="12.75">
      <c r="D3354" s="236"/>
    </row>
    <row r="3355" ht="12.75">
      <c r="D3355" s="236"/>
    </row>
    <row r="3356" ht="12.75">
      <c r="D3356" s="236"/>
    </row>
    <row r="3357" ht="12.75">
      <c r="D3357" s="236"/>
    </row>
    <row r="3358" ht="12.75">
      <c r="D3358" s="236"/>
    </row>
    <row r="3359" ht="12.75">
      <c r="D3359" s="236"/>
    </row>
    <row r="3360" ht="12.75">
      <c r="D3360" s="236"/>
    </row>
    <row r="3361" ht="12.75">
      <c r="D3361" s="236"/>
    </row>
    <row r="3362" ht="12.75">
      <c r="D3362" s="236"/>
    </row>
    <row r="3363" ht="12.75">
      <c r="D3363" s="236"/>
    </row>
    <row r="3364" ht="12.75">
      <c r="D3364" s="236"/>
    </row>
    <row r="3365" ht="12.75">
      <c r="D3365" s="236"/>
    </row>
    <row r="3366" ht="12.75">
      <c r="D3366" s="236"/>
    </row>
    <row r="3367" ht="12.75">
      <c r="D3367" s="236"/>
    </row>
    <row r="3368" ht="12.75">
      <c r="D3368" s="236"/>
    </row>
    <row r="3369" ht="12.75">
      <c r="D3369" s="236"/>
    </row>
    <row r="3370" ht="12.75">
      <c r="D3370" s="236"/>
    </row>
    <row r="3371" ht="12.75">
      <c r="D3371" s="236"/>
    </row>
    <row r="3372" ht="12.75">
      <c r="D3372" s="236"/>
    </row>
    <row r="3373" ht="12.75">
      <c r="D3373" s="236"/>
    </row>
    <row r="3374" ht="12.75">
      <c r="D3374" s="236"/>
    </row>
    <row r="3375" ht="12.75">
      <c r="D3375" s="236"/>
    </row>
    <row r="3376" ht="12.75">
      <c r="D3376" s="236"/>
    </row>
    <row r="3377" ht="12.75">
      <c r="D3377" s="236"/>
    </row>
    <row r="3378" ht="12.75">
      <c r="D3378" s="236"/>
    </row>
    <row r="3379" ht="12.75">
      <c r="D3379" s="236"/>
    </row>
    <row r="3380" ht="12.75">
      <c r="D3380" s="236"/>
    </row>
    <row r="3381" ht="12.75">
      <c r="D3381" s="236"/>
    </row>
    <row r="3382" ht="12.75">
      <c r="D3382" s="236"/>
    </row>
    <row r="3383" ht="12.75">
      <c r="D3383" s="236"/>
    </row>
    <row r="3384" ht="12.75">
      <c r="D3384" s="236"/>
    </row>
    <row r="3385" ht="12.75">
      <c r="D3385" s="236"/>
    </row>
    <row r="3386" ht="12.75">
      <c r="D3386" s="236"/>
    </row>
    <row r="3387" ht="12.75">
      <c r="D3387" s="236"/>
    </row>
    <row r="3388" ht="12.75">
      <c r="D3388" s="236"/>
    </row>
    <row r="3389" ht="12.75">
      <c r="D3389" s="236"/>
    </row>
    <row r="3390" ht="12.75">
      <c r="D3390" s="236"/>
    </row>
    <row r="3391" ht="12.75">
      <c r="D3391" s="236"/>
    </row>
    <row r="3392" ht="12.75">
      <c r="D3392" s="236"/>
    </row>
    <row r="3393" ht="12.75">
      <c r="D3393" s="236"/>
    </row>
    <row r="3394" ht="12.75">
      <c r="D3394" s="236"/>
    </row>
    <row r="3395" ht="12.75">
      <c r="D3395" s="236"/>
    </row>
    <row r="3396" ht="12.75">
      <c r="D3396" s="236"/>
    </row>
    <row r="3397" ht="12.75">
      <c r="D3397" s="236"/>
    </row>
    <row r="3398" ht="12.75">
      <c r="D3398" s="236"/>
    </row>
    <row r="3399" ht="12.75">
      <c r="D3399" s="236"/>
    </row>
    <row r="3400" ht="12.75">
      <c r="D3400" s="236"/>
    </row>
    <row r="3401" ht="12.75">
      <c r="D3401" s="236"/>
    </row>
    <row r="3402" ht="12.75">
      <c r="D3402" s="236"/>
    </row>
    <row r="3403" ht="12.75">
      <c r="D3403" s="236"/>
    </row>
    <row r="3404" ht="12.75">
      <c r="D3404" s="236"/>
    </row>
    <row r="3405" ht="12.75">
      <c r="D3405" s="236"/>
    </row>
    <row r="3406" ht="12.75">
      <c r="D3406" s="236"/>
    </row>
    <row r="3407" ht="12.75">
      <c r="D3407" s="236"/>
    </row>
    <row r="3408" ht="12.75">
      <c r="D3408" s="236"/>
    </row>
    <row r="3409" ht="12.75">
      <c r="D3409" s="236"/>
    </row>
    <row r="3410" ht="12.75">
      <c r="D3410" s="236"/>
    </row>
    <row r="3411" ht="12.75">
      <c r="D3411" s="236"/>
    </row>
    <row r="3412" ht="12.75">
      <c r="D3412" s="236"/>
    </row>
    <row r="3413" ht="12.75">
      <c r="D3413" s="236"/>
    </row>
    <row r="3414" ht="12.75">
      <c r="D3414" s="236"/>
    </row>
    <row r="3415" ht="12.75">
      <c r="D3415" s="236"/>
    </row>
    <row r="3416" ht="12.75">
      <c r="D3416" s="236"/>
    </row>
    <row r="3417" ht="12.75">
      <c r="D3417" s="236"/>
    </row>
    <row r="3418" ht="12.75">
      <c r="D3418" s="236"/>
    </row>
    <row r="3419" ht="12.75">
      <c r="D3419" s="236"/>
    </row>
    <row r="3420" ht="12.75">
      <c r="D3420" s="236"/>
    </row>
    <row r="3421" ht="12.75">
      <c r="D3421" s="236"/>
    </row>
    <row r="3422" ht="12.75">
      <c r="D3422" s="236"/>
    </row>
    <row r="3423" ht="12.75">
      <c r="D3423" s="236"/>
    </row>
    <row r="3424" ht="12.75">
      <c r="D3424" s="236"/>
    </row>
    <row r="3425" ht="12.75">
      <c r="D3425" s="236"/>
    </row>
    <row r="3426" ht="12.75">
      <c r="D3426" s="236"/>
    </row>
    <row r="3427" ht="12.75">
      <c r="D3427" s="236"/>
    </row>
    <row r="3428" ht="12.75">
      <c r="D3428" s="236"/>
    </row>
    <row r="3429" ht="12.75">
      <c r="D3429" s="236"/>
    </row>
    <row r="3430" ht="12.75">
      <c r="D3430" s="236"/>
    </row>
    <row r="3431" ht="12.75">
      <c r="D3431" s="236"/>
    </row>
    <row r="3432" ht="12.75">
      <c r="D3432" s="236"/>
    </row>
    <row r="3433" ht="12.75">
      <c r="D3433" s="236"/>
    </row>
    <row r="3434" ht="12.75">
      <c r="D3434" s="236"/>
    </row>
    <row r="3435" ht="12.75">
      <c r="D3435" s="236"/>
    </row>
    <row r="3436" ht="12.75">
      <c r="D3436" s="236"/>
    </row>
    <row r="3437" ht="12.75">
      <c r="D3437" s="236"/>
    </row>
    <row r="3438" ht="12.75">
      <c r="D3438" s="236"/>
    </row>
    <row r="3439" ht="12.75">
      <c r="D3439" s="236"/>
    </row>
    <row r="3440" ht="12.75">
      <c r="D3440" s="236"/>
    </row>
    <row r="3441" ht="12.75">
      <c r="D3441" s="236"/>
    </row>
    <row r="3442" ht="12.75">
      <c r="D3442" s="236"/>
    </row>
    <row r="3443" ht="12.75">
      <c r="D3443" s="236"/>
    </row>
    <row r="3444" ht="12.75">
      <c r="D3444" s="236"/>
    </row>
    <row r="3445" ht="12.75">
      <c r="D3445" s="236"/>
    </row>
    <row r="3446" ht="12.75">
      <c r="D3446" s="236"/>
    </row>
    <row r="3447" ht="12.75">
      <c r="D3447" s="236"/>
    </row>
    <row r="3448" ht="12.75">
      <c r="D3448" s="236"/>
    </row>
    <row r="3449" ht="12.75">
      <c r="D3449" s="236"/>
    </row>
    <row r="3450" ht="12.75">
      <c r="D3450" s="236"/>
    </row>
    <row r="3451" ht="12.75">
      <c r="D3451" s="236"/>
    </row>
    <row r="3452" ht="12.75">
      <c r="D3452" s="236"/>
    </row>
    <row r="3453" ht="12.75">
      <c r="D3453" s="236"/>
    </row>
    <row r="3454" ht="12.75">
      <c r="D3454" s="236"/>
    </row>
    <row r="3455" ht="12.75">
      <c r="D3455" s="236"/>
    </row>
    <row r="3456" ht="12.75">
      <c r="D3456" s="236"/>
    </row>
    <row r="3457" ht="12.75">
      <c r="D3457" s="236"/>
    </row>
    <row r="3458" ht="12.75">
      <c r="D3458" s="236"/>
    </row>
    <row r="3459" ht="12.75">
      <c r="D3459" s="236"/>
    </row>
    <row r="3460" ht="12.75">
      <c r="D3460" s="236"/>
    </row>
    <row r="3461" ht="12.75">
      <c r="D3461" s="236"/>
    </row>
    <row r="3462" ht="12.75">
      <c r="D3462" s="236"/>
    </row>
    <row r="3463" ht="12.75">
      <c r="D3463" s="236"/>
    </row>
    <row r="3464" ht="12.75">
      <c r="D3464" s="236"/>
    </row>
    <row r="3465" ht="12.75">
      <c r="D3465" s="236"/>
    </row>
    <row r="3466" ht="12.75">
      <c r="D3466" s="236"/>
    </row>
    <row r="3467" ht="12.75">
      <c r="D3467" s="236"/>
    </row>
    <row r="3468" ht="12.75">
      <c r="D3468" s="236"/>
    </row>
    <row r="3469" ht="12.75">
      <c r="D3469" s="236"/>
    </row>
    <row r="3470" ht="12.75">
      <c r="D3470" s="236"/>
    </row>
    <row r="3471" ht="12.75">
      <c r="D3471" s="236"/>
    </row>
    <row r="3472" ht="12.75">
      <c r="D3472" s="236"/>
    </row>
    <row r="3473" ht="12.75">
      <c r="D3473" s="236"/>
    </row>
    <row r="3474" ht="12.75">
      <c r="D3474" s="236"/>
    </row>
    <row r="3475" ht="12.75">
      <c r="D3475" s="236"/>
    </row>
    <row r="3476" ht="12.75">
      <c r="D3476" s="236"/>
    </row>
    <row r="3477" ht="12.75">
      <c r="D3477" s="236"/>
    </row>
    <row r="3478" ht="12.75">
      <c r="D3478" s="236"/>
    </row>
    <row r="3479" ht="12.75">
      <c r="D3479" s="236"/>
    </row>
    <row r="3480" ht="12.75">
      <c r="D3480" s="236"/>
    </row>
    <row r="3481" ht="12.75">
      <c r="D3481" s="236"/>
    </row>
    <row r="3482" ht="12.75">
      <c r="D3482" s="236"/>
    </row>
    <row r="3483" ht="12.75">
      <c r="D3483" s="236"/>
    </row>
    <row r="3484" ht="12.75">
      <c r="D3484" s="236"/>
    </row>
    <row r="3485" ht="12.75">
      <c r="D3485" s="236"/>
    </row>
    <row r="3486" ht="12.75">
      <c r="D3486" s="236"/>
    </row>
    <row r="3487" ht="12.75">
      <c r="D3487" s="236"/>
    </row>
    <row r="3488" ht="12.75">
      <c r="D3488" s="236"/>
    </row>
    <row r="3489" ht="12.75">
      <c r="D3489" s="236"/>
    </row>
    <row r="3490" ht="12.75">
      <c r="D3490" s="236"/>
    </row>
    <row r="3491" ht="12.75">
      <c r="D3491" s="236"/>
    </row>
    <row r="3492" ht="12.75">
      <c r="D3492" s="236"/>
    </row>
    <row r="3493" ht="12.75">
      <c r="D3493" s="236"/>
    </row>
    <row r="3494" ht="12.75">
      <c r="D3494" s="236"/>
    </row>
    <row r="3495" ht="12.75">
      <c r="D3495" s="236"/>
    </row>
    <row r="3496" ht="12.75">
      <c r="D3496" s="236"/>
    </row>
    <row r="3497" ht="12.75">
      <c r="D3497" s="236"/>
    </row>
    <row r="3498" ht="12.75">
      <c r="D3498" s="236"/>
    </row>
    <row r="3499" ht="12.75">
      <c r="D3499" s="236"/>
    </row>
    <row r="3500" ht="12.75">
      <c r="D3500" s="236"/>
    </row>
    <row r="3501" ht="12.75">
      <c r="D3501" s="236"/>
    </row>
    <row r="3502" ht="12.75">
      <c r="D3502" s="236"/>
    </row>
    <row r="3503" ht="12.75">
      <c r="D3503" s="236"/>
    </row>
    <row r="3504" ht="12.75">
      <c r="D3504" s="236"/>
    </row>
    <row r="3505" ht="12.75">
      <c r="D3505" s="236"/>
    </row>
    <row r="3506" ht="12.75">
      <c r="D3506" s="236"/>
    </row>
    <row r="3507" ht="12.75">
      <c r="D3507" s="236"/>
    </row>
    <row r="3508" ht="12.75">
      <c r="D3508" s="236"/>
    </row>
    <row r="3509" ht="12.75">
      <c r="D3509" s="236"/>
    </row>
    <row r="3510" ht="12.75">
      <c r="D3510" s="236"/>
    </row>
    <row r="3511" ht="12.75">
      <c r="D3511" s="236"/>
    </row>
    <row r="3512" ht="12.75">
      <c r="D3512" s="236"/>
    </row>
    <row r="3513" ht="12.75">
      <c r="D3513" s="236"/>
    </row>
    <row r="3514" ht="12.75">
      <c r="D3514" s="236"/>
    </row>
    <row r="3515" ht="12.75">
      <c r="D3515" s="236"/>
    </row>
    <row r="3516" ht="12.75">
      <c r="D3516" s="236"/>
    </row>
    <row r="3517" ht="12.75">
      <c r="D3517" s="236"/>
    </row>
    <row r="3518" ht="12.75">
      <c r="D3518" s="236"/>
    </row>
    <row r="3519" ht="12.75">
      <c r="D3519" s="236"/>
    </row>
    <row r="3520" ht="12.75">
      <c r="D3520" s="236"/>
    </row>
    <row r="3521" ht="12.75">
      <c r="D3521" s="236"/>
    </row>
    <row r="3522" ht="12.75">
      <c r="D3522" s="236"/>
    </row>
    <row r="3523" ht="12.75">
      <c r="D3523" s="236"/>
    </row>
    <row r="3524" ht="12.75">
      <c r="D3524" s="236"/>
    </row>
    <row r="3525" ht="12.75">
      <c r="D3525" s="236"/>
    </row>
    <row r="3526" ht="12.75">
      <c r="D3526" s="236"/>
    </row>
    <row r="3527" ht="12.75">
      <c r="D3527" s="236"/>
    </row>
    <row r="3528" ht="12.75">
      <c r="D3528" s="236"/>
    </row>
    <row r="3529" ht="12.75">
      <c r="D3529" s="236"/>
    </row>
    <row r="3530" ht="12.75">
      <c r="D3530" s="236"/>
    </row>
    <row r="3531" ht="12.75">
      <c r="D3531" s="236"/>
    </row>
    <row r="3532" ht="12.75">
      <c r="D3532" s="236"/>
    </row>
    <row r="3533" ht="12.75">
      <c r="D3533" s="236"/>
    </row>
    <row r="3534" ht="12.75">
      <c r="D3534" s="236"/>
    </row>
    <row r="3535" ht="12.75">
      <c r="D3535" s="236"/>
    </row>
    <row r="3536" ht="12.75">
      <c r="D3536" s="236"/>
    </row>
    <row r="3537" ht="12.75">
      <c r="D3537" s="236"/>
    </row>
    <row r="3538" ht="12.75">
      <c r="D3538" s="236"/>
    </row>
    <row r="3539" ht="12.75">
      <c r="D3539" s="236"/>
    </row>
    <row r="3540" ht="12.75">
      <c r="D3540" s="236"/>
    </row>
    <row r="3541" ht="12.75">
      <c r="D3541" s="236"/>
    </row>
    <row r="3542" ht="12.75">
      <c r="D3542" s="236"/>
    </row>
    <row r="3543" ht="12.75">
      <c r="D3543" s="236"/>
    </row>
    <row r="3544" ht="12.75">
      <c r="D3544" s="236"/>
    </row>
    <row r="3545" ht="12.75">
      <c r="D3545" s="236"/>
    </row>
    <row r="3546" ht="12.75">
      <c r="D3546" s="236"/>
    </row>
    <row r="3547" ht="12.75">
      <c r="D3547" s="236"/>
    </row>
    <row r="3548" ht="12.75">
      <c r="D3548" s="236"/>
    </row>
    <row r="3549" ht="12.75">
      <c r="D3549" s="236"/>
    </row>
    <row r="3550" ht="12.75">
      <c r="D3550" s="236"/>
    </row>
    <row r="3551" ht="12.75">
      <c r="D3551" s="236"/>
    </row>
    <row r="3552" ht="12.75">
      <c r="D3552" s="236"/>
    </row>
    <row r="3553" ht="12.75">
      <c r="D3553" s="236"/>
    </row>
    <row r="3554" ht="12.75">
      <c r="D3554" s="236"/>
    </row>
    <row r="3555" ht="12.75">
      <c r="D3555" s="236"/>
    </row>
    <row r="3556" ht="12.75">
      <c r="D3556" s="236"/>
    </row>
    <row r="3557" ht="12.75">
      <c r="D3557" s="236"/>
    </row>
    <row r="3558" ht="12.75">
      <c r="D3558" s="236"/>
    </row>
    <row r="3559" ht="12.75">
      <c r="D3559" s="236"/>
    </row>
    <row r="3560" ht="12.75">
      <c r="D3560" s="236"/>
    </row>
    <row r="3561" ht="12.75">
      <c r="D3561" s="236"/>
    </row>
    <row r="3562" ht="12.75">
      <c r="D3562" s="236"/>
    </row>
    <row r="3563" ht="12.75">
      <c r="D3563" s="236"/>
    </row>
    <row r="3564" ht="12.75">
      <c r="D3564" s="236"/>
    </row>
    <row r="3565" ht="12.75">
      <c r="D3565" s="236"/>
    </row>
    <row r="3566" ht="12.75">
      <c r="D3566" s="236"/>
    </row>
    <row r="3567" ht="12.75">
      <c r="D3567" s="236"/>
    </row>
    <row r="3568" ht="12.75">
      <c r="D3568" s="236"/>
    </row>
    <row r="3569" ht="12.75">
      <c r="D3569" s="236"/>
    </row>
    <row r="3570" ht="12.75">
      <c r="D3570" s="236"/>
    </row>
    <row r="3571" ht="12.75">
      <c r="D3571" s="236"/>
    </row>
    <row r="3572" ht="12.75">
      <c r="D3572" s="236"/>
    </row>
    <row r="3573" ht="12.75">
      <c r="D3573" s="236"/>
    </row>
    <row r="3574" ht="12.75">
      <c r="D3574" s="236"/>
    </row>
    <row r="3575" ht="12.75">
      <c r="D3575" s="236"/>
    </row>
    <row r="3576" ht="12.75">
      <c r="D3576" s="236"/>
    </row>
    <row r="3577" ht="12.75">
      <c r="D3577" s="236"/>
    </row>
    <row r="3578" ht="12.75">
      <c r="D3578" s="236"/>
    </row>
    <row r="3579" ht="12.75">
      <c r="D3579" s="236"/>
    </row>
    <row r="3580" ht="12.75">
      <c r="D3580" s="236"/>
    </row>
    <row r="3581" ht="12.75">
      <c r="D3581" s="236"/>
    </row>
    <row r="3582" ht="12.75">
      <c r="D3582" s="236"/>
    </row>
    <row r="3583" ht="12.75">
      <c r="D3583" s="236"/>
    </row>
    <row r="3584" ht="12.75">
      <c r="D3584" s="236"/>
    </row>
    <row r="3585" ht="12.75">
      <c r="D3585" s="236"/>
    </row>
    <row r="3586" ht="12.75">
      <c r="D3586" s="236"/>
    </row>
    <row r="3587" ht="12.75">
      <c r="D3587" s="236"/>
    </row>
    <row r="3588" ht="12.75">
      <c r="D3588" s="236"/>
    </row>
    <row r="3589" ht="12.75">
      <c r="D3589" s="236"/>
    </row>
    <row r="3590" ht="12.75">
      <c r="D3590" s="236"/>
    </row>
    <row r="3591" ht="12.75">
      <c r="D3591" s="236"/>
    </row>
    <row r="3592" ht="12.75">
      <c r="D3592" s="236"/>
    </row>
    <row r="3593" ht="12.75">
      <c r="D3593" s="236"/>
    </row>
    <row r="3594" ht="12.75">
      <c r="D3594" s="236"/>
    </row>
    <row r="3595" ht="12.75">
      <c r="D3595" s="236"/>
    </row>
    <row r="3596" ht="12.75">
      <c r="D3596" s="236"/>
    </row>
    <row r="3597" ht="12.75">
      <c r="D3597" s="236"/>
    </row>
    <row r="3598" ht="12.75">
      <c r="D3598" s="236"/>
    </row>
    <row r="3599" ht="12.75">
      <c r="D3599" s="236"/>
    </row>
    <row r="3600" ht="12.75">
      <c r="D3600" s="236"/>
    </row>
    <row r="3601" ht="12.75">
      <c r="D3601" s="236"/>
    </row>
    <row r="3602" ht="12.75">
      <c r="D3602" s="236"/>
    </row>
    <row r="3603" ht="12.75">
      <c r="D3603" s="236"/>
    </row>
    <row r="3604" ht="12.75">
      <c r="D3604" s="236"/>
    </row>
    <row r="3605" ht="12.75">
      <c r="D3605" s="236"/>
    </row>
    <row r="3606" ht="12.75">
      <c r="D3606" s="236"/>
    </row>
    <row r="3607" ht="12.75">
      <c r="D3607" s="236"/>
    </row>
    <row r="3608" ht="12.75">
      <c r="D3608" s="236"/>
    </row>
    <row r="3609" ht="12.75">
      <c r="D3609" s="236"/>
    </row>
    <row r="3610" ht="12.75">
      <c r="D3610" s="236"/>
    </row>
    <row r="3611" ht="12.75">
      <c r="D3611" s="236"/>
    </row>
    <row r="3612" ht="12.75">
      <c r="D3612" s="236"/>
    </row>
    <row r="3613" ht="12.75">
      <c r="D3613" s="236"/>
    </row>
    <row r="3614" ht="12.75">
      <c r="D3614" s="236"/>
    </row>
    <row r="3615" ht="12.75">
      <c r="D3615" s="236"/>
    </row>
    <row r="3616" ht="12.75">
      <c r="D3616" s="236"/>
    </row>
    <row r="3617" ht="12.75">
      <c r="D3617" s="236"/>
    </row>
    <row r="3618" ht="12.75">
      <c r="D3618" s="236"/>
    </row>
    <row r="3619" ht="12.75">
      <c r="D3619" s="236"/>
    </row>
    <row r="3620" ht="12.75">
      <c r="D3620" s="236"/>
    </row>
    <row r="3621" ht="12.75">
      <c r="D3621" s="236"/>
    </row>
    <row r="3622" ht="12.75">
      <c r="D3622" s="236"/>
    </row>
    <row r="3623" ht="12.75">
      <c r="D3623" s="236"/>
    </row>
    <row r="3624" ht="12.75">
      <c r="D3624" s="236"/>
    </row>
    <row r="3625" ht="12.75">
      <c r="D3625" s="236"/>
    </row>
    <row r="3626" ht="12.75">
      <c r="D3626" s="236"/>
    </row>
    <row r="3627" ht="12.75">
      <c r="D3627" s="236"/>
    </row>
    <row r="3628" ht="12.75">
      <c r="D3628" s="236"/>
    </row>
    <row r="3629" ht="12.75">
      <c r="D3629" s="236"/>
    </row>
    <row r="3630" ht="12.75">
      <c r="D3630" s="236"/>
    </row>
    <row r="3631" ht="12.75">
      <c r="D3631" s="236"/>
    </row>
    <row r="3632" ht="12.75">
      <c r="D3632" s="236"/>
    </row>
    <row r="3633" ht="12.75">
      <c r="D3633" s="236"/>
    </row>
    <row r="3634" ht="12.75">
      <c r="D3634" s="236"/>
    </row>
    <row r="3635" ht="12.75">
      <c r="D3635" s="236"/>
    </row>
    <row r="3636" ht="12.75">
      <c r="D3636" s="236"/>
    </row>
    <row r="3637" ht="12.75">
      <c r="D3637" s="236"/>
    </row>
    <row r="3638" ht="12.75">
      <c r="D3638" s="236"/>
    </row>
    <row r="3639" ht="12.75">
      <c r="D3639" s="236"/>
    </row>
    <row r="3640" ht="12.75">
      <c r="D3640" s="236"/>
    </row>
    <row r="3641" ht="12.75">
      <c r="D3641" s="236"/>
    </row>
    <row r="3642" ht="12.75">
      <c r="D3642" s="236"/>
    </row>
    <row r="3643" ht="12.75">
      <c r="D3643" s="236"/>
    </row>
    <row r="3644" ht="12.75">
      <c r="D3644" s="236"/>
    </row>
    <row r="3645" ht="12.75">
      <c r="D3645" s="236"/>
    </row>
    <row r="3646" ht="12.75">
      <c r="D3646" s="236"/>
    </row>
    <row r="3647" ht="12.75">
      <c r="D3647" s="236"/>
    </row>
    <row r="3648" ht="12.75">
      <c r="D3648" s="236"/>
    </row>
    <row r="3649" ht="12.75">
      <c r="D3649" s="236"/>
    </row>
    <row r="3650" ht="12.75">
      <c r="D3650" s="236"/>
    </row>
    <row r="3651" ht="12.75">
      <c r="D3651" s="236"/>
    </row>
    <row r="3652" ht="12.75">
      <c r="D3652" s="236"/>
    </row>
    <row r="3653" ht="12.75">
      <c r="D3653" s="236"/>
    </row>
    <row r="3654" ht="12.75">
      <c r="D3654" s="236"/>
    </row>
    <row r="3655" ht="12.75">
      <c r="D3655" s="236"/>
    </row>
    <row r="3656" ht="12.75">
      <c r="D3656" s="236"/>
    </row>
    <row r="3657" ht="12.75">
      <c r="D3657" s="236"/>
    </row>
    <row r="3658" ht="12.75">
      <c r="D3658" s="236"/>
    </row>
    <row r="3659" ht="12.75">
      <c r="D3659" s="236"/>
    </row>
    <row r="3660" ht="12.75">
      <c r="D3660" s="236"/>
    </row>
    <row r="3661" ht="12.75">
      <c r="D3661" s="236"/>
    </row>
    <row r="3662" ht="12.75">
      <c r="D3662" s="236"/>
    </row>
    <row r="3663" ht="12.75">
      <c r="D3663" s="236"/>
    </row>
    <row r="3664" ht="12.75">
      <c r="D3664" s="236"/>
    </row>
    <row r="3665" ht="12.75">
      <c r="D3665" s="236"/>
    </row>
    <row r="3666" ht="12.75">
      <c r="D3666" s="236"/>
    </row>
    <row r="3667" ht="12.75">
      <c r="D3667" s="236"/>
    </row>
    <row r="3668" ht="12.75">
      <c r="D3668" s="236"/>
    </row>
    <row r="3669" ht="12.75">
      <c r="D3669" s="236"/>
    </row>
    <row r="3670" ht="12.75">
      <c r="D3670" s="236"/>
    </row>
    <row r="3671" ht="12.75">
      <c r="D3671" s="236"/>
    </row>
    <row r="3672" ht="12.75">
      <c r="D3672" s="236"/>
    </row>
    <row r="3673" ht="12.75">
      <c r="D3673" s="236"/>
    </row>
    <row r="3674" ht="12.75">
      <c r="D3674" s="236"/>
    </row>
    <row r="3675" ht="12.75">
      <c r="D3675" s="236"/>
    </row>
    <row r="3676" ht="12.75">
      <c r="D3676" s="236"/>
    </row>
    <row r="3677" ht="12.75">
      <c r="D3677" s="236"/>
    </row>
    <row r="3678" ht="12.75">
      <c r="D3678" s="236"/>
    </row>
    <row r="3679" ht="12.75">
      <c r="D3679" s="236"/>
    </row>
    <row r="3680" ht="12.75">
      <c r="D3680" s="236"/>
    </row>
    <row r="3681" ht="12.75">
      <c r="D3681" s="236"/>
    </row>
    <row r="3682" ht="12.75">
      <c r="D3682" s="236"/>
    </row>
    <row r="3683" ht="12.75">
      <c r="D3683" s="236"/>
    </row>
    <row r="3684" ht="12.75">
      <c r="D3684" s="236"/>
    </row>
    <row r="3685" ht="12.75">
      <c r="D3685" s="236"/>
    </row>
    <row r="3686" ht="12.75">
      <c r="D3686" s="236"/>
    </row>
    <row r="3687" ht="12.75">
      <c r="D3687" s="236"/>
    </row>
    <row r="3688" ht="12.75">
      <c r="D3688" s="236"/>
    </row>
    <row r="3689" ht="12.75">
      <c r="D3689" s="236"/>
    </row>
    <row r="3690" ht="12.75">
      <c r="D3690" s="236"/>
    </row>
    <row r="3691" ht="12.75">
      <c r="D3691" s="236"/>
    </row>
    <row r="3692" ht="12.75">
      <c r="D3692" s="236"/>
    </row>
    <row r="3693" ht="12.75">
      <c r="D3693" s="236"/>
    </row>
    <row r="3694" ht="12.75">
      <c r="D3694" s="236"/>
    </row>
    <row r="3695" ht="12.75">
      <c r="D3695" s="236"/>
    </row>
    <row r="3696" ht="12.75">
      <c r="D3696" s="236"/>
    </row>
    <row r="3697" ht="12.75">
      <c r="D3697" s="236"/>
    </row>
    <row r="3698" ht="12.75">
      <c r="D3698" s="236"/>
    </row>
    <row r="3699" ht="12.75">
      <c r="D3699" s="236"/>
    </row>
    <row r="3700" ht="12.75">
      <c r="D3700" s="236"/>
    </row>
    <row r="3701" ht="12.75">
      <c r="D3701" s="236"/>
    </row>
    <row r="3702" ht="12.75">
      <c r="D3702" s="236"/>
    </row>
    <row r="3703" ht="12.75">
      <c r="D3703" s="236"/>
    </row>
    <row r="3704" ht="12.75">
      <c r="D3704" s="236"/>
    </row>
    <row r="3705" ht="12.75">
      <c r="D3705" s="236"/>
    </row>
    <row r="3706" ht="12.75">
      <c r="D3706" s="236"/>
    </row>
    <row r="3707" ht="12.75">
      <c r="D3707" s="236"/>
    </row>
    <row r="3708" ht="12.75">
      <c r="D3708" s="236"/>
    </row>
    <row r="3709" ht="12.75">
      <c r="D3709" s="236"/>
    </row>
    <row r="3710" ht="12.75">
      <c r="D3710" s="236"/>
    </row>
    <row r="3711" ht="12.75">
      <c r="D3711" s="236"/>
    </row>
    <row r="3712" ht="12.75">
      <c r="D3712" s="236"/>
    </row>
    <row r="3713" ht="12.75">
      <c r="D3713" s="236"/>
    </row>
    <row r="3714" ht="12.75">
      <c r="D3714" s="236"/>
    </row>
    <row r="3715" ht="12.75">
      <c r="D3715" s="236"/>
    </row>
    <row r="3716" ht="12.75">
      <c r="D3716" s="236"/>
    </row>
    <row r="3717" ht="12.75">
      <c r="D3717" s="236"/>
    </row>
    <row r="3718" ht="12.75">
      <c r="D3718" s="236"/>
    </row>
    <row r="3719" ht="12.75">
      <c r="D3719" s="236"/>
    </row>
    <row r="3720" ht="12.75">
      <c r="D3720" s="236"/>
    </row>
    <row r="3721" ht="12.75">
      <c r="D3721" s="236"/>
    </row>
    <row r="3722" ht="12.75">
      <c r="D3722" s="236"/>
    </row>
    <row r="3723" ht="12.75">
      <c r="D3723" s="236"/>
    </row>
    <row r="3724" ht="12.75">
      <c r="D3724" s="236"/>
    </row>
    <row r="3725" ht="12.75">
      <c r="D3725" s="236"/>
    </row>
    <row r="3726" ht="12.75">
      <c r="D3726" s="236"/>
    </row>
    <row r="3727" ht="12.75">
      <c r="D3727" s="236"/>
    </row>
    <row r="3728" ht="12.75">
      <c r="D3728" s="236"/>
    </row>
    <row r="3729" ht="12.75">
      <c r="D3729" s="236"/>
    </row>
    <row r="3730" ht="12.75">
      <c r="D3730" s="236"/>
    </row>
    <row r="3731" ht="12.75">
      <c r="D3731" s="236"/>
    </row>
    <row r="3732" ht="12.75">
      <c r="D3732" s="236"/>
    </row>
    <row r="3733" ht="12.75">
      <c r="D3733" s="236"/>
    </row>
    <row r="3734" ht="12.75">
      <c r="D3734" s="236"/>
    </row>
    <row r="3735" ht="12.75">
      <c r="D3735" s="236"/>
    </row>
    <row r="3736" ht="12.75">
      <c r="D3736" s="236"/>
    </row>
    <row r="3737" ht="12.75">
      <c r="D3737" s="236"/>
    </row>
    <row r="3738" ht="12.75">
      <c r="D3738" s="236"/>
    </row>
    <row r="3739" ht="12.75">
      <c r="D3739" s="236"/>
    </row>
    <row r="3740" ht="12.75">
      <c r="D3740" s="236"/>
    </row>
    <row r="3741" ht="12.75">
      <c r="D3741" s="236"/>
    </row>
    <row r="3742" ht="12.75">
      <c r="D3742" s="236"/>
    </row>
    <row r="3743" ht="12.75">
      <c r="D3743" s="236"/>
    </row>
    <row r="3744" ht="12.75">
      <c r="D3744" s="236"/>
    </row>
    <row r="3745" ht="12.75">
      <c r="D3745" s="236"/>
    </row>
    <row r="3746" ht="12.75">
      <c r="D3746" s="236"/>
    </row>
    <row r="3747" ht="12.75">
      <c r="D3747" s="236"/>
    </row>
    <row r="3748" ht="12.75">
      <c r="D3748" s="236"/>
    </row>
    <row r="3749" ht="12.75">
      <c r="D3749" s="236"/>
    </row>
    <row r="3750" ht="12.75">
      <c r="D3750" s="236"/>
    </row>
    <row r="3751" ht="12.75">
      <c r="D3751" s="236"/>
    </row>
    <row r="3752" ht="12.75">
      <c r="D3752" s="236"/>
    </row>
    <row r="3753" ht="12.75">
      <c r="D3753" s="236"/>
    </row>
    <row r="3754" ht="12.75">
      <c r="D3754" s="236"/>
    </row>
    <row r="3755" ht="12.75">
      <c r="D3755" s="236"/>
    </row>
    <row r="3756" ht="12.75">
      <c r="D3756" s="236"/>
    </row>
    <row r="3757" ht="12.75">
      <c r="D3757" s="236"/>
    </row>
    <row r="3758" ht="12.75">
      <c r="D3758" s="236"/>
    </row>
    <row r="3759" ht="12.75">
      <c r="D3759" s="236"/>
    </row>
    <row r="3760" ht="12.75">
      <c r="D3760" s="236"/>
    </row>
    <row r="3761" ht="12.75">
      <c r="D3761" s="236"/>
    </row>
    <row r="3762" ht="12.75">
      <c r="D3762" s="236"/>
    </row>
    <row r="3763" ht="12.75">
      <c r="D3763" s="236"/>
    </row>
    <row r="3764" ht="12.75">
      <c r="D3764" s="236"/>
    </row>
    <row r="3765" ht="12.75">
      <c r="D3765" s="236"/>
    </row>
    <row r="3766" ht="12.75">
      <c r="D3766" s="236"/>
    </row>
    <row r="3767" ht="12.75">
      <c r="D3767" s="236"/>
    </row>
    <row r="3768" ht="12.75">
      <c r="D3768" s="236"/>
    </row>
    <row r="3769" ht="12.75">
      <c r="D3769" s="236"/>
    </row>
    <row r="3770" ht="12.75">
      <c r="D3770" s="236"/>
    </row>
    <row r="3771" ht="12.75">
      <c r="D3771" s="236"/>
    </row>
    <row r="3772" ht="12.75">
      <c r="D3772" s="236"/>
    </row>
    <row r="3773" ht="12.75">
      <c r="D3773" s="236"/>
    </row>
    <row r="3774" ht="12.75">
      <c r="D3774" s="236"/>
    </row>
    <row r="3775" ht="12.75">
      <c r="D3775" s="236"/>
    </row>
    <row r="3776" ht="12.75">
      <c r="D3776" s="236"/>
    </row>
    <row r="3777" ht="12.75">
      <c r="D3777" s="236"/>
    </row>
    <row r="3778" ht="12.75">
      <c r="D3778" s="236"/>
    </row>
    <row r="3779" ht="12.75">
      <c r="D3779" s="236"/>
    </row>
    <row r="3780" ht="12.75">
      <c r="D3780" s="236"/>
    </row>
    <row r="3781" ht="12.75">
      <c r="D3781" s="236"/>
    </row>
    <row r="3782" ht="12.75">
      <c r="D3782" s="236"/>
    </row>
    <row r="3783" ht="12.75">
      <c r="D3783" s="236"/>
    </row>
    <row r="3784" ht="12.75">
      <c r="D3784" s="236"/>
    </row>
    <row r="3785" ht="12.75">
      <c r="D3785" s="236"/>
    </row>
    <row r="3786" ht="12.75">
      <c r="D3786" s="236"/>
    </row>
    <row r="3787" ht="12.75">
      <c r="D3787" s="236"/>
    </row>
    <row r="3788" ht="12.75">
      <c r="D3788" s="236"/>
    </row>
    <row r="3789" ht="12.75">
      <c r="D3789" s="236"/>
    </row>
    <row r="3790" ht="12.75">
      <c r="D3790" s="236"/>
    </row>
    <row r="3791" ht="12.75">
      <c r="D3791" s="236"/>
    </row>
    <row r="3792" ht="12.75">
      <c r="D3792" s="236"/>
    </row>
    <row r="3793" ht="12.75">
      <c r="D3793" s="236"/>
    </row>
    <row r="3794" ht="12.75">
      <c r="D3794" s="236"/>
    </row>
    <row r="3795" ht="12.75">
      <c r="D3795" s="236"/>
    </row>
    <row r="3796" ht="12.75">
      <c r="D3796" s="236"/>
    </row>
    <row r="3797" ht="12.75">
      <c r="D3797" s="236"/>
    </row>
    <row r="3798" ht="12.75">
      <c r="D3798" s="236"/>
    </row>
    <row r="3799" ht="12.75">
      <c r="D3799" s="236"/>
    </row>
    <row r="3800" ht="12.75">
      <c r="D3800" s="236"/>
    </row>
    <row r="3801" ht="12.75">
      <c r="D3801" s="236"/>
    </row>
    <row r="3802" ht="12.75">
      <c r="D3802" s="236"/>
    </row>
    <row r="3803" ht="12.75">
      <c r="D3803" s="236"/>
    </row>
    <row r="3804" ht="12.75">
      <c r="D3804" s="236"/>
    </row>
    <row r="3805" ht="12.75">
      <c r="D3805" s="236"/>
    </row>
    <row r="3806" ht="12.75">
      <c r="D3806" s="236"/>
    </row>
    <row r="3807" ht="12.75">
      <c r="D3807" s="236"/>
    </row>
    <row r="3808" ht="12.75">
      <c r="D3808" s="236"/>
    </row>
    <row r="3809" ht="12.75">
      <c r="D3809" s="236"/>
    </row>
    <row r="3810" ht="12.75">
      <c r="D3810" s="236"/>
    </row>
    <row r="3811" ht="12.75">
      <c r="D3811" s="236"/>
    </row>
    <row r="3812" ht="12.75">
      <c r="D3812" s="236"/>
    </row>
    <row r="3813" ht="12.75">
      <c r="D3813" s="236"/>
    </row>
    <row r="3814" ht="12.75">
      <c r="D3814" s="236"/>
    </row>
    <row r="3815" ht="12.75">
      <c r="D3815" s="236"/>
    </row>
    <row r="3816" ht="12.75">
      <c r="D3816" s="236"/>
    </row>
    <row r="3817" ht="12.75">
      <c r="D3817" s="236"/>
    </row>
    <row r="3818" ht="12.75">
      <c r="D3818" s="236"/>
    </row>
    <row r="3819" ht="12.75">
      <c r="D3819" s="236"/>
    </row>
    <row r="3820" ht="12.75">
      <c r="D3820" s="236"/>
    </row>
    <row r="3821" ht="12.75">
      <c r="D3821" s="236"/>
    </row>
    <row r="3822" ht="12.75">
      <c r="D3822" s="236"/>
    </row>
    <row r="3823" ht="12.75">
      <c r="D3823" s="236"/>
    </row>
    <row r="3824" ht="12.75">
      <c r="D3824" s="236"/>
    </row>
    <row r="3825" ht="12.75">
      <c r="D3825" s="236"/>
    </row>
    <row r="3826" ht="12.75">
      <c r="D3826" s="236"/>
    </row>
    <row r="3827" ht="12.75">
      <c r="D3827" s="236"/>
    </row>
    <row r="3828" ht="12.75">
      <c r="D3828" s="236"/>
    </row>
    <row r="3829" ht="12.75">
      <c r="D3829" s="236"/>
    </row>
    <row r="3830" ht="12.75">
      <c r="D3830" s="236"/>
    </row>
    <row r="3831" ht="12.75">
      <c r="D3831" s="236"/>
    </row>
    <row r="3832" ht="12.75">
      <c r="D3832" s="236"/>
    </row>
    <row r="3833" ht="12.75">
      <c r="D3833" s="236"/>
    </row>
    <row r="3834" ht="12.75">
      <c r="D3834" s="236"/>
    </row>
    <row r="3835" ht="12.75">
      <c r="D3835" s="236"/>
    </row>
    <row r="3836" ht="12.75">
      <c r="D3836" s="236"/>
    </row>
    <row r="3837" ht="12.75">
      <c r="D3837" s="236"/>
    </row>
    <row r="3838" ht="12.75">
      <c r="D3838" s="236"/>
    </row>
    <row r="3839" ht="12.75">
      <c r="D3839" s="236"/>
    </row>
    <row r="3840" ht="12.75">
      <c r="D3840" s="236"/>
    </row>
    <row r="3841" ht="12.75">
      <c r="D3841" s="236"/>
    </row>
    <row r="3842" ht="12.75">
      <c r="D3842" s="236"/>
    </row>
    <row r="3843" ht="12.75">
      <c r="D3843" s="236"/>
    </row>
    <row r="3844" ht="12.75">
      <c r="D3844" s="236"/>
    </row>
    <row r="3845" ht="12.75">
      <c r="D3845" s="236"/>
    </row>
    <row r="3846" ht="12.75">
      <c r="D3846" s="236"/>
    </row>
    <row r="3847" ht="12.75">
      <c r="D3847" s="236"/>
    </row>
    <row r="3848" ht="12.75">
      <c r="D3848" s="236"/>
    </row>
    <row r="3849" ht="12.75">
      <c r="D3849" s="236"/>
    </row>
    <row r="3850" ht="12.75">
      <c r="D3850" s="236"/>
    </row>
    <row r="3851" ht="12.75">
      <c r="D3851" s="236"/>
    </row>
    <row r="3852" ht="12.75">
      <c r="D3852" s="236"/>
    </row>
    <row r="3853" ht="12.75">
      <c r="D3853" s="236"/>
    </row>
    <row r="3854" ht="12.75">
      <c r="D3854" s="236"/>
    </row>
    <row r="3855" ht="12.75">
      <c r="D3855" s="236"/>
    </row>
    <row r="3856" ht="12.75">
      <c r="D3856" s="236"/>
    </row>
    <row r="3857" ht="12.75">
      <c r="D3857" s="236"/>
    </row>
    <row r="3858" ht="12.75">
      <c r="D3858" s="236"/>
    </row>
    <row r="3859" ht="12.75">
      <c r="D3859" s="236"/>
    </row>
    <row r="3860" ht="12.75">
      <c r="D3860" s="236"/>
    </row>
    <row r="3861" ht="12.75">
      <c r="D3861" s="236"/>
    </row>
    <row r="3862" ht="12.75">
      <c r="D3862" s="236"/>
    </row>
    <row r="3863" ht="12.75">
      <c r="D3863" s="236"/>
    </row>
    <row r="3864" ht="12.75">
      <c r="D3864" s="236"/>
    </row>
    <row r="3865" ht="12.75">
      <c r="D3865" s="236"/>
    </row>
    <row r="3866" ht="12.75">
      <c r="D3866" s="236"/>
    </row>
    <row r="3867" ht="12.75">
      <c r="D3867" s="236"/>
    </row>
    <row r="3868" ht="12.75">
      <c r="D3868" s="236"/>
    </row>
    <row r="3869" ht="12.75">
      <c r="D3869" s="236"/>
    </row>
    <row r="3870" ht="12.75">
      <c r="D3870" s="236"/>
    </row>
    <row r="3871" ht="12.75">
      <c r="D3871" s="236"/>
    </row>
    <row r="3872" ht="12.75">
      <c r="D3872" s="236"/>
    </row>
    <row r="3873" ht="12.75">
      <c r="D3873" s="236"/>
    </row>
    <row r="3874" ht="12.75">
      <c r="D3874" s="236"/>
    </row>
    <row r="3875" ht="12.75">
      <c r="D3875" s="236"/>
    </row>
    <row r="3876" ht="12.75">
      <c r="D3876" s="236"/>
    </row>
    <row r="3877" ht="12.75">
      <c r="D3877" s="236"/>
    </row>
    <row r="3878" ht="12.75">
      <c r="D3878" s="236"/>
    </row>
    <row r="3879" ht="12.75">
      <c r="D3879" s="236"/>
    </row>
    <row r="3880" ht="12.75">
      <c r="D3880" s="236"/>
    </row>
    <row r="3881" ht="12.75">
      <c r="D3881" s="236"/>
    </row>
    <row r="3882" ht="12.75">
      <c r="D3882" s="236"/>
    </row>
    <row r="3883" ht="12.75">
      <c r="D3883" s="236"/>
    </row>
    <row r="3884" ht="12.75">
      <c r="D3884" s="236"/>
    </row>
    <row r="3885" ht="12.75">
      <c r="D3885" s="236"/>
    </row>
    <row r="3886" ht="12.75">
      <c r="D3886" s="236"/>
    </row>
    <row r="3887" ht="12.75">
      <c r="D3887" s="236"/>
    </row>
    <row r="3888" ht="12.75">
      <c r="D3888" s="236"/>
    </row>
    <row r="3889" ht="12.75">
      <c r="D3889" s="236"/>
    </row>
    <row r="3890" ht="12.75">
      <c r="D3890" s="236"/>
    </row>
    <row r="3891" ht="12.75">
      <c r="D3891" s="236"/>
    </row>
    <row r="3892" ht="12.75">
      <c r="D3892" s="236"/>
    </row>
    <row r="3893" ht="12.75">
      <c r="D3893" s="236"/>
    </row>
    <row r="3894" ht="12.75">
      <c r="D3894" s="236"/>
    </row>
    <row r="3895" ht="12.75">
      <c r="D3895" s="236"/>
    </row>
    <row r="3896" ht="12.75">
      <c r="D3896" s="236"/>
    </row>
    <row r="3897" ht="12.75">
      <c r="D3897" s="236"/>
    </row>
    <row r="3898" ht="12.75">
      <c r="D3898" s="236"/>
    </row>
    <row r="3899" ht="12.75">
      <c r="D3899" s="236"/>
    </row>
    <row r="3900" ht="12.75">
      <c r="D3900" s="236"/>
    </row>
    <row r="3901" ht="12.75">
      <c r="D3901" s="236"/>
    </row>
    <row r="3902" ht="12.75">
      <c r="D3902" s="236"/>
    </row>
    <row r="3903" ht="12.75">
      <c r="D3903" s="236"/>
    </row>
    <row r="3904" ht="12.75">
      <c r="D3904" s="236"/>
    </row>
    <row r="3905" ht="12.75">
      <c r="D3905" s="236"/>
    </row>
    <row r="3906" ht="12.75">
      <c r="D3906" s="236"/>
    </row>
    <row r="3907" ht="12.75">
      <c r="D3907" s="236"/>
    </row>
    <row r="3908" ht="12.75">
      <c r="D3908" s="236"/>
    </row>
    <row r="3909" ht="12.75">
      <c r="D3909" s="236"/>
    </row>
    <row r="3910" ht="12.75">
      <c r="D3910" s="236"/>
    </row>
    <row r="3911" ht="12.75">
      <c r="D3911" s="236"/>
    </row>
    <row r="3912" ht="12.75">
      <c r="D3912" s="236"/>
    </row>
    <row r="3913" ht="12.75">
      <c r="D3913" s="236"/>
    </row>
    <row r="3914" ht="12.75">
      <c r="D3914" s="236"/>
    </row>
    <row r="3915" ht="12.75">
      <c r="D3915" s="236"/>
    </row>
    <row r="3916" ht="12.75">
      <c r="D3916" s="236"/>
    </row>
    <row r="3917" ht="12.75">
      <c r="D3917" s="236"/>
    </row>
    <row r="3918" ht="12.75">
      <c r="D3918" s="236"/>
    </row>
    <row r="3919" ht="12.75">
      <c r="D3919" s="236"/>
    </row>
    <row r="3920" ht="12.75">
      <c r="D3920" s="236"/>
    </row>
    <row r="3921" ht="12.75">
      <c r="D3921" s="236"/>
    </row>
    <row r="3922" ht="12.75">
      <c r="D3922" s="236"/>
    </row>
    <row r="3923" ht="12.75">
      <c r="D3923" s="236"/>
    </row>
    <row r="3924" ht="12.75">
      <c r="D3924" s="236"/>
    </row>
    <row r="3925" ht="12.75">
      <c r="D3925" s="236"/>
    </row>
    <row r="3926" ht="12.75">
      <c r="D3926" s="236"/>
    </row>
    <row r="3927" ht="12.75">
      <c r="D3927" s="236"/>
    </row>
    <row r="3928" ht="12.75">
      <c r="D3928" s="236"/>
    </row>
    <row r="3929" ht="12.75">
      <c r="D3929" s="236"/>
    </row>
    <row r="3930" ht="12.75">
      <c r="D3930" s="236"/>
    </row>
    <row r="3931" ht="12.75">
      <c r="D3931" s="236"/>
    </row>
    <row r="3932" ht="12.75">
      <c r="D3932" s="236"/>
    </row>
    <row r="3933" ht="12.75">
      <c r="D3933" s="236"/>
    </row>
    <row r="3934" ht="12.75">
      <c r="D3934" s="236"/>
    </row>
    <row r="3935" ht="12.75">
      <c r="D3935" s="236"/>
    </row>
    <row r="3936" ht="12.75">
      <c r="D3936" s="236"/>
    </row>
    <row r="3937" ht="12.75">
      <c r="D3937" s="236"/>
    </row>
    <row r="3938" ht="12.75">
      <c r="D3938" s="236"/>
    </row>
    <row r="3939" ht="12.75">
      <c r="D3939" s="236"/>
    </row>
    <row r="3940" ht="12.75">
      <c r="D3940" s="236"/>
    </row>
    <row r="3941" ht="12.75">
      <c r="D3941" s="236"/>
    </row>
    <row r="3942" ht="12.75">
      <c r="D3942" s="236"/>
    </row>
    <row r="3943" ht="12.75">
      <c r="D3943" s="236"/>
    </row>
    <row r="3944" ht="12.75">
      <c r="D3944" s="236"/>
    </row>
    <row r="3945" ht="12.75">
      <c r="D3945" s="236"/>
    </row>
    <row r="3946" ht="12.75">
      <c r="D3946" s="236"/>
    </row>
    <row r="3947" ht="12.75">
      <c r="D3947" s="236"/>
    </row>
    <row r="3948" ht="12.75">
      <c r="D3948" s="236"/>
    </row>
    <row r="3949" ht="12.75">
      <c r="D3949" s="236"/>
    </row>
    <row r="3950" ht="12.75">
      <c r="D3950" s="236"/>
    </row>
    <row r="3951" ht="12.75">
      <c r="D3951" s="236"/>
    </row>
    <row r="3952" ht="12.75">
      <c r="D3952" s="236"/>
    </row>
    <row r="3953" ht="12.75">
      <c r="D3953" s="236"/>
    </row>
    <row r="3954" ht="12.75">
      <c r="D3954" s="236"/>
    </row>
    <row r="3955" ht="12.75">
      <c r="D3955" s="236"/>
    </row>
    <row r="3956" ht="12.75">
      <c r="D3956" s="236"/>
    </row>
    <row r="3957" ht="12.75">
      <c r="D3957" s="236"/>
    </row>
    <row r="3958" ht="12.75">
      <c r="D3958" s="236"/>
    </row>
    <row r="3959" ht="12.75">
      <c r="D3959" s="236"/>
    </row>
    <row r="3960" ht="12.75">
      <c r="D3960" s="236"/>
    </row>
    <row r="3961" ht="12.75">
      <c r="D3961" s="236"/>
    </row>
    <row r="3962" ht="12.75">
      <c r="D3962" s="236"/>
    </row>
    <row r="3963" ht="12.75">
      <c r="D3963" s="236"/>
    </row>
    <row r="3964" ht="12.75">
      <c r="D3964" s="236"/>
    </row>
    <row r="3965" ht="12.75">
      <c r="D3965" s="236"/>
    </row>
    <row r="3966" ht="12.75">
      <c r="D3966" s="236"/>
    </row>
    <row r="3967" ht="12.75">
      <c r="D3967" s="236"/>
    </row>
    <row r="3968" ht="12.75">
      <c r="D3968" s="236"/>
    </row>
    <row r="3969" ht="12.75">
      <c r="D3969" s="236"/>
    </row>
    <row r="3970" ht="12.75">
      <c r="D3970" s="236"/>
    </row>
    <row r="3971" ht="12.75">
      <c r="D3971" s="236"/>
    </row>
    <row r="3972" ht="12.75">
      <c r="D3972" s="236"/>
    </row>
    <row r="3973" ht="12.75">
      <c r="D3973" s="236"/>
    </row>
    <row r="3974" ht="12.75">
      <c r="D3974" s="236"/>
    </row>
    <row r="3975" ht="12.75">
      <c r="D3975" s="236"/>
    </row>
    <row r="3976" ht="12.75">
      <c r="D3976" s="236"/>
    </row>
    <row r="3977" ht="12.75">
      <c r="D3977" s="236"/>
    </row>
    <row r="3978" ht="12.75">
      <c r="D3978" s="236"/>
    </row>
    <row r="3979" ht="12.75">
      <c r="D3979" s="236"/>
    </row>
    <row r="3980" ht="12.75">
      <c r="D3980" s="236"/>
    </row>
    <row r="3981" ht="12.75">
      <c r="D3981" s="236"/>
    </row>
    <row r="3982" ht="12.75">
      <c r="D3982" s="236"/>
    </row>
    <row r="3983" ht="12.75">
      <c r="D3983" s="236"/>
    </row>
    <row r="3984" ht="12.75">
      <c r="D3984" s="236"/>
    </row>
    <row r="3985" ht="12.75">
      <c r="D3985" s="236"/>
    </row>
    <row r="3986" ht="12.75">
      <c r="D3986" s="236"/>
    </row>
    <row r="3987" ht="12.75">
      <c r="D3987" s="236"/>
    </row>
    <row r="3988" ht="12.75">
      <c r="D3988" s="236"/>
    </row>
    <row r="3989" ht="12.75">
      <c r="D3989" s="236"/>
    </row>
    <row r="3990" ht="12.75">
      <c r="D3990" s="236"/>
    </row>
    <row r="3991" ht="12.75">
      <c r="D3991" s="236"/>
    </row>
    <row r="3992" ht="12.75">
      <c r="D3992" s="236"/>
    </row>
    <row r="3993" ht="12.75">
      <c r="D3993" s="236"/>
    </row>
    <row r="3994" ht="12.75">
      <c r="D3994" s="236"/>
    </row>
    <row r="3995" ht="12.75">
      <c r="D3995" s="236"/>
    </row>
    <row r="3996" ht="12.75">
      <c r="D3996" s="236"/>
    </row>
    <row r="3997" ht="12.75">
      <c r="D3997" s="236"/>
    </row>
    <row r="3998" ht="12.75">
      <c r="D3998" s="236"/>
    </row>
    <row r="3999" ht="12.75">
      <c r="D3999" s="236"/>
    </row>
    <row r="4000" ht="12.75">
      <c r="D4000" s="236"/>
    </row>
    <row r="4001" ht="12.75">
      <c r="D4001" s="236"/>
    </row>
    <row r="4002" ht="12.75">
      <c r="D4002" s="236"/>
    </row>
    <row r="4003" ht="12.75">
      <c r="D4003" s="236"/>
    </row>
    <row r="4004" ht="12.75">
      <c r="D4004" s="236"/>
    </row>
    <row r="4005" ht="12.75">
      <c r="D4005" s="236"/>
    </row>
    <row r="4006" ht="12.75">
      <c r="D4006" s="236"/>
    </row>
    <row r="4007" ht="12.75">
      <c r="D4007" s="236"/>
    </row>
    <row r="4008" ht="12.75">
      <c r="D4008" s="236"/>
    </row>
    <row r="4009" ht="12.75">
      <c r="D4009" s="236"/>
    </row>
    <row r="4010" ht="12.75">
      <c r="D4010" s="236"/>
    </row>
    <row r="4011" ht="12.75">
      <c r="D4011" s="236"/>
    </row>
    <row r="4012" ht="12.75">
      <c r="D4012" s="236"/>
    </row>
    <row r="4013" ht="12.75">
      <c r="D4013" s="236"/>
    </row>
    <row r="4014" ht="12.75">
      <c r="D4014" s="236"/>
    </row>
    <row r="4015" ht="12.75">
      <c r="D4015" s="236"/>
    </row>
    <row r="4016" ht="12.75">
      <c r="D4016" s="236"/>
    </row>
    <row r="4017" ht="12.75">
      <c r="D4017" s="236"/>
    </row>
    <row r="4018" ht="12.75">
      <c r="D4018" s="236"/>
    </row>
    <row r="4019" ht="12.75">
      <c r="D4019" s="236"/>
    </row>
    <row r="4020" ht="12.75">
      <c r="D4020" s="236"/>
    </row>
    <row r="4021" ht="12.75">
      <c r="D4021" s="236"/>
    </row>
    <row r="4022" ht="12.75">
      <c r="D4022" s="236"/>
    </row>
    <row r="4023" ht="12.75">
      <c r="D4023" s="236"/>
    </row>
    <row r="4024" ht="12.75">
      <c r="D4024" s="236"/>
    </row>
    <row r="4025" ht="12.75">
      <c r="D4025" s="236"/>
    </row>
    <row r="4026" ht="12.75">
      <c r="D4026" s="236"/>
    </row>
    <row r="4027" ht="12.75">
      <c r="D4027" s="236"/>
    </row>
    <row r="4028" ht="12.75">
      <c r="D4028" s="236"/>
    </row>
    <row r="4029" ht="12.75">
      <c r="D4029" s="236"/>
    </row>
    <row r="4030" ht="12.75">
      <c r="D4030" s="236"/>
    </row>
    <row r="4031" ht="12.75">
      <c r="D4031" s="236"/>
    </row>
    <row r="4032" ht="12.75">
      <c r="D4032" s="236"/>
    </row>
    <row r="4033" ht="12.75">
      <c r="D4033" s="236"/>
    </row>
    <row r="4034" ht="12.75">
      <c r="D4034" s="236"/>
    </row>
    <row r="4035" ht="12.75">
      <c r="D4035" s="236"/>
    </row>
    <row r="4036" ht="12.75">
      <c r="D4036" s="236"/>
    </row>
    <row r="4037" ht="12.75">
      <c r="D4037" s="236"/>
    </row>
    <row r="4038" ht="12.75">
      <c r="D4038" s="236"/>
    </row>
    <row r="4039" ht="12.75">
      <c r="D4039" s="236"/>
    </row>
    <row r="4040" ht="12.75">
      <c r="D4040" s="236"/>
    </row>
    <row r="4041" ht="12.75">
      <c r="D4041" s="236"/>
    </row>
    <row r="4042" ht="12.75">
      <c r="D4042" s="236"/>
    </row>
    <row r="4043" ht="12.75">
      <c r="D4043" s="236"/>
    </row>
    <row r="4044" ht="12.75">
      <c r="D4044" s="236"/>
    </row>
    <row r="4045" ht="12.75">
      <c r="D4045" s="236"/>
    </row>
    <row r="4046" ht="12.75">
      <c r="D4046" s="236"/>
    </row>
    <row r="4047" ht="12.75">
      <c r="D4047" s="236"/>
    </row>
    <row r="4048" ht="12.75">
      <c r="D4048" s="236"/>
    </row>
    <row r="4049" ht="12.75">
      <c r="D4049" s="236"/>
    </row>
    <row r="4050" ht="12.75">
      <c r="D4050" s="236"/>
    </row>
    <row r="4051" ht="12.75">
      <c r="D4051" s="236"/>
    </row>
    <row r="4052" ht="12.75">
      <c r="D4052" s="236"/>
    </row>
    <row r="4053" ht="12.75">
      <c r="D4053" s="236"/>
    </row>
    <row r="4054" ht="12.75">
      <c r="D4054" s="236"/>
    </row>
    <row r="4055" ht="12.75">
      <c r="D4055" s="236"/>
    </row>
    <row r="4056" ht="12.75">
      <c r="D4056" s="236"/>
    </row>
    <row r="4057" ht="12.75">
      <c r="D4057" s="236"/>
    </row>
    <row r="4058" ht="12.75">
      <c r="D4058" s="236"/>
    </row>
    <row r="4059" ht="12.75">
      <c r="D4059" s="236"/>
    </row>
    <row r="4060" ht="12.75">
      <c r="D4060" s="236"/>
    </row>
    <row r="4061" ht="12.75">
      <c r="D4061" s="236"/>
    </row>
    <row r="4062" ht="12.75">
      <c r="D4062" s="236"/>
    </row>
    <row r="4063" ht="12.75">
      <c r="D4063" s="236"/>
    </row>
    <row r="4064" ht="12.75">
      <c r="D4064" s="236"/>
    </row>
    <row r="4065" ht="12.75">
      <c r="D4065" s="236"/>
    </row>
    <row r="4066" ht="12.75">
      <c r="D4066" s="236"/>
    </row>
    <row r="4067" ht="12.75">
      <c r="D4067" s="236"/>
    </row>
    <row r="4068" ht="12.75">
      <c r="D4068" s="236"/>
    </row>
    <row r="4069" ht="12.75">
      <c r="D4069" s="236"/>
    </row>
    <row r="4070" ht="12.75">
      <c r="D4070" s="236"/>
    </row>
    <row r="4071" ht="12.75">
      <c r="D4071" s="236"/>
    </row>
    <row r="4072" ht="12.75">
      <c r="D4072" s="236"/>
    </row>
    <row r="4073" ht="12.75">
      <c r="D4073" s="236"/>
    </row>
    <row r="4074" ht="12.75">
      <c r="D4074" s="236"/>
    </row>
    <row r="4075" ht="12.75">
      <c r="D4075" s="236"/>
    </row>
    <row r="4076" ht="12.75">
      <c r="D4076" s="236"/>
    </row>
    <row r="4077" ht="12.75">
      <c r="D4077" s="236"/>
    </row>
    <row r="4078" ht="12.75">
      <c r="D4078" s="236"/>
    </row>
    <row r="4079" ht="12.75">
      <c r="D4079" s="236"/>
    </row>
    <row r="4080" ht="12.75">
      <c r="D4080" s="236"/>
    </row>
    <row r="4081" ht="12.75">
      <c r="D4081" s="236"/>
    </row>
    <row r="4082" ht="12.75">
      <c r="D4082" s="236"/>
    </row>
    <row r="4083" ht="12.75">
      <c r="D4083" s="236"/>
    </row>
    <row r="4084" ht="12.75">
      <c r="D4084" s="236"/>
    </row>
    <row r="4085" ht="12.75">
      <c r="D4085" s="236"/>
    </row>
    <row r="4086" ht="12.75">
      <c r="D4086" s="236"/>
    </row>
    <row r="4087" ht="12.75">
      <c r="D4087" s="236"/>
    </row>
    <row r="4088" ht="12.75">
      <c r="D4088" s="236"/>
    </row>
    <row r="4089" ht="12.75">
      <c r="D4089" s="236"/>
    </row>
    <row r="4090" ht="12.75">
      <c r="D4090" s="236"/>
    </row>
    <row r="4091" ht="12.75">
      <c r="D4091" s="236"/>
    </row>
    <row r="4092" ht="12.75">
      <c r="D4092" s="236"/>
    </row>
    <row r="4093" ht="12.75">
      <c r="D4093" s="236"/>
    </row>
    <row r="4094" ht="12.75">
      <c r="D4094" s="236"/>
    </row>
    <row r="4095" ht="12.75">
      <c r="D4095" s="236"/>
    </row>
    <row r="4096" ht="12.75">
      <c r="D4096" s="236"/>
    </row>
    <row r="4097" ht="12.75">
      <c r="D4097" s="236"/>
    </row>
    <row r="4098" ht="12.75">
      <c r="D4098" s="236"/>
    </row>
    <row r="4099" ht="12.75">
      <c r="D4099" s="236"/>
    </row>
    <row r="4100" ht="12.75">
      <c r="D4100" s="236"/>
    </row>
    <row r="4101" ht="12.75">
      <c r="D4101" s="236"/>
    </row>
    <row r="4102" ht="12.75">
      <c r="D4102" s="236"/>
    </row>
    <row r="4103" ht="12.75">
      <c r="D4103" s="236"/>
    </row>
    <row r="4104" ht="12.75">
      <c r="D4104" s="236"/>
    </row>
    <row r="4105" ht="12.75">
      <c r="D4105" s="236"/>
    </row>
    <row r="4106" ht="12.75">
      <c r="D4106" s="236"/>
    </row>
    <row r="4107" ht="12.75">
      <c r="D4107" s="236"/>
    </row>
    <row r="4108" ht="12.75">
      <c r="D4108" s="236"/>
    </row>
    <row r="4109" ht="12.75">
      <c r="D4109" s="236"/>
    </row>
    <row r="4110" ht="12.75">
      <c r="D4110" s="236"/>
    </row>
    <row r="4111" ht="12.75">
      <c r="D4111" s="236"/>
    </row>
    <row r="4112" ht="12.75">
      <c r="D4112" s="236"/>
    </row>
    <row r="4113" ht="12.75">
      <c r="D4113" s="236"/>
    </row>
    <row r="4114" ht="12.75">
      <c r="D4114" s="236"/>
    </row>
    <row r="4115" ht="12.75">
      <c r="D4115" s="236"/>
    </row>
    <row r="4116" ht="12.75">
      <c r="D4116" s="236"/>
    </row>
    <row r="4117" ht="12.75">
      <c r="D4117" s="236"/>
    </row>
    <row r="4118" ht="12.75">
      <c r="D4118" s="236"/>
    </row>
    <row r="4119" ht="12.75">
      <c r="D4119" s="236"/>
    </row>
    <row r="4120" ht="12.75">
      <c r="D4120" s="236"/>
    </row>
    <row r="4121" ht="12.75">
      <c r="D4121" s="236"/>
    </row>
    <row r="4122" ht="12.75">
      <c r="D4122" s="236"/>
    </row>
    <row r="4123" ht="12.75">
      <c r="D4123" s="236"/>
    </row>
    <row r="4124" ht="12.75">
      <c r="D4124" s="236"/>
    </row>
    <row r="4125" ht="12.75">
      <c r="D4125" s="236"/>
    </row>
    <row r="4126" ht="12.75">
      <c r="D4126" s="236"/>
    </row>
    <row r="4127" ht="12.75">
      <c r="D4127" s="236"/>
    </row>
    <row r="4128" ht="12.75">
      <c r="D4128" s="236"/>
    </row>
    <row r="4129" ht="12.75">
      <c r="D4129" s="236"/>
    </row>
    <row r="4130" ht="12.75">
      <c r="D4130" s="236"/>
    </row>
    <row r="4131" ht="12.75">
      <c r="D4131" s="236"/>
    </row>
    <row r="4132" ht="12.75">
      <c r="D4132" s="236"/>
    </row>
    <row r="4133" ht="12.75">
      <c r="D4133" s="236"/>
    </row>
    <row r="4134" ht="12.75">
      <c r="D4134" s="236"/>
    </row>
    <row r="4135" ht="12.75">
      <c r="D4135" s="236"/>
    </row>
    <row r="4136" ht="12.75">
      <c r="D4136" s="236"/>
    </row>
    <row r="4137" ht="12.75">
      <c r="D4137" s="236"/>
    </row>
    <row r="4138" ht="12.75">
      <c r="D4138" s="236"/>
    </row>
    <row r="4139" ht="12.75">
      <c r="D4139" s="236"/>
    </row>
    <row r="4140" ht="12.75">
      <c r="D4140" s="236"/>
    </row>
    <row r="4141" ht="12.75">
      <c r="D4141" s="236"/>
    </row>
    <row r="4142" ht="12.75">
      <c r="D4142" s="236"/>
    </row>
    <row r="4143" ht="12.75">
      <c r="D4143" s="236"/>
    </row>
    <row r="4144" ht="12.75">
      <c r="D4144" s="236"/>
    </row>
    <row r="4145" ht="12.75">
      <c r="D4145" s="236"/>
    </row>
    <row r="4146" ht="12.75">
      <c r="D4146" s="236"/>
    </row>
    <row r="4147" ht="12.75">
      <c r="D4147" s="236"/>
    </row>
    <row r="4148" ht="12.75">
      <c r="D4148" s="236"/>
    </row>
    <row r="4149" ht="12.75">
      <c r="D4149" s="236"/>
    </row>
    <row r="4150" ht="12.75">
      <c r="D4150" s="236"/>
    </row>
    <row r="4151" ht="12.75">
      <c r="D4151" s="236"/>
    </row>
    <row r="4152" ht="12.75">
      <c r="D4152" s="236"/>
    </row>
    <row r="4153" ht="12.75">
      <c r="D4153" s="236"/>
    </row>
    <row r="4154" ht="12.75">
      <c r="D4154" s="236"/>
    </row>
    <row r="4155" ht="12.75">
      <c r="D4155" s="236"/>
    </row>
    <row r="4156" ht="12.75">
      <c r="D4156" s="236"/>
    </row>
    <row r="4157" ht="12.75">
      <c r="D4157" s="236"/>
    </row>
    <row r="4158" ht="12.75">
      <c r="D4158" s="236"/>
    </row>
    <row r="4159" ht="12.75">
      <c r="D4159" s="236"/>
    </row>
    <row r="4160" ht="12.75">
      <c r="D4160" s="236"/>
    </row>
    <row r="4161" ht="12.75">
      <c r="D4161" s="236"/>
    </row>
    <row r="4162" ht="12.75">
      <c r="D4162" s="236"/>
    </row>
    <row r="4163" ht="12.75">
      <c r="D4163" s="236"/>
    </row>
    <row r="4164" ht="12.75">
      <c r="D4164" s="236"/>
    </row>
    <row r="4165" ht="12.75">
      <c r="D4165" s="236"/>
    </row>
    <row r="4166" ht="12.75">
      <c r="D4166" s="236"/>
    </row>
    <row r="4167" ht="12.75">
      <c r="D4167" s="236"/>
    </row>
    <row r="4168" ht="12.75">
      <c r="D4168" s="236"/>
    </row>
    <row r="4169" ht="12.75">
      <c r="D4169" s="236"/>
    </row>
    <row r="4170" ht="12.75">
      <c r="D4170" s="236"/>
    </row>
    <row r="4171" ht="12.75">
      <c r="D4171" s="236"/>
    </row>
    <row r="4172" ht="12.75">
      <c r="D4172" s="236"/>
    </row>
    <row r="4173" ht="12.75">
      <c r="D4173" s="236"/>
    </row>
    <row r="4174" ht="12.75">
      <c r="D4174" s="236"/>
    </row>
    <row r="4175" ht="12.75">
      <c r="D4175" s="236"/>
    </row>
    <row r="4176" ht="12.75">
      <c r="D4176" s="236"/>
    </row>
    <row r="4177" ht="12.75">
      <c r="D4177" s="236"/>
    </row>
    <row r="4178" ht="12.75">
      <c r="D4178" s="236"/>
    </row>
    <row r="4179" ht="12.75">
      <c r="D4179" s="236"/>
    </row>
    <row r="4180" ht="12.75">
      <c r="D4180" s="236"/>
    </row>
    <row r="4181" ht="12.75">
      <c r="D4181" s="236"/>
    </row>
    <row r="4182" ht="12.75">
      <c r="D4182" s="236"/>
    </row>
    <row r="4183" ht="12.75">
      <c r="D4183" s="236"/>
    </row>
    <row r="4184" ht="12.75">
      <c r="D4184" s="236"/>
    </row>
    <row r="4185" ht="12.75">
      <c r="D4185" s="236"/>
    </row>
    <row r="4186" ht="12.75">
      <c r="D4186" s="236"/>
    </row>
    <row r="4187" ht="12.75">
      <c r="D4187" s="236"/>
    </row>
    <row r="4188" ht="12.75">
      <c r="D4188" s="236"/>
    </row>
    <row r="4189" ht="12.75">
      <c r="D4189" s="236"/>
    </row>
    <row r="4190" ht="12.75">
      <c r="D4190" s="236"/>
    </row>
    <row r="4191" ht="12.75">
      <c r="D4191" s="236"/>
    </row>
    <row r="4192" ht="12.75">
      <c r="D4192" s="236"/>
    </row>
    <row r="4193" ht="12.75">
      <c r="D4193" s="236"/>
    </row>
    <row r="4194" ht="12.75">
      <c r="D4194" s="236"/>
    </row>
    <row r="4195" ht="12.75">
      <c r="D4195" s="236"/>
    </row>
    <row r="4196" ht="12.75">
      <c r="D4196" s="236"/>
    </row>
    <row r="4197" ht="12.75">
      <c r="D4197" s="236"/>
    </row>
    <row r="4198" ht="12.75">
      <c r="D4198" s="236"/>
    </row>
    <row r="4199" ht="12.75">
      <c r="D4199" s="236"/>
    </row>
    <row r="4200" ht="12.75">
      <c r="D4200" s="236"/>
    </row>
    <row r="4201" ht="12.75">
      <c r="D4201" s="236"/>
    </row>
    <row r="4202" ht="12.75">
      <c r="D4202" s="236"/>
    </row>
    <row r="4203" ht="12.75">
      <c r="D4203" s="236"/>
    </row>
    <row r="4204" ht="12.75">
      <c r="D4204" s="236"/>
    </row>
    <row r="4205" ht="12.75">
      <c r="D4205" s="236"/>
    </row>
    <row r="4206" ht="12.75">
      <c r="D4206" s="236"/>
    </row>
    <row r="4207" ht="12.75">
      <c r="D4207" s="236"/>
    </row>
    <row r="4208" ht="12.75">
      <c r="D4208" s="236"/>
    </row>
    <row r="4209" ht="12.75">
      <c r="D4209" s="236"/>
    </row>
    <row r="4210" ht="12.75">
      <c r="D4210" s="236"/>
    </row>
    <row r="4211" ht="12.75">
      <c r="D4211" s="236"/>
    </row>
    <row r="4212" ht="12.75">
      <c r="D4212" s="236"/>
    </row>
    <row r="4213" ht="12.75">
      <c r="D4213" s="236"/>
    </row>
    <row r="4214" ht="12.75">
      <c r="D4214" s="236"/>
    </row>
    <row r="4215" ht="12.75">
      <c r="D4215" s="236"/>
    </row>
    <row r="4216" ht="12.75">
      <c r="D4216" s="236"/>
    </row>
    <row r="4217" ht="12.75">
      <c r="D4217" s="236"/>
    </row>
    <row r="4218" ht="12.75">
      <c r="D4218" s="236"/>
    </row>
    <row r="4219" ht="12.75">
      <c r="D4219" s="236"/>
    </row>
    <row r="4220" ht="12.75">
      <c r="D4220" s="236"/>
    </row>
    <row r="4221" ht="12.75">
      <c r="D4221" s="236"/>
    </row>
    <row r="4222" ht="12.75">
      <c r="D4222" s="236"/>
    </row>
    <row r="4223" ht="12.75">
      <c r="D4223" s="236"/>
    </row>
    <row r="4224" ht="12.75">
      <c r="D4224" s="236"/>
    </row>
    <row r="4225" ht="12.75">
      <c r="D4225" s="236"/>
    </row>
    <row r="4226" ht="12.75">
      <c r="D4226" s="236"/>
    </row>
    <row r="4227" ht="12.75">
      <c r="D4227" s="236"/>
    </row>
    <row r="4228" ht="12.75">
      <c r="D4228" s="236"/>
    </row>
    <row r="4229" ht="12.75">
      <c r="D4229" s="236"/>
    </row>
    <row r="4230" ht="12.75">
      <c r="D4230" s="236"/>
    </row>
    <row r="4231" ht="12.75">
      <c r="D4231" s="236"/>
    </row>
    <row r="4232" ht="12.75">
      <c r="D4232" s="236"/>
    </row>
    <row r="4233" ht="12.75">
      <c r="D4233" s="236"/>
    </row>
    <row r="4234" ht="12.75">
      <c r="D4234" s="236"/>
    </row>
    <row r="4235" ht="12.75">
      <c r="D4235" s="236"/>
    </row>
    <row r="4236" ht="12.75">
      <c r="D4236" s="236"/>
    </row>
    <row r="4237" ht="12.75">
      <c r="D4237" s="236"/>
    </row>
    <row r="4238" ht="12.75">
      <c r="D4238" s="236"/>
    </row>
    <row r="4239" ht="12.75">
      <c r="D4239" s="236"/>
    </row>
    <row r="4240" ht="12.75">
      <c r="D4240" s="236"/>
    </row>
    <row r="4241" ht="12.75">
      <c r="D4241" s="236"/>
    </row>
    <row r="4242" ht="12.75">
      <c r="D4242" s="236"/>
    </row>
    <row r="4243" ht="12.75">
      <c r="D4243" s="236"/>
    </row>
    <row r="4244" ht="12.75">
      <c r="D4244" s="236"/>
    </row>
    <row r="4245" ht="12.75">
      <c r="D4245" s="236"/>
    </row>
    <row r="4246" ht="12.75">
      <c r="D4246" s="236"/>
    </row>
    <row r="4247" ht="12.75">
      <c r="D4247" s="236"/>
    </row>
    <row r="4248" ht="12.75">
      <c r="D4248" s="236"/>
    </row>
    <row r="4249" ht="12.75">
      <c r="D4249" s="236"/>
    </row>
    <row r="4250" ht="12.75">
      <c r="D4250" s="236"/>
    </row>
    <row r="4251" ht="12.75">
      <c r="D4251" s="236"/>
    </row>
    <row r="4252" ht="12.75">
      <c r="D4252" s="236"/>
    </row>
    <row r="4253" ht="12.75">
      <c r="D4253" s="236"/>
    </row>
    <row r="4254" ht="12.75">
      <c r="D4254" s="236"/>
    </row>
    <row r="4255" ht="12.75">
      <c r="D4255" s="236"/>
    </row>
    <row r="4256" ht="12.75">
      <c r="D4256" s="236"/>
    </row>
    <row r="4257" ht="12.75">
      <c r="D4257" s="236"/>
    </row>
    <row r="4258" ht="12.75">
      <c r="D4258" s="236"/>
    </row>
    <row r="4259" ht="12.75">
      <c r="D4259" s="236"/>
    </row>
    <row r="4260" ht="12.75">
      <c r="D4260" s="236"/>
    </row>
    <row r="4261" ht="12.75">
      <c r="D4261" s="236"/>
    </row>
    <row r="4262" ht="12.75">
      <c r="D4262" s="236"/>
    </row>
    <row r="4263" ht="12.75">
      <c r="D4263" s="236"/>
    </row>
    <row r="4264" ht="12.75">
      <c r="D4264" s="236"/>
    </row>
    <row r="4265" ht="12.75">
      <c r="D4265" s="236"/>
    </row>
    <row r="4266" ht="12.75">
      <c r="D4266" s="236"/>
    </row>
    <row r="4267" ht="12.75">
      <c r="D4267" s="236"/>
    </row>
    <row r="4268" ht="12.75">
      <c r="D4268" s="236"/>
    </row>
    <row r="4269" ht="12.75">
      <c r="D4269" s="236"/>
    </row>
    <row r="4270" ht="12.75">
      <c r="D4270" s="236"/>
    </row>
    <row r="4271" ht="12.75">
      <c r="D4271" s="236"/>
    </row>
    <row r="4272" ht="12.75">
      <c r="D4272" s="236"/>
    </row>
    <row r="4273" ht="12.75">
      <c r="D4273" s="236"/>
    </row>
    <row r="4274" ht="12.75">
      <c r="D4274" s="236"/>
    </row>
    <row r="4275" ht="12.75">
      <c r="D4275" s="236"/>
    </row>
    <row r="4276" ht="12.75">
      <c r="D4276" s="236"/>
    </row>
    <row r="4277" ht="12.75">
      <c r="D4277" s="236"/>
    </row>
    <row r="4278" ht="12.75">
      <c r="D4278" s="236"/>
    </row>
    <row r="4279" ht="12.75">
      <c r="D4279" s="236"/>
    </row>
    <row r="4280" ht="12.75">
      <c r="D4280" s="236"/>
    </row>
    <row r="4281" ht="12.75">
      <c r="D4281" s="236"/>
    </row>
    <row r="4282" ht="12.75">
      <c r="D4282" s="236"/>
    </row>
    <row r="4283" ht="12.75">
      <c r="D4283" s="236"/>
    </row>
    <row r="4284" ht="12.75">
      <c r="D4284" s="236"/>
    </row>
    <row r="4285" ht="12.75">
      <c r="D4285" s="236"/>
    </row>
    <row r="4286" ht="12.75">
      <c r="D4286" s="236"/>
    </row>
    <row r="4287" ht="12.75">
      <c r="D4287" s="236"/>
    </row>
    <row r="4288" ht="12.75">
      <c r="D4288" s="236"/>
    </row>
    <row r="4289" ht="12.75">
      <c r="D4289" s="236"/>
    </row>
    <row r="4290" ht="12.75">
      <c r="D4290" s="236"/>
    </row>
    <row r="4291" ht="12.75">
      <c r="D4291" s="236"/>
    </row>
    <row r="4292" ht="12.75">
      <c r="D4292" s="236"/>
    </row>
    <row r="4293" ht="12.75">
      <c r="D4293" s="236"/>
    </row>
    <row r="4294" ht="12.75">
      <c r="D4294" s="236"/>
    </row>
    <row r="4295" ht="12.75">
      <c r="D4295" s="236"/>
    </row>
    <row r="4296" ht="12.75">
      <c r="D4296" s="236"/>
    </row>
    <row r="4297" ht="12.75">
      <c r="D4297" s="236"/>
    </row>
    <row r="4298" ht="12.75">
      <c r="D4298" s="236"/>
    </row>
    <row r="4299" ht="12.75">
      <c r="D4299" s="236"/>
    </row>
    <row r="4300" ht="12.75">
      <c r="D4300" s="236"/>
    </row>
    <row r="4301" ht="12.75">
      <c r="D4301" s="236"/>
    </row>
    <row r="4302" ht="12.75">
      <c r="D4302" s="236"/>
    </row>
    <row r="4303" ht="12.75">
      <c r="D4303" s="236"/>
    </row>
    <row r="4304" ht="12.75">
      <c r="D4304" s="236"/>
    </row>
    <row r="4305" ht="12.75">
      <c r="D4305" s="236"/>
    </row>
    <row r="4306" ht="12.75">
      <c r="D4306" s="236"/>
    </row>
    <row r="4307" ht="12.75">
      <c r="D4307" s="236"/>
    </row>
    <row r="4308" ht="12.75">
      <c r="D4308" s="236"/>
    </row>
    <row r="4309" ht="12.75">
      <c r="D4309" s="236"/>
    </row>
    <row r="4310" ht="12.75">
      <c r="D4310" s="236"/>
    </row>
    <row r="4311" ht="12.75">
      <c r="D4311" s="236"/>
    </row>
    <row r="4312" ht="12.75">
      <c r="D4312" s="236"/>
    </row>
    <row r="4313" ht="12.75">
      <c r="D4313" s="236"/>
    </row>
    <row r="4314" ht="12.75">
      <c r="D4314" s="236"/>
    </row>
    <row r="4315" ht="12.75">
      <c r="D4315" s="236"/>
    </row>
    <row r="4316" ht="12.75">
      <c r="D4316" s="236"/>
    </row>
    <row r="4317" ht="12.75">
      <c r="D4317" s="236"/>
    </row>
    <row r="4318" ht="12.75">
      <c r="D4318" s="236"/>
    </row>
    <row r="4319" ht="12.75">
      <c r="D4319" s="236"/>
    </row>
    <row r="4320" ht="12.75">
      <c r="D4320" s="236"/>
    </row>
    <row r="4321" ht="12.75">
      <c r="D4321" s="236"/>
    </row>
    <row r="4322" ht="12.75">
      <c r="D4322" s="236"/>
    </row>
    <row r="4323" ht="12.75">
      <c r="D4323" s="236"/>
    </row>
    <row r="4324" ht="12.75">
      <c r="D4324" s="236"/>
    </row>
    <row r="4325" ht="12.75">
      <c r="D4325" s="236"/>
    </row>
    <row r="4326" ht="12.75">
      <c r="D4326" s="236"/>
    </row>
    <row r="4327" ht="12.75">
      <c r="D4327" s="236"/>
    </row>
    <row r="4328" ht="12.75">
      <c r="D4328" s="236"/>
    </row>
    <row r="4329" ht="12.75">
      <c r="D4329" s="236"/>
    </row>
    <row r="4330" ht="12.75">
      <c r="D4330" s="236"/>
    </row>
    <row r="4331" ht="12.75">
      <c r="D4331" s="236"/>
    </row>
    <row r="4332" ht="12.75">
      <c r="D4332" s="236"/>
    </row>
    <row r="4333" ht="12.75">
      <c r="D4333" s="236"/>
    </row>
    <row r="4334" ht="12.75">
      <c r="D4334" s="236"/>
    </row>
    <row r="4335" ht="12.75">
      <c r="D4335" s="236"/>
    </row>
    <row r="4336" ht="12.75">
      <c r="D4336" s="236"/>
    </row>
    <row r="4337" ht="12.75">
      <c r="D4337" s="236"/>
    </row>
    <row r="4338" ht="12.75">
      <c r="D4338" s="236"/>
    </row>
    <row r="4339" ht="12.75">
      <c r="D4339" s="236"/>
    </row>
    <row r="4340" ht="12.75">
      <c r="D4340" s="236"/>
    </row>
    <row r="4341" ht="12.75">
      <c r="D4341" s="236"/>
    </row>
    <row r="4342" ht="12.75">
      <c r="D4342" s="236"/>
    </row>
    <row r="4343" ht="12.75">
      <c r="D4343" s="236"/>
    </row>
    <row r="4344" ht="12.75">
      <c r="D4344" s="236"/>
    </row>
    <row r="4345" ht="12.75">
      <c r="D4345" s="236"/>
    </row>
    <row r="4346" ht="12.75">
      <c r="D4346" s="236"/>
    </row>
    <row r="4347" ht="12.75">
      <c r="D4347" s="236"/>
    </row>
    <row r="4348" ht="12.75">
      <c r="D4348" s="236"/>
    </row>
    <row r="4349" ht="12.75">
      <c r="D4349" s="236"/>
    </row>
    <row r="4350" ht="12.75">
      <c r="D4350" s="236"/>
    </row>
    <row r="4351" ht="12.75">
      <c r="D4351" s="236"/>
    </row>
    <row r="4352" ht="12.75">
      <c r="D4352" s="236"/>
    </row>
    <row r="4353" ht="12.75">
      <c r="D4353" s="236"/>
    </row>
    <row r="4354" ht="12.75">
      <c r="D4354" s="236"/>
    </row>
    <row r="4355" ht="12.75">
      <c r="D4355" s="236"/>
    </row>
    <row r="4356" ht="12.75">
      <c r="D4356" s="236"/>
    </row>
    <row r="4357" ht="12.75">
      <c r="D4357" s="236"/>
    </row>
    <row r="4358" ht="12.75">
      <c r="D4358" s="236"/>
    </row>
    <row r="4359" ht="12.75">
      <c r="D4359" s="236"/>
    </row>
    <row r="4360" ht="12.75">
      <c r="D4360" s="236"/>
    </row>
    <row r="4361" ht="12.75">
      <c r="D4361" s="236"/>
    </row>
    <row r="4362" ht="12.75">
      <c r="D4362" s="236"/>
    </row>
    <row r="4363" ht="12.75">
      <c r="D4363" s="236"/>
    </row>
    <row r="4364" ht="12.75">
      <c r="D4364" s="236"/>
    </row>
    <row r="4365" ht="12.75">
      <c r="D4365" s="236"/>
    </row>
    <row r="4366" ht="12.75">
      <c r="D4366" s="236"/>
    </row>
    <row r="4367" ht="12.75">
      <c r="D4367" s="236"/>
    </row>
    <row r="4368" ht="12.75">
      <c r="D4368" s="236"/>
    </row>
    <row r="4369" ht="12.75">
      <c r="D4369" s="236"/>
    </row>
    <row r="4370" ht="12.75">
      <c r="D4370" s="236"/>
    </row>
    <row r="4371" ht="12.75">
      <c r="D4371" s="236"/>
    </row>
    <row r="4372" ht="12.75">
      <c r="D4372" s="236"/>
    </row>
    <row r="4373" ht="12.75">
      <c r="D4373" s="236"/>
    </row>
    <row r="4374" ht="12.75">
      <c r="D4374" s="236"/>
    </row>
    <row r="4375" ht="12.75">
      <c r="D4375" s="236"/>
    </row>
    <row r="4376" ht="12.75">
      <c r="D4376" s="236"/>
    </row>
    <row r="4377" ht="12.75">
      <c r="D4377" s="236"/>
    </row>
    <row r="4378" ht="12.75">
      <c r="D4378" s="236"/>
    </row>
    <row r="4379" ht="12.75">
      <c r="D4379" s="236"/>
    </row>
    <row r="4380" ht="12.75">
      <c r="D4380" s="236"/>
    </row>
    <row r="4381" ht="12.75">
      <c r="D4381" s="236"/>
    </row>
    <row r="4382" ht="12.75">
      <c r="D4382" s="236"/>
    </row>
    <row r="4383" ht="12.75">
      <c r="D4383" s="236"/>
    </row>
    <row r="4384" ht="12.75">
      <c r="D4384" s="236"/>
    </row>
    <row r="4385" ht="12.75">
      <c r="D4385" s="236"/>
    </row>
    <row r="4386" ht="12.75">
      <c r="D4386" s="236"/>
    </row>
    <row r="4387" ht="12.75">
      <c r="D4387" s="236"/>
    </row>
    <row r="4388" ht="12.75">
      <c r="D4388" s="236"/>
    </row>
    <row r="4389" ht="12.75">
      <c r="D4389" s="236"/>
    </row>
    <row r="4390" ht="12.75">
      <c r="D4390" s="236"/>
    </row>
    <row r="4391" ht="12.75">
      <c r="D4391" s="236"/>
    </row>
    <row r="4392" ht="12.75">
      <c r="D4392" s="236"/>
    </row>
    <row r="4393" ht="12.75">
      <c r="D4393" s="236"/>
    </row>
    <row r="4394" ht="12.75">
      <c r="D4394" s="236"/>
    </row>
    <row r="4395" ht="12.75">
      <c r="D4395" s="236"/>
    </row>
    <row r="4396" ht="12.75">
      <c r="D4396" s="236"/>
    </row>
    <row r="4397" ht="12.75">
      <c r="D4397" s="236"/>
    </row>
    <row r="4398" ht="12.75">
      <c r="D4398" s="236"/>
    </row>
    <row r="4399" ht="12.75">
      <c r="D4399" s="236"/>
    </row>
    <row r="4400" ht="12.75">
      <c r="D4400" s="236"/>
    </row>
    <row r="4401" ht="12.75">
      <c r="D4401" s="236"/>
    </row>
    <row r="4402" ht="12.75">
      <c r="D4402" s="236"/>
    </row>
    <row r="4403" ht="12.75">
      <c r="D4403" s="236"/>
    </row>
    <row r="4404" ht="12.75">
      <c r="D4404" s="236"/>
    </row>
    <row r="4405" ht="12.75">
      <c r="D4405" s="236"/>
    </row>
    <row r="4406" ht="12.75">
      <c r="D4406" s="236"/>
    </row>
    <row r="4407" ht="12.75">
      <c r="D4407" s="236"/>
    </row>
    <row r="4408" ht="12.75">
      <c r="D4408" s="236"/>
    </row>
    <row r="4409" ht="12.75">
      <c r="D4409" s="236"/>
    </row>
    <row r="4410" ht="12.75">
      <c r="D4410" s="236"/>
    </row>
    <row r="4411" ht="12.75">
      <c r="D4411" s="236"/>
    </row>
    <row r="4412" ht="12.75">
      <c r="D4412" s="236"/>
    </row>
    <row r="4413" ht="12.75">
      <c r="D4413" s="236"/>
    </row>
    <row r="4414" ht="12.75">
      <c r="D4414" s="236"/>
    </row>
    <row r="4415" ht="12.75">
      <c r="D4415" s="236"/>
    </row>
    <row r="4416" ht="12.75">
      <c r="D4416" s="236"/>
    </row>
    <row r="4417" ht="12.75">
      <c r="D4417" s="236"/>
    </row>
    <row r="4418" ht="12.75">
      <c r="D4418" s="236"/>
    </row>
    <row r="4419" ht="12.75">
      <c r="D4419" s="236"/>
    </row>
    <row r="4420" ht="12.75">
      <c r="D4420" s="236"/>
    </row>
    <row r="4421" ht="12.75">
      <c r="D4421" s="236"/>
    </row>
    <row r="4422" ht="12.75">
      <c r="D4422" s="236"/>
    </row>
    <row r="4423" ht="12.75">
      <c r="D4423" s="236"/>
    </row>
    <row r="4424" ht="12.75">
      <c r="D4424" s="236"/>
    </row>
    <row r="4425" ht="12.75">
      <c r="D4425" s="236"/>
    </row>
    <row r="4426" ht="12.75">
      <c r="D4426" s="236"/>
    </row>
    <row r="4427" ht="12.75">
      <c r="D4427" s="236"/>
    </row>
    <row r="4428" ht="12.75">
      <c r="D4428" s="236"/>
    </row>
    <row r="4429" ht="12.75">
      <c r="D4429" s="236"/>
    </row>
    <row r="4430" ht="12.75">
      <c r="D4430" s="236"/>
    </row>
    <row r="4431" ht="12.75">
      <c r="D4431" s="236"/>
    </row>
    <row r="4432" ht="12.75">
      <c r="D4432" s="236"/>
    </row>
    <row r="4433" ht="12.75">
      <c r="D4433" s="236"/>
    </row>
    <row r="4434" ht="12.75">
      <c r="D4434" s="236"/>
    </row>
    <row r="4435" ht="12.75">
      <c r="D4435" s="236"/>
    </row>
    <row r="4436" ht="12.75">
      <c r="D4436" s="236"/>
    </row>
    <row r="4437" ht="12.75">
      <c r="D4437" s="236"/>
    </row>
    <row r="4438" ht="12.75">
      <c r="D4438" s="236"/>
    </row>
    <row r="4439" ht="12.75">
      <c r="D4439" s="236"/>
    </row>
    <row r="4440" ht="12.75">
      <c r="D4440" s="236"/>
    </row>
    <row r="4441" ht="12.75">
      <c r="D4441" s="236"/>
    </row>
    <row r="4442" ht="12.75">
      <c r="D4442" s="236"/>
    </row>
    <row r="4443" ht="12.75">
      <c r="D4443" s="236"/>
    </row>
    <row r="4444" ht="12.75">
      <c r="D4444" s="236"/>
    </row>
    <row r="4445" ht="12.75">
      <c r="D4445" s="236"/>
    </row>
    <row r="4446" ht="12.75">
      <c r="D4446" s="236"/>
    </row>
    <row r="4447" ht="12.75">
      <c r="D4447" s="236"/>
    </row>
    <row r="4448" ht="12.75">
      <c r="D4448" s="236"/>
    </row>
    <row r="4449" ht="12.75">
      <c r="D4449" s="236"/>
    </row>
    <row r="4450" ht="12.75">
      <c r="D4450" s="236"/>
    </row>
    <row r="4451" ht="12.75">
      <c r="D4451" s="236"/>
    </row>
    <row r="4452" ht="12.75">
      <c r="D4452" s="236"/>
    </row>
    <row r="4453" ht="12.75">
      <c r="D4453" s="236"/>
    </row>
    <row r="4454" ht="12.75">
      <c r="D4454" s="236"/>
    </row>
    <row r="4455" ht="12.75">
      <c r="D4455" s="236"/>
    </row>
    <row r="4456" ht="12.75">
      <c r="D4456" s="236"/>
    </row>
    <row r="4457" ht="12.75">
      <c r="D4457" s="236"/>
    </row>
    <row r="4458" ht="12.75">
      <c r="D4458" s="236"/>
    </row>
    <row r="4459" ht="12.75">
      <c r="D4459" s="236"/>
    </row>
    <row r="4460" ht="12.75">
      <c r="D4460" s="236"/>
    </row>
    <row r="4461" ht="12.75">
      <c r="D4461" s="236"/>
    </row>
    <row r="4462" ht="12.75">
      <c r="D4462" s="236"/>
    </row>
    <row r="4463" ht="12.75">
      <c r="D4463" s="236"/>
    </row>
    <row r="4464" ht="12.75">
      <c r="D4464" s="236"/>
    </row>
    <row r="4465" ht="12.75">
      <c r="D4465" s="236"/>
    </row>
    <row r="4466" ht="12.75">
      <c r="D4466" s="236"/>
    </row>
    <row r="4467" ht="12.75">
      <c r="D4467" s="236"/>
    </row>
    <row r="4468" ht="12.75">
      <c r="D4468" s="236"/>
    </row>
    <row r="4469" ht="12.75">
      <c r="D4469" s="236"/>
    </row>
    <row r="4470" ht="12.75">
      <c r="D4470" s="236"/>
    </row>
    <row r="4471" ht="12.75">
      <c r="D4471" s="236"/>
    </row>
    <row r="4472" ht="12.75">
      <c r="D4472" s="236"/>
    </row>
    <row r="4473" ht="12.75">
      <c r="D4473" s="236"/>
    </row>
    <row r="4474" ht="12.75">
      <c r="D4474" s="236"/>
    </row>
    <row r="4475" ht="12.75">
      <c r="D4475" s="236"/>
    </row>
    <row r="4476" ht="12.75">
      <c r="D4476" s="236"/>
    </row>
    <row r="4477" ht="12.75">
      <c r="D4477" s="236"/>
    </row>
    <row r="4478" ht="12.75">
      <c r="D4478" s="236"/>
    </row>
    <row r="4479" ht="12.75">
      <c r="D4479" s="236"/>
    </row>
    <row r="4480" ht="12.75">
      <c r="D4480" s="236"/>
    </row>
    <row r="4481" ht="12.75">
      <c r="D4481" s="236"/>
    </row>
    <row r="4482" ht="12.75">
      <c r="D4482" s="236"/>
    </row>
    <row r="4483" ht="12.75">
      <c r="D4483" s="236"/>
    </row>
    <row r="4484" ht="12.75">
      <c r="D4484" s="236"/>
    </row>
    <row r="4485" ht="12.75">
      <c r="D4485" s="236"/>
    </row>
    <row r="4486" ht="12.75">
      <c r="D4486" s="236"/>
    </row>
    <row r="4487" ht="12.75">
      <c r="D4487" s="236"/>
    </row>
    <row r="4488" ht="12.75">
      <c r="D4488" s="236"/>
    </row>
    <row r="4489" ht="12.75">
      <c r="D4489" s="236"/>
    </row>
    <row r="4490" ht="12.75">
      <c r="D4490" s="236"/>
    </row>
    <row r="4491" ht="12.75">
      <c r="D4491" s="236"/>
    </row>
    <row r="4492" ht="12.75">
      <c r="D4492" s="236"/>
    </row>
    <row r="4493" ht="12.75">
      <c r="D4493" s="236"/>
    </row>
    <row r="4494" ht="12.75">
      <c r="D4494" s="236"/>
    </row>
    <row r="4495" ht="12.75">
      <c r="D4495" s="236"/>
    </row>
    <row r="4496" ht="12.75">
      <c r="D4496" s="236"/>
    </row>
    <row r="4497" ht="12.75">
      <c r="D4497" s="236"/>
    </row>
    <row r="4498" ht="12.75">
      <c r="D4498" s="236"/>
    </row>
    <row r="4499" ht="12.75">
      <c r="D4499" s="236"/>
    </row>
    <row r="4500" ht="12.75">
      <c r="D4500" s="236"/>
    </row>
    <row r="4501" ht="12.75">
      <c r="D4501" s="236"/>
    </row>
    <row r="4502" ht="12.75">
      <c r="D4502" s="236"/>
    </row>
    <row r="4503" ht="12.75">
      <c r="D4503" s="236"/>
    </row>
    <row r="4504" ht="12.75">
      <c r="D4504" s="236"/>
    </row>
    <row r="4505" ht="12.75">
      <c r="D4505" s="236"/>
    </row>
    <row r="4506" ht="12.75">
      <c r="D4506" s="236"/>
    </row>
    <row r="4507" ht="12.75">
      <c r="D4507" s="236"/>
    </row>
    <row r="4508" ht="12.75">
      <c r="D4508" s="236"/>
    </row>
    <row r="4509" ht="12.75">
      <c r="D4509" s="236"/>
    </row>
    <row r="4510" ht="12.75">
      <c r="D4510" s="236"/>
    </row>
    <row r="4511" ht="12.75">
      <c r="D4511" s="236"/>
    </row>
    <row r="4512" ht="12.75">
      <c r="D4512" s="236"/>
    </row>
    <row r="4513" ht="12.75">
      <c r="D4513" s="236"/>
    </row>
    <row r="4514" ht="12.75">
      <c r="D4514" s="236"/>
    </row>
    <row r="4515" ht="12.75">
      <c r="D4515" s="236"/>
    </row>
    <row r="4516" ht="12.75">
      <c r="D4516" s="236"/>
    </row>
    <row r="4517" ht="12.75">
      <c r="D4517" s="236"/>
    </row>
    <row r="4518" ht="12.75">
      <c r="D4518" s="236"/>
    </row>
    <row r="4519" ht="12.75">
      <c r="D4519" s="236"/>
    </row>
    <row r="4520" ht="12.75">
      <c r="D4520" s="236"/>
    </row>
    <row r="4521" ht="12.75">
      <c r="D4521" s="236"/>
    </row>
    <row r="4522" ht="12.75">
      <c r="D4522" s="236"/>
    </row>
    <row r="4523" ht="12.75">
      <c r="D4523" s="236"/>
    </row>
    <row r="4524" ht="12.75">
      <c r="D4524" s="236"/>
    </row>
    <row r="4525" ht="12.75">
      <c r="D4525" s="236"/>
    </row>
    <row r="4526" ht="12.75">
      <c r="D4526" s="236"/>
    </row>
    <row r="4527" ht="12.75">
      <c r="D4527" s="236"/>
    </row>
    <row r="4528" ht="12.75">
      <c r="D4528" s="236"/>
    </row>
    <row r="4529" ht="12.75">
      <c r="D4529" s="236"/>
    </row>
    <row r="4530" ht="12.75">
      <c r="D4530" s="236"/>
    </row>
    <row r="4531" ht="12.75">
      <c r="D4531" s="236"/>
    </row>
    <row r="4532" ht="12.75">
      <c r="D4532" s="236"/>
    </row>
    <row r="4533" ht="12.75">
      <c r="D4533" s="236"/>
    </row>
    <row r="4534" ht="12.75">
      <c r="D4534" s="236"/>
    </row>
    <row r="4535" ht="12.75">
      <c r="D4535" s="236"/>
    </row>
    <row r="4536" ht="12.75">
      <c r="D4536" s="236"/>
    </row>
    <row r="4537" ht="12.75">
      <c r="D4537" s="236"/>
    </row>
    <row r="4538" ht="12.75">
      <c r="D4538" s="236"/>
    </row>
    <row r="4539" ht="12.75">
      <c r="D4539" s="236"/>
    </row>
    <row r="4540" ht="12.75">
      <c r="D4540" s="236"/>
    </row>
    <row r="4541" ht="12.75">
      <c r="D4541" s="236"/>
    </row>
    <row r="4542" ht="12.75">
      <c r="D4542" s="236"/>
    </row>
    <row r="4543" ht="12.75">
      <c r="D4543" s="236"/>
    </row>
    <row r="4544" ht="12.75">
      <c r="D4544" s="236"/>
    </row>
    <row r="4545" ht="12.75">
      <c r="D4545" s="236"/>
    </row>
    <row r="4546" ht="12.75">
      <c r="D4546" s="236"/>
    </row>
    <row r="4547" ht="12.75">
      <c r="D4547" s="236"/>
    </row>
    <row r="4548" ht="12.75">
      <c r="D4548" s="236"/>
    </row>
    <row r="4549" ht="12.75">
      <c r="D4549" s="236"/>
    </row>
    <row r="4550" ht="12.75">
      <c r="D4550" s="236"/>
    </row>
    <row r="4551" ht="12.75">
      <c r="D4551" s="236"/>
    </row>
    <row r="4552" ht="12.75">
      <c r="D4552" s="236"/>
    </row>
    <row r="4553" ht="12.75">
      <c r="D4553" s="236"/>
    </row>
    <row r="4554" ht="12.75">
      <c r="D4554" s="236"/>
    </row>
    <row r="4555" ht="12.75">
      <c r="D4555" s="236"/>
    </row>
    <row r="4556" ht="12.75">
      <c r="D4556" s="236"/>
    </row>
    <row r="4557" ht="12.75">
      <c r="D4557" s="236"/>
    </row>
    <row r="4558" ht="12.75">
      <c r="D4558" s="236"/>
    </row>
    <row r="4559" ht="12.75">
      <c r="D4559" s="236"/>
    </row>
    <row r="4560" ht="12.75">
      <c r="D4560" s="236"/>
    </row>
    <row r="4561" ht="12.75">
      <c r="D4561" s="236"/>
    </row>
    <row r="4562" ht="12.75">
      <c r="D4562" s="236"/>
    </row>
    <row r="4563" ht="12.75">
      <c r="D4563" s="236"/>
    </row>
    <row r="4564" ht="12.75">
      <c r="D4564" s="236"/>
    </row>
    <row r="4565" ht="12.75">
      <c r="D4565" s="236"/>
    </row>
    <row r="4566" ht="12.75">
      <c r="D4566" s="236"/>
    </row>
    <row r="4567" ht="12.75">
      <c r="D4567" s="236"/>
    </row>
    <row r="4568" ht="12.75">
      <c r="D4568" s="236"/>
    </row>
    <row r="4569" ht="12.75">
      <c r="D4569" s="236"/>
    </row>
    <row r="4570" ht="12.75">
      <c r="D4570" s="236"/>
    </row>
    <row r="4571" ht="12.75">
      <c r="D4571" s="236"/>
    </row>
    <row r="4572" ht="12.75">
      <c r="D4572" s="236"/>
    </row>
    <row r="4573" ht="12.75">
      <c r="D4573" s="236"/>
    </row>
    <row r="4574" ht="12.75">
      <c r="D4574" s="236"/>
    </row>
    <row r="4575" ht="12.75">
      <c r="D4575" s="236"/>
    </row>
    <row r="4576" ht="12.75">
      <c r="D4576" s="236"/>
    </row>
    <row r="4577" ht="12.75">
      <c r="D4577" s="236"/>
    </row>
    <row r="4578" ht="12.75">
      <c r="D4578" s="236"/>
    </row>
    <row r="4579" ht="12.75">
      <c r="D4579" s="236"/>
    </row>
    <row r="4580" ht="12.75">
      <c r="D4580" s="236"/>
    </row>
    <row r="4581" ht="12.75">
      <c r="D4581" s="236"/>
    </row>
    <row r="4582" ht="12.75">
      <c r="D4582" s="236"/>
    </row>
    <row r="4583" ht="12.75">
      <c r="D4583" s="236"/>
    </row>
    <row r="4584" ht="12.75">
      <c r="D4584" s="236"/>
    </row>
    <row r="4585" ht="12.75">
      <c r="D4585" s="236"/>
    </row>
    <row r="4586" ht="12.75">
      <c r="D4586" s="236"/>
    </row>
    <row r="4587" ht="12.75">
      <c r="D4587" s="236"/>
    </row>
    <row r="4588" ht="12.75">
      <c r="D4588" s="236"/>
    </row>
    <row r="4589" ht="12.75">
      <c r="D4589" s="236"/>
    </row>
    <row r="4590" ht="12.75">
      <c r="D4590" s="236"/>
    </row>
    <row r="4591" ht="12.75">
      <c r="D4591" s="236"/>
    </row>
    <row r="4592" ht="12.75">
      <c r="D4592" s="236"/>
    </row>
    <row r="4593" ht="12.75">
      <c r="D4593" s="236"/>
    </row>
    <row r="4594" ht="12.75">
      <c r="D4594" s="236"/>
    </row>
    <row r="4595" ht="12.75">
      <c r="D4595" s="236"/>
    </row>
    <row r="4596" ht="12.75">
      <c r="D4596" s="236"/>
    </row>
    <row r="4597" ht="12.75">
      <c r="D4597" s="236"/>
    </row>
    <row r="4598" ht="12.75">
      <c r="D4598" s="236"/>
    </row>
    <row r="4599" ht="12.75">
      <c r="D4599" s="236"/>
    </row>
    <row r="4600" ht="12.75">
      <c r="D4600" s="236"/>
    </row>
    <row r="4601" ht="12.75">
      <c r="D4601" s="236"/>
    </row>
    <row r="4602" ht="12.75">
      <c r="D4602" s="236"/>
    </row>
    <row r="4603" ht="12.75">
      <c r="D4603" s="236"/>
    </row>
    <row r="4604" ht="12.75">
      <c r="D4604" s="236"/>
    </row>
    <row r="4605" ht="12.75">
      <c r="D4605" s="236"/>
    </row>
    <row r="4606" ht="12.75">
      <c r="D4606" s="236"/>
    </row>
    <row r="4607" ht="12.75">
      <c r="D4607" s="236"/>
    </row>
    <row r="4608" ht="12.75">
      <c r="D4608" s="236"/>
    </row>
    <row r="4609" ht="12.75">
      <c r="D4609" s="236"/>
    </row>
    <row r="4610" ht="12.75">
      <c r="D4610" s="236"/>
    </row>
    <row r="4611" ht="12.75">
      <c r="D4611" s="236"/>
    </row>
    <row r="4612" ht="12.75">
      <c r="D4612" s="236"/>
    </row>
    <row r="4613" ht="12.75">
      <c r="D4613" s="236"/>
    </row>
    <row r="4614" ht="12.75">
      <c r="D4614" s="236"/>
    </row>
    <row r="4615" ht="12.75">
      <c r="D4615" s="236"/>
    </row>
    <row r="4616" ht="12.75">
      <c r="D4616" s="236"/>
    </row>
    <row r="4617" ht="12.75">
      <c r="D4617" s="236"/>
    </row>
    <row r="4618" ht="12.75">
      <c r="D4618" s="236"/>
    </row>
    <row r="4619" ht="12.75">
      <c r="D4619" s="236"/>
    </row>
    <row r="4620" ht="12.75">
      <c r="D4620" s="236"/>
    </row>
    <row r="4621" ht="12.75">
      <c r="D4621" s="236"/>
    </row>
    <row r="4622" ht="12.75">
      <c r="D4622" s="236"/>
    </row>
    <row r="4623" ht="12.75">
      <c r="D4623" s="236"/>
    </row>
    <row r="4624" ht="12.75">
      <c r="D4624" s="236"/>
    </row>
    <row r="4625" ht="12.75">
      <c r="D4625" s="236"/>
    </row>
    <row r="4626" ht="12.75">
      <c r="D4626" s="236"/>
    </row>
    <row r="4627" ht="12.75">
      <c r="D4627" s="236"/>
    </row>
    <row r="4628" ht="12.75">
      <c r="D4628" s="236"/>
    </row>
    <row r="4629" ht="12.75">
      <c r="D4629" s="236"/>
    </row>
    <row r="4630" ht="12.75">
      <c r="D4630" s="236"/>
    </row>
    <row r="4631" ht="12.75">
      <c r="D4631" s="236"/>
    </row>
    <row r="4632" ht="12.75">
      <c r="D4632" s="236"/>
    </row>
    <row r="4633" ht="12.75">
      <c r="D4633" s="236"/>
    </row>
    <row r="4634" ht="12.75">
      <c r="D4634" s="236"/>
    </row>
    <row r="4635" ht="12.75">
      <c r="D4635" s="236"/>
    </row>
    <row r="4636" ht="12.75">
      <c r="D4636" s="236"/>
    </row>
    <row r="4637" ht="12.75">
      <c r="D4637" s="236"/>
    </row>
    <row r="4638" ht="12.75">
      <c r="D4638" s="236"/>
    </row>
    <row r="4639" ht="12.75">
      <c r="D4639" s="236"/>
    </row>
    <row r="4640" ht="12.75">
      <c r="D4640" s="236"/>
    </row>
    <row r="4641" ht="12.75">
      <c r="D4641" s="236"/>
    </row>
    <row r="4642" ht="12.75">
      <c r="D4642" s="236"/>
    </row>
    <row r="4643" ht="12.75">
      <c r="D4643" s="236"/>
    </row>
    <row r="4644" ht="12.75">
      <c r="D4644" s="236"/>
    </row>
    <row r="4645" ht="12.75">
      <c r="D4645" s="236"/>
    </row>
    <row r="4646" ht="12.75">
      <c r="D4646" s="236"/>
    </row>
    <row r="4647" ht="12.75">
      <c r="D4647" s="236"/>
    </row>
    <row r="4648" ht="12.75">
      <c r="D4648" s="236"/>
    </row>
    <row r="4649" ht="12.75">
      <c r="D4649" s="236"/>
    </row>
    <row r="4650" ht="12.75">
      <c r="D4650" s="236"/>
    </row>
    <row r="4651" ht="12.75">
      <c r="D4651" s="236"/>
    </row>
    <row r="4652" ht="12.75">
      <c r="D4652" s="236"/>
    </row>
    <row r="4653" ht="12.75">
      <c r="D4653" s="236"/>
    </row>
    <row r="4654" ht="12.75">
      <c r="D4654" s="236"/>
    </row>
    <row r="4655" ht="12.75">
      <c r="D4655" s="236"/>
    </row>
    <row r="4656" ht="12.75">
      <c r="D4656" s="236"/>
    </row>
    <row r="4657" ht="12.75">
      <c r="D4657" s="236"/>
    </row>
    <row r="4658" ht="12.75">
      <c r="D4658" s="236"/>
    </row>
    <row r="4659" ht="12.75">
      <c r="D4659" s="236"/>
    </row>
    <row r="4660" ht="12.75">
      <c r="D4660" s="236"/>
    </row>
    <row r="4661" ht="12.75">
      <c r="D4661" s="236"/>
    </row>
    <row r="4662" ht="12.75">
      <c r="D4662" s="236"/>
    </row>
    <row r="4663" ht="12.75">
      <c r="D4663" s="236"/>
    </row>
    <row r="4664" ht="12.75">
      <c r="D4664" s="236"/>
    </row>
    <row r="4665" ht="12.75">
      <c r="D4665" s="236"/>
    </row>
    <row r="4666" ht="12.75">
      <c r="D4666" s="236"/>
    </row>
    <row r="4667" ht="12.75">
      <c r="D4667" s="236"/>
    </row>
    <row r="4668" ht="12.75">
      <c r="D4668" s="236"/>
    </row>
    <row r="4669" ht="12.75">
      <c r="D4669" s="236"/>
    </row>
    <row r="4670" ht="12.75">
      <c r="D4670" s="236"/>
    </row>
    <row r="4671" ht="12.75">
      <c r="D4671" s="236"/>
    </row>
    <row r="4672" ht="12.75">
      <c r="D4672" s="236"/>
    </row>
    <row r="4673" ht="12.75">
      <c r="D4673" s="236"/>
    </row>
    <row r="4674" ht="12.75">
      <c r="D4674" s="236"/>
    </row>
    <row r="4675" ht="12.75">
      <c r="D4675" s="236"/>
    </row>
    <row r="4676" ht="12.75">
      <c r="D4676" s="236"/>
    </row>
    <row r="4677" ht="12.75">
      <c r="D4677" s="236"/>
    </row>
    <row r="4678" ht="12.75">
      <c r="D4678" s="236"/>
    </row>
    <row r="4679" ht="12.75">
      <c r="D4679" s="236"/>
    </row>
    <row r="4680" ht="12.75">
      <c r="D4680" s="236"/>
    </row>
    <row r="4681" ht="12.75">
      <c r="D4681" s="236"/>
    </row>
    <row r="4682" ht="12.75">
      <c r="D4682" s="236"/>
    </row>
    <row r="4683" ht="12.75">
      <c r="D4683" s="236"/>
    </row>
    <row r="4684" ht="12.75">
      <c r="D4684" s="236"/>
    </row>
    <row r="4685" ht="12.75">
      <c r="D4685" s="236"/>
    </row>
    <row r="4686" ht="12.75">
      <c r="D4686" s="236"/>
    </row>
    <row r="4687" ht="12.75">
      <c r="D4687" s="236"/>
    </row>
    <row r="4688" ht="12.75">
      <c r="D4688" s="236"/>
    </row>
    <row r="4689" ht="12.75">
      <c r="D4689" s="236"/>
    </row>
    <row r="4690" ht="12.75">
      <c r="D4690" s="236"/>
    </row>
    <row r="4691" ht="12.75">
      <c r="D4691" s="236"/>
    </row>
    <row r="4692" ht="12.75">
      <c r="D4692" s="236"/>
    </row>
    <row r="4693" ht="12.75">
      <c r="D4693" s="236"/>
    </row>
    <row r="4694" ht="12.75">
      <c r="D4694" s="236"/>
    </row>
    <row r="4695" ht="12.75">
      <c r="D4695" s="236"/>
    </row>
    <row r="4696" ht="12.75">
      <c r="D4696" s="236"/>
    </row>
    <row r="4697" ht="12.75">
      <c r="D4697" s="236"/>
    </row>
    <row r="4698" ht="12.75">
      <c r="D4698" s="236"/>
    </row>
    <row r="4699" ht="12.75">
      <c r="D4699" s="236"/>
    </row>
    <row r="4700" ht="12.75">
      <c r="D4700" s="236"/>
    </row>
    <row r="4701" ht="12.75">
      <c r="D4701" s="236"/>
    </row>
    <row r="4702" ht="12.75">
      <c r="D4702" s="236"/>
    </row>
    <row r="4703" ht="12.75">
      <c r="D4703" s="236"/>
    </row>
    <row r="4704" ht="12.75">
      <c r="D4704" s="236"/>
    </row>
    <row r="4705" ht="12.75">
      <c r="D4705" s="236"/>
    </row>
    <row r="4706" ht="12.75">
      <c r="D4706" s="236"/>
    </row>
    <row r="4707" ht="12.75">
      <c r="D4707" s="236"/>
    </row>
    <row r="4708" ht="12.75">
      <c r="D4708" s="236"/>
    </row>
    <row r="4709" ht="12.75">
      <c r="D4709" s="236"/>
    </row>
    <row r="4710" ht="12.75">
      <c r="D4710" s="236"/>
    </row>
    <row r="4711" ht="12.75">
      <c r="D4711" s="236"/>
    </row>
    <row r="4712" ht="12.75">
      <c r="D4712" s="236"/>
    </row>
    <row r="4713" ht="12.75">
      <c r="D4713" s="236"/>
    </row>
    <row r="4714" ht="12.75">
      <c r="D4714" s="236"/>
    </row>
    <row r="4715" ht="12.75">
      <c r="D4715" s="236"/>
    </row>
    <row r="4716" ht="12.75">
      <c r="D4716" s="236"/>
    </row>
    <row r="4717" ht="12.75">
      <c r="D4717" s="236"/>
    </row>
    <row r="4718" ht="12.75">
      <c r="D4718" s="236"/>
    </row>
    <row r="4719" ht="12.75">
      <c r="D4719" s="236"/>
    </row>
    <row r="4720" ht="12.75">
      <c r="D4720" s="236"/>
    </row>
    <row r="4721" ht="12.75">
      <c r="D4721" s="236"/>
    </row>
    <row r="4722" ht="12.75">
      <c r="D4722" s="236"/>
    </row>
    <row r="4723" ht="12.75">
      <c r="D4723" s="236"/>
    </row>
    <row r="4724" ht="12.75">
      <c r="D4724" s="236"/>
    </row>
    <row r="4725" ht="12.75">
      <c r="D4725" s="236"/>
    </row>
    <row r="4726" ht="12.75">
      <c r="D4726" s="236"/>
    </row>
    <row r="4727" ht="12.75">
      <c r="D4727" s="236"/>
    </row>
    <row r="4728" ht="12.75">
      <c r="D4728" s="236"/>
    </row>
    <row r="4729" ht="12.75">
      <c r="D4729" s="236"/>
    </row>
    <row r="4730" ht="12.75">
      <c r="D4730" s="236"/>
    </row>
    <row r="4731" ht="12.75">
      <c r="D4731" s="236"/>
    </row>
    <row r="4732" ht="12.75">
      <c r="D4732" s="236"/>
    </row>
    <row r="4733" ht="12.75">
      <c r="D4733" s="236"/>
    </row>
    <row r="4734" ht="12.75">
      <c r="D4734" s="236"/>
    </row>
    <row r="4735" ht="12.75">
      <c r="D4735" s="236"/>
    </row>
    <row r="4736" ht="12.75">
      <c r="D4736" s="236"/>
    </row>
    <row r="4737" ht="12.75">
      <c r="D4737" s="236"/>
    </row>
    <row r="4738" ht="12.75">
      <c r="D4738" s="236"/>
    </row>
    <row r="4739" ht="12.75">
      <c r="D4739" s="236"/>
    </row>
    <row r="4740" ht="12.75">
      <c r="D4740" s="236"/>
    </row>
    <row r="4741" ht="12.75">
      <c r="D4741" s="236"/>
    </row>
    <row r="4742" ht="12.75">
      <c r="D4742" s="236"/>
    </row>
    <row r="4743" ht="12.75">
      <c r="D4743" s="236"/>
    </row>
    <row r="4744" ht="12.75">
      <c r="D4744" s="236"/>
    </row>
    <row r="4745" ht="12.75">
      <c r="D4745" s="236"/>
    </row>
    <row r="4746" ht="12.75">
      <c r="D4746" s="236"/>
    </row>
    <row r="4747" ht="12.75">
      <c r="D4747" s="236"/>
    </row>
    <row r="4748" ht="12.75">
      <c r="D4748" s="236"/>
    </row>
    <row r="4749" ht="12.75">
      <c r="D4749" s="236"/>
    </row>
    <row r="4750" ht="12.75">
      <c r="D4750" s="236"/>
    </row>
    <row r="4751" ht="12.75">
      <c r="D4751" s="236"/>
    </row>
    <row r="4752" ht="12.75">
      <c r="D4752" s="236"/>
    </row>
    <row r="4753" ht="12.75">
      <c r="D4753" s="236"/>
    </row>
    <row r="4754" ht="12.75">
      <c r="D4754" s="236"/>
    </row>
    <row r="4755" ht="12.75">
      <c r="D4755" s="236"/>
    </row>
    <row r="4756" ht="12.75">
      <c r="D4756" s="236"/>
    </row>
    <row r="4757" ht="12.75">
      <c r="D4757" s="236"/>
    </row>
    <row r="4758" ht="12.75">
      <c r="D4758" s="236"/>
    </row>
    <row r="4759" ht="12.75">
      <c r="D4759" s="236"/>
    </row>
    <row r="4760" ht="12.75">
      <c r="D4760" s="236"/>
    </row>
    <row r="4761" ht="12.75">
      <c r="D4761" s="236"/>
    </row>
    <row r="4762" ht="12.75">
      <c r="D4762" s="236"/>
    </row>
    <row r="4763" ht="12.75">
      <c r="D4763" s="236"/>
    </row>
    <row r="4764" ht="12.75">
      <c r="D4764" s="236"/>
    </row>
    <row r="4765" ht="12.75">
      <c r="D4765" s="236"/>
    </row>
    <row r="4766" ht="12.75">
      <c r="D4766" s="236"/>
    </row>
    <row r="4767" ht="12.75">
      <c r="D4767" s="236"/>
    </row>
    <row r="4768" ht="12.75">
      <c r="D4768" s="236"/>
    </row>
    <row r="4769" ht="12.75">
      <c r="D4769" s="236"/>
    </row>
    <row r="4770" ht="12.75">
      <c r="D4770" s="236"/>
    </row>
    <row r="4771" ht="12.75">
      <c r="D4771" s="236"/>
    </row>
    <row r="4772" ht="12.75">
      <c r="D4772" s="236"/>
    </row>
    <row r="4773" ht="12.75">
      <c r="D4773" s="236"/>
    </row>
    <row r="4774" ht="12.75">
      <c r="D4774" s="236"/>
    </row>
    <row r="4775" ht="12.75">
      <c r="D4775" s="236"/>
    </row>
    <row r="4776" ht="12.75">
      <c r="D4776" s="236"/>
    </row>
    <row r="4777" ht="12.75">
      <c r="D4777" s="236"/>
    </row>
    <row r="4778" ht="12.75">
      <c r="D4778" s="236"/>
    </row>
    <row r="4779" ht="12.75">
      <c r="D4779" s="236"/>
    </row>
    <row r="4780" ht="12.75">
      <c r="D4780" s="236"/>
    </row>
    <row r="4781" ht="12.75">
      <c r="D4781" s="236"/>
    </row>
    <row r="4782" ht="12.75">
      <c r="D4782" s="236"/>
    </row>
    <row r="4783" ht="12.75">
      <c r="D4783" s="236"/>
    </row>
    <row r="4784" ht="12.75">
      <c r="D4784" s="236"/>
    </row>
    <row r="4785" ht="12.75">
      <c r="D4785" s="236"/>
    </row>
    <row r="4786" ht="12.75">
      <c r="D4786" s="236"/>
    </row>
    <row r="4787" ht="12.75">
      <c r="D4787" s="236"/>
    </row>
    <row r="4788" ht="12.75">
      <c r="D4788" s="236"/>
    </row>
    <row r="4789" ht="12.75">
      <c r="D4789" s="236"/>
    </row>
    <row r="4790" ht="12.75">
      <c r="D4790" s="236"/>
    </row>
    <row r="4791" ht="12.75">
      <c r="D4791" s="236"/>
    </row>
    <row r="4792" ht="12.75">
      <c r="D4792" s="236"/>
    </row>
    <row r="4793" ht="12.75">
      <c r="D4793" s="236"/>
    </row>
    <row r="4794" ht="12.75">
      <c r="D4794" s="236"/>
    </row>
    <row r="4795" ht="12.75">
      <c r="D4795" s="236"/>
    </row>
    <row r="4796" ht="12.75">
      <c r="D4796" s="236"/>
    </row>
    <row r="4797" ht="12.75">
      <c r="D4797" s="236"/>
    </row>
    <row r="4798" ht="12.75">
      <c r="D4798" s="236"/>
    </row>
    <row r="4799" ht="12.75">
      <c r="D4799" s="236"/>
    </row>
    <row r="4800" ht="12.75">
      <c r="D4800" s="236"/>
    </row>
    <row r="4801" ht="12.75">
      <c r="D4801" s="236"/>
    </row>
    <row r="4802" ht="12.75">
      <c r="D4802" s="236"/>
    </row>
    <row r="4803" ht="12.75">
      <c r="D4803" s="236"/>
    </row>
    <row r="4804" ht="12.75">
      <c r="D4804" s="236"/>
    </row>
    <row r="4805" ht="12.75">
      <c r="D4805" s="236"/>
    </row>
    <row r="4806" ht="12.75">
      <c r="D4806" s="236"/>
    </row>
    <row r="4807" ht="12.75">
      <c r="D4807" s="236"/>
    </row>
    <row r="4808" ht="12.75">
      <c r="D4808" s="236"/>
    </row>
    <row r="4809" ht="12.75">
      <c r="D4809" s="236"/>
    </row>
    <row r="4810" ht="12.75">
      <c r="D4810" s="236"/>
    </row>
    <row r="4811" ht="12.75">
      <c r="D4811" s="236"/>
    </row>
    <row r="4812" ht="12.75">
      <c r="D4812" s="236"/>
    </row>
    <row r="4813" ht="12.75">
      <c r="D4813" s="236"/>
    </row>
    <row r="4814" ht="12.75">
      <c r="D4814" s="236"/>
    </row>
    <row r="4815" ht="12.75">
      <c r="D4815" s="236"/>
    </row>
    <row r="4816" ht="12.75">
      <c r="D4816" s="236"/>
    </row>
    <row r="4817" ht="12.75">
      <c r="D4817" s="236"/>
    </row>
    <row r="4818" ht="12.75">
      <c r="D4818" s="236"/>
    </row>
    <row r="4819" ht="12.75">
      <c r="D4819" s="236"/>
    </row>
    <row r="4820" ht="12.75">
      <c r="D4820" s="236"/>
    </row>
    <row r="4821" ht="12.75">
      <c r="D4821" s="236"/>
    </row>
    <row r="4822" ht="12.75">
      <c r="D4822" s="236"/>
    </row>
    <row r="4823" ht="12.75">
      <c r="D4823" s="236"/>
    </row>
    <row r="4824" ht="12.75">
      <c r="D4824" s="236"/>
    </row>
    <row r="4825" ht="12.75">
      <c r="D4825" s="236"/>
    </row>
    <row r="4826" ht="12.75">
      <c r="D4826" s="236"/>
    </row>
    <row r="4827" ht="12.75">
      <c r="D4827" s="236"/>
    </row>
    <row r="4828" ht="12.75">
      <c r="D4828" s="236"/>
    </row>
    <row r="4829" ht="12.75">
      <c r="D4829" s="236"/>
    </row>
    <row r="4830" ht="12.75">
      <c r="D4830" s="236"/>
    </row>
    <row r="4831" ht="12.75">
      <c r="D4831" s="236"/>
    </row>
    <row r="4832" ht="12.75">
      <c r="D4832" s="236"/>
    </row>
    <row r="4833" ht="12.75">
      <c r="D4833" s="236"/>
    </row>
    <row r="4834" ht="12.75">
      <c r="D4834" s="236"/>
    </row>
    <row r="4835" ht="12.75">
      <c r="D4835" s="236"/>
    </row>
    <row r="4836" ht="12.75">
      <c r="D4836" s="236"/>
    </row>
    <row r="4837" ht="12.75">
      <c r="D4837" s="236"/>
    </row>
    <row r="4838" ht="12.75">
      <c r="D4838" s="236"/>
    </row>
    <row r="4839" ht="12.75">
      <c r="D4839" s="236"/>
    </row>
    <row r="4840" ht="12.75">
      <c r="D4840" s="236"/>
    </row>
    <row r="4841" ht="12.75">
      <c r="D4841" s="236"/>
    </row>
    <row r="4842" ht="12.75">
      <c r="D4842" s="236"/>
    </row>
    <row r="4843" ht="12.75">
      <c r="D4843" s="236"/>
    </row>
    <row r="4844" ht="12.75">
      <c r="D4844" s="236"/>
    </row>
    <row r="4845" ht="12.75">
      <c r="D4845" s="236"/>
    </row>
    <row r="4846" ht="12.75">
      <c r="D4846" s="236"/>
    </row>
    <row r="4847" ht="12.75">
      <c r="D4847" s="236"/>
    </row>
    <row r="4848" ht="12.75">
      <c r="D4848" s="236"/>
    </row>
    <row r="4849" ht="12.75">
      <c r="D4849" s="236"/>
    </row>
    <row r="4850" ht="12.75">
      <c r="D4850" s="236"/>
    </row>
    <row r="4851" ht="12.75">
      <c r="D4851" s="236"/>
    </row>
    <row r="4852" ht="12.75">
      <c r="D4852" s="236"/>
    </row>
    <row r="4853" ht="12.75">
      <c r="D4853" s="236"/>
    </row>
    <row r="4854" ht="12.75">
      <c r="D4854" s="236"/>
    </row>
    <row r="4855" ht="12.75">
      <c r="D4855" s="236"/>
    </row>
    <row r="4856" ht="12.75">
      <c r="D4856" s="236"/>
    </row>
    <row r="4857" ht="12.75">
      <c r="D4857" s="236"/>
    </row>
    <row r="4858" ht="12.75">
      <c r="D4858" s="236"/>
    </row>
    <row r="4859" ht="12.75">
      <c r="D4859" s="236"/>
    </row>
    <row r="4860" ht="12.75">
      <c r="D4860" s="236"/>
    </row>
    <row r="4861" ht="12.75">
      <c r="D4861" s="236"/>
    </row>
    <row r="4862" ht="12.75">
      <c r="D4862" s="236"/>
    </row>
    <row r="4863" ht="12.75">
      <c r="D4863" s="236"/>
    </row>
    <row r="4864" ht="12.75">
      <c r="D4864" s="236"/>
    </row>
    <row r="4865" ht="12.75">
      <c r="D4865" s="236"/>
    </row>
    <row r="4866" ht="12.75">
      <c r="D4866" s="236"/>
    </row>
    <row r="4867" ht="12.75">
      <c r="D4867" s="236"/>
    </row>
    <row r="4868" ht="12.75">
      <c r="D4868" s="236"/>
    </row>
    <row r="4869" ht="12.75">
      <c r="D4869" s="236"/>
    </row>
    <row r="4870" ht="12.75">
      <c r="D4870" s="236"/>
    </row>
    <row r="4871" ht="12.75">
      <c r="D4871" s="236"/>
    </row>
    <row r="4872" ht="12.75">
      <c r="D4872" s="236"/>
    </row>
    <row r="4873" ht="12.75">
      <c r="D4873" s="236"/>
    </row>
    <row r="4874" ht="12.75">
      <c r="D4874" s="236"/>
    </row>
    <row r="4875" ht="12.75">
      <c r="D4875" s="236"/>
    </row>
    <row r="4876" ht="12.75">
      <c r="D4876" s="236"/>
    </row>
    <row r="4877" ht="12.75">
      <c r="D4877" s="236"/>
    </row>
    <row r="4878" ht="12.75">
      <c r="D4878" s="236"/>
    </row>
    <row r="4879" ht="12.75">
      <c r="D4879" s="236"/>
    </row>
    <row r="4880" ht="12.75">
      <c r="D4880" s="236"/>
    </row>
    <row r="4881" ht="12.75">
      <c r="D4881" s="236"/>
    </row>
    <row r="4882" ht="12.75">
      <c r="D4882" s="236"/>
    </row>
    <row r="4883" ht="12.75">
      <c r="D4883" s="236"/>
    </row>
    <row r="4884" ht="12.75">
      <c r="D4884" s="236"/>
    </row>
    <row r="4885" ht="12.75">
      <c r="D4885" s="236"/>
    </row>
    <row r="4886" ht="12.75">
      <c r="D4886" s="236"/>
    </row>
    <row r="4887" ht="12.75">
      <c r="D4887" s="236"/>
    </row>
    <row r="4888" ht="12.75">
      <c r="D4888" s="236"/>
    </row>
    <row r="4889" ht="12.75">
      <c r="D4889" s="236"/>
    </row>
    <row r="4890" ht="12.75">
      <c r="D4890" s="236"/>
    </row>
    <row r="4891" ht="12.75">
      <c r="D4891" s="236"/>
    </row>
    <row r="4892" ht="12.75">
      <c r="D4892" s="236"/>
    </row>
    <row r="4893" ht="12.75">
      <c r="D4893" s="236"/>
    </row>
    <row r="4894" ht="12.75">
      <c r="D4894" s="236"/>
    </row>
    <row r="4895" ht="12.75">
      <c r="D4895" s="236"/>
    </row>
    <row r="4896" ht="12.75">
      <c r="D4896" s="236"/>
    </row>
    <row r="4897" ht="12.75">
      <c r="D4897" s="236"/>
    </row>
    <row r="4898" ht="12.75">
      <c r="D4898" s="236"/>
    </row>
    <row r="4899" ht="12.75">
      <c r="D4899" s="236"/>
    </row>
    <row r="4900" ht="12.75">
      <c r="D4900" s="236"/>
    </row>
    <row r="4901" ht="12.75">
      <c r="D4901" s="236"/>
    </row>
    <row r="4902" ht="12.75">
      <c r="D4902" s="236"/>
    </row>
    <row r="4903" ht="12.75">
      <c r="D4903" s="236"/>
    </row>
    <row r="4904" ht="12.75">
      <c r="D4904" s="236"/>
    </row>
    <row r="4905" ht="12.75">
      <c r="D4905" s="236"/>
    </row>
    <row r="4906" ht="12.75">
      <c r="D4906" s="236"/>
    </row>
    <row r="4907" ht="12.75">
      <c r="D4907" s="236"/>
    </row>
    <row r="4908" ht="12.75">
      <c r="D4908" s="236"/>
    </row>
    <row r="4909" ht="12.75">
      <c r="D4909" s="236"/>
    </row>
    <row r="4910" ht="12.75">
      <c r="D4910" s="236"/>
    </row>
    <row r="4911" ht="12.75">
      <c r="D4911" s="236"/>
    </row>
    <row r="4912" ht="12.75">
      <c r="D4912" s="236"/>
    </row>
    <row r="4913" ht="12.75">
      <c r="D4913" s="236"/>
    </row>
    <row r="4914" ht="12.75">
      <c r="D4914" s="236"/>
    </row>
    <row r="4915" ht="12.75">
      <c r="D4915" s="236"/>
    </row>
    <row r="4916" ht="12.75">
      <c r="D4916" s="236"/>
    </row>
    <row r="4917" ht="12.75">
      <c r="D4917" s="236"/>
    </row>
    <row r="4918" ht="12.75">
      <c r="D4918" s="236"/>
    </row>
    <row r="4919" ht="12.75">
      <c r="D4919" s="236"/>
    </row>
    <row r="4920" ht="12.75">
      <c r="D4920" s="236"/>
    </row>
    <row r="4921" ht="12.75">
      <c r="D4921" s="236"/>
    </row>
    <row r="4922" ht="12.75">
      <c r="D4922" s="236"/>
    </row>
    <row r="4923" ht="12.75">
      <c r="D4923" s="236"/>
    </row>
    <row r="4924" ht="12.75">
      <c r="D4924" s="236"/>
    </row>
    <row r="4925" ht="12.75">
      <c r="D4925" s="236"/>
    </row>
    <row r="4926" ht="12.75">
      <c r="D4926" s="236"/>
    </row>
    <row r="4927" ht="12.75">
      <c r="D4927" s="236"/>
    </row>
    <row r="4928" ht="12.75">
      <c r="D4928" s="236"/>
    </row>
    <row r="4929" ht="12.75">
      <c r="D4929" s="236"/>
    </row>
    <row r="4930" ht="12.75">
      <c r="D4930" s="236"/>
    </row>
    <row r="4931" ht="12.75">
      <c r="D4931" s="236"/>
    </row>
    <row r="4932" ht="12.75">
      <c r="D4932" s="236"/>
    </row>
    <row r="4933" ht="12.75">
      <c r="D4933" s="236"/>
    </row>
    <row r="4934" ht="12.75">
      <c r="D4934" s="236"/>
    </row>
    <row r="4935" ht="12.75">
      <c r="D4935" s="236"/>
    </row>
    <row r="4936" ht="12.75">
      <c r="D4936" s="236"/>
    </row>
    <row r="4937" ht="12.75">
      <c r="D4937" s="236"/>
    </row>
    <row r="4938" ht="12.75">
      <c r="D4938" s="236"/>
    </row>
    <row r="4939" ht="12.75">
      <c r="D4939" s="236"/>
    </row>
    <row r="4940" ht="12.75">
      <c r="D4940" s="236"/>
    </row>
    <row r="4941" ht="12.75">
      <c r="D4941" s="236"/>
    </row>
    <row r="4942" ht="12.75">
      <c r="D4942" s="236"/>
    </row>
    <row r="4943" ht="12.75">
      <c r="D4943" s="236"/>
    </row>
    <row r="4944" ht="12.75">
      <c r="D4944" s="236"/>
    </row>
    <row r="4945" ht="12.75">
      <c r="D4945" s="236"/>
    </row>
    <row r="4946" ht="12.75">
      <c r="D4946" s="236"/>
    </row>
    <row r="4947" ht="12.75">
      <c r="D4947" s="236"/>
    </row>
    <row r="4948" ht="12.75">
      <c r="D4948" s="236"/>
    </row>
    <row r="4949" ht="12.75">
      <c r="D4949" s="236"/>
    </row>
    <row r="4950" ht="12.75">
      <c r="D4950" s="236"/>
    </row>
    <row r="4951" ht="12.75">
      <c r="D4951" s="236"/>
    </row>
    <row r="4952" ht="12.75">
      <c r="D4952" s="236"/>
    </row>
    <row r="4953" ht="12.75">
      <c r="D4953" s="236"/>
    </row>
    <row r="4954" ht="12.75">
      <c r="D4954" s="236"/>
    </row>
    <row r="4955" ht="12.75">
      <c r="D4955" s="236"/>
    </row>
    <row r="4956" ht="12.75">
      <c r="D4956" s="236"/>
    </row>
    <row r="4957" ht="12.75">
      <c r="D4957" s="236"/>
    </row>
    <row r="4958" ht="12.75">
      <c r="D4958" s="236"/>
    </row>
    <row r="4959" ht="12.75">
      <c r="D4959" s="236"/>
    </row>
  </sheetData>
  <sheetProtection sheet="1" objects="1" scenarios="1" selectLockedCells="1"/>
  <mergeCells count="2">
    <mergeCell ref="B1:G1"/>
    <mergeCell ref="D63:E6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02"/>
  <sheetViews>
    <sheetView zoomScalePageLayoutView="0" workbookViewId="0" topLeftCell="AJ25">
      <selection activeCell="BA25" sqref="BA1:BA1638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  <col min="53" max="53" width="0" style="0" hidden="1" customWidth="1"/>
  </cols>
  <sheetData>
    <row r="1" spans="1:9" ht="13.5" thickTop="1">
      <c r="A1" s="552" t="s">
        <v>6</v>
      </c>
      <c r="B1" s="553"/>
      <c r="C1" s="76" t="str">
        <f>CONCATENATE(cislostavby," ",nazevstavby)</f>
        <v>10001623 REKONSTRUKCE LŮŽKOVÝCH ODDĚLENÍ NÁSLEDNÉ PÉČE</v>
      </c>
      <c r="D1" s="77"/>
      <c r="E1" s="78"/>
      <c r="F1" s="77"/>
      <c r="G1" s="79" t="s">
        <v>45</v>
      </c>
      <c r="H1" s="80">
        <v>10001623</v>
      </c>
      <c r="I1" s="81"/>
    </row>
    <row r="2" spans="1:9" ht="13.5" thickBot="1">
      <c r="A2" s="554" t="s">
        <v>2</v>
      </c>
      <c r="B2" s="555"/>
      <c r="C2" s="82" t="str">
        <f>CONCATENATE(cisloobjektu," ",nazevobjektu)</f>
        <v>S01 REKONSTRUKCE LŮŽKOVÝCH ODDĚLENÍ</v>
      </c>
      <c r="D2" s="83"/>
      <c r="E2" s="84"/>
      <c r="F2" s="83"/>
      <c r="G2" s="556" t="s">
        <v>74</v>
      </c>
      <c r="H2" s="557"/>
      <c r="I2" s="558"/>
    </row>
    <row r="3" ht="13.5" thickTop="1">
      <c r="F3" s="13"/>
    </row>
    <row r="4" spans="1:9" ht="19.5" customHeight="1">
      <c r="A4" s="85" t="s">
        <v>46</v>
      </c>
      <c r="B4" s="86"/>
      <c r="C4" s="86"/>
      <c r="D4" s="86"/>
      <c r="E4" s="87"/>
      <c r="F4" s="86"/>
      <c r="G4" s="86"/>
      <c r="H4" s="86"/>
      <c r="I4" s="86"/>
    </row>
    <row r="5" ht="13.5" thickBot="1"/>
    <row r="6" spans="1:9" s="13" customFormat="1" ht="13.5" thickBot="1">
      <c r="A6" s="88"/>
      <c r="B6" s="89" t="s">
        <v>47</v>
      </c>
      <c r="C6" s="89"/>
      <c r="D6" s="90"/>
      <c r="E6" s="91" t="s">
        <v>48</v>
      </c>
      <c r="F6" s="92" t="s">
        <v>49</v>
      </c>
      <c r="G6" s="92" t="s">
        <v>50</v>
      </c>
      <c r="H6" s="92" t="s">
        <v>51</v>
      </c>
      <c r="I6" s="93" t="s">
        <v>28</v>
      </c>
    </row>
    <row r="7" spans="1:9" s="13" customFormat="1" ht="12.75">
      <c r="A7" s="177" t="str">
        <f>Položky!B7</f>
        <v>000</v>
      </c>
      <c r="B7" s="94" t="str">
        <f>Položky!C7</f>
        <v>Soupis vedlejších a ostatních nákladů</v>
      </c>
      <c r="D7" s="95"/>
      <c r="E7" s="178">
        <f>Položky!BA14</f>
        <v>0</v>
      </c>
      <c r="F7" s="179">
        <f>Položky!BB14</f>
        <v>0</v>
      </c>
      <c r="G7" s="179">
        <f>Položky!BC14</f>
        <v>0</v>
      </c>
      <c r="H7" s="179">
        <f>Položky!BD14</f>
        <v>0</v>
      </c>
      <c r="I7" s="180">
        <f>Položky!BE14</f>
        <v>0</v>
      </c>
    </row>
    <row r="8" spans="1:9" s="13" customFormat="1" ht="12.75">
      <c r="A8" s="177" t="str">
        <f>Položky!B15</f>
        <v>3</v>
      </c>
      <c r="B8" s="94" t="str">
        <f>Položky!C15</f>
        <v>Svislé a kompletní konstrukce</v>
      </c>
      <c r="D8" s="95"/>
      <c r="E8" s="178">
        <f>Položky!BA109</f>
        <v>0</v>
      </c>
      <c r="F8" s="179">
        <f>Položky!BB109</f>
        <v>0</v>
      </c>
      <c r="G8" s="179">
        <f>Položky!BC109</f>
        <v>0</v>
      </c>
      <c r="H8" s="179">
        <f>Položky!BD109</f>
        <v>0</v>
      </c>
      <c r="I8" s="180">
        <f>Položky!BE109</f>
        <v>0</v>
      </c>
    </row>
    <row r="9" spans="1:9" s="13" customFormat="1" ht="12.75">
      <c r="A9" s="177" t="str">
        <f>Položky!B110</f>
        <v>4</v>
      </c>
      <c r="B9" s="94" t="str">
        <f>Položky!C110</f>
        <v>Vodorovné konstrukce</v>
      </c>
      <c r="D9" s="95"/>
      <c r="E9" s="178">
        <f>Položky!BA113</f>
        <v>0</v>
      </c>
      <c r="F9" s="179">
        <f>Položky!BB113</f>
        <v>0</v>
      </c>
      <c r="G9" s="179">
        <f>Položky!BC113</f>
        <v>0</v>
      </c>
      <c r="H9" s="179">
        <f>Položky!BD113</f>
        <v>0</v>
      </c>
      <c r="I9" s="180">
        <f>Položky!BE113</f>
        <v>0</v>
      </c>
    </row>
    <row r="10" spans="1:9" s="13" customFormat="1" ht="12.75">
      <c r="A10" s="177" t="str">
        <f>Položky!B114</f>
        <v>6</v>
      </c>
      <c r="B10" s="94" t="str">
        <f>Položky!C114</f>
        <v>Úpravy povrchu, podlahy</v>
      </c>
      <c r="D10" s="95"/>
      <c r="E10" s="178">
        <f>Položky!BA260</f>
        <v>0</v>
      </c>
      <c r="F10" s="179">
        <f>Položky!BB260</f>
        <v>0</v>
      </c>
      <c r="G10" s="179">
        <f>Položky!BC260</f>
        <v>0</v>
      </c>
      <c r="H10" s="179">
        <f>Položky!BD260</f>
        <v>0</v>
      </c>
      <c r="I10" s="180">
        <f>Položky!BE260</f>
        <v>0</v>
      </c>
    </row>
    <row r="11" spans="1:9" s="13" customFormat="1" ht="12.75">
      <c r="A11" s="177" t="str">
        <f>Položky!B261</f>
        <v>94</v>
      </c>
      <c r="B11" s="94" t="str">
        <f>Položky!C261</f>
        <v>Lešení a stavební výtahy</v>
      </c>
      <c r="D11" s="95"/>
      <c r="E11" s="178">
        <f>Položky!BA274</f>
        <v>0</v>
      </c>
      <c r="F11" s="179">
        <f>Položky!BB274</f>
        <v>0</v>
      </c>
      <c r="G11" s="179">
        <f>Položky!BC274</f>
        <v>0</v>
      </c>
      <c r="H11" s="179">
        <f>Položky!BD274</f>
        <v>0</v>
      </c>
      <c r="I11" s="180">
        <f>Položky!BE274</f>
        <v>0</v>
      </c>
    </row>
    <row r="12" spans="1:9" s="13" customFormat="1" ht="12.75">
      <c r="A12" s="177" t="str">
        <f>Položky!B275</f>
        <v>95</v>
      </c>
      <c r="B12" s="94" t="str">
        <f>Položky!C275</f>
        <v>Dokončovací konstrukce na pozemních stavbách</v>
      </c>
      <c r="D12" s="95"/>
      <c r="E12" s="178">
        <f>Položky!BA323</f>
        <v>0</v>
      </c>
      <c r="F12" s="179">
        <f>Položky!BB323</f>
        <v>0</v>
      </c>
      <c r="G12" s="179">
        <f>Položky!BC323</f>
        <v>0</v>
      </c>
      <c r="H12" s="179">
        <f>Položky!BD323</f>
        <v>0</v>
      </c>
      <c r="I12" s="180">
        <f>Položky!BE323</f>
        <v>0</v>
      </c>
    </row>
    <row r="13" spans="1:9" s="13" customFormat="1" ht="12.75">
      <c r="A13" s="177" t="str">
        <f>Položky!B324</f>
        <v>96</v>
      </c>
      <c r="B13" s="94" t="str">
        <f>Položky!C324</f>
        <v>Bourání konstrukcí</v>
      </c>
      <c r="D13" s="95"/>
      <c r="E13" s="178">
        <f>Položky!BA515</f>
        <v>0</v>
      </c>
      <c r="F13" s="179">
        <f>Položky!BB515</f>
        <v>0</v>
      </c>
      <c r="G13" s="179">
        <f>Položky!BC515</f>
        <v>0</v>
      </c>
      <c r="H13" s="179">
        <f>Položky!BD515</f>
        <v>0</v>
      </c>
      <c r="I13" s="180">
        <f>Položky!BE515</f>
        <v>0</v>
      </c>
    </row>
    <row r="14" spans="1:9" s="13" customFormat="1" ht="12.75">
      <c r="A14" s="177" t="str">
        <f>Položky!B516</f>
        <v>99</v>
      </c>
      <c r="B14" s="94" t="str">
        <f>Položky!C516</f>
        <v>Staveništní přesun hmot</v>
      </c>
      <c r="D14" s="95"/>
      <c r="E14" s="178">
        <f>Položky!BA518</f>
        <v>0</v>
      </c>
      <c r="F14" s="179">
        <f>Položky!BB518</f>
        <v>0</v>
      </c>
      <c r="G14" s="179">
        <f>Položky!BC518</f>
        <v>0</v>
      </c>
      <c r="H14" s="179">
        <f>Položky!BD518</f>
        <v>0</v>
      </c>
      <c r="I14" s="180">
        <f>Položky!BE518</f>
        <v>0</v>
      </c>
    </row>
    <row r="15" spans="1:9" s="13" customFormat="1" ht="12.75">
      <c r="A15" s="177" t="str">
        <f>Položky!B519</f>
        <v>711</v>
      </c>
      <c r="B15" s="94" t="str">
        <f>Položky!C519</f>
        <v>Izolace proti vodě</v>
      </c>
      <c r="D15" s="95"/>
      <c r="E15" s="178">
        <f>Položky!BA534</f>
        <v>0</v>
      </c>
      <c r="F15" s="179">
        <f>Položky!BB534</f>
        <v>0</v>
      </c>
      <c r="G15" s="179">
        <f>Položky!BC534</f>
        <v>0</v>
      </c>
      <c r="H15" s="179">
        <f>Položky!BD534</f>
        <v>0</v>
      </c>
      <c r="I15" s="180">
        <f>Položky!BE534</f>
        <v>0</v>
      </c>
    </row>
    <row r="16" spans="1:9" s="13" customFormat="1" ht="12.75">
      <c r="A16" s="177" t="str">
        <f>Položky!B535</f>
        <v>713</v>
      </c>
      <c r="B16" s="94" t="str">
        <f>Položky!C535</f>
        <v>Izolace tepelné</v>
      </c>
      <c r="D16" s="95"/>
      <c r="E16" s="178">
        <f>Položky!BA544</f>
        <v>0</v>
      </c>
      <c r="F16" s="179">
        <f>Položky!BB544</f>
        <v>0</v>
      </c>
      <c r="G16" s="179">
        <f>Položky!BC544</f>
        <v>0</v>
      </c>
      <c r="H16" s="179">
        <f>Položky!BD544</f>
        <v>0</v>
      </c>
      <c r="I16" s="180">
        <f>Položky!BE544</f>
        <v>0</v>
      </c>
    </row>
    <row r="17" spans="1:9" s="13" customFormat="1" ht="12.75">
      <c r="A17" s="177" t="str">
        <f>Položky!B545</f>
        <v>720</v>
      </c>
      <c r="B17" s="94" t="str">
        <f>Položky!C545</f>
        <v>Zdravotechnická instalace</v>
      </c>
      <c r="D17" s="95"/>
      <c r="E17" s="178">
        <f>Položky!BA547</f>
        <v>0</v>
      </c>
      <c r="F17" s="179">
        <f>Položky!BB547</f>
        <v>0</v>
      </c>
      <c r="G17" s="179">
        <f>Položky!BC547</f>
        <v>0</v>
      </c>
      <c r="H17" s="179">
        <f>Položky!BD547</f>
        <v>0</v>
      </c>
      <c r="I17" s="180">
        <f>Položky!BE547</f>
        <v>0</v>
      </c>
    </row>
    <row r="18" spans="1:9" s="13" customFormat="1" ht="12.75">
      <c r="A18" s="177" t="str">
        <f>Položky!B548</f>
        <v>723</v>
      </c>
      <c r="B18" s="94" t="str">
        <f>Položky!C548</f>
        <v>Vnitřní plynovod</v>
      </c>
      <c r="D18" s="95"/>
      <c r="E18" s="178">
        <f>Položky!BA550</f>
        <v>0</v>
      </c>
      <c r="F18" s="179">
        <f>Položky!BB550</f>
        <v>0</v>
      </c>
      <c r="G18" s="179">
        <f>Položky!BC550</f>
        <v>0</v>
      </c>
      <c r="H18" s="179">
        <f>Položky!BD550</f>
        <v>0</v>
      </c>
      <c r="I18" s="180">
        <f>Položky!BE550</f>
        <v>0</v>
      </c>
    </row>
    <row r="19" spans="1:9" s="13" customFormat="1" ht="12.75">
      <c r="A19" s="177" t="str">
        <f>Položky!B551</f>
        <v>725</v>
      </c>
      <c r="B19" s="94" t="str">
        <f>Položky!C551</f>
        <v>Zařizovací předměty</v>
      </c>
      <c r="D19" s="95"/>
      <c r="E19" s="178">
        <f>Položky!BA560</f>
        <v>0</v>
      </c>
      <c r="F19" s="179">
        <f>Položky!BB560</f>
        <v>0</v>
      </c>
      <c r="G19" s="179">
        <f>Položky!BC560</f>
        <v>0</v>
      </c>
      <c r="H19" s="179">
        <f>Položky!BD560</f>
        <v>0</v>
      </c>
      <c r="I19" s="180">
        <f>Položky!BE560</f>
        <v>0</v>
      </c>
    </row>
    <row r="20" spans="1:9" s="13" customFormat="1" ht="12.75">
      <c r="A20" s="177" t="str">
        <f>Položky!B561</f>
        <v>730</v>
      </c>
      <c r="B20" s="94" t="str">
        <f>Položky!C561</f>
        <v>Ústřední vytápění</v>
      </c>
      <c r="D20" s="95"/>
      <c r="E20" s="178">
        <f>Položky!BA563</f>
        <v>0</v>
      </c>
      <c r="F20" s="179">
        <f>Položky!BB563</f>
        <v>0</v>
      </c>
      <c r="G20" s="179">
        <f>Položky!BC563</f>
        <v>0</v>
      </c>
      <c r="H20" s="179">
        <f>Položky!BD563</f>
        <v>0</v>
      </c>
      <c r="I20" s="180">
        <f>Položky!BE563</f>
        <v>0</v>
      </c>
    </row>
    <row r="21" spans="1:9" s="13" customFormat="1" ht="12.75">
      <c r="A21" s="177" t="str">
        <f>Položky!B564</f>
        <v>762</v>
      </c>
      <c r="B21" s="94" t="str">
        <f>Položky!C564</f>
        <v>Konstrukce tesařské</v>
      </c>
      <c r="D21" s="95"/>
      <c r="E21" s="178">
        <f>Položky!BA570</f>
        <v>0</v>
      </c>
      <c r="F21" s="179">
        <f>Položky!BB570</f>
        <v>0</v>
      </c>
      <c r="G21" s="179">
        <f>Položky!BC570</f>
        <v>0</v>
      </c>
      <c r="H21" s="179">
        <f>Položky!BD570</f>
        <v>0</v>
      </c>
      <c r="I21" s="180">
        <f>Položky!BE570</f>
        <v>0</v>
      </c>
    </row>
    <row r="22" spans="1:9" s="13" customFormat="1" ht="12.75">
      <c r="A22" s="177" t="str">
        <f>Položky!B571</f>
        <v>764</v>
      </c>
      <c r="B22" s="94" t="str">
        <f>Položky!C571</f>
        <v>Konstrukce klempířské</v>
      </c>
      <c r="D22" s="95"/>
      <c r="E22" s="178">
        <f>Položky!BA581</f>
        <v>0</v>
      </c>
      <c r="F22" s="179">
        <f>Položky!BB581</f>
        <v>0</v>
      </c>
      <c r="G22" s="179">
        <f>Položky!BC581</f>
        <v>0</v>
      </c>
      <c r="H22" s="179">
        <f>Položky!BD581</f>
        <v>0</v>
      </c>
      <c r="I22" s="180">
        <f>Položky!BE581</f>
        <v>0</v>
      </c>
    </row>
    <row r="23" spans="1:9" s="13" customFormat="1" ht="12.75">
      <c r="A23" s="177" t="str">
        <f>Položky!B582</f>
        <v>766</v>
      </c>
      <c r="B23" s="94" t="str">
        <f>Položky!C582</f>
        <v>Konstrukce truhlářské</v>
      </c>
      <c r="D23" s="95"/>
      <c r="E23" s="178">
        <f>Položky!BA626</f>
        <v>0</v>
      </c>
      <c r="F23" s="179">
        <f>Položky!BB626</f>
        <v>0</v>
      </c>
      <c r="G23" s="179">
        <f>Položky!BC626</f>
        <v>0</v>
      </c>
      <c r="H23" s="179">
        <f>Položky!BD626</f>
        <v>0</v>
      </c>
      <c r="I23" s="180">
        <f>Položky!BE626</f>
        <v>0</v>
      </c>
    </row>
    <row r="24" spans="1:9" s="13" customFormat="1" ht="12.75">
      <c r="A24" s="177" t="str">
        <f>Položky!B627</f>
        <v>767</v>
      </c>
      <c r="B24" s="94" t="str">
        <f>Položky!C627</f>
        <v>Konstrukce zámečnické</v>
      </c>
      <c r="D24" s="95"/>
      <c r="E24" s="178">
        <f>Položky!BA634</f>
        <v>0</v>
      </c>
      <c r="F24" s="179">
        <f>Položky!BB634</f>
        <v>0</v>
      </c>
      <c r="G24" s="179">
        <f>Položky!BC634</f>
        <v>0</v>
      </c>
      <c r="H24" s="179">
        <f>Položky!BD634</f>
        <v>0</v>
      </c>
      <c r="I24" s="180">
        <f>Položky!BE634</f>
        <v>0</v>
      </c>
    </row>
    <row r="25" spans="1:9" s="13" customFormat="1" ht="12.75">
      <c r="A25" s="177" t="str">
        <f>Položky!B635</f>
        <v>771</v>
      </c>
      <c r="B25" s="94" t="str">
        <f>Položky!C635</f>
        <v>Podlahy z dlaždic a obklady</v>
      </c>
      <c r="D25" s="95"/>
      <c r="E25" s="178">
        <f>Položky!BA647</f>
        <v>0</v>
      </c>
      <c r="F25" s="179">
        <f>Položky!BB647</f>
        <v>0</v>
      </c>
      <c r="G25" s="179">
        <f>Položky!BC647</f>
        <v>0</v>
      </c>
      <c r="H25" s="179">
        <f>Položky!BD647</f>
        <v>0</v>
      </c>
      <c r="I25" s="180">
        <f>Položky!BE647</f>
        <v>0</v>
      </c>
    </row>
    <row r="26" spans="1:9" s="13" customFormat="1" ht="12.75">
      <c r="A26" s="177" t="str">
        <f>Položky!B648</f>
        <v>776</v>
      </c>
      <c r="B26" s="94" t="str">
        <f>Položky!C648</f>
        <v>Podlahy povlakové</v>
      </c>
      <c r="D26" s="95"/>
      <c r="E26" s="178">
        <f>Položky!BA656</f>
        <v>0</v>
      </c>
      <c r="F26" s="179">
        <f>Položky!BB656</f>
        <v>0</v>
      </c>
      <c r="G26" s="179">
        <f>Položky!BC656</f>
        <v>0</v>
      </c>
      <c r="H26" s="179">
        <f>Položky!BD656</f>
        <v>0</v>
      </c>
      <c r="I26" s="180">
        <f>Položky!BE656</f>
        <v>0</v>
      </c>
    </row>
    <row r="27" spans="1:9" s="13" customFormat="1" ht="12.75">
      <c r="A27" s="177" t="str">
        <f>Položky!B657</f>
        <v>777</v>
      </c>
      <c r="B27" s="94" t="str">
        <f>Položky!C657</f>
        <v>Podlahy ze syntetických hmot</v>
      </c>
      <c r="D27" s="95"/>
      <c r="E27" s="178">
        <f>Položky!BA663</f>
        <v>0</v>
      </c>
      <c r="F27" s="179">
        <f>Položky!BB663</f>
        <v>0</v>
      </c>
      <c r="G27" s="179">
        <f>Položky!BC663</f>
        <v>0</v>
      </c>
      <c r="H27" s="179">
        <f>Položky!BD663</f>
        <v>0</v>
      </c>
      <c r="I27" s="180">
        <f>Položky!BE663</f>
        <v>0</v>
      </c>
    </row>
    <row r="28" spans="1:9" s="13" customFormat="1" ht="12.75">
      <c r="A28" s="177" t="str">
        <f>Položky!B664</f>
        <v>781</v>
      </c>
      <c r="B28" s="94" t="str">
        <f>Položky!C664</f>
        <v>Obklady keramické</v>
      </c>
      <c r="D28" s="95"/>
      <c r="E28" s="178">
        <f>Položky!BA673</f>
        <v>0</v>
      </c>
      <c r="F28" s="179">
        <f>Položky!BB673</f>
        <v>0</v>
      </c>
      <c r="G28" s="179">
        <f>Položky!BC673</f>
        <v>0</v>
      </c>
      <c r="H28" s="179">
        <f>Položky!BD673</f>
        <v>0</v>
      </c>
      <c r="I28" s="180">
        <f>Položky!BE673</f>
        <v>0</v>
      </c>
    </row>
    <row r="29" spans="1:9" s="13" customFormat="1" ht="12.75">
      <c r="A29" s="177" t="str">
        <f>Položky!B674</f>
        <v>783</v>
      </c>
      <c r="B29" s="94" t="str">
        <f>Položky!C674</f>
        <v>Nátěry</v>
      </c>
      <c r="D29" s="95"/>
      <c r="E29" s="178">
        <f>Položky!BA679</f>
        <v>0</v>
      </c>
      <c r="F29" s="179">
        <f>Položky!BB679</f>
        <v>0</v>
      </c>
      <c r="G29" s="179">
        <f>Položky!BC679</f>
        <v>0</v>
      </c>
      <c r="H29" s="179">
        <f>Položky!BD679</f>
        <v>0</v>
      </c>
      <c r="I29" s="180">
        <f>Položky!BE679</f>
        <v>0</v>
      </c>
    </row>
    <row r="30" spans="1:9" s="13" customFormat="1" ht="12.75">
      <c r="A30" s="177" t="str">
        <f>Položky!B680</f>
        <v>784</v>
      </c>
      <c r="B30" s="94" t="str">
        <f>Položky!C680</f>
        <v>Malby</v>
      </c>
      <c r="D30" s="95"/>
      <c r="E30" s="178">
        <f>Položky!BA689</f>
        <v>0</v>
      </c>
      <c r="F30" s="179">
        <f>Položky!BB689</f>
        <v>0</v>
      </c>
      <c r="G30" s="179">
        <f>Položky!BC689</f>
        <v>0</v>
      </c>
      <c r="H30" s="179">
        <f>Položky!BD689</f>
        <v>0</v>
      </c>
      <c r="I30" s="180">
        <f>Položky!BE689</f>
        <v>0</v>
      </c>
    </row>
    <row r="31" spans="1:9" s="13" customFormat="1" ht="12.75">
      <c r="A31" s="177" t="str">
        <f>Položky!B690</f>
        <v>799</v>
      </c>
      <c r="B31" s="94" t="str">
        <f>Položky!C690</f>
        <v>Ostatní</v>
      </c>
      <c r="D31" s="95"/>
      <c r="E31" s="178">
        <f>Položky!BA739</f>
        <v>0</v>
      </c>
      <c r="F31" s="179">
        <f>Položky!BB739</f>
        <v>0</v>
      </c>
      <c r="G31" s="179">
        <f>Položky!BC739</f>
        <v>0</v>
      </c>
      <c r="H31" s="179">
        <f>Položky!BD739</f>
        <v>0</v>
      </c>
      <c r="I31" s="180">
        <f>Položky!BE739</f>
        <v>0</v>
      </c>
    </row>
    <row r="32" spans="1:9" s="13" customFormat="1" ht="12.75">
      <c r="A32" s="177" t="str">
        <f>Položky!B740</f>
        <v>M21</v>
      </c>
      <c r="B32" s="94" t="str">
        <f>Položky!C740</f>
        <v>Elektromontáže</v>
      </c>
      <c r="D32" s="95"/>
      <c r="E32" s="178">
        <f>Položky!BA742</f>
        <v>0</v>
      </c>
      <c r="F32" s="179">
        <f>Položky!BB742</f>
        <v>0</v>
      </c>
      <c r="G32" s="179">
        <f>Položky!BC742</f>
        <v>0</v>
      </c>
      <c r="H32" s="179">
        <f>Položky!BD742</f>
        <v>0</v>
      </c>
      <c r="I32" s="180">
        <f>Položky!BE742</f>
        <v>0</v>
      </c>
    </row>
    <row r="33" spans="1:9" s="13" customFormat="1" ht="12.75">
      <c r="A33" s="177" t="str">
        <f>Položky!B743</f>
        <v>M22</v>
      </c>
      <c r="B33" s="94" t="str">
        <f>Položky!C743</f>
        <v>Montáž sdělovací a zabezp. techniky</v>
      </c>
      <c r="D33" s="95"/>
      <c r="E33" s="178">
        <f>Položky!BA745</f>
        <v>0</v>
      </c>
      <c r="F33" s="179">
        <f>Položky!BB745</f>
        <v>0</v>
      </c>
      <c r="G33" s="179">
        <f>Položky!BC745</f>
        <v>0</v>
      </c>
      <c r="H33" s="179">
        <f>Položky!BD745</f>
        <v>0</v>
      </c>
      <c r="I33" s="180">
        <f>Položky!BE745</f>
        <v>0</v>
      </c>
    </row>
    <row r="34" spans="1:9" s="13" customFormat="1" ht="12.75">
      <c r="A34" s="177" t="str">
        <f>Položky!B746</f>
        <v>M24</v>
      </c>
      <c r="B34" s="94" t="str">
        <f>Položky!C746</f>
        <v>Montáže vzduchotechnických zařízení</v>
      </c>
      <c r="D34" s="95"/>
      <c r="E34" s="178">
        <f>Položky!BA748</f>
        <v>0</v>
      </c>
      <c r="F34" s="179">
        <f>Položky!BB748</f>
        <v>0</v>
      </c>
      <c r="G34" s="179">
        <f>Položky!BC748</f>
        <v>0</v>
      </c>
      <c r="H34" s="179">
        <f>Položky!BD748</f>
        <v>0</v>
      </c>
      <c r="I34" s="180">
        <f>Položky!BE748</f>
        <v>0</v>
      </c>
    </row>
    <row r="35" spans="1:9" s="13" customFormat="1" ht="12.75">
      <c r="A35" s="177" t="str">
        <f>Položky!B749</f>
        <v>P1</v>
      </c>
      <c r="B35" s="94" t="str">
        <f>Položky!C749</f>
        <v>Podlahy</v>
      </c>
      <c r="D35" s="95"/>
      <c r="E35" s="178">
        <f>Položky!BA767</f>
        <v>0</v>
      </c>
      <c r="F35" s="179">
        <f>Položky!BB767</f>
        <v>0</v>
      </c>
      <c r="G35" s="179">
        <f>Položky!BC767</f>
        <v>0</v>
      </c>
      <c r="H35" s="179">
        <f>Položky!BD767</f>
        <v>0</v>
      </c>
      <c r="I35" s="180">
        <f>Položky!BE767</f>
        <v>0</v>
      </c>
    </row>
    <row r="36" spans="1:9" s="13" customFormat="1" ht="12.75">
      <c r="A36" s="177" t="str">
        <f>Položky!B768</f>
        <v>P2</v>
      </c>
      <c r="B36" s="94" t="str">
        <f>Položky!C768</f>
        <v>Podhledy</v>
      </c>
      <c r="D36" s="95"/>
      <c r="E36" s="178">
        <f>Položky!BA784</f>
        <v>0</v>
      </c>
      <c r="F36" s="179">
        <f>Položky!BB784</f>
        <v>0</v>
      </c>
      <c r="G36" s="179">
        <f>Položky!BC784</f>
        <v>0</v>
      </c>
      <c r="H36" s="179">
        <f>Položky!BD784</f>
        <v>0</v>
      </c>
      <c r="I36" s="180">
        <f>Položky!BE784</f>
        <v>0</v>
      </c>
    </row>
    <row r="37" spans="1:9" s="13" customFormat="1" ht="13.5" thickBot="1">
      <c r="A37" s="177" t="str">
        <f>Položky!B785</f>
        <v>D96</v>
      </c>
      <c r="B37" s="94" t="str">
        <f>Položky!C785</f>
        <v>Přesuny suti a vybouraných hmot</v>
      </c>
      <c r="D37" s="95"/>
      <c r="E37" s="178">
        <f>Položky!BA798</f>
        <v>0</v>
      </c>
      <c r="F37" s="179">
        <f>Položky!BB798</f>
        <v>0</v>
      </c>
      <c r="G37" s="179">
        <f>Položky!BC798</f>
        <v>0</v>
      </c>
      <c r="H37" s="179">
        <f>Položky!BD798</f>
        <v>0</v>
      </c>
      <c r="I37" s="180">
        <f>Položky!BE798</f>
        <v>0</v>
      </c>
    </row>
    <row r="38" spans="1:9" s="102" customFormat="1" ht="13.5" thickBot="1">
      <c r="A38" s="96"/>
      <c r="B38" s="97" t="s">
        <v>52</v>
      </c>
      <c r="C38" s="97"/>
      <c r="D38" s="98"/>
      <c r="E38" s="99">
        <f>SUM(E7:E37)</f>
        <v>0</v>
      </c>
      <c r="F38" s="100">
        <f>SUM(F7:F37)</f>
        <v>0</v>
      </c>
      <c r="G38" s="100">
        <f>SUM(G7:G37)</f>
        <v>0</v>
      </c>
      <c r="H38" s="100">
        <f>SUM(H7:H37)</f>
        <v>0</v>
      </c>
      <c r="I38" s="101">
        <f>SUM(I7:I37)</f>
        <v>0</v>
      </c>
    </row>
    <row r="39" spans="1:9" ht="12.75">
      <c r="A39" s="13"/>
      <c r="B39" s="13"/>
      <c r="C39" s="13"/>
      <c r="D39" s="13"/>
      <c r="E39" s="13"/>
      <c r="F39" s="13"/>
      <c r="G39" s="13"/>
      <c r="H39" s="13"/>
      <c r="I39" s="13"/>
    </row>
    <row r="40" spans="1:57" ht="19.5" customHeight="1">
      <c r="A40" s="86" t="s">
        <v>53</v>
      </c>
      <c r="B40" s="86"/>
      <c r="C40" s="86"/>
      <c r="D40" s="86"/>
      <c r="E40" s="86"/>
      <c r="F40" s="86"/>
      <c r="G40" s="103"/>
      <c r="H40" s="86"/>
      <c r="I40" s="86"/>
      <c r="BA40" s="35"/>
      <c r="BB40" s="35"/>
      <c r="BC40" s="35"/>
      <c r="BD40" s="35"/>
      <c r="BE40" s="35"/>
    </row>
    <row r="41" ht="13.5" thickBot="1"/>
    <row r="42" spans="1:9" ht="12.75">
      <c r="A42" s="104" t="s">
        <v>54</v>
      </c>
      <c r="B42" s="105"/>
      <c r="C42" s="105"/>
      <c r="D42" s="106"/>
      <c r="E42" s="107" t="s">
        <v>55</v>
      </c>
      <c r="F42" s="108" t="s">
        <v>56</v>
      </c>
      <c r="G42" s="109" t="s">
        <v>57</v>
      </c>
      <c r="H42" s="110"/>
      <c r="I42" s="111" t="s">
        <v>55</v>
      </c>
    </row>
    <row r="43" spans="1:53" ht="12.75">
      <c r="A43" s="112" t="s">
        <v>85</v>
      </c>
      <c r="B43" s="113"/>
      <c r="C43" s="113"/>
      <c r="D43" s="114"/>
      <c r="E43" s="115">
        <v>0</v>
      </c>
      <c r="F43" s="116">
        <v>0</v>
      </c>
      <c r="G43" s="117">
        <f aca="true" t="shared" si="0" ref="G43:G50">CHOOSE(BA43+1,HSV+PSV,HSV+PSV+Mont,HSV+PSV+Dodavka+Mont,HSV,PSV,Mont,Dodavka,Mont+Dodavka,0)</f>
        <v>0</v>
      </c>
      <c r="H43" s="118"/>
      <c r="I43" s="119">
        <f aca="true" t="shared" si="1" ref="I43:I50">E43+F43*G43/100</f>
        <v>0</v>
      </c>
      <c r="BA43">
        <v>0</v>
      </c>
    </row>
    <row r="44" spans="1:53" ht="12.75">
      <c r="A44" s="112" t="s">
        <v>1087</v>
      </c>
      <c r="B44" s="113"/>
      <c r="C44" s="113"/>
      <c r="D44" s="114"/>
      <c r="E44" s="115">
        <v>0</v>
      </c>
      <c r="F44" s="116">
        <v>0</v>
      </c>
      <c r="G44" s="117">
        <f t="shared" si="0"/>
        <v>0</v>
      </c>
      <c r="H44" s="118"/>
      <c r="I44" s="119">
        <f t="shared" si="1"/>
        <v>0</v>
      </c>
      <c r="BA44">
        <v>0</v>
      </c>
    </row>
    <row r="45" spans="1:53" ht="12.75">
      <c r="A45" s="112" t="s">
        <v>1088</v>
      </c>
      <c r="B45" s="113"/>
      <c r="C45" s="113"/>
      <c r="D45" s="114"/>
      <c r="E45" s="115">
        <v>0</v>
      </c>
      <c r="F45" s="116">
        <v>0</v>
      </c>
      <c r="G45" s="117">
        <f t="shared" si="0"/>
        <v>0</v>
      </c>
      <c r="H45" s="118"/>
      <c r="I45" s="119">
        <f t="shared" si="1"/>
        <v>0</v>
      </c>
      <c r="BA45">
        <v>0</v>
      </c>
    </row>
    <row r="46" spans="1:53" ht="12.75">
      <c r="A46" s="112" t="s">
        <v>1089</v>
      </c>
      <c r="B46" s="113"/>
      <c r="C46" s="113"/>
      <c r="D46" s="114"/>
      <c r="E46" s="115">
        <v>0</v>
      </c>
      <c r="F46" s="116">
        <v>0</v>
      </c>
      <c r="G46" s="117">
        <f t="shared" si="0"/>
        <v>0</v>
      </c>
      <c r="H46" s="118"/>
      <c r="I46" s="119">
        <f t="shared" si="1"/>
        <v>0</v>
      </c>
      <c r="BA46">
        <v>0</v>
      </c>
    </row>
    <row r="47" spans="1:53" ht="12.75">
      <c r="A47" s="112" t="s">
        <v>1090</v>
      </c>
      <c r="B47" s="113"/>
      <c r="C47" s="113"/>
      <c r="D47" s="114"/>
      <c r="E47" s="115">
        <v>0</v>
      </c>
      <c r="F47" s="116">
        <v>0</v>
      </c>
      <c r="G47" s="117">
        <f t="shared" si="0"/>
        <v>0</v>
      </c>
      <c r="H47" s="118"/>
      <c r="I47" s="119">
        <f t="shared" si="1"/>
        <v>0</v>
      </c>
      <c r="BA47">
        <v>1</v>
      </c>
    </row>
    <row r="48" spans="1:53" ht="12.75">
      <c r="A48" s="112" t="s">
        <v>81</v>
      </c>
      <c r="B48" s="113"/>
      <c r="C48" s="113"/>
      <c r="D48" s="114"/>
      <c r="E48" s="115">
        <v>0</v>
      </c>
      <c r="F48" s="116">
        <v>0</v>
      </c>
      <c r="G48" s="117">
        <f t="shared" si="0"/>
        <v>0</v>
      </c>
      <c r="H48" s="118"/>
      <c r="I48" s="119">
        <f t="shared" si="1"/>
        <v>0</v>
      </c>
      <c r="BA48">
        <v>1</v>
      </c>
    </row>
    <row r="49" spans="1:53" ht="12.75">
      <c r="A49" s="112" t="s">
        <v>1091</v>
      </c>
      <c r="B49" s="113"/>
      <c r="C49" s="113"/>
      <c r="D49" s="114"/>
      <c r="E49" s="115">
        <v>0</v>
      </c>
      <c r="F49" s="116">
        <v>0</v>
      </c>
      <c r="G49" s="117">
        <f t="shared" si="0"/>
        <v>0</v>
      </c>
      <c r="H49" s="118"/>
      <c r="I49" s="119">
        <f t="shared" si="1"/>
        <v>0</v>
      </c>
      <c r="BA49">
        <v>2</v>
      </c>
    </row>
    <row r="50" spans="1:53" ht="12.75">
      <c r="A50" s="112" t="s">
        <v>1092</v>
      </c>
      <c r="B50" s="113"/>
      <c r="C50" s="113"/>
      <c r="D50" s="114"/>
      <c r="E50" s="115">
        <v>0</v>
      </c>
      <c r="F50" s="116">
        <v>0</v>
      </c>
      <c r="G50" s="117">
        <f t="shared" si="0"/>
        <v>0</v>
      </c>
      <c r="H50" s="118"/>
      <c r="I50" s="119">
        <f t="shared" si="1"/>
        <v>0</v>
      </c>
      <c r="BA50">
        <v>2</v>
      </c>
    </row>
    <row r="51" spans="1:9" ht="13.5" thickBot="1">
      <c r="A51" s="120"/>
      <c r="B51" s="121" t="s">
        <v>58</v>
      </c>
      <c r="C51" s="122"/>
      <c r="D51" s="123"/>
      <c r="E51" s="124"/>
      <c r="F51" s="125"/>
      <c r="G51" s="125"/>
      <c r="H51" s="550">
        <f>SUM(I43:I50)</f>
        <v>0</v>
      </c>
      <c r="I51" s="551"/>
    </row>
    <row r="53" spans="2:9" ht="12.75">
      <c r="B53" s="102"/>
      <c r="F53" s="126"/>
      <c r="G53" s="127"/>
      <c r="H53" s="127"/>
      <c r="I53" s="128"/>
    </row>
    <row r="54" spans="6:9" ht="12.75">
      <c r="F54" s="126"/>
      <c r="G54" s="127"/>
      <c r="H54" s="127"/>
      <c r="I54" s="128"/>
    </row>
    <row r="55" spans="6:9" ht="12.75">
      <c r="F55" s="126"/>
      <c r="G55" s="127"/>
      <c r="H55" s="127"/>
      <c r="I55" s="128"/>
    </row>
    <row r="56" spans="6:9" ht="12.75">
      <c r="F56" s="126"/>
      <c r="G56" s="127"/>
      <c r="H56" s="127"/>
      <c r="I56" s="128"/>
    </row>
    <row r="57" spans="6:9" ht="12.75">
      <c r="F57" s="126"/>
      <c r="G57" s="127"/>
      <c r="H57" s="127"/>
      <c r="I57" s="128"/>
    </row>
    <row r="58" spans="6:9" ht="12.75">
      <c r="F58" s="126"/>
      <c r="G58" s="127"/>
      <c r="H58" s="127"/>
      <c r="I58" s="128"/>
    </row>
    <row r="59" spans="6:9" ht="12.75">
      <c r="F59" s="126"/>
      <c r="G59" s="127"/>
      <c r="H59" s="127"/>
      <c r="I59" s="128"/>
    </row>
    <row r="60" spans="6:9" ht="12.75">
      <c r="F60" s="126"/>
      <c r="G60" s="127"/>
      <c r="H60" s="127"/>
      <c r="I60" s="128"/>
    </row>
    <row r="61" spans="6:9" ht="12.75">
      <c r="F61" s="126"/>
      <c r="G61" s="127"/>
      <c r="H61" s="127"/>
      <c r="I61" s="128"/>
    </row>
    <row r="62" spans="6:9" ht="12.75">
      <c r="F62" s="126"/>
      <c r="G62" s="127"/>
      <c r="H62" s="127"/>
      <c r="I62" s="128"/>
    </row>
    <row r="63" spans="6:9" ht="12.75">
      <c r="F63" s="126"/>
      <c r="G63" s="127"/>
      <c r="H63" s="127"/>
      <c r="I63" s="128"/>
    </row>
    <row r="64" spans="6:9" ht="12.75">
      <c r="F64" s="126"/>
      <c r="G64" s="127"/>
      <c r="H64" s="127"/>
      <c r="I64" s="128"/>
    </row>
    <row r="65" spans="6:9" ht="12.75">
      <c r="F65" s="126"/>
      <c r="G65" s="127"/>
      <c r="H65" s="127"/>
      <c r="I65" s="128"/>
    </row>
    <row r="66" spans="6:9" ht="12.75">
      <c r="F66" s="126"/>
      <c r="G66" s="127"/>
      <c r="H66" s="127"/>
      <c r="I66" s="128"/>
    </row>
    <row r="67" spans="6:9" ht="12.75">
      <c r="F67" s="126"/>
      <c r="G67" s="127"/>
      <c r="H67" s="127"/>
      <c r="I67" s="128"/>
    </row>
    <row r="68" spans="6:9" ht="12.75">
      <c r="F68" s="126"/>
      <c r="G68" s="127"/>
      <c r="H68" s="127"/>
      <c r="I68" s="128"/>
    </row>
    <row r="69" spans="6:9" ht="12.75">
      <c r="F69" s="126"/>
      <c r="G69" s="127"/>
      <c r="H69" s="127"/>
      <c r="I69" s="128"/>
    </row>
    <row r="70" spans="6:9" ht="12.75">
      <c r="F70" s="126"/>
      <c r="G70" s="127"/>
      <c r="H70" s="127"/>
      <c r="I70" s="128"/>
    </row>
    <row r="71" spans="6:9" ht="12.75">
      <c r="F71" s="126"/>
      <c r="G71" s="127"/>
      <c r="H71" s="127"/>
      <c r="I71" s="128"/>
    </row>
    <row r="72" spans="6:9" ht="12.75">
      <c r="F72" s="126"/>
      <c r="G72" s="127"/>
      <c r="H72" s="127"/>
      <c r="I72" s="128"/>
    </row>
    <row r="73" spans="6:9" ht="12.75">
      <c r="F73" s="126"/>
      <c r="G73" s="127"/>
      <c r="H73" s="127"/>
      <c r="I73" s="128"/>
    </row>
    <row r="74" spans="6:9" ht="12.75">
      <c r="F74" s="126"/>
      <c r="G74" s="127"/>
      <c r="H74" s="127"/>
      <c r="I74" s="128"/>
    </row>
    <row r="75" spans="6:9" ht="12.75">
      <c r="F75" s="126"/>
      <c r="G75" s="127"/>
      <c r="H75" s="127"/>
      <c r="I75" s="128"/>
    </row>
    <row r="76" spans="6:9" ht="12.75">
      <c r="F76" s="126"/>
      <c r="G76" s="127"/>
      <c r="H76" s="127"/>
      <c r="I76" s="128"/>
    </row>
    <row r="77" spans="6:9" ht="12.75">
      <c r="F77" s="126"/>
      <c r="G77" s="127"/>
      <c r="H77" s="127"/>
      <c r="I77" s="128"/>
    </row>
    <row r="78" spans="6:9" ht="12.75">
      <c r="F78" s="126"/>
      <c r="G78" s="127"/>
      <c r="H78" s="127"/>
      <c r="I78" s="128"/>
    </row>
    <row r="79" spans="6:9" ht="12.75">
      <c r="F79" s="126"/>
      <c r="G79" s="127"/>
      <c r="H79" s="127"/>
      <c r="I79" s="128"/>
    </row>
    <row r="80" spans="6:9" ht="12.75">
      <c r="F80" s="126"/>
      <c r="G80" s="127"/>
      <c r="H80" s="127"/>
      <c r="I80" s="128"/>
    </row>
    <row r="81" spans="6:9" ht="12.75">
      <c r="F81" s="126"/>
      <c r="G81" s="127"/>
      <c r="H81" s="127"/>
      <c r="I81" s="128"/>
    </row>
    <row r="82" spans="6:9" ht="12.75">
      <c r="F82" s="126"/>
      <c r="G82" s="127"/>
      <c r="H82" s="127"/>
      <c r="I82" s="128"/>
    </row>
    <row r="83" spans="6:9" ht="12.75">
      <c r="F83" s="126"/>
      <c r="G83" s="127"/>
      <c r="H83" s="127"/>
      <c r="I83" s="128"/>
    </row>
    <row r="84" spans="6:9" ht="12.75">
      <c r="F84" s="126"/>
      <c r="G84" s="127"/>
      <c r="H84" s="127"/>
      <c r="I84" s="128"/>
    </row>
    <row r="85" spans="6:9" ht="12.75">
      <c r="F85" s="126"/>
      <c r="G85" s="127"/>
      <c r="H85" s="127"/>
      <c r="I85" s="128"/>
    </row>
    <row r="86" spans="6:9" ht="12.75">
      <c r="F86" s="126"/>
      <c r="G86" s="127"/>
      <c r="H86" s="127"/>
      <c r="I86" s="128"/>
    </row>
    <row r="87" spans="6:9" ht="12.75">
      <c r="F87" s="126"/>
      <c r="G87" s="127"/>
      <c r="H87" s="127"/>
      <c r="I87" s="128"/>
    </row>
    <row r="88" spans="6:9" ht="12.75">
      <c r="F88" s="126"/>
      <c r="G88" s="127"/>
      <c r="H88" s="127"/>
      <c r="I88" s="128"/>
    </row>
    <row r="89" spans="6:9" ht="12.75">
      <c r="F89" s="126"/>
      <c r="G89" s="127"/>
      <c r="H89" s="127"/>
      <c r="I89" s="128"/>
    </row>
    <row r="90" spans="6:9" ht="12.75">
      <c r="F90" s="126"/>
      <c r="G90" s="127"/>
      <c r="H90" s="127"/>
      <c r="I90" s="128"/>
    </row>
    <row r="91" spans="6:9" ht="12.75">
      <c r="F91" s="126"/>
      <c r="G91" s="127"/>
      <c r="H91" s="127"/>
      <c r="I91" s="128"/>
    </row>
    <row r="92" spans="6:9" ht="12.75">
      <c r="F92" s="126"/>
      <c r="G92" s="127"/>
      <c r="H92" s="127"/>
      <c r="I92" s="128"/>
    </row>
    <row r="93" spans="6:9" ht="12.75">
      <c r="F93" s="126"/>
      <c r="G93" s="127"/>
      <c r="H93" s="127"/>
      <c r="I93" s="128"/>
    </row>
    <row r="94" spans="6:9" ht="12.75">
      <c r="F94" s="126"/>
      <c r="G94" s="127"/>
      <c r="H94" s="127"/>
      <c r="I94" s="128"/>
    </row>
    <row r="95" spans="6:9" ht="12.75">
      <c r="F95" s="126"/>
      <c r="G95" s="127"/>
      <c r="H95" s="127"/>
      <c r="I95" s="128"/>
    </row>
    <row r="96" spans="6:9" ht="12.75">
      <c r="F96" s="126"/>
      <c r="G96" s="127"/>
      <c r="H96" s="127"/>
      <c r="I96" s="128"/>
    </row>
    <row r="97" spans="6:9" ht="12.75">
      <c r="F97" s="126"/>
      <c r="G97" s="127"/>
      <c r="H97" s="127"/>
      <c r="I97" s="128"/>
    </row>
    <row r="98" spans="6:9" ht="12.75">
      <c r="F98" s="126"/>
      <c r="G98" s="127"/>
      <c r="H98" s="127"/>
      <c r="I98" s="128"/>
    </row>
    <row r="99" spans="6:9" ht="12.75">
      <c r="F99" s="126"/>
      <c r="G99" s="127"/>
      <c r="H99" s="127"/>
      <c r="I99" s="128"/>
    </row>
    <row r="100" spans="6:9" ht="12.75">
      <c r="F100" s="126"/>
      <c r="G100" s="127"/>
      <c r="H100" s="127"/>
      <c r="I100" s="128"/>
    </row>
    <row r="101" spans="6:9" ht="12.75">
      <c r="F101" s="126"/>
      <c r="G101" s="127"/>
      <c r="H101" s="127"/>
      <c r="I101" s="128"/>
    </row>
    <row r="102" spans="6:9" ht="12.75">
      <c r="F102" s="126"/>
      <c r="G102" s="127"/>
      <c r="H102" s="127"/>
      <c r="I102" s="128"/>
    </row>
  </sheetData>
  <sheetProtection sheet="1" objects="1" scenarios="1" selectLockedCells="1"/>
  <mergeCells count="4">
    <mergeCell ref="H51:I51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871"/>
  <sheetViews>
    <sheetView showGridLines="0" showZeros="0" tabSelected="1" zoomScalePageLayoutView="0" workbookViewId="0" topLeftCell="A410">
      <selection activeCell="F433" sqref="F433"/>
    </sheetView>
  </sheetViews>
  <sheetFormatPr defaultColWidth="9.00390625" defaultRowHeight="12.75"/>
  <cols>
    <col min="1" max="1" width="4.375" style="129" customWidth="1"/>
    <col min="2" max="2" width="11.625" style="129" customWidth="1"/>
    <col min="3" max="3" width="40.375" style="129" customWidth="1"/>
    <col min="4" max="4" width="5.625" style="129" customWidth="1"/>
    <col min="5" max="5" width="8.625" style="138" customWidth="1"/>
    <col min="6" max="6" width="9.875" style="129" customWidth="1"/>
    <col min="7" max="7" width="13.875" style="129" customWidth="1"/>
    <col min="8" max="11" width="9.125" style="129" customWidth="1"/>
    <col min="12" max="12" width="75.375" style="129" customWidth="1"/>
    <col min="13" max="13" width="45.25390625" style="129" customWidth="1"/>
    <col min="14" max="26" width="9.125" style="129" customWidth="1"/>
    <col min="27" max="30" width="0" style="129" hidden="1" customWidth="1"/>
    <col min="31" max="51" width="9.125" style="129" customWidth="1"/>
    <col min="52" max="52" width="0" style="129" hidden="1" customWidth="1"/>
    <col min="53" max="103" width="9.125" style="129" customWidth="1"/>
    <col min="104" max="104" width="0" style="129" hidden="1" customWidth="1"/>
    <col min="105" max="16384" width="9.125" style="129" customWidth="1"/>
  </cols>
  <sheetData>
    <row r="1" spans="1:7" ht="15.75">
      <c r="A1" s="561" t="s">
        <v>59</v>
      </c>
      <c r="B1" s="561"/>
      <c r="C1" s="561"/>
      <c r="D1" s="561"/>
      <c r="E1" s="561"/>
      <c r="F1" s="561"/>
      <c r="G1" s="561"/>
    </row>
    <row r="2" spans="2:7" ht="14.25" customHeight="1" thickBot="1">
      <c r="B2" s="130"/>
      <c r="C2" s="131"/>
      <c r="D2" s="131"/>
      <c r="E2" s="132"/>
      <c r="F2" s="131"/>
      <c r="G2" s="131"/>
    </row>
    <row r="3" spans="1:7" ht="13.5" thickTop="1">
      <c r="A3" s="552" t="s">
        <v>6</v>
      </c>
      <c r="B3" s="553"/>
      <c r="C3" s="76" t="str">
        <f>CONCATENATE(cislostavby," ",nazevstavby)</f>
        <v>10001623 REKONSTRUKCE LŮŽKOVÝCH ODDĚLENÍ NÁSLEDNÉ PÉČE</v>
      </c>
      <c r="D3" s="77"/>
      <c r="E3" s="133" t="s">
        <v>1</v>
      </c>
      <c r="F3" s="134">
        <f>Rekapitulace!H1</f>
        <v>10001623</v>
      </c>
      <c r="G3" s="135"/>
    </row>
    <row r="4" spans="1:7" ht="13.5" thickBot="1">
      <c r="A4" s="562" t="s">
        <v>2</v>
      </c>
      <c r="B4" s="555"/>
      <c r="C4" s="82" t="str">
        <f>CONCATENATE(cisloobjektu," ",nazevobjektu)</f>
        <v>S01 REKONSTRUKCE LŮŽKOVÝCH ODDĚLENÍ</v>
      </c>
      <c r="D4" s="83"/>
      <c r="E4" s="563" t="str">
        <f>Rekapitulace!G2</f>
        <v>REKONSTRUKCE LŮŽKOVÝCH ODDĚLENÍ</v>
      </c>
      <c r="F4" s="564"/>
      <c r="G4" s="565"/>
    </row>
    <row r="5" spans="1:7" ht="13.5" thickTop="1">
      <c r="A5" s="136"/>
      <c r="B5" s="137"/>
      <c r="C5" s="137"/>
      <c r="G5" s="139"/>
    </row>
    <row r="6" spans="1:7" ht="12.75">
      <c r="A6" s="140" t="s">
        <v>60</v>
      </c>
      <c r="B6" s="141" t="s">
        <v>61</v>
      </c>
      <c r="C6" s="141" t="s">
        <v>62</v>
      </c>
      <c r="D6" s="141" t="s">
        <v>63</v>
      </c>
      <c r="E6" s="142" t="s">
        <v>64</v>
      </c>
      <c r="F6" s="141" t="s">
        <v>65</v>
      </c>
      <c r="G6" s="143" t="s">
        <v>66</v>
      </c>
    </row>
    <row r="7" spans="1:15" ht="12.75">
      <c r="A7" s="144" t="s">
        <v>67</v>
      </c>
      <c r="B7" s="145" t="s">
        <v>75</v>
      </c>
      <c r="C7" s="146" t="s">
        <v>76</v>
      </c>
      <c r="D7" s="147"/>
      <c r="E7" s="148"/>
      <c r="F7" s="148"/>
      <c r="G7" s="149"/>
      <c r="H7" s="150"/>
      <c r="I7" s="150"/>
      <c r="O7" s="151">
        <v>1</v>
      </c>
    </row>
    <row r="8" spans="1:104" ht="12.75">
      <c r="A8" s="152">
        <v>1</v>
      </c>
      <c r="B8" s="153" t="s">
        <v>77</v>
      </c>
      <c r="C8" s="154" t="s">
        <v>78</v>
      </c>
      <c r="D8" s="155" t="s">
        <v>79</v>
      </c>
      <c r="E8" s="156">
        <v>1</v>
      </c>
      <c r="F8" s="182"/>
      <c r="G8" s="157">
        <f aca="true" t="shared" si="0" ref="G8:G13">E8*F8</f>
        <v>0</v>
      </c>
      <c r="O8" s="151">
        <v>2</v>
      </c>
      <c r="AA8" s="129">
        <v>12</v>
      </c>
      <c r="AB8" s="129">
        <v>0</v>
      </c>
      <c r="AC8" s="129">
        <v>244</v>
      </c>
      <c r="AZ8" s="129">
        <v>1</v>
      </c>
      <c r="BA8" s="129">
        <f aca="true" t="shared" si="1" ref="BA8:BA13">IF(AZ8=1,G8,0)</f>
        <v>0</v>
      </c>
      <c r="BB8" s="129">
        <f aca="true" t="shared" si="2" ref="BB8:BB13">IF(AZ8=2,G8,0)</f>
        <v>0</v>
      </c>
      <c r="BC8" s="129">
        <f aca="true" t="shared" si="3" ref="BC8:BC13">IF(AZ8=3,G8,0)</f>
        <v>0</v>
      </c>
      <c r="BD8" s="129">
        <f aca="true" t="shared" si="4" ref="BD8:BD13">IF(AZ8=4,G8,0)</f>
        <v>0</v>
      </c>
      <c r="BE8" s="129">
        <f aca="true" t="shared" si="5" ref="BE8:BE13">IF(AZ8=5,G8,0)</f>
        <v>0</v>
      </c>
      <c r="CZ8" s="129">
        <v>0</v>
      </c>
    </row>
    <row r="9" spans="1:104" ht="12.75">
      <c r="A9" s="152">
        <v>2</v>
      </c>
      <c r="B9" s="153" t="s">
        <v>80</v>
      </c>
      <c r="C9" s="154" t="s">
        <v>81</v>
      </c>
      <c r="D9" s="155" t="s">
        <v>79</v>
      </c>
      <c r="E9" s="156">
        <v>1</v>
      </c>
      <c r="F9" s="182"/>
      <c r="G9" s="157">
        <f t="shared" si="0"/>
        <v>0</v>
      </c>
      <c r="O9" s="151">
        <v>2</v>
      </c>
      <c r="AA9" s="129">
        <v>12</v>
      </c>
      <c r="AB9" s="129">
        <v>0</v>
      </c>
      <c r="AC9" s="129">
        <v>245</v>
      </c>
      <c r="AZ9" s="129">
        <v>1</v>
      </c>
      <c r="BA9" s="129">
        <f t="shared" si="1"/>
        <v>0</v>
      </c>
      <c r="BB9" s="129">
        <f t="shared" si="2"/>
        <v>0</v>
      </c>
      <c r="BC9" s="129">
        <f t="shared" si="3"/>
        <v>0</v>
      </c>
      <c r="BD9" s="129">
        <f t="shared" si="4"/>
        <v>0</v>
      </c>
      <c r="BE9" s="129">
        <f t="shared" si="5"/>
        <v>0</v>
      </c>
      <c r="CZ9" s="129">
        <v>0</v>
      </c>
    </row>
    <row r="10" spans="1:104" ht="12.75">
      <c r="A10" s="152">
        <v>3</v>
      </c>
      <c r="B10" s="153" t="s">
        <v>82</v>
      </c>
      <c r="C10" s="154" t="s">
        <v>83</v>
      </c>
      <c r="D10" s="155" t="s">
        <v>79</v>
      </c>
      <c r="E10" s="156">
        <v>1</v>
      </c>
      <c r="F10" s="182"/>
      <c r="G10" s="157">
        <f t="shared" si="0"/>
        <v>0</v>
      </c>
      <c r="O10" s="151">
        <v>2</v>
      </c>
      <c r="AA10" s="129">
        <v>12</v>
      </c>
      <c r="AB10" s="129">
        <v>0</v>
      </c>
      <c r="AC10" s="129">
        <v>246</v>
      </c>
      <c r="AZ10" s="129">
        <v>1</v>
      </c>
      <c r="BA10" s="129">
        <f t="shared" si="1"/>
        <v>0</v>
      </c>
      <c r="BB10" s="129">
        <f t="shared" si="2"/>
        <v>0</v>
      </c>
      <c r="BC10" s="129">
        <f t="shared" si="3"/>
        <v>0</v>
      </c>
      <c r="BD10" s="129">
        <f t="shared" si="4"/>
        <v>0</v>
      </c>
      <c r="BE10" s="129">
        <f t="shared" si="5"/>
        <v>0</v>
      </c>
      <c r="CZ10" s="129">
        <v>0</v>
      </c>
    </row>
    <row r="11" spans="1:104" ht="12.75">
      <c r="A11" s="152">
        <v>4</v>
      </c>
      <c r="B11" s="153" t="s">
        <v>84</v>
      </c>
      <c r="C11" s="154" t="s">
        <v>85</v>
      </c>
      <c r="D11" s="155" t="s">
        <v>79</v>
      </c>
      <c r="E11" s="156">
        <v>1</v>
      </c>
      <c r="F11" s="182"/>
      <c r="G11" s="157">
        <f t="shared" si="0"/>
        <v>0</v>
      </c>
      <c r="O11" s="151">
        <v>2</v>
      </c>
      <c r="AA11" s="129">
        <v>12</v>
      </c>
      <c r="AB11" s="129">
        <v>0</v>
      </c>
      <c r="AC11" s="129">
        <v>247</v>
      </c>
      <c r="AZ11" s="129">
        <v>1</v>
      </c>
      <c r="BA11" s="129">
        <f t="shared" si="1"/>
        <v>0</v>
      </c>
      <c r="BB11" s="129">
        <f t="shared" si="2"/>
        <v>0</v>
      </c>
      <c r="BC11" s="129">
        <f t="shared" si="3"/>
        <v>0</v>
      </c>
      <c r="BD11" s="129">
        <f t="shared" si="4"/>
        <v>0</v>
      </c>
      <c r="BE11" s="129">
        <f t="shared" si="5"/>
        <v>0</v>
      </c>
      <c r="CZ11" s="129">
        <v>0</v>
      </c>
    </row>
    <row r="12" spans="1:104" ht="22.5">
      <c r="A12" s="152">
        <v>5</v>
      </c>
      <c r="B12" s="153" t="s">
        <v>86</v>
      </c>
      <c r="C12" s="154" t="s">
        <v>87</v>
      </c>
      <c r="D12" s="155" t="s">
        <v>79</v>
      </c>
      <c r="E12" s="156">
        <v>1</v>
      </c>
      <c r="F12" s="182"/>
      <c r="G12" s="157">
        <f t="shared" si="0"/>
        <v>0</v>
      </c>
      <c r="O12" s="151">
        <v>2</v>
      </c>
      <c r="AA12" s="129">
        <v>12</v>
      </c>
      <c r="AB12" s="129">
        <v>0</v>
      </c>
      <c r="AC12" s="129">
        <v>248</v>
      </c>
      <c r="AZ12" s="129">
        <v>1</v>
      </c>
      <c r="BA12" s="129">
        <f t="shared" si="1"/>
        <v>0</v>
      </c>
      <c r="BB12" s="129">
        <f t="shared" si="2"/>
        <v>0</v>
      </c>
      <c r="BC12" s="129">
        <f t="shared" si="3"/>
        <v>0</v>
      </c>
      <c r="BD12" s="129">
        <f t="shared" si="4"/>
        <v>0</v>
      </c>
      <c r="BE12" s="129">
        <f t="shared" si="5"/>
        <v>0</v>
      </c>
      <c r="CZ12" s="129">
        <v>0</v>
      </c>
    </row>
    <row r="13" spans="1:104" ht="12.75">
      <c r="A13" s="152">
        <v>6</v>
      </c>
      <c r="B13" s="153" t="s">
        <v>88</v>
      </c>
      <c r="C13" s="154" t="s">
        <v>89</v>
      </c>
      <c r="D13" s="155" t="s">
        <v>79</v>
      </c>
      <c r="E13" s="156">
        <v>1</v>
      </c>
      <c r="F13" s="182"/>
      <c r="G13" s="157">
        <f t="shared" si="0"/>
        <v>0</v>
      </c>
      <c r="O13" s="151">
        <v>2</v>
      </c>
      <c r="AA13" s="129">
        <v>12</v>
      </c>
      <c r="AB13" s="129">
        <v>0</v>
      </c>
      <c r="AC13" s="129">
        <v>249</v>
      </c>
      <c r="AZ13" s="129">
        <v>1</v>
      </c>
      <c r="BA13" s="129">
        <f t="shared" si="1"/>
        <v>0</v>
      </c>
      <c r="BB13" s="129">
        <f t="shared" si="2"/>
        <v>0</v>
      </c>
      <c r="BC13" s="129">
        <f t="shared" si="3"/>
        <v>0</v>
      </c>
      <c r="BD13" s="129">
        <f t="shared" si="4"/>
        <v>0</v>
      </c>
      <c r="BE13" s="129">
        <f t="shared" si="5"/>
        <v>0</v>
      </c>
      <c r="CZ13" s="129">
        <v>0</v>
      </c>
    </row>
    <row r="14" spans="1:57" ht="12.75">
      <c r="A14" s="164"/>
      <c r="B14" s="165" t="s">
        <v>70</v>
      </c>
      <c r="C14" s="166" t="str">
        <f>CONCATENATE(B7," ",C7)</f>
        <v>000 Soupis vedlejších a ostatních nákladů</v>
      </c>
      <c r="D14" s="164"/>
      <c r="E14" s="167"/>
      <c r="F14" s="167"/>
      <c r="G14" s="168">
        <f>SUM(G7:G13)</f>
        <v>0</v>
      </c>
      <c r="O14" s="151">
        <v>4</v>
      </c>
      <c r="BA14" s="169">
        <f>SUM(BA7:BA13)</f>
        <v>0</v>
      </c>
      <c r="BB14" s="169">
        <f>SUM(BB7:BB13)</f>
        <v>0</v>
      </c>
      <c r="BC14" s="169">
        <f>SUM(BC7:BC13)</f>
        <v>0</v>
      </c>
      <c r="BD14" s="169">
        <f>SUM(BD7:BD13)</f>
        <v>0</v>
      </c>
      <c r="BE14" s="169">
        <f>SUM(BE7:BE13)</f>
        <v>0</v>
      </c>
    </row>
    <row r="15" spans="1:15" ht="12.75">
      <c r="A15" s="144" t="s">
        <v>67</v>
      </c>
      <c r="B15" s="145" t="s">
        <v>90</v>
      </c>
      <c r="C15" s="146" t="s">
        <v>91</v>
      </c>
      <c r="D15" s="147"/>
      <c r="E15" s="148"/>
      <c r="F15" s="148"/>
      <c r="G15" s="149"/>
      <c r="H15" s="150"/>
      <c r="I15" s="150"/>
      <c r="O15" s="151">
        <v>1</v>
      </c>
    </row>
    <row r="16" spans="1:104" ht="22.5">
      <c r="A16" s="152">
        <v>7</v>
      </c>
      <c r="B16" s="153" t="s">
        <v>92</v>
      </c>
      <c r="C16" s="154" t="s">
        <v>93</v>
      </c>
      <c r="D16" s="155" t="s">
        <v>94</v>
      </c>
      <c r="E16" s="156">
        <v>3.1105</v>
      </c>
      <c r="F16" s="182"/>
      <c r="G16" s="157">
        <f>E16*F16</f>
        <v>0</v>
      </c>
      <c r="O16" s="151">
        <v>2</v>
      </c>
      <c r="AA16" s="129">
        <v>1</v>
      </c>
      <c r="AB16" s="129">
        <v>1</v>
      </c>
      <c r="AC16" s="129">
        <v>1</v>
      </c>
      <c r="AZ16" s="129">
        <v>1</v>
      </c>
      <c r="BA16" s="129">
        <f>IF(AZ16=1,G16,0)</f>
        <v>0</v>
      </c>
      <c r="BB16" s="129">
        <f>IF(AZ16=2,G16,0)</f>
        <v>0</v>
      </c>
      <c r="BC16" s="129">
        <f>IF(AZ16=3,G16,0)</f>
        <v>0</v>
      </c>
      <c r="BD16" s="129">
        <f>IF(AZ16=4,G16,0)</f>
        <v>0</v>
      </c>
      <c r="BE16" s="129">
        <f>IF(AZ16=5,G16,0)</f>
        <v>0</v>
      </c>
      <c r="CZ16" s="129">
        <v>1.73916</v>
      </c>
    </row>
    <row r="17" spans="1:15" ht="12.75">
      <c r="A17" s="158"/>
      <c r="B17" s="159"/>
      <c r="C17" s="559" t="s">
        <v>95</v>
      </c>
      <c r="D17" s="560"/>
      <c r="E17" s="161">
        <v>0.2025</v>
      </c>
      <c r="F17" s="162"/>
      <c r="G17" s="163"/>
      <c r="M17" s="160" t="s">
        <v>95</v>
      </c>
      <c r="O17" s="151"/>
    </row>
    <row r="18" spans="1:15" ht="12.75">
      <c r="A18" s="158"/>
      <c r="B18" s="159"/>
      <c r="C18" s="559" t="s">
        <v>96</v>
      </c>
      <c r="D18" s="560"/>
      <c r="E18" s="161">
        <v>1.072</v>
      </c>
      <c r="F18" s="162"/>
      <c r="G18" s="163"/>
      <c r="M18" s="160" t="s">
        <v>96</v>
      </c>
      <c r="O18" s="151"/>
    </row>
    <row r="19" spans="1:15" ht="12.75">
      <c r="A19" s="158"/>
      <c r="B19" s="159"/>
      <c r="C19" s="559" t="s">
        <v>97</v>
      </c>
      <c r="D19" s="560"/>
      <c r="E19" s="161">
        <v>1.206</v>
      </c>
      <c r="F19" s="162"/>
      <c r="G19" s="163"/>
      <c r="M19" s="160" t="s">
        <v>97</v>
      </c>
      <c r="O19" s="151"/>
    </row>
    <row r="20" spans="1:15" ht="12.75">
      <c r="A20" s="158"/>
      <c r="B20" s="159"/>
      <c r="C20" s="559" t="s">
        <v>98</v>
      </c>
      <c r="D20" s="560"/>
      <c r="E20" s="161">
        <v>0.63</v>
      </c>
      <c r="F20" s="162"/>
      <c r="G20" s="163"/>
      <c r="M20" s="160" t="s">
        <v>98</v>
      </c>
      <c r="O20" s="151"/>
    </row>
    <row r="21" spans="1:104" ht="22.5">
      <c r="A21" s="152">
        <v>8</v>
      </c>
      <c r="B21" s="153" t="s">
        <v>99</v>
      </c>
      <c r="C21" s="154" t="s">
        <v>2014</v>
      </c>
      <c r="D21" s="155" t="s">
        <v>94</v>
      </c>
      <c r="E21" s="156">
        <v>3.2825</v>
      </c>
      <c r="F21" s="182"/>
      <c r="G21" s="157">
        <f>E21*F21</f>
        <v>0</v>
      </c>
      <c r="O21" s="151">
        <v>2</v>
      </c>
      <c r="AA21" s="129">
        <v>1</v>
      </c>
      <c r="AB21" s="129">
        <v>1</v>
      </c>
      <c r="AC21" s="129">
        <v>1</v>
      </c>
      <c r="AZ21" s="129">
        <v>1</v>
      </c>
      <c r="BA21" s="129">
        <f>IF(AZ21=1,G21,0)</f>
        <v>0</v>
      </c>
      <c r="BB21" s="129">
        <f>IF(AZ21=2,G21,0)</f>
        <v>0</v>
      </c>
      <c r="BC21" s="129">
        <f>IF(AZ21=3,G21,0)</f>
        <v>0</v>
      </c>
      <c r="BD21" s="129">
        <f>IF(AZ21=4,G21,0)</f>
        <v>0</v>
      </c>
      <c r="BE21" s="129">
        <f>IF(AZ21=5,G21,0)</f>
        <v>0</v>
      </c>
      <c r="CZ21" s="129">
        <v>1.59957</v>
      </c>
    </row>
    <row r="22" spans="1:15" ht="12.75">
      <c r="A22" s="158"/>
      <c r="B22" s="159"/>
      <c r="C22" s="559" t="s">
        <v>100</v>
      </c>
      <c r="D22" s="560"/>
      <c r="E22" s="161">
        <v>3.2825</v>
      </c>
      <c r="F22" s="162"/>
      <c r="G22" s="163"/>
      <c r="M22" s="160" t="s">
        <v>100</v>
      </c>
      <c r="O22" s="151"/>
    </row>
    <row r="23" spans="1:104" ht="22.5">
      <c r="A23" s="152">
        <v>9</v>
      </c>
      <c r="B23" s="153" t="s">
        <v>101</v>
      </c>
      <c r="C23" s="154" t="s">
        <v>2013</v>
      </c>
      <c r="D23" s="155" t="s">
        <v>102</v>
      </c>
      <c r="E23" s="156">
        <v>24.125</v>
      </c>
      <c r="F23" s="182"/>
      <c r="G23" s="157">
        <f>E23*F23</f>
        <v>0</v>
      </c>
      <c r="O23" s="151">
        <v>2</v>
      </c>
      <c r="AA23" s="129">
        <v>1</v>
      </c>
      <c r="AB23" s="129">
        <v>1</v>
      </c>
      <c r="AC23" s="129">
        <v>1</v>
      </c>
      <c r="AZ23" s="129">
        <v>1</v>
      </c>
      <c r="BA23" s="129">
        <f>IF(AZ23=1,G23,0)</f>
        <v>0</v>
      </c>
      <c r="BB23" s="129">
        <f>IF(AZ23=2,G23,0)</f>
        <v>0</v>
      </c>
      <c r="BC23" s="129">
        <f>IF(AZ23=3,G23,0)</f>
        <v>0</v>
      </c>
      <c r="BD23" s="129">
        <f>IF(AZ23=4,G23,0)</f>
        <v>0</v>
      </c>
      <c r="BE23" s="129">
        <f>IF(AZ23=5,G23,0)</f>
        <v>0</v>
      </c>
      <c r="CZ23" s="129">
        <v>0.21171</v>
      </c>
    </row>
    <row r="24" spans="1:15" ht="12.75">
      <c r="A24" s="158"/>
      <c r="B24" s="159"/>
      <c r="C24" s="559" t="s">
        <v>103</v>
      </c>
      <c r="D24" s="560"/>
      <c r="E24" s="161">
        <v>24.125</v>
      </c>
      <c r="F24" s="162"/>
      <c r="G24" s="163"/>
      <c r="M24" s="160" t="s">
        <v>103</v>
      </c>
      <c r="O24" s="151"/>
    </row>
    <row r="25" spans="1:104" ht="12.75">
      <c r="A25" s="152">
        <v>10</v>
      </c>
      <c r="B25" s="153" t="s">
        <v>104</v>
      </c>
      <c r="C25" s="154" t="s">
        <v>2015</v>
      </c>
      <c r="D25" s="155" t="s">
        <v>102</v>
      </c>
      <c r="E25" s="156">
        <v>35.35</v>
      </c>
      <c r="F25" s="182"/>
      <c r="G25" s="157">
        <f>E25*F25</f>
        <v>0</v>
      </c>
      <c r="O25" s="151">
        <v>2</v>
      </c>
      <c r="AA25" s="129">
        <v>1</v>
      </c>
      <c r="AB25" s="129">
        <v>1</v>
      </c>
      <c r="AC25" s="129">
        <v>1</v>
      </c>
      <c r="AZ25" s="129">
        <v>1</v>
      </c>
      <c r="BA25" s="129">
        <f>IF(AZ25=1,G25,0)</f>
        <v>0</v>
      </c>
      <c r="BB25" s="129">
        <f>IF(AZ25=2,G25,0)</f>
        <v>0</v>
      </c>
      <c r="BC25" s="129">
        <f>IF(AZ25=3,G25,0)</f>
        <v>0</v>
      </c>
      <c r="BD25" s="129">
        <f>IF(AZ25=4,G25,0)</f>
        <v>0</v>
      </c>
      <c r="BE25" s="129">
        <f>IF(AZ25=5,G25,0)</f>
        <v>0</v>
      </c>
      <c r="CZ25" s="129">
        <v>0.33694</v>
      </c>
    </row>
    <row r="26" spans="1:15" ht="12.75">
      <c r="A26" s="158"/>
      <c r="B26" s="159"/>
      <c r="C26" s="559" t="s">
        <v>105</v>
      </c>
      <c r="D26" s="560"/>
      <c r="E26" s="161">
        <v>35.35</v>
      </c>
      <c r="F26" s="162"/>
      <c r="G26" s="163"/>
      <c r="M26" s="160" t="s">
        <v>105</v>
      </c>
      <c r="O26" s="151"/>
    </row>
    <row r="27" spans="1:104" ht="12.75">
      <c r="A27" s="152">
        <v>11</v>
      </c>
      <c r="B27" s="153" t="s">
        <v>106</v>
      </c>
      <c r="C27" s="154" t="s">
        <v>107</v>
      </c>
      <c r="D27" s="155" t="s">
        <v>108</v>
      </c>
      <c r="E27" s="156">
        <v>4</v>
      </c>
      <c r="F27" s="182"/>
      <c r="G27" s="157">
        <f>E27*F27</f>
        <v>0</v>
      </c>
      <c r="O27" s="151">
        <v>2</v>
      </c>
      <c r="AA27" s="129">
        <v>1</v>
      </c>
      <c r="AB27" s="129">
        <v>1</v>
      </c>
      <c r="AC27" s="129">
        <v>1</v>
      </c>
      <c r="AZ27" s="129">
        <v>1</v>
      </c>
      <c r="BA27" s="129">
        <f>IF(AZ27=1,G27,0)</f>
        <v>0</v>
      </c>
      <c r="BB27" s="129">
        <f>IF(AZ27=2,G27,0)</f>
        <v>0</v>
      </c>
      <c r="BC27" s="129">
        <f>IF(AZ27=3,G27,0)</f>
        <v>0</v>
      </c>
      <c r="BD27" s="129">
        <f>IF(AZ27=4,G27,0)</f>
        <v>0</v>
      </c>
      <c r="BE27" s="129">
        <f>IF(AZ27=5,G27,0)</f>
        <v>0</v>
      </c>
      <c r="CZ27" s="129">
        <v>0.02104</v>
      </c>
    </row>
    <row r="28" spans="1:104" ht="12.75">
      <c r="A28" s="152">
        <v>12</v>
      </c>
      <c r="B28" s="153" t="s">
        <v>109</v>
      </c>
      <c r="C28" s="154" t="s">
        <v>110</v>
      </c>
      <c r="D28" s="155" t="s">
        <v>108</v>
      </c>
      <c r="E28" s="156">
        <v>2</v>
      </c>
      <c r="F28" s="182"/>
      <c r="G28" s="157">
        <f>E28*F28</f>
        <v>0</v>
      </c>
      <c r="O28" s="151">
        <v>2</v>
      </c>
      <c r="AA28" s="129">
        <v>1</v>
      </c>
      <c r="AB28" s="129">
        <v>1</v>
      </c>
      <c r="AC28" s="129">
        <v>1</v>
      </c>
      <c r="AZ28" s="129">
        <v>1</v>
      </c>
      <c r="BA28" s="129">
        <f>IF(AZ28=1,G28,0)</f>
        <v>0</v>
      </c>
      <c r="BB28" s="129">
        <f>IF(AZ28=2,G28,0)</f>
        <v>0</v>
      </c>
      <c r="BC28" s="129">
        <f>IF(AZ28=3,G28,0)</f>
        <v>0</v>
      </c>
      <c r="BD28" s="129">
        <f>IF(AZ28=4,G28,0)</f>
        <v>0</v>
      </c>
      <c r="BE28" s="129">
        <f>IF(AZ28=5,G28,0)</f>
        <v>0</v>
      </c>
      <c r="CZ28" s="129">
        <v>0.02512</v>
      </c>
    </row>
    <row r="29" spans="1:104" ht="12.75">
      <c r="A29" s="152">
        <v>13</v>
      </c>
      <c r="B29" s="153" t="s">
        <v>111</v>
      </c>
      <c r="C29" s="154" t="s">
        <v>2016</v>
      </c>
      <c r="D29" s="155" t="s">
        <v>108</v>
      </c>
      <c r="E29" s="156">
        <v>4</v>
      </c>
      <c r="F29" s="182"/>
      <c r="G29" s="157">
        <f>E29*F29</f>
        <v>0</v>
      </c>
      <c r="O29" s="151">
        <v>2</v>
      </c>
      <c r="AA29" s="129">
        <v>1</v>
      </c>
      <c r="AB29" s="129">
        <v>1</v>
      </c>
      <c r="AC29" s="129">
        <v>1</v>
      </c>
      <c r="AZ29" s="129">
        <v>1</v>
      </c>
      <c r="BA29" s="129">
        <f>IF(AZ29=1,G29,0)</f>
        <v>0</v>
      </c>
      <c r="BB29" s="129">
        <f>IF(AZ29=2,G29,0)</f>
        <v>0</v>
      </c>
      <c r="BC29" s="129">
        <f>IF(AZ29=3,G29,0)</f>
        <v>0</v>
      </c>
      <c r="BD29" s="129">
        <f>IF(AZ29=4,G29,0)</f>
        <v>0</v>
      </c>
      <c r="BE29" s="129">
        <f>IF(AZ29=5,G29,0)</f>
        <v>0</v>
      </c>
      <c r="CZ29" s="129">
        <v>0.05422</v>
      </c>
    </row>
    <row r="30" spans="1:15" ht="12.75">
      <c r="A30" s="158"/>
      <c r="B30" s="159"/>
      <c r="C30" s="559" t="s">
        <v>112</v>
      </c>
      <c r="D30" s="560"/>
      <c r="E30" s="161">
        <v>4</v>
      </c>
      <c r="F30" s="162"/>
      <c r="G30" s="163"/>
      <c r="M30" s="160" t="s">
        <v>112</v>
      </c>
      <c r="O30" s="151"/>
    </row>
    <row r="31" spans="1:104" ht="12.75">
      <c r="A31" s="152">
        <v>14</v>
      </c>
      <c r="B31" s="153" t="s">
        <v>113</v>
      </c>
      <c r="C31" s="154" t="s">
        <v>2017</v>
      </c>
      <c r="D31" s="155" t="s">
        <v>108</v>
      </c>
      <c r="E31" s="156">
        <v>4</v>
      </c>
      <c r="F31" s="182"/>
      <c r="G31" s="157">
        <f>E31*F31</f>
        <v>0</v>
      </c>
      <c r="O31" s="151">
        <v>2</v>
      </c>
      <c r="AA31" s="129">
        <v>1</v>
      </c>
      <c r="AB31" s="129">
        <v>1</v>
      </c>
      <c r="AC31" s="129">
        <v>1</v>
      </c>
      <c r="AZ31" s="129">
        <v>1</v>
      </c>
      <c r="BA31" s="129">
        <f>IF(AZ31=1,G31,0)</f>
        <v>0</v>
      </c>
      <c r="BB31" s="129">
        <f>IF(AZ31=2,G31,0)</f>
        <v>0</v>
      </c>
      <c r="BC31" s="129">
        <f>IF(AZ31=3,G31,0)</f>
        <v>0</v>
      </c>
      <c r="BD31" s="129">
        <f>IF(AZ31=4,G31,0)</f>
        <v>0</v>
      </c>
      <c r="BE31" s="129">
        <f>IF(AZ31=5,G31,0)</f>
        <v>0</v>
      </c>
      <c r="CZ31" s="129">
        <v>0.06314</v>
      </c>
    </row>
    <row r="32" spans="1:15" ht="12.75">
      <c r="A32" s="158"/>
      <c r="B32" s="159"/>
      <c r="C32" s="559" t="s">
        <v>114</v>
      </c>
      <c r="D32" s="560"/>
      <c r="E32" s="161">
        <v>2</v>
      </c>
      <c r="F32" s="162"/>
      <c r="G32" s="163"/>
      <c r="M32" s="160" t="s">
        <v>114</v>
      </c>
      <c r="O32" s="151"/>
    </row>
    <row r="33" spans="1:15" ht="12.75">
      <c r="A33" s="158"/>
      <c r="B33" s="159"/>
      <c r="C33" s="559" t="s">
        <v>115</v>
      </c>
      <c r="D33" s="560"/>
      <c r="E33" s="161">
        <v>2</v>
      </c>
      <c r="F33" s="162"/>
      <c r="G33" s="163"/>
      <c r="M33" s="160" t="s">
        <v>115</v>
      </c>
      <c r="O33" s="151"/>
    </row>
    <row r="34" spans="1:104" ht="12.75">
      <c r="A34" s="152">
        <v>15</v>
      </c>
      <c r="B34" s="153" t="s">
        <v>116</v>
      </c>
      <c r="C34" s="154" t="s">
        <v>117</v>
      </c>
      <c r="D34" s="155" t="s">
        <v>94</v>
      </c>
      <c r="E34" s="156">
        <v>2.3111</v>
      </c>
      <c r="F34" s="182"/>
      <c r="G34" s="157">
        <f>E34*F34</f>
        <v>0</v>
      </c>
      <c r="O34" s="151">
        <v>2</v>
      </c>
      <c r="AA34" s="129">
        <v>1</v>
      </c>
      <c r="AB34" s="129">
        <v>1</v>
      </c>
      <c r="AC34" s="129">
        <v>1</v>
      </c>
      <c r="AZ34" s="129">
        <v>1</v>
      </c>
      <c r="BA34" s="129">
        <f>IF(AZ34=1,G34,0)</f>
        <v>0</v>
      </c>
      <c r="BB34" s="129">
        <f>IF(AZ34=2,G34,0)</f>
        <v>0</v>
      </c>
      <c r="BC34" s="129">
        <f>IF(AZ34=3,G34,0)</f>
        <v>0</v>
      </c>
      <c r="BD34" s="129">
        <f>IF(AZ34=4,G34,0)</f>
        <v>0</v>
      </c>
      <c r="BE34" s="129">
        <f>IF(AZ34=5,G34,0)</f>
        <v>0</v>
      </c>
      <c r="CZ34" s="129">
        <v>2.52501</v>
      </c>
    </row>
    <row r="35" spans="1:15" ht="12.75">
      <c r="A35" s="158"/>
      <c r="B35" s="159"/>
      <c r="C35" s="559" t="s">
        <v>118</v>
      </c>
      <c r="D35" s="560"/>
      <c r="E35" s="161">
        <v>0.4819</v>
      </c>
      <c r="F35" s="162"/>
      <c r="G35" s="163"/>
      <c r="M35" s="160" t="s">
        <v>118</v>
      </c>
      <c r="O35" s="151"/>
    </row>
    <row r="36" spans="1:15" ht="12.75">
      <c r="A36" s="158"/>
      <c r="B36" s="159"/>
      <c r="C36" s="559" t="s">
        <v>119</v>
      </c>
      <c r="D36" s="560"/>
      <c r="E36" s="161">
        <v>0.6233</v>
      </c>
      <c r="F36" s="162"/>
      <c r="G36" s="163"/>
      <c r="M36" s="160" t="s">
        <v>119</v>
      </c>
      <c r="O36" s="151"/>
    </row>
    <row r="37" spans="1:15" ht="12.75">
      <c r="A37" s="158"/>
      <c r="B37" s="159"/>
      <c r="C37" s="559" t="s">
        <v>120</v>
      </c>
      <c r="D37" s="560"/>
      <c r="E37" s="161">
        <v>0.852</v>
      </c>
      <c r="F37" s="162"/>
      <c r="G37" s="163"/>
      <c r="M37" s="160" t="s">
        <v>120</v>
      </c>
      <c r="O37" s="151"/>
    </row>
    <row r="38" spans="1:15" ht="12.75">
      <c r="A38" s="158"/>
      <c r="B38" s="159"/>
      <c r="C38" s="559" t="s">
        <v>121</v>
      </c>
      <c r="D38" s="560"/>
      <c r="E38" s="161">
        <v>0.156</v>
      </c>
      <c r="F38" s="162"/>
      <c r="G38" s="163"/>
      <c r="M38" s="160" t="s">
        <v>121</v>
      </c>
      <c r="O38" s="151"/>
    </row>
    <row r="39" spans="1:15" ht="12.75">
      <c r="A39" s="158"/>
      <c r="B39" s="159"/>
      <c r="C39" s="559" t="s">
        <v>122</v>
      </c>
      <c r="D39" s="560"/>
      <c r="E39" s="161">
        <v>0.198</v>
      </c>
      <c r="F39" s="162"/>
      <c r="G39" s="163"/>
      <c r="M39" s="160" t="s">
        <v>122</v>
      </c>
      <c r="O39" s="151"/>
    </row>
    <row r="40" spans="1:104" ht="12.75">
      <c r="A40" s="152">
        <v>16</v>
      </c>
      <c r="B40" s="153" t="s">
        <v>123</v>
      </c>
      <c r="C40" s="154" t="s">
        <v>124</v>
      </c>
      <c r="D40" s="155" t="s">
        <v>102</v>
      </c>
      <c r="E40" s="156">
        <v>22.5205</v>
      </c>
      <c r="F40" s="182"/>
      <c r="G40" s="157">
        <f>E40*F40</f>
        <v>0</v>
      </c>
      <c r="O40" s="151">
        <v>2</v>
      </c>
      <c r="AA40" s="129">
        <v>1</v>
      </c>
      <c r="AB40" s="129">
        <v>1</v>
      </c>
      <c r="AC40" s="129">
        <v>1</v>
      </c>
      <c r="AZ40" s="129">
        <v>1</v>
      </c>
      <c r="BA40" s="129">
        <f>IF(AZ40=1,G40,0)</f>
        <v>0</v>
      </c>
      <c r="BB40" s="129">
        <f>IF(AZ40=2,G40,0)</f>
        <v>0</v>
      </c>
      <c r="BC40" s="129">
        <f>IF(AZ40=3,G40,0)</f>
        <v>0</v>
      </c>
      <c r="BD40" s="129">
        <f>IF(AZ40=4,G40,0)</f>
        <v>0</v>
      </c>
      <c r="BE40" s="129">
        <f>IF(AZ40=5,G40,0)</f>
        <v>0</v>
      </c>
      <c r="CZ40" s="129">
        <v>0.00884</v>
      </c>
    </row>
    <row r="41" spans="1:15" ht="12.75">
      <c r="A41" s="158"/>
      <c r="B41" s="159"/>
      <c r="C41" s="559" t="s">
        <v>125</v>
      </c>
      <c r="D41" s="560"/>
      <c r="E41" s="161">
        <v>4.8175</v>
      </c>
      <c r="F41" s="162"/>
      <c r="G41" s="163"/>
      <c r="M41" s="160" t="s">
        <v>125</v>
      </c>
      <c r="O41" s="151"/>
    </row>
    <row r="42" spans="1:15" ht="12.75">
      <c r="A42" s="158"/>
      <c r="B42" s="159"/>
      <c r="C42" s="559" t="s">
        <v>126</v>
      </c>
      <c r="D42" s="560"/>
      <c r="E42" s="161">
        <v>5.685</v>
      </c>
      <c r="F42" s="162"/>
      <c r="G42" s="163"/>
      <c r="M42" s="160" t="s">
        <v>126</v>
      </c>
      <c r="O42" s="151"/>
    </row>
    <row r="43" spans="1:15" ht="12.75">
      <c r="A43" s="158"/>
      <c r="B43" s="159"/>
      <c r="C43" s="559" t="s">
        <v>127</v>
      </c>
      <c r="D43" s="560"/>
      <c r="E43" s="161">
        <v>1.34</v>
      </c>
      <c r="F43" s="162"/>
      <c r="G43" s="163"/>
      <c r="M43" s="160" t="s">
        <v>127</v>
      </c>
      <c r="O43" s="151"/>
    </row>
    <row r="44" spans="1:15" ht="12.75">
      <c r="A44" s="158"/>
      <c r="B44" s="159"/>
      <c r="C44" s="559" t="s">
        <v>128</v>
      </c>
      <c r="D44" s="560"/>
      <c r="E44" s="161">
        <v>10.678</v>
      </c>
      <c r="F44" s="162"/>
      <c r="G44" s="163"/>
      <c r="M44" s="160" t="s">
        <v>128</v>
      </c>
      <c r="O44" s="151"/>
    </row>
    <row r="45" spans="1:104" ht="12.75">
      <c r="A45" s="152">
        <v>17</v>
      </c>
      <c r="B45" s="153" t="s">
        <v>129</v>
      </c>
      <c r="C45" s="154" t="s">
        <v>130</v>
      </c>
      <c r="D45" s="155" t="s">
        <v>102</v>
      </c>
      <c r="E45" s="156">
        <v>22.52</v>
      </c>
      <c r="F45" s="182"/>
      <c r="G45" s="157">
        <f>E45*F45</f>
        <v>0</v>
      </c>
      <c r="O45" s="151">
        <v>2</v>
      </c>
      <c r="AA45" s="129">
        <v>1</v>
      </c>
      <c r="AB45" s="129">
        <v>1</v>
      </c>
      <c r="AC45" s="129">
        <v>1</v>
      </c>
      <c r="AZ45" s="129">
        <v>1</v>
      </c>
      <c r="BA45" s="129">
        <f>IF(AZ45=1,G45,0)</f>
        <v>0</v>
      </c>
      <c r="BB45" s="129">
        <f>IF(AZ45=2,G45,0)</f>
        <v>0</v>
      </c>
      <c r="BC45" s="129">
        <f>IF(AZ45=3,G45,0)</f>
        <v>0</v>
      </c>
      <c r="BD45" s="129">
        <f>IF(AZ45=4,G45,0)</f>
        <v>0</v>
      </c>
      <c r="BE45" s="129">
        <f>IF(AZ45=5,G45,0)</f>
        <v>0</v>
      </c>
      <c r="CZ45" s="129">
        <v>0</v>
      </c>
    </row>
    <row r="46" spans="1:104" ht="22.5">
      <c r="A46" s="152">
        <v>18</v>
      </c>
      <c r="B46" s="153" t="s">
        <v>131</v>
      </c>
      <c r="C46" s="154" t="s">
        <v>132</v>
      </c>
      <c r="D46" s="155" t="s">
        <v>133</v>
      </c>
      <c r="E46" s="156">
        <v>0.1324</v>
      </c>
      <c r="F46" s="182"/>
      <c r="G46" s="157">
        <f>E46*F46</f>
        <v>0</v>
      </c>
      <c r="O46" s="151">
        <v>2</v>
      </c>
      <c r="AA46" s="129">
        <v>1</v>
      </c>
      <c r="AB46" s="129">
        <v>1</v>
      </c>
      <c r="AC46" s="129">
        <v>1</v>
      </c>
      <c r="AZ46" s="129">
        <v>1</v>
      </c>
      <c r="BA46" s="129">
        <f>IF(AZ46=1,G46,0)</f>
        <v>0</v>
      </c>
      <c r="BB46" s="129">
        <f>IF(AZ46=2,G46,0)</f>
        <v>0</v>
      </c>
      <c r="BC46" s="129">
        <f>IF(AZ46=3,G46,0)</f>
        <v>0</v>
      </c>
      <c r="BD46" s="129">
        <f>IF(AZ46=4,G46,0)</f>
        <v>0</v>
      </c>
      <c r="BE46" s="129">
        <f>IF(AZ46=5,G46,0)</f>
        <v>0</v>
      </c>
      <c r="CZ46" s="129">
        <v>1.09</v>
      </c>
    </row>
    <row r="47" spans="1:15" ht="12.75">
      <c r="A47" s="158"/>
      <c r="B47" s="159"/>
      <c r="C47" s="559" t="s">
        <v>134</v>
      </c>
      <c r="D47" s="560"/>
      <c r="E47" s="161">
        <v>0.1324</v>
      </c>
      <c r="F47" s="162"/>
      <c r="G47" s="163"/>
      <c r="M47" s="160" t="s">
        <v>134</v>
      </c>
      <c r="O47" s="151"/>
    </row>
    <row r="48" spans="1:104" ht="22.5">
      <c r="A48" s="152">
        <v>19</v>
      </c>
      <c r="B48" s="153" t="s">
        <v>135</v>
      </c>
      <c r="C48" s="154" t="s">
        <v>136</v>
      </c>
      <c r="D48" s="155" t="s">
        <v>133</v>
      </c>
      <c r="E48" s="156">
        <v>0.4687</v>
      </c>
      <c r="F48" s="182"/>
      <c r="G48" s="157">
        <f>E48*F48</f>
        <v>0</v>
      </c>
      <c r="O48" s="151">
        <v>2</v>
      </c>
      <c r="AA48" s="129">
        <v>1</v>
      </c>
      <c r="AB48" s="129">
        <v>1</v>
      </c>
      <c r="AC48" s="129">
        <v>1</v>
      </c>
      <c r="AZ48" s="129">
        <v>1</v>
      </c>
      <c r="BA48" s="129">
        <f>IF(AZ48=1,G48,0)</f>
        <v>0</v>
      </c>
      <c r="BB48" s="129">
        <f>IF(AZ48=2,G48,0)</f>
        <v>0</v>
      </c>
      <c r="BC48" s="129">
        <f>IF(AZ48=3,G48,0)</f>
        <v>0</v>
      </c>
      <c r="BD48" s="129">
        <f>IF(AZ48=4,G48,0)</f>
        <v>0</v>
      </c>
      <c r="BE48" s="129">
        <f>IF(AZ48=5,G48,0)</f>
        <v>0</v>
      </c>
      <c r="CZ48" s="129">
        <v>1.09</v>
      </c>
    </row>
    <row r="49" spans="1:15" ht="12.75">
      <c r="A49" s="158"/>
      <c r="B49" s="159"/>
      <c r="C49" s="559" t="s">
        <v>137</v>
      </c>
      <c r="D49" s="560"/>
      <c r="E49" s="161">
        <v>0.0671</v>
      </c>
      <c r="F49" s="162"/>
      <c r="G49" s="163"/>
      <c r="M49" s="160" t="s">
        <v>137</v>
      </c>
      <c r="O49" s="151"/>
    </row>
    <row r="50" spans="1:15" ht="12.75">
      <c r="A50" s="158"/>
      <c r="B50" s="159"/>
      <c r="C50" s="559" t="s">
        <v>138</v>
      </c>
      <c r="D50" s="560"/>
      <c r="E50" s="161">
        <v>0.0444</v>
      </c>
      <c r="F50" s="162"/>
      <c r="G50" s="163"/>
      <c r="M50" s="160" t="s">
        <v>138</v>
      </c>
      <c r="O50" s="151"/>
    </row>
    <row r="51" spans="1:15" ht="12.75">
      <c r="A51" s="158"/>
      <c r="B51" s="159"/>
      <c r="C51" s="559" t="s">
        <v>139</v>
      </c>
      <c r="D51" s="560"/>
      <c r="E51" s="161">
        <v>0.1007</v>
      </c>
      <c r="F51" s="162"/>
      <c r="G51" s="163"/>
      <c r="M51" s="160" t="s">
        <v>139</v>
      </c>
      <c r="O51" s="151"/>
    </row>
    <row r="52" spans="1:15" ht="12.75">
      <c r="A52" s="158"/>
      <c r="B52" s="159"/>
      <c r="C52" s="559" t="s">
        <v>140</v>
      </c>
      <c r="D52" s="560"/>
      <c r="E52" s="161">
        <v>0.1798</v>
      </c>
      <c r="F52" s="162"/>
      <c r="G52" s="163"/>
      <c r="M52" s="160" t="s">
        <v>140</v>
      </c>
      <c r="O52" s="151"/>
    </row>
    <row r="53" spans="1:15" ht="12.75">
      <c r="A53" s="158"/>
      <c r="B53" s="159"/>
      <c r="C53" s="559" t="s">
        <v>141</v>
      </c>
      <c r="D53" s="560"/>
      <c r="E53" s="161">
        <v>0.0767</v>
      </c>
      <c r="F53" s="162"/>
      <c r="G53" s="163"/>
      <c r="M53" s="160" t="s">
        <v>141</v>
      </c>
      <c r="O53" s="151"/>
    </row>
    <row r="54" spans="1:104" ht="22.5">
      <c r="A54" s="152">
        <v>20</v>
      </c>
      <c r="B54" s="153" t="s">
        <v>142</v>
      </c>
      <c r="C54" s="154" t="s">
        <v>143</v>
      </c>
      <c r="D54" s="155" t="s">
        <v>133</v>
      </c>
      <c r="E54" s="156">
        <v>0.3197</v>
      </c>
      <c r="F54" s="182"/>
      <c r="G54" s="157">
        <f>E54*F54</f>
        <v>0</v>
      </c>
      <c r="O54" s="151">
        <v>2</v>
      </c>
      <c r="AA54" s="129">
        <v>1</v>
      </c>
      <c r="AB54" s="129">
        <v>1</v>
      </c>
      <c r="AC54" s="129">
        <v>1</v>
      </c>
      <c r="AZ54" s="129">
        <v>1</v>
      </c>
      <c r="BA54" s="129">
        <f>IF(AZ54=1,G54,0)</f>
        <v>0</v>
      </c>
      <c r="BB54" s="129">
        <f>IF(AZ54=2,G54,0)</f>
        <v>0</v>
      </c>
      <c r="BC54" s="129">
        <f>IF(AZ54=3,G54,0)</f>
        <v>0</v>
      </c>
      <c r="BD54" s="129">
        <f>IF(AZ54=4,G54,0)</f>
        <v>0</v>
      </c>
      <c r="BE54" s="129">
        <f>IF(AZ54=5,G54,0)</f>
        <v>0</v>
      </c>
      <c r="CZ54" s="129">
        <v>1.09</v>
      </c>
    </row>
    <row r="55" spans="1:15" ht="12.75">
      <c r="A55" s="158"/>
      <c r="B55" s="159"/>
      <c r="C55" s="559" t="s">
        <v>144</v>
      </c>
      <c r="D55" s="560"/>
      <c r="E55" s="161">
        <v>0.0927</v>
      </c>
      <c r="F55" s="162"/>
      <c r="G55" s="163"/>
      <c r="M55" s="160" t="s">
        <v>144</v>
      </c>
      <c r="O55" s="151"/>
    </row>
    <row r="56" spans="1:15" ht="12.75">
      <c r="A56" s="158"/>
      <c r="B56" s="159"/>
      <c r="C56" s="559" t="s">
        <v>145</v>
      </c>
      <c r="D56" s="560"/>
      <c r="E56" s="161">
        <v>0.227</v>
      </c>
      <c r="F56" s="162"/>
      <c r="G56" s="163"/>
      <c r="M56" s="160" t="s">
        <v>145</v>
      </c>
      <c r="O56" s="151"/>
    </row>
    <row r="57" spans="1:104" ht="22.5">
      <c r="A57" s="152">
        <v>21</v>
      </c>
      <c r="B57" s="153" t="s">
        <v>146</v>
      </c>
      <c r="C57" s="154" t="s">
        <v>147</v>
      </c>
      <c r="D57" s="155" t="s">
        <v>133</v>
      </c>
      <c r="E57" s="156">
        <v>0.0773</v>
      </c>
      <c r="F57" s="182"/>
      <c r="G57" s="157">
        <f>E57*F57</f>
        <v>0</v>
      </c>
      <c r="O57" s="151">
        <v>2</v>
      </c>
      <c r="AA57" s="129">
        <v>1</v>
      </c>
      <c r="AB57" s="129">
        <v>1</v>
      </c>
      <c r="AC57" s="129">
        <v>1</v>
      </c>
      <c r="AZ57" s="129">
        <v>1</v>
      </c>
      <c r="BA57" s="129">
        <f>IF(AZ57=1,G57,0)</f>
        <v>0</v>
      </c>
      <c r="BB57" s="129">
        <f>IF(AZ57=2,G57,0)</f>
        <v>0</v>
      </c>
      <c r="BC57" s="129">
        <f>IF(AZ57=3,G57,0)</f>
        <v>0</v>
      </c>
      <c r="BD57" s="129">
        <f>IF(AZ57=4,G57,0)</f>
        <v>0</v>
      </c>
      <c r="BE57" s="129">
        <f>IF(AZ57=5,G57,0)</f>
        <v>0</v>
      </c>
      <c r="CZ57" s="129">
        <v>1.09</v>
      </c>
    </row>
    <row r="58" spans="1:15" ht="12.75">
      <c r="A58" s="158"/>
      <c r="B58" s="159"/>
      <c r="C58" s="559" t="s">
        <v>148</v>
      </c>
      <c r="D58" s="560"/>
      <c r="E58" s="161">
        <v>0.0773</v>
      </c>
      <c r="F58" s="162"/>
      <c r="G58" s="163"/>
      <c r="M58" s="160" t="s">
        <v>148</v>
      </c>
      <c r="O58" s="151"/>
    </row>
    <row r="59" spans="1:104" ht="22.5">
      <c r="A59" s="152">
        <v>22</v>
      </c>
      <c r="B59" s="153" t="s">
        <v>149</v>
      </c>
      <c r="C59" s="154" t="s">
        <v>150</v>
      </c>
      <c r="D59" s="155" t="s">
        <v>133</v>
      </c>
      <c r="E59" s="156">
        <v>0.3548</v>
      </c>
      <c r="F59" s="182"/>
      <c r="G59" s="157">
        <f>E59*F59</f>
        <v>0</v>
      </c>
      <c r="O59" s="151">
        <v>2</v>
      </c>
      <c r="AA59" s="129">
        <v>1</v>
      </c>
      <c r="AB59" s="129">
        <v>1</v>
      </c>
      <c r="AC59" s="129">
        <v>1</v>
      </c>
      <c r="AZ59" s="129">
        <v>1</v>
      </c>
      <c r="BA59" s="129">
        <f>IF(AZ59=1,G59,0)</f>
        <v>0</v>
      </c>
      <c r="BB59" s="129">
        <f>IF(AZ59=2,G59,0)</f>
        <v>0</v>
      </c>
      <c r="BC59" s="129">
        <f>IF(AZ59=3,G59,0)</f>
        <v>0</v>
      </c>
      <c r="BD59" s="129">
        <f>IF(AZ59=4,G59,0)</f>
        <v>0</v>
      </c>
      <c r="BE59" s="129">
        <f>IF(AZ59=5,G59,0)</f>
        <v>0</v>
      </c>
      <c r="CZ59" s="129">
        <v>1.09</v>
      </c>
    </row>
    <row r="60" spans="1:15" ht="12.75">
      <c r="A60" s="158"/>
      <c r="B60" s="159"/>
      <c r="C60" s="559" t="s">
        <v>151</v>
      </c>
      <c r="D60" s="560"/>
      <c r="E60" s="161">
        <v>0.3548</v>
      </c>
      <c r="F60" s="162"/>
      <c r="G60" s="163"/>
      <c r="M60" s="160" t="s">
        <v>151</v>
      </c>
      <c r="O60" s="151"/>
    </row>
    <row r="61" spans="1:104" ht="22.5">
      <c r="A61" s="152">
        <v>23</v>
      </c>
      <c r="B61" s="153" t="s">
        <v>152</v>
      </c>
      <c r="C61" s="154" t="s">
        <v>153</v>
      </c>
      <c r="D61" s="155" t="s">
        <v>133</v>
      </c>
      <c r="E61" s="156">
        <v>0.317</v>
      </c>
      <c r="F61" s="182"/>
      <c r="G61" s="157">
        <f>E61*F61</f>
        <v>0</v>
      </c>
      <c r="O61" s="151">
        <v>2</v>
      </c>
      <c r="AA61" s="129">
        <v>1</v>
      </c>
      <c r="AB61" s="129">
        <v>1</v>
      </c>
      <c r="AC61" s="129">
        <v>1</v>
      </c>
      <c r="AZ61" s="129">
        <v>1</v>
      </c>
      <c r="BA61" s="129">
        <f>IF(AZ61=1,G61,0)</f>
        <v>0</v>
      </c>
      <c r="BB61" s="129">
        <f>IF(AZ61=2,G61,0)</f>
        <v>0</v>
      </c>
      <c r="BC61" s="129">
        <f>IF(AZ61=3,G61,0)</f>
        <v>0</v>
      </c>
      <c r="BD61" s="129">
        <f>IF(AZ61=4,G61,0)</f>
        <v>0</v>
      </c>
      <c r="BE61" s="129">
        <f>IF(AZ61=5,G61,0)</f>
        <v>0</v>
      </c>
      <c r="CZ61" s="129">
        <v>1.09</v>
      </c>
    </row>
    <row r="62" spans="1:15" ht="12.75">
      <c r="A62" s="158"/>
      <c r="B62" s="159"/>
      <c r="C62" s="559" t="s">
        <v>154</v>
      </c>
      <c r="D62" s="560"/>
      <c r="E62" s="161">
        <v>0.317</v>
      </c>
      <c r="F62" s="162"/>
      <c r="G62" s="163"/>
      <c r="M62" s="160" t="s">
        <v>154</v>
      </c>
      <c r="O62" s="151"/>
    </row>
    <row r="63" spans="1:104" ht="12.75">
      <c r="A63" s="152">
        <v>24</v>
      </c>
      <c r="B63" s="153" t="s">
        <v>155</v>
      </c>
      <c r="C63" s="154" t="s">
        <v>156</v>
      </c>
      <c r="D63" s="155" t="s">
        <v>102</v>
      </c>
      <c r="E63" s="156">
        <v>3.36</v>
      </c>
      <c r="F63" s="182"/>
      <c r="G63" s="157">
        <f>E63*F63</f>
        <v>0</v>
      </c>
      <c r="O63" s="151">
        <v>2</v>
      </c>
      <c r="AA63" s="129">
        <v>1</v>
      </c>
      <c r="AB63" s="129">
        <v>1</v>
      </c>
      <c r="AC63" s="129">
        <v>1</v>
      </c>
      <c r="AZ63" s="129">
        <v>1</v>
      </c>
      <c r="BA63" s="129">
        <f>IF(AZ63=1,G63,0)</f>
        <v>0</v>
      </c>
      <c r="BB63" s="129">
        <f>IF(AZ63=2,G63,0)</f>
        <v>0</v>
      </c>
      <c r="BC63" s="129">
        <f>IF(AZ63=3,G63,0)</f>
        <v>0</v>
      </c>
      <c r="BD63" s="129">
        <f>IF(AZ63=4,G63,0)</f>
        <v>0</v>
      </c>
      <c r="BE63" s="129">
        <f>IF(AZ63=5,G63,0)</f>
        <v>0</v>
      </c>
      <c r="CZ63" s="129">
        <v>0.1253</v>
      </c>
    </row>
    <row r="64" spans="1:15" ht="12.75">
      <c r="A64" s="158"/>
      <c r="B64" s="159"/>
      <c r="C64" s="559" t="s">
        <v>157</v>
      </c>
      <c r="D64" s="560"/>
      <c r="E64" s="161">
        <v>0.8</v>
      </c>
      <c r="F64" s="162"/>
      <c r="G64" s="163"/>
      <c r="M64" s="160" t="s">
        <v>157</v>
      </c>
      <c r="O64" s="151"/>
    </row>
    <row r="65" spans="1:15" ht="12.75">
      <c r="A65" s="158"/>
      <c r="B65" s="159"/>
      <c r="C65" s="559" t="s">
        <v>158</v>
      </c>
      <c r="D65" s="560"/>
      <c r="E65" s="161">
        <v>0.8</v>
      </c>
      <c r="F65" s="162"/>
      <c r="G65" s="163"/>
      <c r="M65" s="160" t="s">
        <v>158</v>
      </c>
      <c r="O65" s="151"/>
    </row>
    <row r="66" spans="1:15" ht="12.75">
      <c r="A66" s="158"/>
      <c r="B66" s="159"/>
      <c r="C66" s="559" t="s">
        <v>159</v>
      </c>
      <c r="D66" s="560"/>
      <c r="E66" s="161">
        <v>0.8</v>
      </c>
      <c r="F66" s="162"/>
      <c r="G66" s="163"/>
      <c r="M66" s="160" t="s">
        <v>159</v>
      </c>
      <c r="O66" s="151"/>
    </row>
    <row r="67" spans="1:15" ht="12.75">
      <c r="A67" s="158"/>
      <c r="B67" s="159"/>
      <c r="C67" s="559" t="s">
        <v>160</v>
      </c>
      <c r="D67" s="560"/>
      <c r="E67" s="161">
        <v>0.96</v>
      </c>
      <c r="F67" s="162"/>
      <c r="G67" s="163"/>
      <c r="M67" s="160" t="s">
        <v>160</v>
      </c>
      <c r="O67" s="151"/>
    </row>
    <row r="68" spans="1:104" ht="12.75">
      <c r="A68" s="152">
        <v>25</v>
      </c>
      <c r="B68" s="153" t="s">
        <v>161</v>
      </c>
      <c r="C68" s="154" t="s">
        <v>162</v>
      </c>
      <c r="D68" s="155" t="s">
        <v>102</v>
      </c>
      <c r="E68" s="156">
        <v>11.605</v>
      </c>
      <c r="F68" s="182"/>
      <c r="G68" s="157">
        <f>E68*F68</f>
        <v>0</v>
      </c>
      <c r="O68" s="151">
        <v>2</v>
      </c>
      <c r="AA68" s="129">
        <v>1</v>
      </c>
      <c r="AB68" s="129">
        <v>1</v>
      </c>
      <c r="AC68" s="129">
        <v>1</v>
      </c>
      <c r="AZ68" s="129">
        <v>1</v>
      </c>
      <c r="BA68" s="129">
        <f>IF(AZ68=1,G68,0)</f>
        <v>0</v>
      </c>
      <c r="BB68" s="129">
        <f>IF(AZ68=2,G68,0)</f>
        <v>0</v>
      </c>
      <c r="BC68" s="129">
        <f>IF(AZ68=3,G68,0)</f>
        <v>0</v>
      </c>
      <c r="BD68" s="129">
        <f>IF(AZ68=4,G68,0)</f>
        <v>0</v>
      </c>
      <c r="BE68" s="129">
        <f>IF(AZ68=5,G68,0)</f>
        <v>0</v>
      </c>
      <c r="CZ68" s="129">
        <v>0.07471</v>
      </c>
    </row>
    <row r="69" spans="1:15" ht="12.75">
      <c r="A69" s="158"/>
      <c r="B69" s="159"/>
      <c r="C69" s="559" t="s">
        <v>163</v>
      </c>
      <c r="D69" s="560"/>
      <c r="E69" s="161">
        <v>11.605</v>
      </c>
      <c r="F69" s="162"/>
      <c r="G69" s="163"/>
      <c r="M69" s="160" t="s">
        <v>163</v>
      </c>
      <c r="O69" s="151"/>
    </row>
    <row r="70" spans="1:104" ht="12.75">
      <c r="A70" s="152">
        <v>26</v>
      </c>
      <c r="B70" s="153" t="s">
        <v>164</v>
      </c>
      <c r="C70" s="154" t="s">
        <v>165</v>
      </c>
      <c r="D70" s="155" t="s">
        <v>102</v>
      </c>
      <c r="E70" s="156">
        <v>195.561</v>
      </c>
      <c r="F70" s="182"/>
      <c r="G70" s="157">
        <f>E70*F70</f>
        <v>0</v>
      </c>
      <c r="O70" s="151">
        <v>2</v>
      </c>
      <c r="AA70" s="129">
        <v>1</v>
      </c>
      <c r="AB70" s="129">
        <v>1</v>
      </c>
      <c r="AC70" s="129">
        <v>1</v>
      </c>
      <c r="AZ70" s="129">
        <v>1</v>
      </c>
      <c r="BA70" s="129">
        <f>IF(AZ70=1,G70,0)</f>
        <v>0</v>
      </c>
      <c r="BB70" s="129">
        <f>IF(AZ70=2,G70,0)</f>
        <v>0</v>
      </c>
      <c r="BC70" s="129">
        <f>IF(AZ70=3,G70,0)</f>
        <v>0</v>
      </c>
      <c r="BD70" s="129">
        <f>IF(AZ70=4,G70,0)</f>
        <v>0</v>
      </c>
      <c r="BE70" s="129">
        <f>IF(AZ70=5,G70,0)</f>
        <v>0</v>
      </c>
      <c r="CZ70" s="129">
        <v>0.09403</v>
      </c>
    </row>
    <row r="71" spans="1:15" ht="12.75">
      <c r="A71" s="158"/>
      <c r="B71" s="159"/>
      <c r="C71" s="559" t="s">
        <v>166</v>
      </c>
      <c r="D71" s="560"/>
      <c r="E71" s="161">
        <v>21.27</v>
      </c>
      <c r="F71" s="162"/>
      <c r="G71" s="163"/>
      <c r="M71" s="160" t="s">
        <v>166</v>
      </c>
      <c r="O71" s="151"/>
    </row>
    <row r="72" spans="1:15" ht="12.75">
      <c r="A72" s="158"/>
      <c r="B72" s="159"/>
      <c r="C72" s="559" t="s">
        <v>167</v>
      </c>
      <c r="D72" s="560"/>
      <c r="E72" s="161">
        <v>32.428</v>
      </c>
      <c r="F72" s="162"/>
      <c r="G72" s="163"/>
      <c r="M72" s="160" t="s">
        <v>167</v>
      </c>
      <c r="O72" s="151"/>
    </row>
    <row r="73" spans="1:15" ht="12.75">
      <c r="A73" s="158"/>
      <c r="B73" s="159"/>
      <c r="C73" s="559" t="s">
        <v>168</v>
      </c>
      <c r="D73" s="560"/>
      <c r="E73" s="161">
        <v>21.278</v>
      </c>
      <c r="F73" s="162"/>
      <c r="G73" s="163"/>
      <c r="M73" s="160" t="s">
        <v>168</v>
      </c>
      <c r="O73" s="151"/>
    </row>
    <row r="74" spans="1:15" ht="12.75">
      <c r="A74" s="158"/>
      <c r="B74" s="159"/>
      <c r="C74" s="559" t="s">
        <v>169</v>
      </c>
      <c r="D74" s="560"/>
      <c r="E74" s="161">
        <v>38.215</v>
      </c>
      <c r="F74" s="162"/>
      <c r="G74" s="163"/>
      <c r="M74" s="160" t="s">
        <v>169</v>
      </c>
      <c r="O74" s="151"/>
    </row>
    <row r="75" spans="1:15" ht="12.75">
      <c r="A75" s="158"/>
      <c r="B75" s="159"/>
      <c r="C75" s="559" t="s">
        <v>170</v>
      </c>
      <c r="D75" s="560"/>
      <c r="E75" s="161">
        <v>1.645</v>
      </c>
      <c r="F75" s="162"/>
      <c r="G75" s="163"/>
      <c r="M75" s="160" t="s">
        <v>170</v>
      </c>
      <c r="O75" s="151"/>
    </row>
    <row r="76" spans="1:15" ht="12.75">
      <c r="A76" s="158"/>
      <c r="B76" s="159"/>
      <c r="C76" s="559" t="s">
        <v>171</v>
      </c>
      <c r="D76" s="560"/>
      <c r="E76" s="161">
        <v>25.365</v>
      </c>
      <c r="F76" s="162"/>
      <c r="G76" s="163"/>
      <c r="M76" s="160" t="s">
        <v>171</v>
      </c>
      <c r="O76" s="151"/>
    </row>
    <row r="77" spans="1:15" ht="12.75">
      <c r="A77" s="158"/>
      <c r="B77" s="159"/>
      <c r="C77" s="559" t="s">
        <v>172</v>
      </c>
      <c r="D77" s="560"/>
      <c r="E77" s="161">
        <v>13.965</v>
      </c>
      <c r="F77" s="162"/>
      <c r="G77" s="163"/>
      <c r="M77" s="160" t="s">
        <v>172</v>
      </c>
      <c r="O77" s="151"/>
    </row>
    <row r="78" spans="1:15" ht="12.75">
      <c r="A78" s="158"/>
      <c r="B78" s="159"/>
      <c r="C78" s="559" t="s">
        <v>173</v>
      </c>
      <c r="D78" s="560"/>
      <c r="E78" s="161">
        <v>39.345</v>
      </c>
      <c r="F78" s="162"/>
      <c r="G78" s="163"/>
      <c r="M78" s="160" t="s">
        <v>173</v>
      </c>
      <c r="O78" s="151"/>
    </row>
    <row r="79" spans="1:15" ht="12.75">
      <c r="A79" s="158"/>
      <c r="B79" s="159"/>
      <c r="C79" s="559" t="s">
        <v>174</v>
      </c>
      <c r="D79" s="560"/>
      <c r="E79" s="161">
        <v>2.05</v>
      </c>
      <c r="F79" s="162"/>
      <c r="G79" s="163"/>
      <c r="M79" s="160" t="s">
        <v>174</v>
      </c>
      <c r="O79" s="151"/>
    </row>
    <row r="80" spans="1:104" ht="12.75">
      <c r="A80" s="152">
        <v>27</v>
      </c>
      <c r="B80" s="153" t="s">
        <v>175</v>
      </c>
      <c r="C80" s="154" t="s">
        <v>176</v>
      </c>
      <c r="D80" s="155" t="s">
        <v>102</v>
      </c>
      <c r="E80" s="156">
        <v>24.19</v>
      </c>
      <c r="F80" s="182"/>
      <c r="G80" s="157">
        <f>E80*F80</f>
        <v>0</v>
      </c>
      <c r="O80" s="151">
        <v>2</v>
      </c>
      <c r="AA80" s="129">
        <v>1</v>
      </c>
      <c r="AB80" s="129">
        <v>1</v>
      </c>
      <c r="AC80" s="129">
        <v>1</v>
      </c>
      <c r="AZ80" s="129">
        <v>1</v>
      </c>
      <c r="BA80" s="129">
        <f>IF(AZ80=1,G80,0)</f>
        <v>0</v>
      </c>
      <c r="BB80" s="129">
        <f>IF(AZ80=2,G80,0)</f>
        <v>0</v>
      </c>
      <c r="BC80" s="129">
        <f>IF(AZ80=3,G80,0)</f>
        <v>0</v>
      </c>
      <c r="BD80" s="129">
        <f>IF(AZ80=4,G80,0)</f>
        <v>0</v>
      </c>
      <c r="BE80" s="129">
        <f>IF(AZ80=5,G80,0)</f>
        <v>0</v>
      </c>
      <c r="CZ80" s="129">
        <v>0.11219</v>
      </c>
    </row>
    <row r="81" spans="1:15" ht="12.75">
      <c r="A81" s="158"/>
      <c r="B81" s="159"/>
      <c r="C81" s="559" t="s">
        <v>177</v>
      </c>
      <c r="D81" s="560"/>
      <c r="E81" s="161">
        <v>5.56</v>
      </c>
      <c r="F81" s="162"/>
      <c r="G81" s="163"/>
      <c r="M81" s="160" t="s">
        <v>177</v>
      </c>
      <c r="O81" s="151"/>
    </row>
    <row r="82" spans="1:15" ht="12.75">
      <c r="A82" s="158"/>
      <c r="B82" s="159"/>
      <c r="C82" s="559" t="s">
        <v>178</v>
      </c>
      <c r="D82" s="560"/>
      <c r="E82" s="161">
        <v>7.32</v>
      </c>
      <c r="F82" s="162"/>
      <c r="G82" s="163"/>
      <c r="M82" s="160" t="s">
        <v>178</v>
      </c>
      <c r="O82" s="151"/>
    </row>
    <row r="83" spans="1:15" ht="12.75">
      <c r="A83" s="158"/>
      <c r="B83" s="159"/>
      <c r="C83" s="559" t="s">
        <v>179</v>
      </c>
      <c r="D83" s="560"/>
      <c r="E83" s="161">
        <v>7.35</v>
      </c>
      <c r="F83" s="162"/>
      <c r="G83" s="163"/>
      <c r="M83" s="160" t="s">
        <v>179</v>
      </c>
      <c r="O83" s="151"/>
    </row>
    <row r="84" spans="1:15" ht="12.75">
      <c r="A84" s="158"/>
      <c r="B84" s="159"/>
      <c r="C84" s="559" t="s">
        <v>180</v>
      </c>
      <c r="D84" s="560"/>
      <c r="E84" s="161">
        <v>3.96</v>
      </c>
      <c r="F84" s="162"/>
      <c r="G84" s="163"/>
      <c r="M84" s="160" t="s">
        <v>180</v>
      </c>
      <c r="O84" s="151"/>
    </row>
    <row r="85" spans="1:104" ht="22.5">
      <c r="A85" s="152">
        <v>28</v>
      </c>
      <c r="B85" s="153" t="s">
        <v>181</v>
      </c>
      <c r="C85" s="154" t="s">
        <v>182</v>
      </c>
      <c r="D85" s="155" t="s">
        <v>102</v>
      </c>
      <c r="E85" s="156">
        <v>233.1</v>
      </c>
      <c r="F85" s="182"/>
      <c r="G85" s="157">
        <f>E85*F85</f>
        <v>0</v>
      </c>
      <c r="O85" s="151">
        <v>2</v>
      </c>
      <c r="AA85" s="129">
        <v>1</v>
      </c>
      <c r="AB85" s="129">
        <v>1</v>
      </c>
      <c r="AC85" s="129">
        <v>1</v>
      </c>
      <c r="AZ85" s="129">
        <v>1</v>
      </c>
      <c r="BA85" s="129">
        <f>IF(AZ85=1,G85,0)</f>
        <v>0</v>
      </c>
      <c r="BB85" s="129">
        <f>IF(AZ85=2,G85,0)</f>
        <v>0</v>
      </c>
      <c r="BC85" s="129">
        <f>IF(AZ85=3,G85,0)</f>
        <v>0</v>
      </c>
      <c r="BD85" s="129">
        <f>IF(AZ85=4,G85,0)</f>
        <v>0</v>
      </c>
      <c r="BE85" s="129">
        <f>IF(AZ85=5,G85,0)</f>
        <v>0</v>
      </c>
      <c r="CZ85" s="129">
        <v>0.01852</v>
      </c>
    </row>
    <row r="86" spans="1:15" ht="12.75">
      <c r="A86" s="158"/>
      <c r="B86" s="159"/>
      <c r="C86" s="559" t="s">
        <v>183</v>
      </c>
      <c r="D86" s="560"/>
      <c r="E86" s="161">
        <v>233.1</v>
      </c>
      <c r="F86" s="162"/>
      <c r="G86" s="163"/>
      <c r="M86" s="160" t="s">
        <v>183</v>
      </c>
      <c r="O86" s="151"/>
    </row>
    <row r="87" spans="1:104" ht="22.5">
      <c r="A87" s="152">
        <v>29</v>
      </c>
      <c r="B87" s="153" t="s">
        <v>184</v>
      </c>
      <c r="C87" s="154" t="s">
        <v>185</v>
      </c>
      <c r="D87" s="155" t="s">
        <v>102</v>
      </c>
      <c r="E87" s="156">
        <v>278.33</v>
      </c>
      <c r="F87" s="182"/>
      <c r="G87" s="157">
        <f>E87*F87</f>
        <v>0</v>
      </c>
      <c r="O87" s="151">
        <v>2</v>
      </c>
      <c r="AA87" s="129">
        <v>1</v>
      </c>
      <c r="AB87" s="129">
        <v>1</v>
      </c>
      <c r="AC87" s="129">
        <v>1</v>
      </c>
      <c r="AZ87" s="129">
        <v>1</v>
      </c>
      <c r="BA87" s="129">
        <f>IF(AZ87=1,G87,0)</f>
        <v>0</v>
      </c>
      <c r="BB87" s="129">
        <f>IF(AZ87=2,G87,0)</f>
        <v>0</v>
      </c>
      <c r="BC87" s="129">
        <f>IF(AZ87=3,G87,0)</f>
        <v>0</v>
      </c>
      <c r="BD87" s="129">
        <f>IF(AZ87=4,G87,0)</f>
        <v>0</v>
      </c>
      <c r="BE87" s="129">
        <f>IF(AZ87=5,G87,0)</f>
        <v>0</v>
      </c>
      <c r="CZ87" s="129">
        <v>0.0201</v>
      </c>
    </row>
    <row r="88" spans="1:15" ht="12.75">
      <c r="A88" s="158"/>
      <c r="B88" s="159"/>
      <c r="C88" s="559" t="s">
        <v>186</v>
      </c>
      <c r="D88" s="560"/>
      <c r="E88" s="161">
        <v>278.33</v>
      </c>
      <c r="F88" s="162"/>
      <c r="G88" s="163"/>
      <c r="M88" s="160" t="s">
        <v>186</v>
      </c>
      <c r="O88" s="151"/>
    </row>
    <row r="89" spans="1:104" ht="22.5">
      <c r="A89" s="152">
        <v>30</v>
      </c>
      <c r="B89" s="153" t="s">
        <v>187</v>
      </c>
      <c r="C89" s="154" t="s">
        <v>188</v>
      </c>
      <c r="D89" s="155" t="s">
        <v>102</v>
      </c>
      <c r="E89" s="156">
        <v>24.4</v>
      </c>
      <c r="F89" s="182"/>
      <c r="G89" s="157">
        <f>E89*F89</f>
        <v>0</v>
      </c>
      <c r="O89" s="151">
        <v>2</v>
      </c>
      <c r="AA89" s="129">
        <v>1</v>
      </c>
      <c r="AB89" s="129">
        <v>1</v>
      </c>
      <c r="AC89" s="129">
        <v>1</v>
      </c>
      <c r="AZ89" s="129">
        <v>1</v>
      </c>
      <c r="BA89" s="129">
        <f>IF(AZ89=1,G89,0)</f>
        <v>0</v>
      </c>
      <c r="BB89" s="129">
        <f>IF(AZ89=2,G89,0)</f>
        <v>0</v>
      </c>
      <c r="BC89" s="129">
        <f>IF(AZ89=3,G89,0)</f>
        <v>0</v>
      </c>
      <c r="BD89" s="129">
        <f>IF(AZ89=4,G89,0)</f>
        <v>0</v>
      </c>
      <c r="BE89" s="129">
        <f>IF(AZ89=5,G89,0)</f>
        <v>0</v>
      </c>
      <c r="CZ89" s="129">
        <v>0.01852</v>
      </c>
    </row>
    <row r="90" spans="1:15" ht="12.75">
      <c r="A90" s="158"/>
      <c r="B90" s="159"/>
      <c r="C90" s="559" t="s">
        <v>189</v>
      </c>
      <c r="D90" s="560"/>
      <c r="E90" s="161">
        <v>278.8</v>
      </c>
      <c r="F90" s="162"/>
      <c r="G90" s="163"/>
      <c r="M90" s="160" t="s">
        <v>189</v>
      </c>
      <c r="O90" s="151"/>
    </row>
    <row r="91" spans="1:104" ht="22.5">
      <c r="A91" s="152">
        <v>31</v>
      </c>
      <c r="B91" s="153" t="s">
        <v>187</v>
      </c>
      <c r="C91" s="154" t="s">
        <v>188</v>
      </c>
      <c r="D91" s="155" t="s">
        <v>102</v>
      </c>
      <c r="E91" s="156">
        <v>59.67</v>
      </c>
      <c r="F91" s="182"/>
      <c r="G91" s="157">
        <f>E91*F91</f>
        <v>0</v>
      </c>
      <c r="O91" s="151">
        <v>2</v>
      </c>
      <c r="AA91" s="129">
        <v>1</v>
      </c>
      <c r="AB91" s="129">
        <v>1</v>
      </c>
      <c r="AC91" s="129">
        <v>1</v>
      </c>
      <c r="AZ91" s="129">
        <v>1</v>
      </c>
      <c r="BA91" s="129">
        <f>IF(AZ91=1,G91,0)</f>
        <v>0</v>
      </c>
      <c r="BB91" s="129">
        <f>IF(AZ91=2,G91,0)</f>
        <v>0</v>
      </c>
      <c r="BC91" s="129">
        <f>IF(AZ91=3,G91,0)</f>
        <v>0</v>
      </c>
      <c r="BD91" s="129">
        <f>IF(AZ91=4,G91,0)</f>
        <v>0</v>
      </c>
      <c r="BE91" s="129">
        <f>IF(AZ91=5,G91,0)</f>
        <v>0</v>
      </c>
      <c r="CZ91" s="129">
        <v>0.01852</v>
      </c>
    </row>
    <row r="92" spans="1:15" ht="12.75">
      <c r="A92" s="158"/>
      <c r="B92" s="159"/>
      <c r="C92" s="559" t="s">
        <v>190</v>
      </c>
      <c r="D92" s="560"/>
      <c r="E92" s="161">
        <v>59.67</v>
      </c>
      <c r="F92" s="162"/>
      <c r="G92" s="163"/>
      <c r="M92" s="160" t="s">
        <v>190</v>
      </c>
      <c r="O92" s="151"/>
    </row>
    <row r="93" spans="1:104" ht="22.5">
      <c r="A93" s="152">
        <v>32</v>
      </c>
      <c r="B93" s="153" t="s">
        <v>191</v>
      </c>
      <c r="C93" s="154" t="s">
        <v>192</v>
      </c>
      <c r="D93" s="155" t="s">
        <v>102</v>
      </c>
      <c r="E93" s="156">
        <v>16.4</v>
      </c>
      <c r="F93" s="182"/>
      <c r="G93" s="157">
        <f>E93*F93</f>
        <v>0</v>
      </c>
      <c r="O93" s="151">
        <v>2</v>
      </c>
      <c r="AA93" s="129">
        <v>1</v>
      </c>
      <c r="AB93" s="129">
        <v>1</v>
      </c>
      <c r="AC93" s="129">
        <v>1</v>
      </c>
      <c r="AZ93" s="129">
        <v>1</v>
      </c>
      <c r="BA93" s="129">
        <f>IF(AZ93=1,G93,0)</f>
        <v>0</v>
      </c>
      <c r="BB93" s="129">
        <f>IF(AZ93=2,G93,0)</f>
        <v>0</v>
      </c>
      <c r="BC93" s="129">
        <f>IF(AZ93=3,G93,0)</f>
        <v>0</v>
      </c>
      <c r="BD93" s="129">
        <f>IF(AZ93=4,G93,0)</f>
        <v>0</v>
      </c>
      <c r="BE93" s="129">
        <f>IF(AZ93=5,G93,0)</f>
        <v>0</v>
      </c>
      <c r="CZ93" s="129">
        <v>0.0201</v>
      </c>
    </row>
    <row r="94" spans="1:15" ht="12.75">
      <c r="A94" s="158"/>
      <c r="B94" s="159"/>
      <c r="C94" s="559" t="s">
        <v>189</v>
      </c>
      <c r="D94" s="560"/>
      <c r="E94" s="161">
        <v>278.8</v>
      </c>
      <c r="F94" s="162"/>
      <c r="G94" s="163"/>
      <c r="M94" s="160" t="s">
        <v>189</v>
      </c>
      <c r="O94" s="151"/>
    </row>
    <row r="95" spans="1:104" ht="22.5">
      <c r="A95" s="152">
        <v>33</v>
      </c>
      <c r="B95" s="153" t="s">
        <v>193</v>
      </c>
      <c r="C95" s="154" t="s">
        <v>194</v>
      </c>
      <c r="D95" s="155" t="s">
        <v>195</v>
      </c>
      <c r="E95" s="156">
        <v>45.7</v>
      </c>
      <c r="F95" s="182"/>
      <c r="G95" s="157">
        <f>E95*F95</f>
        <v>0</v>
      </c>
      <c r="O95" s="151">
        <v>2</v>
      </c>
      <c r="AA95" s="129">
        <v>1</v>
      </c>
      <c r="AB95" s="129">
        <v>1</v>
      </c>
      <c r="AC95" s="129">
        <v>1</v>
      </c>
      <c r="AZ95" s="129">
        <v>1</v>
      </c>
      <c r="BA95" s="129">
        <f>IF(AZ95=1,G95,0)</f>
        <v>0</v>
      </c>
      <c r="BB95" s="129">
        <f>IF(AZ95=2,G95,0)</f>
        <v>0</v>
      </c>
      <c r="BC95" s="129">
        <f>IF(AZ95=3,G95,0)</f>
        <v>0</v>
      </c>
      <c r="BD95" s="129">
        <f>IF(AZ95=4,G95,0)</f>
        <v>0</v>
      </c>
      <c r="BE95" s="129">
        <f>IF(AZ95=5,G95,0)</f>
        <v>0</v>
      </c>
      <c r="CZ95" s="129">
        <v>0.01306</v>
      </c>
    </row>
    <row r="96" spans="1:15" ht="12.75">
      <c r="A96" s="158"/>
      <c r="B96" s="159"/>
      <c r="C96" s="559" t="s">
        <v>189</v>
      </c>
      <c r="D96" s="560"/>
      <c r="E96" s="161">
        <v>278.8</v>
      </c>
      <c r="F96" s="162"/>
      <c r="G96" s="163"/>
      <c r="M96" s="160" t="s">
        <v>189</v>
      </c>
      <c r="O96" s="151"/>
    </row>
    <row r="97" spans="1:104" ht="12.75">
      <c r="A97" s="152">
        <v>34</v>
      </c>
      <c r="B97" s="153" t="s">
        <v>196</v>
      </c>
      <c r="C97" s="154" t="s">
        <v>197</v>
      </c>
      <c r="D97" s="155" t="s">
        <v>195</v>
      </c>
      <c r="E97" s="156">
        <v>77.78</v>
      </c>
      <c r="F97" s="182"/>
      <c r="G97" s="157">
        <f>E97*F97</f>
        <v>0</v>
      </c>
      <c r="O97" s="151">
        <v>2</v>
      </c>
      <c r="AA97" s="129">
        <v>1</v>
      </c>
      <c r="AB97" s="129">
        <v>1</v>
      </c>
      <c r="AC97" s="129">
        <v>1</v>
      </c>
      <c r="AZ97" s="129">
        <v>1</v>
      </c>
      <c r="BA97" s="129">
        <f>IF(AZ97=1,G97,0)</f>
        <v>0</v>
      </c>
      <c r="BB97" s="129">
        <f>IF(AZ97=2,G97,0)</f>
        <v>0</v>
      </c>
      <c r="BC97" s="129">
        <f>IF(AZ97=3,G97,0)</f>
        <v>0</v>
      </c>
      <c r="BD97" s="129">
        <f>IF(AZ97=4,G97,0)</f>
        <v>0</v>
      </c>
      <c r="BE97" s="129">
        <f>IF(AZ97=5,G97,0)</f>
        <v>0</v>
      </c>
      <c r="CZ97" s="129">
        <v>0.00102</v>
      </c>
    </row>
    <row r="98" spans="1:15" ht="12.75">
      <c r="A98" s="158"/>
      <c r="B98" s="159"/>
      <c r="C98" s="559" t="s">
        <v>198</v>
      </c>
      <c r="D98" s="560"/>
      <c r="E98" s="161">
        <v>4.3</v>
      </c>
      <c r="F98" s="162"/>
      <c r="G98" s="163"/>
      <c r="M98" s="160" t="s">
        <v>198</v>
      </c>
      <c r="O98" s="151"/>
    </row>
    <row r="99" spans="1:15" ht="12.75">
      <c r="A99" s="158"/>
      <c r="B99" s="159"/>
      <c r="C99" s="559" t="s">
        <v>199</v>
      </c>
      <c r="D99" s="560"/>
      <c r="E99" s="161">
        <v>20.28</v>
      </c>
      <c r="F99" s="162"/>
      <c r="G99" s="163"/>
      <c r="M99" s="160" t="s">
        <v>199</v>
      </c>
      <c r="O99" s="151"/>
    </row>
    <row r="100" spans="1:15" ht="12.75">
      <c r="A100" s="158"/>
      <c r="B100" s="159"/>
      <c r="C100" s="559" t="s">
        <v>200</v>
      </c>
      <c r="D100" s="560"/>
      <c r="E100" s="161">
        <v>16.19</v>
      </c>
      <c r="F100" s="162"/>
      <c r="G100" s="163"/>
      <c r="M100" s="160" t="s">
        <v>200</v>
      </c>
      <c r="O100" s="151"/>
    </row>
    <row r="101" spans="1:15" ht="12.75">
      <c r="A101" s="158"/>
      <c r="B101" s="159"/>
      <c r="C101" s="559" t="s">
        <v>201</v>
      </c>
      <c r="D101" s="560"/>
      <c r="E101" s="161">
        <v>6.51</v>
      </c>
      <c r="F101" s="162"/>
      <c r="G101" s="163"/>
      <c r="M101" s="160" t="s">
        <v>201</v>
      </c>
      <c r="O101" s="151"/>
    </row>
    <row r="102" spans="1:15" ht="12.75">
      <c r="A102" s="158"/>
      <c r="B102" s="159"/>
      <c r="C102" s="559" t="s">
        <v>202</v>
      </c>
      <c r="D102" s="560"/>
      <c r="E102" s="161">
        <v>15.48</v>
      </c>
      <c r="F102" s="162"/>
      <c r="G102" s="163"/>
      <c r="M102" s="160" t="s">
        <v>202</v>
      </c>
      <c r="O102" s="151"/>
    </row>
    <row r="103" spans="1:15" ht="12.75">
      <c r="A103" s="158"/>
      <c r="B103" s="159"/>
      <c r="C103" s="559" t="s">
        <v>203</v>
      </c>
      <c r="D103" s="560"/>
      <c r="E103" s="161">
        <v>15.02</v>
      </c>
      <c r="F103" s="162"/>
      <c r="G103" s="163"/>
      <c r="M103" s="160" t="s">
        <v>203</v>
      </c>
      <c r="O103" s="151"/>
    </row>
    <row r="104" spans="1:104" ht="12.75">
      <c r="A104" s="152">
        <v>35</v>
      </c>
      <c r="B104" s="153" t="s">
        <v>204</v>
      </c>
      <c r="C104" s="154" t="s">
        <v>205</v>
      </c>
      <c r="D104" s="155" t="s">
        <v>195</v>
      </c>
      <c r="E104" s="156">
        <v>76.81</v>
      </c>
      <c r="F104" s="182"/>
      <c r="G104" s="157">
        <f>E104*F104</f>
        <v>0</v>
      </c>
      <c r="O104" s="151">
        <v>2</v>
      </c>
      <c r="AA104" s="129">
        <v>1</v>
      </c>
      <c r="AB104" s="129">
        <v>1</v>
      </c>
      <c r="AC104" s="129">
        <v>1</v>
      </c>
      <c r="AZ104" s="129">
        <v>1</v>
      </c>
      <c r="BA104" s="129">
        <f>IF(AZ104=1,G104,0)</f>
        <v>0</v>
      </c>
      <c r="BB104" s="129">
        <f>IF(AZ104=2,G104,0)</f>
        <v>0</v>
      </c>
      <c r="BC104" s="129">
        <f>IF(AZ104=3,G104,0)</f>
        <v>0</v>
      </c>
      <c r="BD104" s="129">
        <f>IF(AZ104=4,G104,0)</f>
        <v>0</v>
      </c>
      <c r="BE104" s="129">
        <f>IF(AZ104=5,G104,0)</f>
        <v>0</v>
      </c>
      <c r="CZ104" s="129">
        <v>0.18531</v>
      </c>
    </row>
    <row r="105" spans="1:15" ht="12.75">
      <c r="A105" s="158"/>
      <c r="B105" s="159"/>
      <c r="C105" s="559" t="s">
        <v>206</v>
      </c>
      <c r="D105" s="560"/>
      <c r="E105" s="161">
        <v>47.31</v>
      </c>
      <c r="F105" s="162"/>
      <c r="G105" s="163"/>
      <c r="M105" s="160" t="s">
        <v>206</v>
      </c>
      <c r="O105" s="151"/>
    </row>
    <row r="106" spans="1:15" ht="12.75">
      <c r="A106" s="158"/>
      <c r="B106" s="159"/>
      <c r="C106" s="559" t="s">
        <v>207</v>
      </c>
      <c r="D106" s="560"/>
      <c r="E106" s="161">
        <v>29.5</v>
      </c>
      <c r="F106" s="162"/>
      <c r="G106" s="163"/>
      <c r="M106" s="160" t="s">
        <v>207</v>
      </c>
      <c r="O106" s="151"/>
    </row>
    <row r="107" spans="1:104" ht="12.75">
      <c r="A107" s="152">
        <v>36</v>
      </c>
      <c r="B107" s="153" t="s">
        <v>208</v>
      </c>
      <c r="C107" s="154" t="s">
        <v>209</v>
      </c>
      <c r="D107" s="155" t="s">
        <v>102</v>
      </c>
      <c r="E107" s="156">
        <v>144.5</v>
      </c>
      <c r="F107" s="182"/>
      <c r="G107" s="157">
        <f>E107*F107</f>
        <v>0</v>
      </c>
      <c r="O107" s="151">
        <v>2</v>
      </c>
      <c r="AA107" s="129">
        <v>12</v>
      </c>
      <c r="AB107" s="129">
        <v>0</v>
      </c>
      <c r="AC107" s="129">
        <v>241</v>
      </c>
      <c r="AZ107" s="129">
        <v>1</v>
      </c>
      <c r="BA107" s="129">
        <f>IF(AZ107=1,G107,0)</f>
        <v>0</v>
      </c>
      <c r="BB107" s="129">
        <f>IF(AZ107=2,G107,0)</f>
        <v>0</v>
      </c>
      <c r="BC107" s="129">
        <f>IF(AZ107=3,G107,0)</f>
        <v>0</v>
      </c>
      <c r="BD107" s="129">
        <f>IF(AZ107=4,G107,0)</f>
        <v>0</v>
      </c>
      <c r="BE107" s="129">
        <f>IF(AZ107=5,G107,0)</f>
        <v>0</v>
      </c>
      <c r="CZ107" s="129">
        <v>0</v>
      </c>
    </row>
    <row r="108" spans="1:15" ht="12.75">
      <c r="A108" s="158"/>
      <c r="B108" s="159"/>
      <c r="C108" s="559" t="s">
        <v>210</v>
      </c>
      <c r="D108" s="560"/>
      <c r="E108" s="161">
        <v>144.5</v>
      </c>
      <c r="F108" s="162"/>
      <c r="G108" s="163"/>
      <c r="M108" s="160" t="s">
        <v>210</v>
      </c>
      <c r="O108" s="151"/>
    </row>
    <row r="109" spans="1:57" ht="12.75">
      <c r="A109" s="164"/>
      <c r="B109" s="165" t="s">
        <v>70</v>
      </c>
      <c r="C109" s="166" t="str">
        <f>CONCATENATE(B15," ",C15)</f>
        <v>3 Svislé a kompletní konstrukce</v>
      </c>
      <c r="D109" s="164"/>
      <c r="E109" s="167"/>
      <c r="F109" s="167"/>
      <c r="G109" s="168">
        <f>SUM(G15:G108)</f>
        <v>0</v>
      </c>
      <c r="O109" s="151">
        <v>4</v>
      </c>
      <c r="BA109" s="169">
        <f>SUM(BA15:BA108)</f>
        <v>0</v>
      </c>
      <c r="BB109" s="169">
        <f>SUM(BB15:BB108)</f>
        <v>0</v>
      </c>
      <c r="BC109" s="169">
        <f>SUM(BC15:BC108)</f>
        <v>0</v>
      </c>
      <c r="BD109" s="169">
        <f>SUM(BD15:BD108)</f>
        <v>0</v>
      </c>
      <c r="BE109" s="169">
        <f>SUM(BE15:BE108)</f>
        <v>0</v>
      </c>
    </row>
    <row r="110" spans="1:15" ht="12.75">
      <c r="A110" s="144" t="s">
        <v>67</v>
      </c>
      <c r="B110" s="145" t="s">
        <v>211</v>
      </c>
      <c r="C110" s="146" t="s">
        <v>212</v>
      </c>
      <c r="D110" s="147"/>
      <c r="E110" s="148"/>
      <c r="F110" s="148"/>
      <c r="G110" s="149"/>
      <c r="H110" s="150"/>
      <c r="I110" s="150"/>
      <c r="O110" s="151">
        <v>1</v>
      </c>
    </row>
    <row r="111" spans="1:104" ht="12.75">
      <c r="A111" s="152">
        <v>37</v>
      </c>
      <c r="B111" s="153" t="s">
        <v>213</v>
      </c>
      <c r="C111" s="154" t="s">
        <v>214</v>
      </c>
      <c r="D111" s="155" t="s">
        <v>94</v>
      </c>
      <c r="E111" s="156">
        <v>1.44</v>
      </c>
      <c r="F111" s="182"/>
      <c r="G111" s="157">
        <f>E111*F111</f>
        <v>0</v>
      </c>
      <c r="O111" s="151">
        <v>2</v>
      </c>
      <c r="AA111" s="129">
        <v>1</v>
      </c>
      <c r="AB111" s="129">
        <v>1</v>
      </c>
      <c r="AC111" s="129">
        <v>1</v>
      </c>
      <c r="AZ111" s="129">
        <v>1</v>
      </c>
      <c r="BA111" s="129">
        <f>IF(AZ111=1,G111,0)</f>
        <v>0</v>
      </c>
      <c r="BB111" s="129">
        <f>IF(AZ111=2,G111,0)</f>
        <v>0</v>
      </c>
      <c r="BC111" s="129">
        <f>IF(AZ111=3,G111,0)</f>
        <v>0</v>
      </c>
      <c r="BD111" s="129">
        <f>IF(AZ111=4,G111,0)</f>
        <v>0</v>
      </c>
      <c r="BE111" s="129">
        <f>IF(AZ111=5,G111,0)</f>
        <v>0</v>
      </c>
      <c r="CZ111" s="129">
        <v>2.69752</v>
      </c>
    </row>
    <row r="112" spans="1:15" ht="12.75">
      <c r="A112" s="158"/>
      <c r="B112" s="159"/>
      <c r="C112" s="559" t="s">
        <v>215</v>
      </c>
      <c r="D112" s="560"/>
      <c r="E112" s="161">
        <v>1.44</v>
      </c>
      <c r="F112" s="162"/>
      <c r="G112" s="163"/>
      <c r="M112" s="160" t="s">
        <v>215</v>
      </c>
      <c r="O112" s="151"/>
    </row>
    <row r="113" spans="1:57" ht="12.75">
      <c r="A113" s="164"/>
      <c r="B113" s="165" t="s">
        <v>70</v>
      </c>
      <c r="C113" s="166" t="str">
        <f>CONCATENATE(B110," ",C110)</f>
        <v>4 Vodorovné konstrukce</v>
      </c>
      <c r="D113" s="164"/>
      <c r="E113" s="167"/>
      <c r="F113" s="167"/>
      <c r="G113" s="168">
        <f>SUM(G110:G112)</f>
        <v>0</v>
      </c>
      <c r="O113" s="151">
        <v>4</v>
      </c>
      <c r="BA113" s="169">
        <f>SUM(BA110:BA112)</f>
        <v>0</v>
      </c>
      <c r="BB113" s="169">
        <f>SUM(BB110:BB112)</f>
        <v>0</v>
      </c>
      <c r="BC113" s="169">
        <f>SUM(BC110:BC112)</f>
        <v>0</v>
      </c>
      <c r="BD113" s="169">
        <f>SUM(BD110:BD112)</f>
        <v>0</v>
      </c>
      <c r="BE113" s="169">
        <f>SUM(BE110:BE112)</f>
        <v>0</v>
      </c>
    </row>
    <row r="114" spans="1:15" ht="12.75">
      <c r="A114" s="144" t="s">
        <v>67</v>
      </c>
      <c r="B114" s="145" t="s">
        <v>216</v>
      </c>
      <c r="C114" s="146" t="s">
        <v>217</v>
      </c>
      <c r="D114" s="147"/>
      <c r="E114" s="148"/>
      <c r="F114" s="148"/>
      <c r="G114" s="149"/>
      <c r="H114" s="150"/>
      <c r="I114" s="150"/>
      <c r="O114" s="151">
        <v>1</v>
      </c>
    </row>
    <row r="115" spans="1:104" ht="12.75">
      <c r="A115" s="152">
        <v>38</v>
      </c>
      <c r="B115" s="153" t="s">
        <v>218</v>
      </c>
      <c r="C115" s="154" t="s">
        <v>219</v>
      </c>
      <c r="D115" s="155" t="s">
        <v>102</v>
      </c>
      <c r="E115" s="156">
        <v>66.065</v>
      </c>
      <c r="F115" s="182"/>
      <c r="G115" s="157">
        <f>E115*F115</f>
        <v>0</v>
      </c>
      <c r="O115" s="151">
        <v>2</v>
      </c>
      <c r="AA115" s="129">
        <v>1</v>
      </c>
      <c r="AB115" s="129">
        <v>1</v>
      </c>
      <c r="AC115" s="129">
        <v>1</v>
      </c>
      <c r="AZ115" s="129">
        <v>1</v>
      </c>
      <c r="BA115" s="129">
        <f>IF(AZ115=1,G115,0)</f>
        <v>0</v>
      </c>
      <c r="BB115" s="129">
        <f>IF(AZ115=2,G115,0)</f>
        <v>0</v>
      </c>
      <c r="BC115" s="129">
        <f>IF(AZ115=3,G115,0)</f>
        <v>0</v>
      </c>
      <c r="BD115" s="129">
        <f>IF(AZ115=4,G115,0)</f>
        <v>0</v>
      </c>
      <c r="BE115" s="129">
        <f>IF(AZ115=5,G115,0)</f>
        <v>0</v>
      </c>
      <c r="CZ115" s="129">
        <v>4E-05</v>
      </c>
    </row>
    <row r="116" spans="1:15" ht="12.75">
      <c r="A116" s="158"/>
      <c r="B116" s="159"/>
      <c r="C116" s="559" t="s">
        <v>220</v>
      </c>
      <c r="D116" s="560"/>
      <c r="E116" s="161">
        <v>35.295</v>
      </c>
      <c r="F116" s="162"/>
      <c r="G116" s="163"/>
      <c r="M116" s="160" t="s">
        <v>220</v>
      </c>
      <c r="O116" s="151"/>
    </row>
    <row r="117" spans="1:15" ht="12.75">
      <c r="A117" s="158"/>
      <c r="B117" s="159"/>
      <c r="C117" s="559" t="s">
        <v>221</v>
      </c>
      <c r="D117" s="560"/>
      <c r="E117" s="161">
        <v>30.77</v>
      </c>
      <c r="F117" s="162"/>
      <c r="G117" s="163"/>
      <c r="M117" s="160" t="s">
        <v>221</v>
      </c>
      <c r="O117" s="151"/>
    </row>
    <row r="118" spans="1:104" ht="22.5">
      <c r="A118" s="152">
        <v>39</v>
      </c>
      <c r="B118" s="153" t="s">
        <v>222</v>
      </c>
      <c r="C118" s="154" t="s">
        <v>223</v>
      </c>
      <c r="D118" s="155" t="s">
        <v>108</v>
      </c>
      <c r="E118" s="156">
        <v>16</v>
      </c>
      <c r="F118" s="182"/>
      <c r="G118" s="157">
        <f>E118*F118</f>
        <v>0</v>
      </c>
      <c r="O118" s="151">
        <v>2</v>
      </c>
      <c r="AA118" s="129">
        <v>1</v>
      </c>
      <c r="AB118" s="129">
        <v>1</v>
      </c>
      <c r="AC118" s="129">
        <v>1</v>
      </c>
      <c r="AZ118" s="129">
        <v>1</v>
      </c>
      <c r="BA118" s="129">
        <f>IF(AZ118=1,G118,0)</f>
        <v>0</v>
      </c>
      <c r="BB118" s="129">
        <f>IF(AZ118=2,G118,0)</f>
        <v>0</v>
      </c>
      <c r="BC118" s="129">
        <f>IF(AZ118=3,G118,0)</f>
        <v>0</v>
      </c>
      <c r="BD118" s="129">
        <f>IF(AZ118=4,G118,0)</f>
        <v>0</v>
      </c>
      <c r="BE118" s="129">
        <f>IF(AZ118=5,G118,0)</f>
        <v>0</v>
      </c>
      <c r="CZ118" s="129">
        <v>0.01074</v>
      </c>
    </row>
    <row r="119" spans="1:104" ht="12.75">
      <c r="A119" s="152">
        <v>40</v>
      </c>
      <c r="B119" s="153" t="s">
        <v>224</v>
      </c>
      <c r="C119" s="154" t="s">
        <v>225</v>
      </c>
      <c r="D119" s="155" t="s">
        <v>102</v>
      </c>
      <c r="E119" s="156">
        <v>579.5</v>
      </c>
      <c r="F119" s="182"/>
      <c r="G119" s="157">
        <f>E119*F119</f>
        <v>0</v>
      </c>
      <c r="O119" s="151">
        <v>2</v>
      </c>
      <c r="AA119" s="129">
        <v>1</v>
      </c>
      <c r="AB119" s="129">
        <v>1</v>
      </c>
      <c r="AC119" s="129">
        <v>1</v>
      </c>
      <c r="AZ119" s="129">
        <v>1</v>
      </c>
      <c r="BA119" s="129">
        <f>IF(AZ119=1,G119,0)</f>
        <v>0</v>
      </c>
      <c r="BB119" s="129">
        <f>IF(AZ119=2,G119,0)</f>
        <v>0</v>
      </c>
      <c r="BC119" s="129">
        <f>IF(AZ119=3,G119,0)</f>
        <v>0</v>
      </c>
      <c r="BD119" s="129">
        <f>IF(AZ119=4,G119,0)</f>
        <v>0</v>
      </c>
      <c r="BE119" s="129">
        <f>IF(AZ119=5,G119,0)</f>
        <v>0</v>
      </c>
      <c r="CZ119" s="129">
        <v>0.00638</v>
      </c>
    </row>
    <row r="120" spans="1:15" ht="12.75">
      <c r="A120" s="158"/>
      <c r="B120" s="159"/>
      <c r="C120" s="559" t="s">
        <v>226</v>
      </c>
      <c r="D120" s="560"/>
      <c r="E120" s="161">
        <v>300</v>
      </c>
      <c r="F120" s="162"/>
      <c r="G120" s="163"/>
      <c r="M120" s="160" t="s">
        <v>226</v>
      </c>
      <c r="O120" s="151"/>
    </row>
    <row r="121" spans="1:104" ht="12.75">
      <c r="A121" s="152">
        <v>41</v>
      </c>
      <c r="B121" s="153" t="s">
        <v>227</v>
      </c>
      <c r="C121" s="154" t="s">
        <v>228</v>
      </c>
      <c r="D121" s="155" t="s">
        <v>102</v>
      </c>
      <c r="E121" s="156">
        <v>45.5</v>
      </c>
      <c r="F121" s="182"/>
      <c r="G121" s="157">
        <f>E121*F121</f>
        <v>0</v>
      </c>
      <c r="O121" s="151">
        <v>2</v>
      </c>
      <c r="AA121" s="129">
        <v>1</v>
      </c>
      <c r="AB121" s="129">
        <v>1</v>
      </c>
      <c r="AC121" s="129">
        <v>1</v>
      </c>
      <c r="AZ121" s="129">
        <v>1</v>
      </c>
      <c r="BA121" s="129">
        <f>IF(AZ121=1,G121,0)</f>
        <v>0</v>
      </c>
      <c r="BB121" s="129">
        <f>IF(AZ121=2,G121,0)</f>
        <v>0</v>
      </c>
      <c r="BC121" s="129">
        <f>IF(AZ121=3,G121,0)</f>
        <v>0</v>
      </c>
      <c r="BD121" s="129">
        <f>IF(AZ121=4,G121,0)</f>
        <v>0</v>
      </c>
      <c r="BE121" s="129">
        <f>IF(AZ121=5,G121,0)</f>
        <v>0</v>
      </c>
      <c r="CZ121" s="129">
        <v>0.01843</v>
      </c>
    </row>
    <row r="122" spans="1:15" ht="12.75">
      <c r="A122" s="158"/>
      <c r="B122" s="159"/>
      <c r="C122" s="559" t="s">
        <v>229</v>
      </c>
      <c r="D122" s="560"/>
      <c r="E122" s="161">
        <v>45.5</v>
      </c>
      <c r="F122" s="162"/>
      <c r="G122" s="163"/>
      <c r="M122" s="160" t="s">
        <v>229</v>
      </c>
      <c r="O122" s="151"/>
    </row>
    <row r="123" spans="1:104" ht="22.5">
      <c r="A123" s="152">
        <v>42</v>
      </c>
      <c r="B123" s="153" t="s">
        <v>230</v>
      </c>
      <c r="C123" s="154" t="s">
        <v>231</v>
      </c>
      <c r="D123" s="155" t="s">
        <v>195</v>
      </c>
      <c r="E123" s="156">
        <v>600</v>
      </c>
      <c r="F123" s="182"/>
      <c r="G123" s="157">
        <f>E123*F123</f>
        <v>0</v>
      </c>
      <c r="O123" s="151">
        <v>2</v>
      </c>
      <c r="AA123" s="129">
        <v>1</v>
      </c>
      <c r="AB123" s="129">
        <v>1</v>
      </c>
      <c r="AC123" s="129">
        <v>1</v>
      </c>
      <c r="AZ123" s="129">
        <v>1</v>
      </c>
      <c r="BA123" s="129">
        <f>IF(AZ123=1,G123,0)</f>
        <v>0</v>
      </c>
      <c r="BB123" s="129">
        <f>IF(AZ123=2,G123,0)</f>
        <v>0</v>
      </c>
      <c r="BC123" s="129">
        <f>IF(AZ123=3,G123,0)</f>
        <v>0</v>
      </c>
      <c r="BD123" s="129">
        <f>IF(AZ123=4,G123,0)</f>
        <v>0</v>
      </c>
      <c r="BE123" s="129">
        <f>IF(AZ123=5,G123,0)</f>
        <v>0</v>
      </c>
      <c r="CZ123" s="129">
        <v>0.00238</v>
      </c>
    </row>
    <row r="124" spans="1:15" ht="12.75">
      <c r="A124" s="158"/>
      <c r="B124" s="159"/>
      <c r="C124" s="559" t="s">
        <v>232</v>
      </c>
      <c r="D124" s="560"/>
      <c r="E124" s="161">
        <v>0</v>
      </c>
      <c r="F124" s="162"/>
      <c r="G124" s="163"/>
      <c r="M124" s="160" t="s">
        <v>232</v>
      </c>
      <c r="O124" s="151"/>
    </row>
    <row r="125" spans="1:15" ht="12.75">
      <c r="A125" s="158"/>
      <c r="B125" s="159"/>
      <c r="C125" s="559" t="s">
        <v>226</v>
      </c>
      <c r="D125" s="560"/>
      <c r="E125" s="161">
        <v>300</v>
      </c>
      <c r="F125" s="162"/>
      <c r="G125" s="163"/>
      <c r="M125" s="160" t="s">
        <v>226</v>
      </c>
      <c r="O125" s="151"/>
    </row>
    <row r="126" spans="1:104" ht="22.5">
      <c r="A126" s="152">
        <v>43</v>
      </c>
      <c r="B126" s="153" t="s">
        <v>233</v>
      </c>
      <c r="C126" s="154" t="s">
        <v>234</v>
      </c>
      <c r="D126" s="155" t="s">
        <v>102</v>
      </c>
      <c r="E126" s="156">
        <v>91.02</v>
      </c>
      <c r="F126" s="182"/>
      <c r="G126" s="157">
        <f>E126*F126</f>
        <v>0</v>
      </c>
      <c r="O126" s="151">
        <v>2</v>
      </c>
      <c r="AA126" s="129">
        <v>1</v>
      </c>
      <c r="AB126" s="129">
        <v>1</v>
      </c>
      <c r="AC126" s="129">
        <v>1</v>
      </c>
      <c r="AZ126" s="129">
        <v>1</v>
      </c>
      <c r="BA126" s="129">
        <f>IF(AZ126=1,G126,0)</f>
        <v>0</v>
      </c>
      <c r="BB126" s="129">
        <f>IF(AZ126=2,G126,0)</f>
        <v>0</v>
      </c>
      <c r="BC126" s="129">
        <f>IF(AZ126=3,G126,0)</f>
        <v>0</v>
      </c>
      <c r="BD126" s="129">
        <f>IF(AZ126=4,G126,0)</f>
        <v>0</v>
      </c>
      <c r="BE126" s="129">
        <f>IF(AZ126=5,G126,0)</f>
        <v>0</v>
      </c>
      <c r="CZ126" s="129">
        <v>0.01038</v>
      </c>
    </row>
    <row r="127" spans="1:15" ht="12.75">
      <c r="A127" s="158"/>
      <c r="B127" s="159"/>
      <c r="C127" s="559" t="s">
        <v>235</v>
      </c>
      <c r="D127" s="560"/>
      <c r="E127" s="161">
        <v>91.02</v>
      </c>
      <c r="F127" s="162"/>
      <c r="G127" s="163"/>
      <c r="M127" s="160" t="s">
        <v>235</v>
      </c>
      <c r="O127" s="151"/>
    </row>
    <row r="128" spans="1:104" ht="12.75">
      <c r="A128" s="152">
        <v>44</v>
      </c>
      <c r="B128" s="153" t="s">
        <v>236</v>
      </c>
      <c r="C128" s="154" t="s">
        <v>237</v>
      </c>
      <c r="D128" s="155" t="s">
        <v>102</v>
      </c>
      <c r="E128" s="156">
        <v>807</v>
      </c>
      <c r="F128" s="182"/>
      <c r="G128" s="157">
        <f>E128*F128</f>
        <v>0</v>
      </c>
      <c r="O128" s="151">
        <v>2</v>
      </c>
      <c r="AA128" s="129">
        <v>1</v>
      </c>
      <c r="AB128" s="129">
        <v>1</v>
      </c>
      <c r="AC128" s="129">
        <v>1</v>
      </c>
      <c r="AZ128" s="129">
        <v>1</v>
      </c>
      <c r="BA128" s="129">
        <f>IF(AZ128=1,G128,0)</f>
        <v>0</v>
      </c>
      <c r="BB128" s="129">
        <f>IF(AZ128=2,G128,0)</f>
        <v>0</v>
      </c>
      <c r="BC128" s="129">
        <f>IF(AZ128=3,G128,0)</f>
        <v>0</v>
      </c>
      <c r="BD128" s="129">
        <f>IF(AZ128=4,G128,0)</f>
        <v>0</v>
      </c>
      <c r="BE128" s="129">
        <f>IF(AZ128=5,G128,0)</f>
        <v>0</v>
      </c>
      <c r="CZ128" s="129">
        <v>0.00425</v>
      </c>
    </row>
    <row r="129" spans="1:15" ht="12.75">
      <c r="A129" s="158"/>
      <c r="B129" s="159"/>
      <c r="C129" s="559" t="s">
        <v>238</v>
      </c>
      <c r="D129" s="560"/>
      <c r="E129" s="161">
        <v>807</v>
      </c>
      <c r="F129" s="162"/>
      <c r="G129" s="163"/>
      <c r="M129" s="160" t="s">
        <v>238</v>
      </c>
      <c r="O129" s="151"/>
    </row>
    <row r="130" spans="1:104" ht="22.5">
      <c r="A130" s="152">
        <v>45</v>
      </c>
      <c r="B130" s="153" t="s">
        <v>239</v>
      </c>
      <c r="C130" s="154" t="s">
        <v>240</v>
      </c>
      <c r="D130" s="155" t="s">
        <v>102</v>
      </c>
      <c r="E130" s="156">
        <v>322.54</v>
      </c>
      <c r="F130" s="182"/>
      <c r="G130" s="157">
        <f>E130*F130</f>
        <v>0</v>
      </c>
      <c r="O130" s="151">
        <v>2</v>
      </c>
      <c r="AA130" s="129">
        <v>1</v>
      </c>
      <c r="AB130" s="129">
        <v>1</v>
      </c>
      <c r="AC130" s="129">
        <v>1</v>
      </c>
      <c r="AZ130" s="129">
        <v>1</v>
      </c>
      <c r="BA130" s="129">
        <f>IF(AZ130=1,G130,0)</f>
        <v>0</v>
      </c>
      <c r="BB130" s="129">
        <f>IF(AZ130=2,G130,0)</f>
        <v>0</v>
      </c>
      <c r="BC130" s="129">
        <f>IF(AZ130=3,G130,0)</f>
        <v>0</v>
      </c>
      <c r="BD130" s="129">
        <f>IF(AZ130=4,G130,0)</f>
        <v>0</v>
      </c>
      <c r="BE130" s="129">
        <f>IF(AZ130=5,G130,0)</f>
        <v>0</v>
      </c>
      <c r="CZ130" s="129">
        <v>0.04558</v>
      </c>
    </row>
    <row r="131" spans="1:15" ht="12.75">
      <c r="A131" s="158"/>
      <c r="B131" s="159"/>
      <c r="C131" s="559" t="s">
        <v>241</v>
      </c>
      <c r="D131" s="560"/>
      <c r="E131" s="161">
        <v>12.88</v>
      </c>
      <c r="F131" s="162"/>
      <c r="G131" s="163"/>
      <c r="M131" s="160" t="s">
        <v>241</v>
      </c>
      <c r="O131" s="151"/>
    </row>
    <row r="132" spans="1:15" ht="12.75">
      <c r="A132" s="158"/>
      <c r="B132" s="159"/>
      <c r="C132" s="559" t="s">
        <v>242</v>
      </c>
      <c r="D132" s="560"/>
      <c r="E132" s="161">
        <v>2.55</v>
      </c>
      <c r="F132" s="162"/>
      <c r="G132" s="163"/>
      <c r="M132" s="160" t="s">
        <v>242</v>
      </c>
      <c r="O132" s="151"/>
    </row>
    <row r="133" spans="1:15" ht="12.75">
      <c r="A133" s="158"/>
      <c r="B133" s="159"/>
      <c r="C133" s="559" t="s">
        <v>243</v>
      </c>
      <c r="D133" s="560"/>
      <c r="E133" s="161">
        <v>14.79</v>
      </c>
      <c r="F133" s="162"/>
      <c r="G133" s="163"/>
      <c r="M133" s="160" t="s">
        <v>243</v>
      </c>
      <c r="O133" s="151"/>
    </row>
    <row r="134" spans="1:15" ht="12.75">
      <c r="A134" s="158"/>
      <c r="B134" s="159"/>
      <c r="C134" s="559" t="s">
        <v>244</v>
      </c>
      <c r="D134" s="560"/>
      <c r="E134" s="161">
        <v>2.55</v>
      </c>
      <c r="F134" s="162"/>
      <c r="G134" s="163"/>
      <c r="M134" s="160" t="s">
        <v>244</v>
      </c>
      <c r="O134" s="151"/>
    </row>
    <row r="135" spans="1:15" ht="12.75">
      <c r="A135" s="158"/>
      <c r="B135" s="159"/>
      <c r="C135" s="559" t="s">
        <v>245</v>
      </c>
      <c r="D135" s="560"/>
      <c r="E135" s="161">
        <v>14.79</v>
      </c>
      <c r="F135" s="162"/>
      <c r="G135" s="163"/>
      <c r="M135" s="160" t="s">
        <v>245</v>
      </c>
      <c r="O135" s="151"/>
    </row>
    <row r="136" spans="1:15" ht="12.75">
      <c r="A136" s="158"/>
      <c r="B136" s="159"/>
      <c r="C136" s="559" t="s">
        <v>246</v>
      </c>
      <c r="D136" s="560"/>
      <c r="E136" s="161">
        <v>2.55</v>
      </c>
      <c r="F136" s="162"/>
      <c r="G136" s="163"/>
      <c r="M136" s="160" t="s">
        <v>246</v>
      </c>
      <c r="O136" s="151"/>
    </row>
    <row r="137" spans="1:15" ht="12.75">
      <c r="A137" s="158"/>
      <c r="B137" s="159"/>
      <c r="C137" s="559" t="s">
        <v>247</v>
      </c>
      <c r="D137" s="560"/>
      <c r="E137" s="161">
        <v>14.79</v>
      </c>
      <c r="F137" s="162"/>
      <c r="G137" s="163"/>
      <c r="M137" s="160" t="s">
        <v>247</v>
      </c>
      <c r="O137" s="151"/>
    </row>
    <row r="138" spans="1:15" ht="12.75">
      <c r="A138" s="158"/>
      <c r="B138" s="159"/>
      <c r="C138" s="559" t="s">
        <v>248</v>
      </c>
      <c r="D138" s="560"/>
      <c r="E138" s="161">
        <v>35.64</v>
      </c>
      <c r="F138" s="162"/>
      <c r="G138" s="163"/>
      <c r="M138" s="160" t="s">
        <v>248</v>
      </c>
      <c r="O138" s="151"/>
    </row>
    <row r="139" spans="1:15" ht="12.75">
      <c r="A139" s="158"/>
      <c r="B139" s="159"/>
      <c r="C139" s="559" t="s">
        <v>249</v>
      </c>
      <c r="D139" s="560"/>
      <c r="E139" s="161">
        <v>7.84</v>
      </c>
      <c r="F139" s="162"/>
      <c r="G139" s="163"/>
      <c r="M139" s="160" t="s">
        <v>249</v>
      </c>
      <c r="O139" s="151"/>
    </row>
    <row r="140" spans="1:15" ht="12.75">
      <c r="A140" s="158"/>
      <c r="B140" s="159"/>
      <c r="C140" s="559" t="s">
        <v>250</v>
      </c>
      <c r="D140" s="560"/>
      <c r="E140" s="161">
        <v>17.85</v>
      </c>
      <c r="F140" s="162"/>
      <c r="G140" s="163"/>
      <c r="M140" s="160" t="s">
        <v>250</v>
      </c>
      <c r="O140" s="151"/>
    </row>
    <row r="141" spans="1:15" ht="12.75">
      <c r="A141" s="158"/>
      <c r="B141" s="159"/>
      <c r="C141" s="559" t="s">
        <v>251</v>
      </c>
      <c r="D141" s="560"/>
      <c r="E141" s="161">
        <v>23.81</v>
      </c>
      <c r="F141" s="162"/>
      <c r="G141" s="163"/>
      <c r="M141" s="160" t="s">
        <v>251</v>
      </c>
      <c r="O141" s="151"/>
    </row>
    <row r="142" spans="1:15" ht="12.75">
      <c r="A142" s="158"/>
      <c r="B142" s="159"/>
      <c r="C142" s="559" t="s">
        <v>252</v>
      </c>
      <c r="D142" s="560"/>
      <c r="E142" s="161">
        <v>33.71</v>
      </c>
      <c r="F142" s="162"/>
      <c r="G142" s="163"/>
      <c r="M142" s="160" t="s">
        <v>252</v>
      </c>
      <c r="O142" s="151"/>
    </row>
    <row r="143" spans="1:15" ht="12.75">
      <c r="A143" s="158"/>
      <c r="B143" s="159"/>
      <c r="C143" s="559" t="s">
        <v>253</v>
      </c>
      <c r="D143" s="560"/>
      <c r="E143" s="161">
        <v>2.55</v>
      </c>
      <c r="F143" s="162"/>
      <c r="G143" s="163"/>
      <c r="M143" s="160" t="s">
        <v>253</v>
      </c>
      <c r="O143" s="151"/>
    </row>
    <row r="144" spans="1:15" ht="12.75">
      <c r="A144" s="158"/>
      <c r="B144" s="159"/>
      <c r="C144" s="559" t="s">
        <v>254</v>
      </c>
      <c r="D144" s="560"/>
      <c r="E144" s="161">
        <v>1.2</v>
      </c>
      <c r="F144" s="162"/>
      <c r="G144" s="163"/>
      <c r="M144" s="160" t="s">
        <v>254</v>
      </c>
      <c r="O144" s="151"/>
    </row>
    <row r="145" spans="1:15" ht="12.75">
      <c r="A145" s="158"/>
      <c r="B145" s="159"/>
      <c r="C145" s="559" t="s">
        <v>255</v>
      </c>
      <c r="D145" s="560"/>
      <c r="E145" s="161">
        <v>2.55</v>
      </c>
      <c r="F145" s="162"/>
      <c r="G145" s="163"/>
      <c r="M145" s="160" t="s">
        <v>255</v>
      </c>
      <c r="O145" s="151"/>
    </row>
    <row r="146" spans="1:15" ht="12.75">
      <c r="A146" s="158"/>
      <c r="B146" s="159"/>
      <c r="C146" s="559" t="s">
        <v>256</v>
      </c>
      <c r="D146" s="560"/>
      <c r="E146" s="161">
        <v>14.79</v>
      </c>
      <c r="F146" s="162"/>
      <c r="G146" s="163"/>
      <c r="M146" s="160" t="s">
        <v>256</v>
      </c>
      <c r="O146" s="151"/>
    </row>
    <row r="147" spans="1:15" ht="12.75">
      <c r="A147" s="158"/>
      <c r="B147" s="159"/>
      <c r="C147" s="559" t="s">
        <v>257</v>
      </c>
      <c r="D147" s="560"/>
      <c r="E147" s="161">
        <v>14.79</v>
      </c>
      <c r="F147" s="162"/>
      <c r="G147" s="163"/>
      <c r="M147" s="160" t="s">
        <v>257</v>
      </c>
      <c r="O147" s="151"/>
    </row>
    <row r="148" spans="1:15" ht="12.75">
      <c r="A148" s="158"/>
      <c r="B148" s="159"/>
      <c r="C148" s="559" t="s">
        <v>258</v>
      </c>
      <c r="D148" s="560"/>
      <c r="E148" s="161">
        <v>15.63</v>
      </c>
      <c r="F148" s="162"/>
      <c r="G148" s="163"/>
      <c r="M148" s="160" t="s">
        <v>258</v>
      </c>
      <c r="O148" s="151"/>
    </row>
    <row r="149" spans="1:15" ht="12.75">
      <c r="A149" s="158"/>
      <c r="B149" s="159"/>
      <c r="C149" s="559" t="s">
        <v>259</v>
      </c>
      <c r="D149" s="560"/>
      <c r="E149" s="161">
        <v>22.97</v>
      </c>
      <c r="F149" s="162"/>
      <c r="G149" s="163"/>
      <c r="M149" s="160" t="s">
        <v>259</v>
      </c>
      <c r="O149" s="151"/>
    </row>
    <row r="150" spans="1:15" ht="12.75">
      <c r="A150" s="158"/>
      <c r="B150" s="159"/>
      <c r="C150" s="559" t="s">
        <v>260</v>
      </c>
      <c r="D150" s="560"/>
      <c r="E150" s="161">
        <v>31.61</v>
      </c>
      <c r="F150" s="162"/>
      <c r="G150" s="163"/>
      <c r="M150" s="160" t="s">
        <v>260</v>
      </c>
      <c r="O150" s="151"/>
    </row>
    <row r="151" spans="1:15" ht="12.75">
      <c r="A151" s="158"/>
      <c r="B151" s="159"/>
      <c r="C151" s="559" t="s">
        <v>261</v>
      </c>
      <c r="D151" s="560"/>
      <c r="E151" s="161">
        <v>18.15</v>
      </c>
      <c r="F151" s="162"/>
      <c r="G151" s="163"/>
      <c r="M151" s="160" t="s">
        <v>261</v>
      </c>
      <c r="O151" s="151"/>
    </row>
    <row r="152" spans="1:15" ht="12.75">
      <c r="A152" s="158"/>
      <c r="B152" s="159"/>
      <c r="C152" s="559" t="s">
        <v>262</v>
      </c>
      <c r="D152" s="560"/>
      <c r="E152" s="161">
        <v>2.55</v>
      </c>
      <c r="F152" s="162"/>
      <c r="G152" s="163"/>
      <c r="M152" s="160" t="s">
        <v>262</v>
      </c>
      <c r="O152" s="151"/>
    </row>
    <row r="153" spans="1:15" ht="12.75">
      <c r="A153" s="158"/>
      <c r="B153" s="159"/>
      <c r="C153" s="559" t="s">
        <v>263</v>
      </c>
      <c r="D153" s="560"/>
      <c r="E153" s="161">
        <v>2.55</v>
      </c>
      <c r="F153" s="162"/>
      <c r="G153" s="163"/>
      <c r="M153" s="160" t="s">
        <v>263</v>
      </c>
      <c r="O153" s="151"/>
    </row>
    <row r="154" spans="1:15" ht="12.75">
      <c r="A154" s="158"/>
      <c r="B154" s="159"/>
      <c r="C154" s="559" t="s">
        <v>242</v>
      </c>
      <c r="D154" s="560"/>
      <c r="E154" s="161">
        <v>2.55</v>
      </c>
      <c r="F154" s="162"/>
      <c r="G154" s="163"/>
      <c r="M154" s="160" t="s">
        <v>242</v>
      </c>
      <c r="O154" s="151"/>
    </row>
    <row r="155" spans="1:15" ht="12.75">
      <c r="A155" s="158"/>
      <c r="B155" s="159"/>
      <c r="C155" s="559" t="s">
        <v>253</v>
      </c>
      <c r="D155" s="560"/>
      <c r="E155" s="161">
        <v>2.55</v>
      </c>
      <c r="F155" s="162"/>
      <c r="G155" s="163"/>
      <c r="M155" s="160" t="s">
        <v>253</v>
      </c>
      <c r="O155" s="151"/>
    </row>
    <row r="156" spans="1:15" ht="12.75">
      <c r="A156" s="158"/>
      <c r="B156" s="159"/>
      <c r="C156" s="559" t="s">
        <v>255</v>
      </c>
      <c r="D156" s="560"/>
      <c r="E156" s="161">
        <v>2.55</v>
      </c>
      <c r="F156" s="162"/>
      <c r="G156" s="163"/>
      <c r="M156" s="160" t="s">
        <v>255</v>
      </c>
      <c r="O156" s="151"/>
    </row>
    <row r="157" spans="1:15" ht="12.75">
      <c r="A157" s="158"/>
      <c r="B157" s="159"/>
      <c r="C157" s="559" t="s">
        <v>264</v>
      </c>
      <c r="D157" s="560"/>
      <c r="E157" s="161">
        <v>1.8</v>
      </c>
      <c r="F157" s="162"/>
      <c r="G157" s="163"/>
      <c r="M157" s="160" t="s">
        <v>264</v>
      </c>
      <c r="O157" s="151"/>
    </row>
    <row r="158" spans="1:104" ht="12.75">
      <c r="A158" s="152">
        <v>46</v>
      </c>
      <c r="B158" s="153" t="s">
        <v>265</v>
      </c>
      <c r="C158" s="154" t="s">
        <v>266</v>
      </c>
      <c r="D158" s="155" t="s">
        <v>102</v>
      </c>
      <c r="E158" s="156">
        <v>1591.968</v>
      </c>
      <c r="F158" s="182"/>
      <c r="G158" s="157">
        <f>E158*F158</f>
        <v>0</v>
      </c>
      <c r="O158" s="151">
        <v>2</v>
      </c>
      <c r="AA158" s="129">
        <v>1</v>
      </c>
      <c r="AB158" s="129">
        <v>1</v>
      </c>
      <c r="AC158" s="129">
        <v>1</v>
      </c>
      <c r="AZ158" s="129">
        <v>1</v>
      </c>
      <c r="BA158" s="129">
        <f>IF(AZ158=1,G158,0)</f>
        <v>0</v>
      </c>
      <c r="BB158" s="129">
        <f>IF(AZ158=2,G158,0)</f>
        <v>0</v>
      </c>
      <c r="BC158" s="129">
        <f>IF(AZ158=3,G158,0)</f>
        <v>0</v>
      </c>
      <c r="BD158" s="129">
        <f>IF(AZ158=4,G158,0)</f>
        <v>0</v>
      </c>
      <c r="BE158" s="129">
        <f>IF(AZ158=5,G158,0)</f>
        <v>0</v>
      </c>
      <c r="CZ158" s="129">
        <v>0.0357</v>
      </c>
    </row>
    <row r="159" spans="1:15" ht="12.75">
      <c r="A159" s="158"/>
      <c r="B159" s="159"/>
      <c r="C159" s="559" t="s">
        <v>267</v>
      </c>
      <c r="D159" s="560"/>
      <c r="E159" s="161">
        <v>115.6</v>
      </c>
      <c r="F159" s="162"/>
      <c r="G159" s="163"/>
      <c r="M159" s="160" t="s">
        <v>267</v>
      </c>
      <c r="O159" s="151"/>
    </row>
    <row r="160" spans="1:15" ht="22.5">
      <c r="A160" s="158"/>
      <c r="B160" s="159"/>
      <c r="C160" s="559" t="s">
        <v>268</v>
      </c>
      <c r="D160" s="560"/>
      <c r="E160" s="161">
        <v>87.51</v>
      </c>
      <c r="F160" s="162"/>
      <c r="G160" s="163"/>
      <c r="M160" s="160" t="s">
        <v>268</v>
      </c>
      <c r="O160" s="151"/>
    </row>
    <row r="161" spans="1:15" ht="12.75">
      <c r="A161" s="158"/>
      <c r="B161" s="159"/>
      <c r="C161" s="559" t="s">
        <v>269</v>
      </c>
      <c r="D161" s="560"/>
      <c r="E161" s="161">
        <v>71.493</v>
      </c>
      <c r="F161" s="162"/>
      <c r="G161" s="163"/>
      <c r="M161" s="160" t="s">
        <v>269</v>
      </c>
      <c r="O161" s="151"/>
    </row>
    <row r="162" spans="1:15" ht="12.75">
      <c r="A162" s="158"/>
      <c r="B162" s="159"/>
      <c r="C162" s="559" t="s">
        <v>270</v>
      </c>
      <c r="D162" s="560"/>
      <c r="E162" s="161">
        <v>25.94</v>
      </c>
      <c r="F162" s="162"/>
      <c r="G162" s="163"/>
      <c r="M162" s="160" t="s">
        <v>270</v>
      </c>
      <c r="O162" s="151"/>
    </row>
    <row r="163" spans="1:15" ht="12.75">
      <c r="A163" s="158"/>
      <c r="B163" s="159"/>
      <c r="C163" s="559" t="s">
        <v>271</v>
      </c>
      <c r="D163" s="560"/>
      <c r="E163" s="161">
        <v>4.08</v>
      </c>
      <c r="F163" s="162"/>
      <c r="G163" s="163"/>
      <c r="M163" s="160" t="s">
        <v>271</v>
      </c>
      <c r="O163" s="151"/>
    </row>
    <row r="164" spans="1:15" ht="12.75">
      <c r="A164" s="158"/>
      <c r="B164" s="159"/>
      <c r="C164" s="559" t="s">
        <v>272</v>
      </c>
      <c r="D164" s="560"/>
      <c r="E164" s="161">
        <v>59.81</v>
      </c>
      <c r="F164" s="162"/>
      <c r="G164" s="163"/>
      <c r="M164" s="160" t="s">
        <v>272</v>
      </c>
      <c r="O164" s="151"/>
    </row>
    <row r="165" spans="1:15" ht="12.75">
      <c r="A165" s="158"/>
      <c r="B165" s="159"/>
      <c r="C165" s="559" t="s">
        <v>273</v>
      </c>
      <c r="D165" s="560"/>
      <c r="E165" s="161">
        <v>89.52</v>
      </c>
      <c r="F165" s="162"/>
      <c r="G165" s="163"/>
      <c r="M165" s="160" t="s">
        <v>273</v>
      </c>
      <c r="O165" s="151"/>
    </row>
    <row r="166" spans="1:15" ht="12.75">
      <c r="A166" s="158"/>
      <c r="B166" s="159"/>
      <c r="C166" s="559" t="s">
        <v>274</v>
      </c>
      <c r="D166" s="560"/>
      <c r="E166" s="161">
        <v>73.35</v>
      </c>
      <c r="F166" s="162"/>
      <c r="G166" s="163"/>
      <c r="M166" s="160" t="s">
        <v>274</v>
      </c>
      <c r="O166" s="151"/>
    </row>
    <row r="167" spans="1:15" ht="12.75">
      <c r="A167" s="158"/>
      <c r="B167" s="159"/>
      <c r="C167" s="559" t="s">
        <v>275</v>
      </c>
      <c r="D167" s="560"/>
      <c r="E167" s="161">
        <v>80.79</v>
      </c>
      <c r="F167" s="162"/>
      <c r="G167" s="163"/>
      <c r="M167" s="160" t="s">
        <v>275</v>
      </c>
      <c r="O167" s="151"/>
    </row>
    <row r="168" spans="1:15" ht="12.75">
      <c r="A168" s="158"/>
      <c r="B168" s="159"/>
      <c r="C168" s="559" t="s">
        <v>276</v>
      </c>
      <c r="D168" s="560"/>
      <c r="E168" s="161">
        <v>4.74</v>
      </c>
      <c r="F168" s="162"/>
      <c r="G168" s="163"/>
      <c r="M168" s="160" t="s">
        <v>276</v>
      </c>
      <c r="O168" s="151"/>
    </row>
    <row r="169" spans="1:15" ht="12.75">
      <c r="A169" s="158"/>
      <c r="B169" s="159"/>
      <c r="C169" s="559" t="s">
        <v>277</v>
      </c>
      <c r="D169" s="560"/>
      <c r="E169" s="161">
        <v>76.83</v>
      </c>
      <c r="F169" s="162"/>
      <c r="G169" s="163"/>
      <c r="M169" s="160" t="s">
        <v>277</v>
      </c>
      <c r="O169" s="151"/>
    </row>
    <row r="170" spans="1:15" ht="12.75">
      <c r="A170" s="158"/>
      <c r="B170" s="159"/>
      <c r="C170" s="559" t="s">
        <v>278</v>
      </c>
      <c r="D170" s="560"/>
      <c r="E170" s="161">
        <v>4.74</v>
      </c>
      <c r="F170" s="162"/>
      <c r="G170" s="163"/>
      <c r="M170" s="160" t="s">
        <v>278</v>
      </c>
      <c r="O170" s="151"/>
    </row>
    <row r="171" spans="1:15" ht="12.75">
      <c r="A171" s="158"/>
      <c r="B171" s="159"/>
      <c r="C171" s="559" t="s">
        <v>279</v>
      </c>
      <c r="D171" s="560"/>
      <c r="E171" s="161">
        <v>75.75</v>
      </c>
      <c r="F171" s="162"/>
      <c r="G171" s="163"/>
      <c r="M171" s="160" t="s">
        <v>279</v>
      </c>
      <c r="O171" s="151"/>
    </row>
    <row r="172" spans="1:15" ht="12.75">
      <c r="A172" s="158"/>
      <c r="B172" s="159"/>
      <c r="C172" s="559" t="s">
        <v>280</v>
      </c>
      <c r="D172" s="560"/>
      <c r="E172" s="161">
        <v>4.74</v>
      </c>
      <c r="F172" s="162"/>
      <c r="G172" s="163"/>
      <c r="M172" s="160" t="s">
        <v>280</v>
      </c>
      <c r="O172" s="151"/>
    </row>
    <row r="173" spans="1:15" ht="12.75">
      <c r="A173" s="158"/>
      <c r="B173" s="159"/>
      <c r="C173" s="559" t="s">
        <v>281</v>
      </c>
      <c r="D173" s="560"/>
      <c r="E173" s="161">
        <v>12.24</v>
      </c>
      <c r="F173" s="162"/>
      <c r="G173" s="163"/>
      <c r="M173" s="160" t="s">
        <v>281</v>
      </c>
      <c r="O173" s="151"/>
    </row>
    <row r="174" spans="1:15" ht="12.75">
      <c r="A174" s="158"/>
      <c r="B174" s="159"/>
      <c r="C174" s="559" t="s">
        <v>282</v>
      </c>
      <c r="D174" s="560"/>
      <c r="E174" s="161">
        <v>5.72</v>
      </c>
      <c r="F174" s="162"/>
      <c r="G174" s="163"/>
      <c r="M174" s="160" t="s">
        <v>282</v>
      </c>
      <c r="O174" s="151"/>
    </row>
    <row r="175" spans="1:15" ht="12.75">
      <c r="A175" s="158"/>
      <c r="B175" s="159"/>
      <c r="C175" s="559" t="s">
        <v>283</v>
      </c>
      <c r="D175" s="560"/>
      <c r="E175" s="161">
        <v>6.3</v>
      </c>
      <c r="F175" s="162"/>
      <c r="G175" s="163"/>
      <c r="M175" s="160" t="s">
        <v>283</v>
      </c>
      <c r="O175" s="151"/>
    </row>
    <row r="176" spans="1:15" ht="12.75">
      <c r="A176" s="158"/>
      <c r="B176" s="159"/>
      <c r="C176" s="559" t="s">
        <v>284</v>
      </c>
      <c r="D176" s="560"/>
      <c r="E176" s="161">
        <v>35.46</v>
      </c>
      <c r="F176" s="162"/>
      <c r="G176" s="163"/>
      <c r="M176" s="160" t="s">
        <v>284</v>
      </c>
      <c r="O176" s="151"/>
    </row>
    <row r="177" spans="1:15" ht="12.75">
      <c r="A177" s="158"/>
      <c r="B177" s="159"/>
      <c r="C177" s="559" t="s">
        <v>285</v>
      </c>
      <c r="D177" s="560"/>
      <c r="E177" s="161">
        <v>15.73</v>
      </c>
      <c r="F177" s="162"/>
      <c r="G177" s="163"/>
      <c r="M177" s="160" t="s">
        <v>285</v>
      </c>
      <c r="O177" s="151"/>
    </row>
    <row r="178" spans="1:15" ht="12.75">
      <c r="A178" s="158"/>
      <c r="B178" s="159"/>
      <c r="C178" s="559" t="s">
        <v>286</v>
      </c>
      <c r="D178" s="560"/>
      <c r="E178" s="161">
        <v>22.23</v>
      </c>
      <c r="F178" s="162"/>
      <c r="G178" s="163"/>
      <c r="M178" s="160" t="s">
        <v>286</v>
      </c>
      <c r="O178" s="151"/>
    </row>
    <row r="179" spans="1:15" ht="12.75">
      <c r="A179" s="158"/>
      <c r="B179" s="159"/>
      <c r="C179" s="559" t="s">
        <v>287</v>
      </c>
      <c r="D179" s="560"/>
      <c r="E179" s="161">
        <v>5</v>
      </c>
      <c r="F179" s="162"/>
      <c r="G179" s="163"/>
      <c r="M179" s="160" t="s">
        <v>287</v>
      </c>
      <c r="O179" s="151"/>
    </row>
    <row r="180" spans="1:15" ht="12.75">
      <c r="A180" s="158"/>
      <c r="B180" s="159"/>
      <c r="C180" s="559" t="s">
        <v>288</v>
      </c>
      <c r="D180" s="560"/>
      <c r="E180" s="161">
        <v>7.245</v>
      </c>
      <c r="F180" s="162"/>
      <c r="G180" s="163"/>
      <c r="M180" s="160" t="s">
        <v>288</v>
      </c>
      <c r="O180" s="151"/>
    </row>
    <row r="181" spans="1:15" ht="12.75">
      <c r="A181" s="158"/>
      <c r="B181" s="159"/>
      <c r="C181" s="559" t="s">
        <v>289</v>
      </c>
      <c r="D181" s="560"/>
      <c r="E181" s="161">
        <v>80.11</v>
      </c>
      <c r="F181" s="162"/>
      <c r="G181" s="163"/>
      <c r="M181" s="160" t="s">
        <v>289</v>
      </c>
      <c r="O181" s="151"/>
    </row>
    <row r="182" spans="1:15" ht="12.75">
      <c r="A182" s="158"/>
      <c r="B182" s="159"/>
      <c r="C182" s="559" t="s">
        <v>290</v>
      </c>
      <c r="D182" s="560"/>
      <c r="E182" s="161">
        <v>85.865</v>
      </c>
      <c r="F182" s="162"/>
      <c r="G182" s="163"/>
      <c r="M182" s="160" t="s">
        <v>290</v>
      </c>
      <c r="O182" s="151"/>
    </row>
    <row r="183" spans="1:15" ht="12.75">
      <c r="A183" s="158"/>
      <c r="B183" s="159"/>
      <c r="C183" s="559" t="s">
        <v>291</v>
      </c>
      <c r="D183" s="560"/>
      <c r="E183" s="161">
        <v>4.74</v>
      </c>
      <c r="F183" s="162"/>
      <c r="G183" s="163"/>
      <c r="M183" s="160" t="s">
        <v>291</v>
      </c>
      <c r="O183" s="151"/>
    </row>
    <row r="184" spans="1:15" ht="12.75">
      <c r="A184" s="158"/>
      <c r="B184" s="159"/>
      <c r="C184" s="559" t="s">
        <v>292</v>
      </c>
      <c r="D184" s="560"/>
      <c r="E184" s="161">
        <v>82.005</v>
      </c>
      <c r="F184" s="162"/>
      <c r="G184" s="163"/>
      <c r="M184" s="160" t="s">
        <v>292</v>
      </c>
      <c r="O184" s="151"/>
    </row>
    <row r="185" spans="1:15" ht="12.75">
      <c r="A185" s="158"/>
      <c r="B185" s="159"/>
      <c r="C185" s="559" t="s">
        <v>293</v>
      </c>
      <c r="D185" s="560"/>
      <c r="E185" s="161">
        <v>4.74</v>
      </c>
      <c r="F185" s="162"/>
      <c r="G185" s="163"/>
      <c r="M185" s="160" t="s">
        <v>293</v>
      </c>
      <c r="O185" s="151"/>
    </row>
    <row r="186" spans="1:15" ht="22.5">
      <c r="A186" s="158"/>
      <c r="B186" s="159"/>
      <c r="C186" s="559" t="s">
        <v>294</v>
      </c>
      <c r="D186" s="560"/>
      <c r="E186" s="161">
        <v>105.715</v>
      </c>
      <c r="F186" s="162"/>
      <c r="G186" s="163"/>
      <c r="M186" s="160" t="s">
        <v>294</v>
      </c>
      <c r="O186" s="151"/>
    </row>
    <row r="187" spans="1:15" ht="12.75">
      <c r="A187" s="158"/>
      <c r="B187" s="159"/>
      <c r="C187" s="559" t="s">
        <v>295</v>
      </c>
      <c r="D187" s="560"/>
      <c r="E187" s="161">
        <v>7.67</v>
      </c>
      <c r="F187" s="162"/>
      <c r="G187" s="163"/>
      <c r="M187" s="160" t="s">
        <v>295</v>
      </c>
      <c r="O187" s="151"/>
    </row>
    <row r="188" spans="1:15" ht="12.75">
      <c r="A188" s="158"/>
      <c r="B188" s="159"/>
      <c r="C188" s="559" t="s">
        <v>296</v>
      </c>
      <c r="D188" s="560"/>
      <c r="E188" s="161">
        <v>121.93</v>
      </c>
      <c r="F188" s="162"/>
      <c r="G188" s="163"/>
      <c r="M188" s="160" t="s">
        <v>296</v>
      </c>
      <c r="O188" s="151"/>
    </row>
    <row r="189" spans="1:15" ht="12.75">
      <c r="A189" s="158"/>
      <c r="B189" s="159"/>
      <c r="C189" s="559" t="s">
        <v>297</v>
      </c>
      <c r="D189" s="560"/>
      <c r="E189" s="161">
        <v>10.62</v>
      </c>
      <c r="F189" s="162"/>
      <c r="G189" s="163"/>
      <c r="M189" s="160" t="s">
        <v>297</v>
      </c>
      <c r="O189" s="151"/>
    </row>
    <row r="190" spans="1:15" ht="12.75">
      <c r="A190" s="158"/>
      <c r="B190" s="159"/>
      <c r="C190" s="559" t="s">
        <v>298</v>
      </c>
      <c r="D190" s="560"/>
      <c r="E190" s="161">
        <v>88.115</v>
      </c>
      <c r="F190" s="162"/>
      <c r="G190" s="163"/>
      <c r="M190" s="160" t="s">
        <v>298</v>
      </c>
      <c r="O190" s="151"/>
    </row>
    <row r="191" spans="1:15" ht="12.75">
      <c r="A191" s="158"/>
      <c r="B191" s="159"/>
      <c r="C191" s="559" t="s">
        <v>299</v>
      </c>
      <c r="D191" s="560"/>
      <c r="E191" s="161">
        <v>5.22</v>
      </c>
      <c r="F191" s="162"/>
      <c r="G191" s="163"/>
      <c r="M191" s="160" t="s">
        <v>299</v>
      </c>
      <c r="O191" s="151"/>
    </row>
    <row r="192" spans="1:15" ht="12.75">
      <c r="A192" s="158"/>
      <c r="B192" s="159"/>
      <c r="C192" s="559" t="s">
        <v>300</v>
      </c>
      <c r="D192" s="560"/>
      <c r="E192" s="161">
        <v>68.84</v>
      </c>
      <c r="F192" s="162"/>
      <c r="G192" s="163"/>
      <c r="M192" s="160" t="s">
        <v>300</v>
      </c>
      <c r="O192" s="151"/>
    </row>
    <row r="193" spans="1:15" ht="12.75">
      <c r="A193" s="158"/>
      <c r="B193" s="159"/>
      <c r="C193" s="559" t="s">
        <v>301</v>
      </c>
      <c r="D193" s="560"/>
      <c r="E193" s="161">
        <v>7.02</v>
      </c>
      <c r="F193" s="162"/>
      <c r="G193" s="163"/>
      <c r="M193" s="160" t="s">
        <v>301</v>
      </c>
      <c r="O193" s="151"/>
    </row>
    <row r="194" spans="1:15" ht="12.75">
      <c r="A194" s="158"/>
      <c r="B194" s="159"/>
      <c r="C194" s="559" t="s">
        <v>302</v>
      </c>
      <c r="D194" s="560"/>
      <c r="E194" s="161">
        <v>21.735</v>
      </c>
      <c r="F194" s="162"/>
      <c r="G194" s="163"/>
      <c r="M194" s="160" t="s">
        <v>302</v>
      </c>
      <c r="O194" s="151"/>
    </row>
    <row r="195" spans="1:15" ht="12.75">
      <c r="A195" s="158"/>
      <c r="B195" s="159"/>
      <c r="C195" s="559" t="s">
        <v>303</v>
      </c>
      <c r="D195" s="560"/>
      <c r="E195" s="161">
        <v>12.825</v>
      </c>
      <c r="F195" s="162"/>
      <c r="G195" s="163"/>
      <c r="M195" s="160" t="s">
        <v>303</v>
      </c>
      <c r="O195" s="151"/>
    </row>
    <row r="196" spans="1:104" ht="12.75">
      <c r="A196" s="152">
        <v>47</v>
      </c>
      <c r="B196" s="153" t="s">
        <v>304</v>
      </c>
      <c r="C196" s="154" t="s">
        <v>305</v>
      </c>
      <c r="D196" s="155" t="s">
        <v>102</v>
      </c>
      <c r="E196" s="156">
        <v>962.78</v>
      </c>
      <c r="F196" s="182"/>
      <c r="G196" s="157">
        <f>E196*F196</f>
        <v>0</v>
      </c>
      <c r="O196" s="151">
        <v>2</v>
      </c>
      <c r="AA196" s="129">
        <v>1</v>
      </c>
      <c r="AB196" s="129">
        <v>1</v>
      </c>
      <c r="AC196" s="129">
        <v>1</v>
      </c>
      <c r="AZ196" s="129">
        <v>1</v>
      </c>
      <c r="BA196" s="129">
        <f>IF(AZ196=1,G196,0)</f>
        <v>0</v>
      </c>
      <c r="BB196" s="129">
        <f>IF(AZ196=2,G196,0)</f>
        <v>0</v>
      </c>
      <c r="BC196" s="129">
        <f>IF(AZ196=3,G196,0)</f>
        <v>0</v>
      </c>
      <c r="BD196" s="129">
        <f>IF(AZ196=4,G196,0)</f>
        <v>0</v>
      </c>
      <c r="BE196" s="129">
        <f>IF(AZ196=5,G196,0)</f>
        <v>0</v>
      </c>
      <c r="CZ196" s="129">
        <v>0.00034</v>
      </c>
    </row>
    <row r="197" spans="1:15" ht="12.75">
      <c r="A197" s="158"/>
      <c r="B197" s="159"/>
      <c r="C197" s="559" t="s">
        <v>306</v>
      </c>
      <c r="D197" s="560"/>
      <c r="E197" s="161">
        <v>462.78</v>
      </c>
      <c r="F197" s="162"/>
      <c r="G197" s="163"/>
      <c r="M197" s="160" t="s">
        <v>306</v>
      </c>
      <c r="O197" s="151"/>
    </row>
    <row r="198" spans="1:15" ht="12.75">
      <c r="A198" s="158"/>
      <c r="B198" s="159"/>
      <c r="C198" s="559" t="s">
        <v>307</v>
      </c>
      <c r="D198" s="560"/>
      <c r="E198" s="161">
        <v>500</v>
      </c>
      <c r="F198" s="162"/>
      <c r="G198" s="163"/>
      <c r="M198" s="160" t="s">
        <v>307</v>
      </c>
      <c r="O198" s="151"/>
    </row>
    <row r="199" spans="1:104" ht="12.75">
      <c r="A199" s="152">
        <v>48</v>
      </c>
      <c r="B199" s="153" t="s">
        <v>308</v>
      </c>
      <c r="C199" s="154" t="s">
        <v>309</v>
      </c>
      <c r="D199" s="155" t="s">
        <v>102</v>
      </c>
      <c r="E199" s="156">
        <v>2.145</v>
      </c>
      <c r="F199" s="182"/>
      <c r="G199" s="157">
        <f>E199*F199</f>
        <v>0</v>
      </c>
      <c r="O199" s="151">
        <v>2</v>
      </c>
      <c r="AA199" s="129">
        <v>1</v>
      </c>
      <c r="AB199" s="129">
        <v>1</v>
      </c>
      <c r="AC199" s="129">
        <v>1</v>
      </c>
      <c r="AZ199" s="129">
        <v>1</v>
      </c>
      <c r="BA199" s="129">
        <f>IF(AZ199=1,G199,0)</f>
        <v>0</v>
      </c>
      <c r="BB199" s="129">
        <f>IF(AZ199=2,G199,0)</f>
        <v>0</v>
      </c>
      <c r="BC199" s="129">
        <f>IF(AZ199=3,G199,0)</f>
        <v>0</v>
      </c>
      <c r="BD199" s="129">
        <f>IF(AZ199=4,G199,0)</f>
        <v>0</v>
      </c>
      <c r="BE199" s="129">
        <f>IF(AZ199=5,G199,0)</f>
        <v>0</v>
      </c>
      <c r="CZ199" s="129">
        <v>4E-05</v>
      </c>
    </row>
    <row r="200" spans="1:15" ht="12.75">
      <c r="A200" s="158"/>
      <c r="B200" s="159"/>
      <c r="C200" s="559" t="s">
        <v>310</v>
      </c>
      <c r="D200" s="560"/>
      <c r="E200" s="161">
        <v>2.145</v>
      </c>
      <c r="F200" s="162"/>
      <c r="G200" s="163"/>
      <c r="M200" s="160" t="s">
        <v>310</v>
      </c>
      <c r="O200" s="151"/>
    </row>
    <row r="201" spans="1:104" ht="12.75">
      <c r="A201" s="152">
        <v>49</v>
      </c>
      <c r="B201" s="153" t="s">
        <v>311</v>
      </c>
      <c r="C201" s="154" t="s">
        <v>312</v>
      </c>
      <c r="D201" s="155" t="s">
        <v>102</v>
      </c>
      <c r="E201" s="156">
        <v>4.55</v>
      </c>
      <c r="F201" s="182"/>
      <c r="G201" s="157">
        <f>E201*F201</f>
        <v>0</v>
      </c>
      <c r="O201" s="151">
        <v>2</v>
      </c>
      <c r="AA201" s="129">
        <v>1</v>
      </c>
      <c r="AB201" s="129">
        <v>1</v>
      </c>
      <c r="AC201" s="129">
        <v>1</v>
      </c>
      <c r="AZ201" s="129">
        <v>1</v>
      </c>
      <c r="BA201" s="129">
        <f>IF(AZ201=1,G201,0)</f>
        <v>0</v>
      </c>
      <c r="BB201" s="129">
        <f>IF(AZ201=2,G201,0)</f>
        <v>0</v>
      </c>
      <c r="BC201" s="129">
        <f>IF(AZ201=3,G201,0)</f>
        <v>0</v>
      </c>
      <c r="BD201" s="129">
        <f>IF(AZ201=4,G201,0)</f>
        <v>0</v>
      </c>
      <c r="BE201" s="129">
        <f>IF(AZ201=5,G201,0)</f>
        <v>0</v>
      </c>
      <c r="CZ201" s="129">
        <v>0.05723</v>
      </c>
    </row>
    <row r="202" spans="1:15" ht="12.75">
      <c r="A202" s="158"/>
      <c r="B202" s="159"/>
      <c r="C202" s="559" t="s">
        <v>313</v>
      </c>
      <c r="D202" s="560"/>
      <c r="E202" s="161">
        <v>1.5</v>
      </c>
      <c r="F202" s="162"/>
      <c r="G202" s="163"/>
      <c r="M202" s="160" t="s">
        <v>313</v>
      </c>
      <c r="O202" s="151"/>
    </row>
    <row r="203" spans="1:15" ht="12.75">
      <c r="A203" s="158"/>
      <c r="B203" s="159"/>
      <c r="C203" s="559" t="s">
        <v>314</v>
      </c>
      <c r="D203" s="560"/>
      <c r="E203" s="161">
        <v>3.05</v>
      </c>
      <c r="F203" s="162"/>
      <c r="G203" s="163"/>
      <c r="M203" s="160" t="s">
        <v>314</v>
      </c>
      <c r="O203" s="151"/>
    </row>
    <row r="204" spans="1:104" ht="12.75">
      <c r="A204" s="152">
        <v>50</v>
      </c>
      <c r="B204" s="153" t="s">
        <v>315</v>
      </c>
      <c r="C204" s="154" t="s">
        <v>316</v>
      </c>
      <c r="D204" s="155" t="s">
        <v>102</v>
      </c>
      <c r="E204" s="156">
        <v>7.6</v>
      </c>
      <c r="F204" s="182"/>
      <c r="G204" s="157">
        <f>E204*F204</f>
        <v>0</v>
      </c>
      <c r="O204" s="151">
        <v>2</v>
      </c>
      <c r="AA204" s="129">
        <v>1</v>
      </c>
      <c r="AB204" s="129">
        <v>1</v>
      </c>
      <c r="AC204" s="129">
        <v>1</v>
      </c>
      <c r="AZ204" s="129">
        <v>1</v>
      </c>
      <c r="BA204" s="129">
        <f>IF(AZ204=1,G204,0)</f>
        <v>0</v>
      </c>
      <c r="BB204" s="129">
        <f>IF(AZ204=2,G204,0)</f>
        <v>0</v>
      </c>
      <c r="BC204" s="129">
        <f>IF(AZ204=3,G204,0)</f>
        <v>0</v>
      </c>
      <c r="BD204" s="129">
        <f>IF(AZ204=4,G204,0)</f>
        <v>0</v>
      </c>
      <c r="BE204" s="129">
        <f>IF(AZ204=5,G204,0)</f>
        <v>0</v>
      </c>
      <c r="CZ204" s="129">
        <v>0.00087</v>
      </c>
    </row>
    <row r="205" spans="1:15" ht="12.75">
      <c r="A205" s="158"/>
      <c r="B205" s="159"/>
      <c r="C205" s="559" t="s">
        <v>317</v>
      </c>
      <c r="D205" s="560"/>
      <c r="E205" s="161">
        <v>1.5</v>
      </c>
      <c r="F205" s="162"/>
      <c r="G205" s="163"/>
      <c r="M205" s="160" t="s">
        <v>317</v>
      </c>
      <c r="O205" s="151"/>
    </row>
    <row r="206" spans="1:15" ht="12.75">
      <c r="A206" s="158"/>
      <c r="B206" s="159"/>
      <c r="C206" s="559" t="s">
        <v>318</v>
      </c>
      <c r="D206" s="560"/>
      <c r="E206" s="161">
        <v>6.1</v>
      </c>
      <c r="F206" s="162"/>
      <c r="G206" s="163"/>
      <c r="M206" s="160" t="s">
        <v>318</v>
      </c>
      <c r="O206" s="151"/>
    </row>
    <row r="207" spans="1:104" ht="22.5">
      <c r="A207" s="152">
        <v>51</v>
      </c>
      <c r="B207" s="153" t="s">
        <v>319</v>
      </c>
      <c r="C207" s="154" t="s">
        <v>320</v>
      </c>
      <c r="D207" s="155" t="s">
        <v>94</v>
      </c>
      <c r="E207" s="156">
        <v>1.9638</v>
      </c>
      <c r="F207" s="182"/>
      <c r="G207" s="157">
        <f>E207*F207</f>
        <v>0</v>
      </c>
      <c r="O207" s="151">
        <v>2</v>
      </c>
      <c r="AA207" s="129">
        <v>1</v>
      </c>
      <c r="AB207" s="129">
        <v>1</v>
      </c>
      <c r="AC207" s="129">
        <v>1</v>
      </c>
      <c r="AZ207" s="129">
        <v>1</v>
      </c>
      <c r="BA207" s="129">
        <f>IF(AZ207=1,G207,0)</f>
        <v>0</v>
      </c>
      <c r="BB207" s="129">
        <f>IF(AZ207=2,G207,0)</f>
        <v>0</v>
      </c>
      <c r="BC207" s="129">
        <f>IF(AZ207=3,G207,0)</f>
        <v>0</v>
      </c>
      <c r="BD207" s="129">
        <f>IF(AZ207=4,G207,0)</f>
        <v>0</v>
      </c>
      <c r="BE207" s="129">
        <f>IF(AZ207=5,G207,0)</f>
        <v>0</v>
      </c>
      <c r="CZ207" s="129">
        <v>2.5</v>
      </c>
    </row>
    <row r="208" spans="1:15" ht="12.75">
      <c r="A208" s="158"/>
      <c r="B208" s="159"/>
      <c r="C208" s="559" t="s">
        <v>321</v>
      </c>
      <c r="D208" s="560"/>
      <c r="E208" s="161">
        <v>0.7097</v>
      </c>
      <c r="F208" s="162"/>
      <c r="G208" s="163"/>
      <c r="M208" s="160" t="s">
        <v>321</v>
      </c>
      <c r="O208" s="151"/>
    </row>
    <row r="209" spans="1:15" ht="12.75">
      <c r="A209" s="158"/>
      <c r="B209" s="159"/>
      <c r="C209" s="559" t="s">
        <v>322</v>
      </c>
      <c r="D209" s="560"/>
      <c r="E209" s="161">
        <v>0.697</v>
      </c>
      <c r="F209" s="162"/>
      <c r="G209" s="163"/>
      <c r="M209" s="160" t="s">
        <v>322</v>
      </c>
      <c r="O209" s="151"/>
    </row>
    <row r="210" spans="1:15" ht="12.75">
      <c r="A210" s="158"/>
      <c r="B210" s="159"/>
      <c r="C210" s="559" t="s">
        <v>323</v>
      </c>
      <c r="D210" s="560"/>
      <c r="E210" s="161">
        <v>0.5573</v>
      </c>
      <c r="F210" s="162"/>
      <c r="G210" s="163"/>
      <c r="M210" s="160" t="s">
        <v>323</v>
      </c>
      <c r="O210" s="151"/>
    </row>
    <row r="211" spans="1:104" ht="12.75">
      <c r="A211" s="152">
        <v>52</v>
      </c>
      <c r="B211" s="153" t="s">
        <v>324</v>
      </c>
      <c r="C211" s="154" t="s">
        <v>325</v>
      </c>
      <c r="D211" s="155" t="s">
        <v>94</v>
      </c>
      <c r="E211" s="156">
        <v>6.352</v>
      </c>
      <c r="F211" s="182"/>
      <c r="G211" s="157">
        <f>E211*F211</f>
        <v>0</v>
      </c>
      <c r="O211" s="151">
        <v>2</v>
      </c>
      <c r="AA211" s="129">
        <v>1</v>
      </c>
      <c r="AB211" s="129">
        <v>1</v>
      </c>
      <c r="AC211" s="129">
        <v>1</v>
      </c>
      <c r="AZ211" s="129">
        <v>1</v>
      </c>
      <c r="BA211" s="129">
        <f>IF(AZ211=1,G211,0)</f>
        <v>0</v>
      </c>
      <c r="BB211" s="129">
        <f>IF(AZ211=2,G211,0)</f>
        <v>0</v>
      </c>
      <c r="BC211" s="129">
        <f>IF(AZ211=3,G211,0)</f>
        <v>0</v>
      </c>
      <c r="BD211" s="129">
        <f>IF(AZ211=4,G211,0)</f>
        <v>0</v>
      </c>
      <c r="BE211" s="129">
        <f>IF(AZ211=5,G211,0)</f>
        <v>0</v>
      </c>
      <c r="CZ211" s="129">
        <v>2.525</v>
      </c>
    </row>
    <row r="212" spans="1:15" ht="12.75">
      <c r="A212" s="158"/>
      <c r="B212" s="159"/>
      <c r="C212" s="559" t="s">
        <v>326</v>
      </c>
      <c r="D212" s="560"/>
      <c r="E212" s="161">
        <v>2.48</v>
      </c>
      <c r="F212" s="162"/>
      <c r="G212" s="163"/>
      <c r="M212" s="160" t="s">
        <v>326</v>
      </c>
      <c r="O212" s="151"/>
    </row>
    <row r="213" spans="1:15" ht="12.75">
      <c r="A213" s="158"/>
      <c r="B213" s="159"/>
      <c r="C213" s="559" t="s">
        <v>327</v>
      </c>
      <c r="D213" s="560"/>
      <c r="E213" s="161">
        <v>3.872</v>
      </c>
      <c r="F213" s="162"/>
      <c r="G213" s="163"/>
      <c r="M213" s="160" t="s">
        <v>327</v>
      </c>
      <c r="O213" s="151"/>
    </row>
    <row r="214" spans="1:104" ht="12.75">
      <c r="A214" s="152">
        <v>53</v>
      </c>
      <c r="B214" s="153" t="s">
        <v>328</v>
      </c>
      <c r="C214" s="154" t="s">
        <v>329</v>
      </c>
      <c r="D214" s="155" t="s">
        <v>94</v>
      </c>
      <c r="E214" s="156">
        <v>6.35</v>
      </c>
      <c r="F214" s="182"/>
      <c r="G214" s="157">
        <f>E214*F214</f>
        <v>0</v>
      </c>
      <c r="O214" s="151">
        <v>2</v>
      </c>
      <c r="AA214" s="129">
        <v>1</v>
      </c>
      <c r="AB214" s="129">
        <v>1</v>
      </c>
      <c r="AC214" s="129">
        <v>1</v>
      </c>
      <c r="AZ214" s="129">
        <v>1</v>
      </c>
      <c r="BA214" s="129">
        <f>IF(AZ214=1,G214,0)</f>
        <v>0</v>
      </c>
      <c r="BB214" s="129">
        <f>IF(AZ214=2,G214,0)</f>
        <v>0</v>
      </c>
      <c r="BC214" s="129">
        <f>IF(AZ214=3,G214,0)</f>
        <v>0</v>
      </c>
      <c r="BD214" s="129">
        <f>IF(AZ214=4,G214,0)</f>
        <v>0</v>
      </c>
      <c r="BE214" s="129">
        <f>IF(AZ214=5,G214,0)</f>
        <v>0</v>
      </c>
      <c r="CZ214" s="129">
        <v>0</v>
      </c>
    </row>
    <row r="215" spans="1:15" ht="12.75">
      <c r="A215" s="158"/>
      <c r="B215" s="159"/>
      <c r="C215" s="559" t="s">
        <v>330</v>
      </c>
      <c r="D215" s="560"/>
      <c r="E215" s="161">
        <v>6.35</v>
      </c>
      <c r="F215" s="162"/>
      <c r="G215" s="163"/>
      <c r="M215" s="160" t="s">
        <v>330</v>
      </c>
      <c r="O215" s="151"/>
    </row>
    <row r="216" spans="1:104" ht="12.75">
      <c r="A216" s="152">
        <v>54</v>
      </c>
      <c r="B216" s="153" t="s">
        <v>331</v>
      </c>
      <c r="C216" s="154" t="s">
        <v>332</v>
      </c>
      <c r="D216" s="155" t="s">
        <v>94</v>
      </c>
      <c r="E216" s="156">
        <v>6.35</v>
      </c>
      <c r="F216" s="182"/>
      <c r="G216" s="157">
        <f>E216*F216</f>
        <v>0</v>
      </c>
      <c r="O216" s="151">
        <v>2</v>
      </c>
      <c r="AA216" s="129">
        <v>1</v>
      </c>
      <c r="AB216" s="129">
        <v>1</v>
      </c>
      <c r="AC216" s="129">
        <v>1</v>
      </c>
      <c r="AZ216" s="129">
        <v>1</v>
      </c>
      <c r="BA216" s="129">
        <f>IF(AZ216=1,G216,0)</f>
        <v>0</v>
      </c>
      <c r="BB216" s="129">
        <f>IF(AZ216=2,G216,0)</f>
        <v>0</v>
      </c>
      <c r="BC216" s="129">
        <f>IF(AZ216=3,G216,0)</f>
        <v>0</v>
      </c>
      <c r="BD216" s="129">
        <f>IF(AZ216=4,G216,0)</f>
        <v>0</v>
      </c>
      <c r="BE216" s="129">
        <f>IF(AZ216=5,G216,0)</f>
        <v>0</v>
      </c>
      <c r="CZ216" s="129">
        <v>0</v>
      </c>
    </row>
    <row r="217" spans="1:15" ht="12.75">
      <c r="A217" s="158"/>
      <c r="B217" s="159"/>
      <c r="C217" s="559" t="s">
        <v>330</v>
      </c>
      <c r="D217" s="560"/>
      <c r="E217" s="161">
        <v>6.35</v>
      </c>
      <c r="F217" s="162"/>
      <c r="G217" s="163"/>
      <c r="M217" s="160" t="s">
        <v>330</v>
      </c>
      <c r="O217" s="151"/>
    </row>
    <row r="218" spans="1:104" ht="12.75">
      <c r="A218" s="152">
        <v>55</v>
      </c>
      <c r="B218" s="153" t="s">
        <v>333</v>
      </c>
      <c r="C218" s="154" t="s">
        <v>334</v>
      </c>
      <c r="D218" s="155" t="s">
        <v>133</v>
      </c>
      <c r="E218" s="156">
        <v>0.2184</v>
      </c>
      <c r="F218" s="182"/>
      <c r="G218" s="157">
        <f>E218*F218</f>
        <v>0</v>
      </c>
      <c r="O218" s="151">
        <v>2</v>
      </c>
      <c r="AA218" s="129">
        <v>1</v>
      </c>
      <c r="AB218" s="129">
        <v>1</v>
      </c>
      <c r="AC218" s="129">
        <v>1</v>
      </c>
      <c r="AZ218" s="129">
        <v>1</v>
      </c>
      <c r="BA218" s="129">
        <f>IF(AZ218=1,G218,0)</f>
        <v>0</v>
      </c>
      <c r="BB218" s="129">
        <f>IF(AZ218=2,G218,0)</f>
        <v>0</v>
      </c>
      <c r="BC218" s="129">
        <f>IF(AZ218=3,G218,0)</f>
        <v>0</v>
      </c>
      <c r="BD218" s="129">
        <f>IF(AZ218=4,G218,0)</f>
        <v>0</v>
      </c>
      <c r="BE218" s="129">
        <f>IF(AZ218=5,G218,0)</f>
        <v>0</v>
      </c>
      <c r="CZ218" s="129">
        <v>1.06625</v>
      </c>
    </row>
    <row r="219" spans="1:15" ht="12.75">
      <c r="A219" s="158"/>
      <c r="B219" s="159"/>
      <c r="C219" s="559" t="s">
        <v>335</v>
      </c>
      <c r="D219" s="560"/>
      <c r="E219" s="161">
        <v>0.2184</v>
      </c>
      <c r="F219" s="162"/>
      <c r="G219" s="163"/>
      <c r="M219" s="160" t="s">
        <v>335</v>
      </c>
      <c r="O219" s="151"/>
    </row>
    <row r="220" spans="1:104" ht="12.75">
      <c r="A220" s="152">
        <v>56</v>
      </c>
      <c r="B220" s="153" t="s">
        <v>336</v>
      </c>
      <c r="C220" s="154" t="s">
        <v>337</v>
      </c>
      <c r="D220" s="155" t="s">
        <v>102</v>
      </c>
      <c r="E220" s="156">
        <v>34.45</v>
      </c>
      <c r="F220" s="182"/>
      <c r="G220" s="157">
        <f>E220*F220</f>
        <v>0</v>
      </c>
      <c r="O220" s="151">
        <v>2</v>
      </c>
      <c r="AA220" s="129">
        <v>1</v>
      </c>
      <c r="AB220" s="129">
        <v>1</v>
      </c>
      <c r="AC220" s="129">
        <v>1</v>
      </c>
      <c r="AZ220" s="129">
        <v>1</v>
      </c>
      <c r="BA220" s="129">
        <f>IF(AZ220=1,G220,0)</f>
        <v>0</v>
      </c>
      <c r="BB220" s="129">
        <f>IF(AZ220=2,G220,0)</f>
        <v>0</v>
      </c>
      <c r="BC220" s="129">
        <f>IF(AZ220=3,G220,0)</f>
        <v>0</v>
      </c>
      <c r="BD220" s="129">
        <f>IF(AZ220=4,G220,0)</f>
        <v>0</v>
      </c>
      <c r="BE220" s="129">
        <f>IF(AZ220=5,G220,0)</f>
        <v>0</v>
      </c>
      <c r="CZ220" s="129">
        <v>0.07426</v>
      </c>
    </row>
    <row r="221" spans="1:15" ht="12.75">
      <c r="A221" s="158"/>
      <c r="B221" s="159"/>
      <c r="C221" s="559" t="s">
        <v>338</v>
      </c>
      <c r="D221" s="560"/>
      <c r="E221" s="161">
        <v>21.58</v>
      </c>
      <c r="F221" s="162"/>
      <c r="G221" s="163"/>
      <c r="M221" s="160" t="s">
        <v>338</v>
      </c>
      <c r="O221" s="151"/>
    </row>
    <row r="222" spans="1:15" ht="12.75">
      <c r="A222" s="158"/>
      <c r="B222" s="159"/>
      <c r="C222" s="559" t="s">
        <v>339</v>
      </c>
      <c r="D222" s="560"/>
      <c r="E222" s="161">
        <v>12.87</v>
      </c>
      <c r="F222" s="162"/>
      <c r="G222" s="163"/>
      <c r="M222" s="160" t="s">
        <v>339</v>
      </c>
      <c r="O222" s="151"/>
    </row>
    <row r="223" spans="1:104" ht="22.5">
      <c r="A223" s="152">
        <v>57</v>
      </c>
      <c r="B223" s="153" t="s">
        <v>340</v>
      </c>
      <c r="C223" s="154" t="s">
        <v>341</v>
      </c>
      <c r="D223" s="155" t="s">
        <v>108</v>
      </c>
      <c r="E223" s="156">
        <v>4</v>
      </c>
      <c r="F223" s="182"/>
      <c r="G223" s="157">
        <f>E223*F223</f>
        <v>0</v>
      </c>
      <c r="O223" s="151">
        <v>2</v>
      </c>
      <c r="AA223" s="129">
        <v>1</v>
      </c>
      <c r="AB223" s="129">
        <v>1</v>
      </c>
      <c r="AC223" s="129">
        <v>1</v>
      </c>
      <c r="AZ223" s="129">
        <v>1</v>
      </c>
      <c r="BA223" s="129">
        <f>IF(AZ223=1,G223,0)</f>
        <v>0</v>
      </c>
      <c r="BB223" s="129">
        <f>IF(AZ223=2,G223,0)</f>
        <v>0</v>
      </c>
      <c r="BC223" s="129">
        <f>IF(AZ223=3,G223,0)</f>
        <v>0</v>
      </c>
      <c r="BD223" s="129">
        <f>IF(AZ223=4,G223,0)</f>
        <v>0</v>
      </c>
      <c r="BE223" s="129">
        <f>IF(AZ223=5,G223,0)</f>
        <v>0</v>
      </c>
      <c r="CZ223" s="129">
        <v>0.02897</v>
      </c>
    </row>
    <row r="224" spans="1:104" ht="22.5">
      <c r="A224" s="152">
        <v>58</v>
      </c>
      <c r="B224" s="153" t="s">
        <v>342</v>
      </c>
      <c r="C224" s="154" t="s">
        <v>343</v>
      </c>
      <c r="D224" s="155" t="s">
        <v>108</v>
      </c>
      <c r="E224" s="156">
        <v>4</v>
      </c>
      <c r="F224" s="182"/>
      <c r="G224" s="157">
        <f>E224*F224</f>
        <v>0</v>
      </c>
      <c r="O224" s="151">
        <v>2</v>
      </c>
      <c r="AA224" s="129">
        <v>1</v>
      </c>
      <c r="AB224" s="129">
        <v>1</v>
      </c>
      <c r="AC224" s="129">
        <v>1</v>
      </c>
      <c r="AZ224" s="129">
        <v>1</v>
      </c>
      <c r="BA224" s="129">
        <f>IF(AZ224=1,G224,0)</f>
        <v>0</v>
      </c>
      <c r="BB224" s="129">
        <f>IF(AZ224=2,G224,0)</f>
        <v>0</v>
      </c>
      <c r="BC224" s="129">
        <f>IF(AZ224=3,G224,0)</f>
        <v>0</v>
      </c>
      <c r="BD224" s="129">
        <f>IF(AZ224=4,G224,0)</f>
        <v>0</v>
      </c>
      <c r="BE224" s="129">
        <f>IF(AZ224=5,G224,0)</f>
        <v>0</v>
      </c>
      <c r="CZ224" s="129">
        <v>0.02897</v>
      </c>
    </row>
    <row r="225" spans="1:104" ht="22.5">
      <c r="A225" s="152">
        <v>59</v>
      </c>
      <c r="B225" s="153" t="s">
        <v>344</v>
      </c>
      <c r="C225" s="154" t="s">
        <v>345</v>
      </c>
      <c r="D225" s="155" t="s">
        <v>108</v>
      </c>
      <c r="E225" s="156">
        <v>9</v>
      </c>
      <c r="F225" s="182"/>
      <c r="G225" s="157">
        <f>E225*F225</f>
        <v>0</v>
      </c>
      <c r="O225" s="151">
        <v>2</v>
      </c>
      <c r="AA225" s="129">
        <v>1</v>
      </c>
      <c r="AB225" s="129">
        <v>1</v>
      </c>
      <c r="AC225" s="129">
        <v>1</v>
      </c>
      <c r="AZ225" s="129">
        <v>1</v>
      </c>
      <c r="BA225" s="129">
        <f>IF(AZ225=1,G225,0)</f>
        <v>0</v>
      </c>
      <c r="BB225" s="129">
        <f>IF(AZ225=2,G225,0)</f>
        <v>0</v>
      </c>
      <c r="BC225" s="129">
        <f>IF(AZ225=3,G225,0)</f>
        <v>0</v>
      </c>
      <c r="BD225" s="129">
        <f>IF(AZ225=4,G225,0)</f>
        <v>0</v>
      </c>
      <c r="BE225" s="129">
        <f>IF(AZ225=5,G225,0)</f>
        <v>0</v>
      </c>
      <c r="CZ225" s="129">
        <v>0.03405</v>
      </c>
    </row>
    <row r="226" spans="1:15" ht="12.75">
      <c r="A226" s="158"/>
      <c r="B226" s="159"/>
      <c r="C226" s="559" t="s">
        <v>346</v>
      </c>
      <c r="D226" s="560"/>
      <c r="E226" s="161">
        <v>9</v>
      </c>
      <c r="F226" s="162"/>
      <c r="G226" s="163"/>
      <c r="M226" s="160" t="s">
        <v>346</v>
      </c>
      <c r="O226" s="151"/>
    </row>
    <row r="227" spans="1:104" ht="22.5">
      <c r="A227" s="152">
        <v>60</v>
      </c>
      <c r="B227" s="153" t="s">
        <v>347</v>
      </c>
      <c r="C227" s="154" t="s">
        <v>348</v>
      </c>
      <c r="D227" s="155" t="s">
        <v>108</v>
      </c>
      <c r="E227" s="156">
        <v>7</v>
      </c>
      <c r="F227" s="182"/>
      <c r="G227" s="157">
        <f>E227*F227</f>
        <v>0</v>
      </c>
      <c r="O227" s="151">
        <v>2</v>
      </c>
      <c r="AA227" s="129">
        <v>1</v>
      </c>
      <c r="AB227" s="129">
        <v>1</v>
      </c>
      <c r="AC227" s="129">
        <v>1</v>
      </c>
      <c r="AZ227" s="129">
        <v>1</v>
      </c>
      <c r="BA227" s="129">
        <f>IF(AZ227=1,G227,0)</f>
        <v>0</v>
      </c>
      <c r="BB227" s="129">
        <f>IF(AZ227=2,G227,0)</f>
        <v>0</v>
      </c>
      <c r="BC227" s="129">
        <f>IF(AZ227=3,G227,0)</f>
        <v>0</v>
      </c>
      <c r="BD227" s="129">
        <f>IF(AZ227=4,G227,0)</f>
        <v>0</v>
      </c>
      <c r="BE227" s="129">
        <f>IF(AZ227=5,G227,0)</f>
        <v>0</v>
      </c>
      <c r="CZ227" s="129">
        <v>0.03473</v>
      </c>
    </row>
    <row r="228" spans="1:15" ht="12.75">
      <c r="A228" s="158"/>
      <c r="B228" s="159"/>
      <c r="C228" s="559" t="s">
        <v>349</v>
      </c>
      <c r="D228" s="560"/>
      <c r="E228" s="161">
        <v>7</v>
      </c>
      <c r="F228" s="162"/>
      <c r="G228" s="163"/>
      <c r="M228" s="160" t="s">
        <v>349</v>
      </c>
      <c r="O228" s="151"/>
    </row>
    <row r="229" spans="1:104" ht="12.75">
      <c r="A229" s="152">
        <v>61</v>
      </c>
      <c r="B229" s="153" t="s">
        <v>350</v>
      </c>
      <c r="C229" s="154" t="s">
        <v>351</v>
      </c>
      <c r="D229" s="155" t="s">
        <v>108</v>
      </c>
      <c r="E229" s="156">
        <v>1</v>
      </c>
      <c r="F229" s="182"/>
      <c r="G229" s="157">
        <f>E229*F229</f>
        <v>0</v>
      </c>
      <c r="O229" s="151">
        <v>2</v>
      </c>
      <c r="AA229" s="129">
        <v>1</v>
      </c>
      <c r="AB229" s="129">
        <v>1</v>
      </c>
      <c r="AC229" s="129">
        <v>1</v>
      </c>
      <c r="AZ229" s="129">
        <v>1</v>
      </c>
      <c r="BA229" s="129">
        <f>IF(AZ229=1,G229,0)</f>
        <v>0</v>
      </c>
      <c r="BB229" s="129">
        <f>IF(AZ229=2,G229,0)</f>
        <v>0</v>
      </c>
      <c r="BC229" s="129">
        <f>IF(AZ229=3,G229,0)</f>
        <v>0</v>
      </c>
      <c r="BD229" s="129">
        <f>IF(AZ229=4,G229,0)</f>
        <v>0</v>
      </c>
      <c r="BE229" s="129">
        <f>IF(AZ229=5,G229,0)</f>
        <v>0</v>
      </c>
      <c r="CZ229" s="129">
        <v>0.02691</v>
      </c>
    </row>
    <row r="230" spans="1:104" ht="22.5">
      <c r="A230" s="152">
        <v>62</v>
      </c>
      <c r="B230" s="153" t="s">
        <v>352</v>
      </c>
      <c r="C230" s="154" t="s">
        <v>353</v>
      </c>
      <c r="D230" s="155" t="s">
        <v>195</v>
      </c>
      <c r="E230" s="156">
        <v>19.8</v>
      </c>
      <c r="F230" s="182"/>
      <c r="G230" s="157">
        <f>E230*F230</f>
        <v>0</v>
      </c>
      <c r="O230" s="151">
        <v>2</v>
      </c>
      <c r="AA230" s="129">
        <v>1</v>
      </c>
      <c r="AB230" s="129">
        <v>1</v>
      </c>
      <c r="AC230" s="129">
        <v>1</v>
      </c>
      <c r="AZ230" s="129">
        <v>1</v>
      </c>
      <c r="BA230" s="129">
        <f>IF(AZ230=1,G230,0)</f>
        <v>0</v>
      </c>
      <c r="BB230" s="129">
        <f>IF(AZ230=2,G230,0)</f>
        <v>0</v>
      </c>
      <c r="BC230" s="129">
        <f>IF(AZ230=3,G230,0)</f>
        <v>0</v>
      </c>
      <c r="BD230" s="129">
        <f>IF(AZ230=4,G230,0)</f>
        <v>0</v>
      </c>
      <c r="BE230" s="129">
        <f>IF(AZ230=5,G230,0)</f>
        <v>0</v>
      </c>
      <c r="CZ230" s="129">
        <v>0.01407</v>
      </c>
    </row>
    <row r="231" spans="1:15" ht="12.75">
      <c r="A231" s="158"/>
      <c r="B231" s="159"/>
      <c r="C231" s="559" t="s">
        <v>354</v>
      </c>
      <c r="D231" s="560"/>
      <c r="E231" s="161">
        <v>19.8</v>
      </c>
      <c r="F231" s="162"/>
      <c r="G231" s="163"/>
      <c r="M231" s="160" t="s">
        <v>354</v>
      </c>
      <c r="O231" s="151"/>
    </row>
    <row r="232" spans="1:104" ht="12.75">
      <c r="A232" s="152">
        <v>63</v>
      </c>
      <c r="B232" s="153" t="s">
        <v>355</v>
      </c>
      <c r="C232" s="154" t="s">
        <v>356</v>
      </c>
      <c r="D232" s="155" t="s">
        <v>102</v>
      </c>
      <c r="E232" s="156">
        <v>202.64</v>
      </c>
      <c r="F232" s="182"/>
      <c r="G232" s="157">
        <f>E232*F232</f>
        <v>0</v>
      </c>
      <c r="O232" s="151">
        <v>2</v>
      </c>
      <c r="AA232" s="129">
        <v>12</v>
      </c>
      <c r="AB232" s="129">
        <v>0</v>
      </c>
      <c r="AC232" s="129">
        <v>242</v>
      </c>
      <c r="AZ232" s="129">
        <v>1</v>
      </c>
      <c r="BA232" s="129">
        <f>IF(AZ232=1,G232,0)</f>
        <v>0</v>
      </c>
      <c r="BB232" s="129">
        <f>IF(AZ232=2,G232,0)</f>
        <v>0</v>
      </c>
      <c r="BC232" s="129">
        <f>IF(AZ232=3,G232,0)</f>
        <v>0</v>
      </c>
      <c r="BD232" s="129">
        <f>IF(AZ232=4,G232,0)</f>
        <v>0</v>
      </c>
      <c r="BE232" s="129">
        <f>IF(AZ232=5,G232,0)</f>
        <v>0</v>
      </c>
      <c r="CZ232" s="129">
        <v>0</v>
      </c>
    </row>
    <row r="233" spans="1:15" ht="12.75">
      <c r="A233" s="158"/>
      <c r="B233" s="159"/>
      <c r="C233" s="559" t="s">
        <v>357</v>
      </c>
      <c r="D233" s="560"/>
      <c r="E233" s="161">
        <v>40</v>
      </c>
      <c r="F233" s="162"/>
      <c r="G233" s="163"/>
      <c r="M233" s="160" t="s">
        <v>357</v>
      </c>
      <c r="O233" s="151"/>
    </row>
    <row r="234" spans="1:15" ht="12.75">
      <c r="A234" s="158"/>
      <c r="B234" s="159"/>
      <c r="C234" s="559" t="s">
        <v>358</v>
      </c>
      <c r="D234" s="560"/>
      <c r="E234" s="161">
        <v>110.2</v>
      </c>
      <c r="F234" s="162"/>
      <c r="G234" s="163"/>
      <c r="M234" s="160" t="s">
        <v>358</v>
      </c>
      <c r="O234" s="151"/>
    </row>
    <row r="235" spans="1:15" ht="12.75">
      <c r="A235" s="158"/>
      <c r="B235" s="159"/>
      <c r="C235" s="559" t="s">
        <v>359</v>
      </c>
      <c r="D235" s="560"/>
      <c r="E235" s="161">
        <v>52.44</v>
      </c>
      <c r="F235" s="162"/>
      <c r="G235" s="163"/>
      <c r="M235" s="160" t="s">
        <v>359</v>
      </c>
      <c r="O235" s="151"/>
    </row>
    <row r="236" spans="1:104" ht="12.75">
      <c r="A236" s="152">
        <v>64</v>
      </c>
      <c r="B236" s="153" t="s">
        <v>360</v>
      </c>
      <c r="C236" s="154" t="s">
        <v>361</v>
      </c>
      <c r="D236" s="155" t="s">
        <v>195</v>
      </c>
      <c r="E236" s="156">
        <v>328.65</v>
      </c>
      <c r="F236" s="182"/>
      <c r="G236" s="157">
        <f>E236*F236</f>
        <v>0</v>
      </c>
      <c r="O236" s="151">
        <v>2</v>
      </c>
      <c r="AA236" s="129">
        <v>12</v>
      </c>
      <c r="AB236" s="129">
        <v>0</v>
      </c>
      <c r="AC236" s="129">
        <v>106</v>
      </c>
      <c r="AZ236" s="129">
        <v>1</v>
      </c>
      <c r="BA236" s="129">
        <f>IF(AZ236=1,G236,0)</f>
        <v>0</v>
      </c>
      <c r="BB236" s="129">
        <f>IF(AZ236=2,G236,0)</f>
        <v>0</v>
      </c>
      <c r="BC236" s="129">
        <f>IF(AZ236=3,G236,0)</f>
        <v>0</v>
      </c>
      <c r="BD236" s="129">
        <f>IF(AZ236=4,G236,0)</f>
        <v>0</v>
      </c>
      <c r="BE236" s="129">
        <f>IF(AZ236=5,G236,0)</f>
        <v>0</v>
      </c>
      <c r="CZ236" s="129">
        <v>0.00046</v>
      </c>
    </row>
    <row r="237" spans="1:15" ht="12.75">
      <c r="A237" s="158"/>
      <c r="B237" s="159"/>
      <c r="C237" s="559" t="s">
        <v>362</v>
      </c>
      <c r="D237" s="560"/>
      <c r="E237" s="161">
        <v>83.8</v>
      </c>
      <c r="F237" s="162"/>
      <c r="G237" s="163"/>
      <c r="M237" s="160" t="s">
        <v>362</v>
      </c>
      <c r="O237" s="151"/>
    </row>
    <row r="238" spans="1:15" ht="12.75">
      <c r="A238" s="158"/>
      <c r="B238" s="159"/>
      <c r="C238" s="559" t="s">
        <v>363</v>
      </c>
      <c r="D238" s="560"/>
      <c r="E238" s="161">
        <v>90.8</v>
      </c>
      <c r="F238" s="162"/>
      <c r="G238" s="163"/>
      <c r="M238" s="160" t="s">
        <v>363</v>
      </c>
      <c r="O238" s="151"/>
    </row>
    <row r="239" spans="1:15" ht="12.75">
      <c r="A239" s="158"/>
      <c r="B239" s="159"/>
      <c r="C239" s="559" t="s">
        <v>364</v>
      </c>
      <c r="D239" s="560"/>
      <c r="E239" s="161">
        <v>3.3</v>
      </c>
      <c r="F239" s="162"/>
      <c r="G239" s="163"/>
      <c r="M239" s="160" t="s">
        <v>364</v>
      </c>
      <c r="O239" s="151"/>
    </row>
    <row r="240" spans="1:15" ht="12.75">
      <c r="A240" s="158"/>
      <c r="B240" s="159"/>
      <c r="C240" s="559" t="s">
        <v>365</v>
      </c>
      <c r="D240" s="560"/>
      <c r="E240" s="161">
        <v>3.3</v>
      </c>
      <c r="F240" s="162"/>
      <c r="G240" s="163"/>
      <c r="M240" s="160" t="s">
        <v>365</v>
      </c>
      <c r="O240" s="151"/>
    </row>
    <row r="241" spans="1:15" ht="12.75">
      <c r="A241" s="158"/>
      <c r="B241" s="159"/>
      <c r="C241" s="559" t="s">
        <v>366</v>
      </c>
      <c r="D241" s="560"/>
      <c r="E241" s="161">
        <v>25.9</v>
      </c>
      <c r="F241" s="162"/>
      <c r="G241" s="163"/>
      <c r="M241" s="160" t="s">
        <v>366</v>
      </c>
      <c r="O241" s="151"/>
    </row>
    <row r="242" spans="1:15" ht="12.75">
      <c r="A242" s="158"/>
      <c r="B242" s="159"/>
      <c r="C242" s="559" t="s">
        <v>367</v>
      </c>
      <c r="D242" s="560"/>
      <c r="E242" s="161">
        <v>11</v>
      </c>
      <c r="F242" s="162"/>
      <c r="G242" s="163"/>
      <c r="M242" s="160" t="s">
        <v>367</v>
      </c>
      <c r="O242" s="151"/>
    </row>
    <row r="243" spans="1:15" ht="12.75">
      <c r="A243" s="158"/>
      <c r="B243" s="159"/>
      <c r="C243" s="559" t="s">
        <v>368</v>
      </c>
      <c r="D243" s="560"/>
      <c r="E243" s="161">
        <v>4.4</v>
      </c>
      <c r="F243" s="162"/>
      <c r="G243" s="163"/>
      <c r="M243" s="160" t="s">
        <v>368</v>
      </c>
      <c r="O243" s="151"/>
    </row>
    <row r="244" spans="1:15" ht="12.75">
      <c r="A244" s="158"/>
      <c r="B244" s="159"/>
      <c r="C244" s="559" t="s">
        <v>369</v>
      </c>
      <c r="D244" s="560"/>
      <c r="E244" s="161">
        <v>7.7</v>
      </c>
      <c r="F244" s="162"/>
      <c r="G244" s="163"/>
      <c r="M244" s="160" t="s">
        <v>369</v>
      </c>
      <c r="O244" s="151"/>
    </row>
    <row r="245" spans="1:15" ht="12.75">
      <c r="A245" s="158"/>
      <c r="B245" s="159"/>
      <c r="C245" s="559" t="s">
        <v>370</v>
      </c>
      <c r="D245" s="560"/>
      <c r="E245" s="161">
        <v>7.7</v>
      </c>
      <c r="F245" s="162"/>
      <c r="G245" s="163"/>
      <c r="M245" s="160" t="s">
        <v>370</v>
      </c>
      <c r="O245" s="151"/>
    </row>
    <row r="246" spans="1:15" ht="12.75">
      <c r="A246" s="158"/>
      <c r="B246" s="159"/>
      <c r="C246" s="559" t="s">
        <v>371</v>
      </c>
      <c r="D246" s="560"/>
      <c r="E246" s="161">
        <v>3.3</v>
      </c>
      <c r="F246" s="162"/>
      <c r="G246" s="163"/>
      <c r="M246" s="160" t="s">
        <v>371</v>
      </c>
      <c r="O246" s="151"/>
    </row>
    <row r="247" spans="1:15" ht="12.75">
      <c r="A247" s="158"/>
      <c r="B247" s="159"/>
      <c r="C247" s="559" t="s">
        <v>372</v>
      </c>
      <c r="D247" s="560"/>
      <c r="E247" s="161">
        <v>3.3</v>
      </c>
      <c r="F247" s="162"/>
      <c r="G247" s="163"/>
      <c r="M247" s="160" t="s">
        <v>372</v>
      </c>
      <c r="O247" s="151"/>
    </row>
    <row r="248" spans="1:15" ht="12.75">
      <c r="A248" s="158"/>
      <c r="B248" s="159"/>
      <c r="C248" s="559" t="s">
        <v>373</v>
      </c>
      <c r="D248" s="560"/>
      <c r="E248" s="161">
        <v>7.85</v>
      </c>
      <c r="F248" s="162"/>
      <c r="G248" s="163"/>
      <c r="M248" s="160" t="s">
        <v>373</v>
      </c>
      <c r="O248" s="151"/>
    </row>
    <row r="249" spans="1:15" ht="12.75">
      <c r="A249" s="158"/>
      <c r="B249" s="159"/>
      <c r="C249" s="559" t="s">
        <v>374</v>
      </c>
      <c r="D249" s="560"/>
      <c r="E249" s="161">
        <v>4.4</v>
      </c>
      <c r="F249" s="162"/>
      <c r="G249" s="163"/>
      <c r="M249" s="160" t="s">
        <v>374</v>
      </c>
      <c r="O249" s="151"/>
    </row>
    <row r="250" spans="1:15" ht="12.75">
      <c r="A250" s="158"/>
      <c r="B250" s="159"/>
      <c r="C250" s="559" t="s">
        <v>375</v>
      </c>
      <c r="D250" s="560"/>
      <c r="E250" s="161">
        <v>7.85</v>
      </c>
      <c r="F250" s="162"/>
      <c r="G250" s="163"/>
      <c r="M250" s="160" t="s">
        <v>375</v>
      </c>
      <c r="O250" s="151"/>
    </row>
    <row r="251" spans="1:15" ht="12.75">
      <c r="A251" s="158"/>
      <c r="B251" s="159"/>
      <c r="C251" s="559" t="s">
        <v>376</v>
      </c>
      <c r="D251" s="560"/>
      <c r="E251" s="161">
        <v>7.85</v>
      </c>
      <c r="F251" s="162"/>
      <c r="G251" s="163"/>
      <c r="M251" s="160" t="s">
        <v>376</v>
      </c>
      <c r="O251" s="151"/>
    </row>
    <row r="252" spans="1:15" ht="12.75">
      <c r="A252" s="158"/>
      <c r="B252" s="159"/>
      <c r="C252" s="559" t="s">
        <v>377</v>
      </c>
      <c r="D252" s="560"/>
      <c r="E252" s="161">
        <v>32.05</v>
      </c>
      <c r="F252" s="162"/>
      <c r="G252" s="163"/>
      <c r="M252" s="160" t="s">
        <v>377</v>
      </c>
      <c r="O252" s="151"/>
    </row>
    <row r="253" spans="1:15" ht="12.75">
      <c r="A253" s="158"/>
      <c r="B253" s="159"/>
      <c r="C253" s="559" t="s">
        <v>378</v>
      </c>
      <c r="D253" s="560"/>
      <c r="E253" s="161">
        <v>5</v>
      </c>
      <c r="F253" s="162"/>
      <c r="G253" s="163"/>
      <c r="M253" s="160" t="s">
        <v>378</v>
      </c>
      <c r="O253" s="151"/>
    </row>
    <row r="254" spans="1:15" ht="12.75">
      <c r="A254" s="158"/>
      <c r="B254" s="159"/>
      <c r="C254" s="559" t="s">
        <v>379</v>
      </c>
      <c r="D254" s="560"/>
      <c r="E254" s="161">
        <v>14.75</v>
      </c>
      <c r="F254" s="162"/>
      <c r="G254" s="163"/>
      <c r="M254" s="160" t="s">
        <v>379</v>
      </c>
      <c r="O254" s="151"/>
    </row>
    <row r="255" spans="1:15" ht="12.75">
      <c r="A255" s="158"/>
      <c r="B255" s="159"/>
      <c r="C255" s="559" t="s">
        <v>380</v>
      </c>
      <c r="D255" s="560"/>
      <c r="E255" s="161">
        <v>4.4</v>
      </c>
      <c r="F255" s="162"/>
      <c r="G255" s="163"/>
      <c r="M255" s="160" t="s">
        <v>380</v>
      </c>
      <c r="O255" s="151"/>
    </row>
    <row r="256" spans="1:104" ht="22.5">
      <c r="A256" s="152">
        <v>65</v>
      </c>
      <c r="B256" s="153" t="s">
        <v>381</v>
      </c>
      <c r="C256" s="154" t="s">
        <v>382</v>
      </c>
      <c r="D256" s="155" t="s">
        <v>195</v>
      </c>
      <c r="E256" s="156">
        <v>15.8</v>
      </c>
      <c r="F256" s="182"/>
      <c r="G256" s="157">
        <f>E256*F256</f>
        <v>0</v>
      </c>
      <c r="O256" s="151">
        <v>2</v>
      </c>
      <c r="AA256" s="129">
        <v>12</v>
      </c>
      <c r="AB256" s="129">
        <v>0</v>
      </c>
      <c r="AC256" s="129">
        <v>81</v>
      </c>
      <c r="AZ256" s="129">
        <v>1</v>
      </c>
      <c r="BA256" s="129">
        <f>IF(AZ256=1,G256,0)</f>
        <v>0</v>
      </c>
      <c r="BB256" s="129">
        <f>IF(AZ256=2,G256,0)</f>
        <v>0</v>
      </c>
      <c r="BC256" s="129">
        <f>IF(AZ256=3,G256,0)</f>
        <v>0</v>
      </c>
      <c r="BD256" s="129">
        <f>IF(AZ256=4,G256,0)</f>
        <v>0</v>
      </c>
      <c r="BE256" s="129">
        <f>IF(AZ256=5,G256,0)</f>
        <v>0</v>
      </c>
      <c r="CZ256" s="129">
        <v>0.01493</v>
      </c>
    </row>
    <row r="257" spans="1:15" ht="12.75">
      <c r="A257" s="158"/>
      <c r="B257" s="159"/>
      <c r="C257" s="559" t="s">
        <v>383</v>
      </c>
      <c r="D257" s="560"/>
      <c r="E257" s="161">
        <v>15.8</v>
      </c>
      <c r="F257" s="162"/>
      <c r="G257" s="163"/>
      <c r="M257" s="160" t="s">
        <v>383</v>
      </c>
      <c r="O257" s="151"/>
    </row>
    <row r="258" spans="1:104" ht="22.5">
      <c r="A258" s="152">
        <v>66</v>
      </c>
      <c r="B258" s="153" t="s">
        <v>381</v>
      </c>
      <c r="C258" s="154" t="s">
        <v>384</v>
      </c>
      <c r="D258" s="155" t="s">
        <v>195</v>
      </c>
      <c r="E258" s="156">
        <v>5.3</v>
      </c>
      <c r="F258" s="182"/>
      <c r="G258" s="157">
        <f>E258*F258</f>
        <v>0</v>
      </c>
      <c r="O258" s="151">
        <v>2</v>
      </c>
      <c r="AA258" s="129">
        <v>12</v>
      </c>
      <c r="AB258" s="129">
        <v>0</v>
      </c>
      <c r="AC258" s="129">
        <v>80</v>
      </c>
      <c r="AZ258" s="129">
        <v>1</v>
      </c>
      <c r="BA258" s="129">
        <f>IF(AZ258=1,G258,0)</f>
        <v>0</v>
      </c>
      <c r="BB258" s="129">
        <f>IF(AZ258=2,G258,0)</f>
        <v>0</v>
      </c>
      <c r="BC258" s="129">
        <f>IF(AZ258=3,G258,0)</f>
        <v>0</v>
      </c>
      <c r="BD258" s="129">
        <f>IF(AZ258=4,G258,0)</f>
        <v>0</v>
      </c>
      <c r="BE258" s="129">
        <f>IF(AZ258=5,G258,0)</f>
        <v>0</v>
      </c>
      <c r="CZ258" s="129">
        <v>0.01493</v>
      </c>
    </row>
    <row r="259" spans="1:15" ht="12.75">
      <c r="A259" s="158"/>
      <c r="B259" s="159"/>
      <c r="C259" s="559" t="s">
        <v>385</v>
      </c>
      <c r="D259" s="560"/>
      <c r="E259" s="161">
        <v>5.3</v>
      </c>
      <c r="F259" s="162"/>
      <c r="G259" s="163"/>
      <c r="M259" s="160" t="s">
        <v>385</v>
      </c>
      <c r="O259" s="151"/>
    </row>
    <row r="260" spans="1:57" ht="12.75">
      <c r="A260" s="164"/>
      <c r="B260" s="165" t="s">
        <v>70</v>
      </c>
      <c r="C260" s="166" t="str">
        <f>CONCATENATE(B114," ",C114)</f>
        <v>6 Úpravy povrchu, podlahy</v>
      </c>
      <c r="D260" s="164"/>
      <c r="E260" s="167"/>
      <c r="F260" s="167"/>
      <c r="G260" s="168">
        <f>SUM(G114:G259)</f>
        <v>0</v>
      </c>
      <c r="O260" s="151">
        <v>4</v>
      </c>
      <c r="BA260" s="169">
        <f>SUM(BA114:BA259)</f>
        <v>0</v>
      </c>
      <c r="BB260" s="169">
        <f>SUM(BB114:BB259)</f>
        <v>0</v>
      </c>
      <c r="BC260" s="169">
        <f>SUM(BC114:BC259)</f>
        <v>0</v>
      </c>
      <c r="BD260" s="169">
        <f>SUM(BD114:BD259)</f>
        <v>0</v>
      </c>
      <c r="BE260" s="169">
        <f>SUM(BE114:BE259)</f>
        <v>0</v>
      </c>
    </row>
    <row r="261" spans="1:15" ht="12.75">
      <c r="A261" s="144" t="s">
        <v>67</v>
      </c>
      <c r="B261" s="145" t="s">
        <v>386</v>
      </c>
      <c r="C261" s="146" t="s">
        <v>387</v>
      </c>
      <c r="D261" s="147"/>
      <c r="E261" s="148"/>
      <c r="F261" s="148"/>
      <c r="G261" s="149"/>
      <c r="H261" s="150"/>
      <c r="I261" s="150"/>
      <c r="O261" s="151">
        <v>1</v>
      </c>
    </row>
    <row r="262" spans="1:104" ht="12.75">
      <c r="A262" s="152">
        <v>67</v>
      </c>
      <c r="B262" s="153" t="s">
        <v>388</v>
      </c>
      <c r="C262" s="154" t="s">
        <v>389</v>
      </c>
      <c r="D262" s="155" t="s">
        <v>102</v>
      </c>
      <c r="E262" s="156">
        <v>30</v>
      </c>
      <c r="F262" s="182"/>
      <c r="G262" s="157">
        <f>E262*F262</f>
        <v>0</v>
      </c>
      <c r="O262" s="151">
        <v>2</v>
      </c>
      <c r="AA262" s="129">
        <v>1</v>
      </c>
      <c r="AB262" s="129">
        <v>1</v>
      </c>
      <c r="AC262" s="129">
        <v>1</v>
      </c>
      <c r="AZ262" s="129">
        <v>1</v>
      </c>
      <c r="BA262" s="129">
        <f>IF(AZ262=1,G262,0)</f>
        <v>0</v>
      </c>
      <c r="BB262" s="129">
        <f>IF(AZ262=2,G262,0)</f>
        <v>0</v>
      </c>
      <c r="BC262" s="129">
        <f>IF(AZ262=3,G262,0)</f>
        <v>0</v>
      </c>
      <c r="BD262" s="129">
        <f>IF(AZ262=4,G262,0)</f>
        <v>0</v>
      </c>
      <c r="BE262" s="129">
        <f>IF(AZ262=5,G262,0)</f>
        <v>0</v>
      </c>
      <c r="CZ262" s="129">
        <v>0.01838</v>
      </c>
    </row>
    <row r="263" spans="1:15" ht="12.75">
      <c r="A263" s="158"/>
      <c r="B263" s="159"/>
      <c r="C263" s="559" t="s">
        <v>390</v>
      </c>
      <c r="D263" s="560"/>
      <c r="E263" s="161">
        <v>30</v>
      </c>
      <c r="F263" s="162"/>
      <c r="G263" s="163"/>
      <c r="M263" s="160" t="s">
        <v>390</v>
      </c>
      <c r="O263" s="151"/>
    </row>
    <row r="264" spans="1:104" ht="12.75">
      <c r="A264" s="152">
        <v>68</v>
      </c>
      <c r="B264" s="153" t="s">
        <v>391</v>
      </c>
      <c r="C264" s="154" t="s">
        <v>392</v>
      </c>
      <c r="D264" s="155" t="s">
        <v>102</v>
      </c>
      <c r="E264" s="156">
        <v>30</v>
      </c>
      <c r="F264" s="182"/>
      <c r="G264" s="157">
        <f>E264*F264</f>
        <v>0</v>
      </c>
      <c r="O264" s="151">
        <v>2</v>
      </c>
      <c r="AA264" s="129">
        <v>1</v>
      </c>
      <c r="AB264" s="129">
        <v>1</v>
      </c>
      <c r="AC264" s="129">
        <v>1</v>
      </c>
      <c r="AZ264" s="129">
        <v>1</v>
      </c>
      <c r="BA264" s="129">
        <f>IF(AZ264=1,G264,0)</f>
        <v>0</v>
      </c>
      <c r="BB264" s="129">
        <f>IF(AZ264=2,G264,0)</f>
        <v>0</v>
      </c>
      <c r="BC264" s="129">
        <f>IF(AZ264=3,G264,0)</f>
        <v>0</v>
      </c>
      <c r="BD264" s="129">
        <f>IF(AZ264=4,G264,0)</f>
        <v>0</v>
      </c>
      <c r="BE264" s="129">
        <f>IF(AZ264=5,G264,0)</f>
        <v>0</v>
      </c>
      <c r="CZ264" s="129">
        <v>0.00085</v>
      </c>
    </row>
    <row r="265" spans="1:104" ht="12.75">
      <c r="A265" s="152">
        <v>69</v>
      </c>
      <c r="B265" s="153" t="s">
        <v>393</v>
      </c>
      <c r="C265" s="154" t="s">
        <v>394</v>
      </c>
      <c r="D265" s="155" t="s">
        <v>102</v>
      </c>
      <c r="E265" s="156">
        <v>30</v>
      </c>
      <c r="F265" s="182"/>
      <c r="G265" s="157">
        <f>E265*F265</f>
        <v>0</v>
      </c>
      <c r="O265" s="151">
        <v>2</v>
      </c>
      <c r="AA265" s="129">
        <v>1</v>
      </c>
      <c r="AB265" s="129">
        <v>1</v>
      </c>
      <c r="AC265" s="129">
        <v>1</v>
      </c>
      <c r="AZ265" s="129">
        <v>1</v>
      </c>
      <c r="BA265" s="129">
        <f>IF(AZ265=1,G265,0)</f>
        <v>0</v>
      </c>
      <c r="BB265" s="129">
        <f>IF(AZ265=2,G265,0)</f>
        <v>0</v>
      </c>
      <c r="BC265" s="129">
        <f>IF(AZ265=3,G265,0)</f>
        <v>0</v>
      </c>
      <c r="BD265" s="129">
        <f>IF(AZ265=4,G265,0)</f>
        <v>0</v>
      </c>
      <c r="BE265" s="129">
        <f>IF(AZ265=5,G265,0)</f>
        <v>0</v>
      </c>
      <c r="CZ265" s="129">
        <v>0</v>
      </c>
    </row>
    <row r="266" spans="1:104" ht="12.75">
      <c r="A266" s="152">
        <v>70</v>
      </c>
      <c r="B266" s="153" t="s">
        <v>395</v>
      </c>
      <c r="C266" s="154" t="s">
        <v>396</v>
      </c>
      <c r="D266" s="155" t="s">
        <v>102</v>
      </c>
      <c r="E266" s="156">
        <v>872.85</v>
      </c>
      <c r="F266" s="182"/>
      <c r="G266" s="157">
        <f>E266*F266</f>
        <v>0</v>
      </c>
      <c r="O266" s="151">
        <v>2</v>
      </c>
      <c r="AA266" s="129">
        <v>1</v>
      </c>
      <c r="AB266" s="129">
        <v>1</v>
      </c>
      <c r="AC266" s="129">
        <v>1</v>
      </c>
      <c r="AZ266" s="129">
        <v>1</v>
      </c>
      <c r="BA266" s="129">
        <f>IF(AZ266=1,G266,0)</f>
        <v>0</v>
      </c>
      <c r="BB266" s="129">
        <f>IF(AZ266=2,G266,0)</f>
        <v>0</v>
      </c>
      <c r="BC266" s="129">
        <f>IF(AZ266=3,G266,0)</f>
        <v>0</v>
      </c>
      <c r="BD266" s="129">
        <f>IF(AZ266=4,G266,0)</f>
        <v>0</v>
      </c>
      <c r="BE266" s="129">
        <f>IF(AZ266=5,G266,0)</f>
        <v>0</v>
      </c>
      <c r="CZ266" s="129">
        <v>0.00158</v>
      </c>
    </row>
    <row r="267" spans="1:15" ht="12.75">
      <c r="A267" s="158"/>
      <c r="B267" s="159"/>
      <c r="C267" s="559" t="s">
        <v>397</v>
      </c>
      <c r="D267" s="560"/>
      <c r="E267" s="161">
        <v>3.6</v>
      </c>
      <c r="F267" s="162"/>
      <c r="G267" s="163"/>
      <c r="M267" s="160" t="s">
        <v>397</v>
      </c>
      <c r="O267" s="151"/>
    </row>
    <row r="268" spans="1:15" ht="12.75">
      <c r="A268" s="158"/>
      <c r="B268" s="159"/>
      <c r="C268" s="559" t="s">
        <v>398</v>
      </c>
      <c r="D268" s="560"/>
      <c r="E268" s="161">
        <v>222.45</v>
      </c>
      <c r="F268" s="162"/>
      <c r="G268" s="163"/>
      <c r="M268" s="160" t="s">
        <v>398</v>
      </c>
      <c r="O268" s="151"/>
    </row>
    <row r="269" spans="1:15" ht="12.75">
      <c r="A269" s="158"/>
      <c r="B269" s="159"/>
      <c r="C269" s="559" t="s">
        <v>399</v>
      </c>
      <c r="D269" s="560"/>
      <c r="E269" s="161">
        <v>165.6</v>
      </c>
      <c r="F269" s="162"/>
      <c r="G269" s="163"/>
      <c r="M269" s="160" t="s">
        <v>399</v>
      </c>
      <c r="O269" s="151"/>
    </row>
    <row r="270" spans="1:15" ht="12.75">
      <c r="A270" s="158"/>
      <c r="B270" s="159"/>
      <c r="C270" s="559" t="s">
        <v>400</v>
      </c>
      <c r="D270" s="560"/>
      <c r="E270" s="161">
        <v>38.4</v>
      </c>
      <c r="F270" s="162"/>
      <c r="G270" s="163"/>
      <c r="M270" s="160" t="s">
        <v>400</v>
      </c>
      <c r="O270" s="151"/>
    </row>
    <row r="271" spans="1:15" ht="12.75">
      <c r="A271" s="158"/>
      <c r="B271" s="159"/>
      <c r="C271" s="559" t="s">
        <v>401</v>
      </c>
      <c r="D271" s="560"/>
      <c r="E271" s="161">
        <v>222.3</v>
      </c>
      <c r="F271" s="162"/>
      <c r="G271" s="163"/>
      <c r="M271" s="160" t="s">
        <v>401</v>
      </c>
      <c r="O271" s="151"/>
    </row>
    <row r="272" spans="1:15" ht="12.75">
      <c r="A272" s="158"/>
      <c r="B272" s="159"/>
      <c r="C272" s="559" t="s">
        <v>402</v>
      </c>
      <c r="D272" s="560"/>
      <c r="E272" s="161">
        <v>213.9</v>
      </c>
      <c r="F272" s="162"/>
      <c r="G272" s="163"/>
      <c r="M272" s="160" t="s">
        <v>402</v>
      </c>
      <c r="O272" s="151"/>
    </row>
    <row r="273" spans="1:15" ht="12.75">
      <c r="A273" s="158"/>
      <c r="B273" s="159"/>
      <c r="C273" s="559" t="s">
        <v>403</v>
      </c>
      <c r="D273" s="560"/>
      <c r="E273" s="161">
        <v>6.6</v>
      </c>
      <c r="F273" s="162"/>
      <c r="G273" s="163"/>
      <c r="M273" s="160" t="s">
        <v>403</v>
      </c>
      <c r="O273" s="151"/>
    </row>
    <row r="274" spans="1:57" ht="12.75">
      <c r="A274" s="164"/>
      <c r="B274" s="165" t="s">
        <v>70</v>
      </c>
      <c r="C274" s="166" t="str">
        <f>CONCATENATE(B261," ",C261)</f>
        <v>94 Lešení a stavební výtahy</v>
      </c>
      <c r="D274" s="164"/>
      <c r="E274" s="167"/>
      <c r="F274" s="167"/>
      <c r="G274" s="168">
        <f>SUM(G261:G273)</f>
        <v>0</v>
      </c>
      <c r="O274" s="151">
        <v>4</v>
      </c>
      <c r="BA274" s="169">
        <f>SUM(BA261:BA273)</f>
        <v>0</v>
      </c>
      <c r="BB274" s="169">
        <f>SUM(BB261:BB273)</f>
        <v>0</v>
      </c>
      <c r="BC274" s="169">
        <f>SUM(BC261:BC273)</f>
        <v>0</v>
      </c>
      <c r="BD274" s="169">
        <f>SUM(BD261:BD273)</f>
        <v>0</v>
      </c>
      <c r="BE274" s="169">
        <f>SUM(BE261:BE273)</f>
        <v>0</v>
      </c>
    </row>
    <row r="275" spans="1:15" ht="12.75">
      <c r="A275" s="144" t="s">
        <v>67</v>
      </c>
      <c r="B275" s="145" t="s">
        <v>404</v>
      </c>
      <c r="C275" s="146" t="s">
        <v>405</v>
      </c>
      <c r="D275" s="147"/>
      <c r="E275" s="148"/>
      <c r="F275" s="148"/>
      <c r="G275" s="149"/>
      <c r="H275" s="150"/>
      <c r="I275" s="150"/>
      <c r="O275" s="151">
        <v>1</v>
      </c>
    </row>
    <row r="276" spans="1:104" ht="12.75">
      <c r="A276" s="152">
        <v>71</v>
      </c>
      <c r="B276" s="153" t="s">
        <v>406</v>
      </c>
      <c r="C276" s="154" t="s">
        <v>407</v>
      </c>
      <c r="D276" s="155" t="s">
        <v>102</v>
      </c>
      <c r="E276" s="156">
        <v>54.896</v>
      </c>
      <c r="F276" s="182"/>
      <c r="G276" s="157">
        <f>E276*F276</f>
        <v>0</v>
      </c>
      <c r="O276" s="151">
        <v>2</v>
      </c>
      <c r="AA276" s="129">
        <v>1</v>
      </c>
      <c r="AB276" s="129">
        <v>1</v>
      </c>
      <c r="AC276" s="129">
        <v>1</v>
      </c>
      <c r="AZ276" s="129">
        <v>1</v>
      </c>
      <c r="BA276" s="129">
        <f>IF(AZ276=1,G276,0)</f>
        <v>0</v>
      </c>
      <c r="BB276" s="129">
        <f>IF(AZ276=2,G276,0)</f>
        <v>0</v>
      </c>
      <c r="BC276" s="129">
        <f>IF(AZ276=3,G276,0)</f>
        <v>0</v>
      </c>
      <c r="BD276" s="129">
        <f>IF(AZ276=4,G276,0)</f>
        <v>0</v>
      </c>
      <c r="BE276" s="129">
        <f>IF(AZ276=5,G276,0)</f>
        <v>0</v>
      </c>
      <c r="CZ276" s="129">
        <v>0.00378</v>
      </c>
    </row>
    <row r="277" spans="1:15" ht="12.75">
      <c r="A277" s="158"/>
      <c r="B277" s="159"/>
      <c r="C277" s="559" t="s">
        <v>408</v>
      </c>
      <c r="D277" s="560"/>
      <c r="E277" s="161">
        <v>3.87</v>
      </c>
      <c r="F277" s="162"/>
      <c r="G277" s="163"/>
      <c r="M277" s="160" t="s">
        <v>408</v>
      </c>
      <c r="O277" s="151"/>
    </row>
    <row r="278" spans="1:15" ht="12.75">
      <c r="A278" s="158"/>
      <c r="B278" s="159"/>
      <c r="C278" s="559" t="s">
        <v>409</v>
      </c>
      <c r="D278" s="560"/>
      <c r="E278" s="161">
        <v>4.896</v>
      </c>
      <c r="F278" s="162"/>
      <c r="G278" s="163"/>
      <c r="M278" s="160" t="s">
        <v>409</v>
      </c>
      <c r="O278" s="151"/>
    </row>
    <row r="279" spans="1:15" ht="12.75">
      <c r="A279" s="158"/>
      <c r="B279" s="159"/>
      <c r="C279" s="559" t="s">
        <v>410</v>
      </c>
      <c r="D279" s="560"/>
      <c r="E279" s="161">
        <v>0.78</v>
      </c>
      <c r="F279" s="162"/>
      <c r="G279" s="163"/>
      <c r="M279" s="160" t="s">
        <v>410</v>
      </c>
      <c r="O279" s="151"/>
    </row>
    <row r="280" spans="1:15" ht="12.75">
      <c r="A280" s="158"/>
      <c r="B280" s="159"/>
      <c r="C280" s="559" t="s">
        <v>411</v>
      </c>
      <c r="D280" s="560"/>
      <c r="E280" s="161">
        <v>0.68</v>
      </c>
      <c r="F280" s="162"/>
      <c r="G280" s="163"/>
      <c r="M280" s="160" t="s">
        <v>411</v>
      </c>
      <c r="O280" s="151"/>
    </row>
    <row r="281" spans="1:15" ht="12.75">
      <c r="A281" s="158"/>
      <c r="B281" s="159"/>
      <c r="C281" s="559" t="s">
        <v>412</v>
      </c>
      <c r="D281" s="560"/>
      <c r="E281" s="161">
        <v>2.65</v>
      </c>
      <c r="F281" s="162"/>
      <c r="G281" s="163"/>
      <c r="M281" s="160" t="s">
        <v>412</v>
      </c>
      <c r="O281" s="151"/>
    </row>
    <row r="282" spans="1:15" ht="12.75">
      <c r="A282" s="158"/>
      <c r="B282" s="159"/>
      <c r="C282" s="559" t="s">
        <v>413</v>
      </c>
      <c r="D282" s="560"/>
      <c r="E282" s="161">
        <v>2.21</v>
      </c>
      <c r="F282" s="162"/>
      <c r="G282" s="163"/>
      <c r="M282" s="160" t="s">
        <v>413</v>
      </c>
      <c r="O282" s="151"/>
    </row>
    <row r="283" spans="1:15" ht="12.75">
      <c r="A283" s="158"/>
      <c r="B283" s="159"/>
      <c r="C283" s="559" t="s">
        <v>414</v>
      </c>
      <c r="D283" s="560"/>
      <c r="E283" s="161">
        <v>2.44</v>
      </c>
      <c r="F283" s="162"/>
      <c r="G283" s="163"/>
      <c r="M283" s="160" t="s">
        <v>414</v>
      </c>
      <c r="O283" s="151"/>
    </row>
    <row r="284" spans="1:15" ht="12.75">
      <c r="A284" s="158"/>
      <c r="B284" s="159"/>
      <c r="C284" s="559" t="s">
        <v>415</v>
      </c>
      <c r="D284" s="560"/>
      <c r="E284" s="161">
        <v>0.79</v>
      </c>
      <c r="F284" s="162"/>
      <c r="G284" s="163"/>
      <c r="M284" s="160" t="s">
        <v>415</v>
      </c>
      <c r="O284" s="151"/>
    </row>
    <row r="285" spans="1:15" ht="12.75">
      <c r="A285" s="158"/>
      <c r="B285" s="159"/>
      <c r="C285" s="559" t="s">
        <v>416</v>
      </c>
      <c r="D285" s="560"/>
      <c r="E285" s="161">
        <v>0.79</v>
      </c>
      <c r="F285" s="162"/>
      <c r="G285" s="163"/>
      <c r="M285" s="160" t="s">
        <v>416</v>
      </c>
      <c r="O285" s="151"/>
    </row>
    <row r="286" spans="1:15" ht="12.75">
      <c r="A286" s="158"/>
      <c r="B286" s="159"/>
      <c r="C286" s="559" t="s">
        <v>417</v>
      </c>
      <c r="D286" s="560"/>
      <c r="E286" s="161">
        <v>0.79</v>
      </c>
      <c r="F286" s="162"/>
      <c r="G286" s="163"/>
      <c r="M286" s="160" t="s">
        <v>417</v>
      </c>
      <c r="O286" s="151"/>
    </row>
    <row r="287" spans="1:15" ht="12.75">
      <c r="A287" s="158"/>
      <c r="B287" s="159"/>
      <c r="C287" s="559" t="s">
        <v>418</v>
      </c>
      <c r="D287" s="560"/>
      <c r="E287" s="161">
        <v>0.79</v>
      </c>
      <c r="F287" s="162"/>
      <c r="G287" s="163"/>
      <c r="M287" s="160" t="s">
        <v>418</v>
      </c>
      <c r="O287" s="151"/>
    </row>
    <row r="288" spans="1:15" ht="12.75">
      <c r="A288" s="158"/>
      <c r="B288" s="159"/>
      <c r="C288" s="559" t="s">
        <v>419</v>
      </c>
      <c r="D288" s="560"/>
      <c r="E288" s="161">
        <v>2.04</v>
      </c>
      <c r="F288" s="162"/>
      <c r="G288" s="163"/>
      <c r="M288" s="160" t="s">
        <v>419</v>
      </c>
      <c r="O288" s="151"/>
    </row>
    <row r="289" spans="1:15" ht="12.75">
      <c r="A289" s="158"/>
      <c r="B289" s="159"/>
      <c r="C289" s="559" t="s">
        <v>420</v>
      </c>
      <c r="D289" s="560"/>
      <c r="E289" s="161">
        <v>0.44</v>
      </c>
      <c r="F289" s="162"/>
      <c r="G289" s="163"/>
      <c r="M289" s="160" t="s">
        <v>420</v>
      </c>
      <c r="O289" s="151"/>
    </row>
    <row r="290" spans="1:15" ht="12.75">
      <c r="A290" s="158"/>
      <c r="B290" s="159"/>
      <c r="C290" s="559" t="s">
        <v>421</v>
      </c>
      <c r="D290" s="560"/>
      <c r="E290" s="161">
        <v>1.05</v>
      </c>
      <c r="F290" s="162"/>
      <c r="G290" s="163"/>
      <c r="M290" s="160" t="s">
        <v>421</v>
      </c>
      <c r="O290" s="151"/>
    </row>
    <row r="291" spans="1:15" ht="12.75">
      <c r="A291" s="158"/>
      <c r="B291" s="159"/>
      <c r="C291" s="559" t="s">
        <v>422</v>
      </c>
      <c r="D291" s="560"/>
      <c r="E291" s="161">
        <v>1.09</v>
      </c>
      <c r="F291" s="162"/>
      <c r="G291" s="163"/>
      <c r="M291" s="160" t="s">
        <v>422</v>
      </c>
      <c r="O291" s="151"/>
    </row>
    <row r="292" spans="1:15" ht="12.75">
      <c r="A292" s="158"/>
      <c r="B292" s="159"/>
      <c r="C292" s="559" t="s">
        <v>423</v>
      </c>
      <c r="D292" s="560"/>
      <c r="E292" s="161">
        <v>1.21</v>
      </c>
      <c r="F292" s="162"/>
      <c r="G292" s="163"/>
      <c r="M292" s="160" t="s">
        <v>423</v>
      </c>
      <c r="O292" s="151"/>
    </row>
    <row r="293" spans="1:15" ht="12.75">
      <c r="A293" s="158"/>
      <c r="B293" s="159"/>
      <c r="C293" s="559" t="s">
        <v>424</v>
      </c>
      <c r="D293" s="560"/>
      <c r="E293" s="161">
        <v>1.71</v>
      </c>
      <c r="F293" s="162"/>
      <c r="G293" s="163"/>
      <c r="M293" s="160" t="s">
        <v>424</v>
      </c>
      <c r="O293" s="151"/>
    </row>
    <row r="294" spans="1:15" ht="12.75">
      <c r="A294" s="158"/>
      <c r="B294" s="159"/>
      <c r="C294" s="559" t="s">
        <v>425</v>
      </c>
      <c r="D294" s="560"/>
      <c r="E294" s="161">
        <v>0.21</v>
      </c>
      <c r="F294" s="162"/>
      <c r="G294" s="163"/>
      <c r="M294" s="160" t="s">
        <v>425</v>
      </c>
      <c r="O294" s="151"/>
    </row>
    <row r="295" spans="1:15" ht="12.75">
      <c r="A295" s="158"/>
      <c r="B295" s="159"/>
      <c r="C295" s="559" t="s">
        <v>426</v>
      </c>
      <c r="D295" s="560"/>
      <c r="E295" s="161">
        <v>2.4</v>
      </c>
      <c r="F295" s="162"/>
      <c r="G295" s="163"/>
      <c r="M295" s="160" t="s">
        <v>426</v>
      </c>
      <c r="O295" s="151"/>
    </row>
    <row r="296" spans="1:15" ht="12.75">
      <c r="A296" s="158"/>
      <c r="B296" s="159"/>
      <c r="C296" s="559" t="s">
        <v>427</v>
      </c>
      <c r="D296" s="560"/>
      <c r="E296" s="161">
        <v>2.63</v>
      </c>
      <c r="F296" s="162"/>
      <c r="G296" s="163"/>
      <c r="M296" s="160" t="s">
        <v>427</v>
      </c>
      <c r="O296" s="151"/>
    </row>
    <row r="297" spans="1:15" ht="12.75">
      <c r="A297" s="158"/>
      <c r="B297" s="159"/>
      <c r="C297" s="559" t="s">
        <v>428</v>
      </c>
      <c r="D297" s="560"/>
      <c r="E297" s="161">
        <v>0.79</v>
      </c>
      <c r="F297" s="162"/>
      <c r="G297" s="163"/>
      <c r="M297" s="160" t="s">
        <v>428</v>
      </c>
      <c r="O297" s="151"/>
    </row>
    <row r="298" spans="1:15" ht="12.75">
      <c r="A298" s="158"/>
      <c r="B298" s="159"/>
      <c r="C298" s="559" t="s">
        <v>429</v>
      </c>
      <c r="D298" s="560"/>
      <c r="E298" s="161">
        <v>2.51</v>
      </c>
      <c r="F298" s="162"/>
      <c r="G298" s="163"/>
      <c r="M298" s="160" t="s">
        <v>429</v>
      </c>
      <c r="O298" s="151"/>
    </row>
    <row r="299" spans="1:15" ht="12.75">
      <c r="A299" s="158"/>
      <c r="B299" s="159"/>
      <c r="C299" s="559" t="s">
        <v>430</v>
      </c>
      <c r="D299" s="560"/>
      <c r="E299" s="161">
        <v>0.79</v>
      </c>
      <c r="F299" s="162"/>
      <c r="G299" s="163"/>
      <c r="M299" s="160" t="s">
        <v>430</v>
      </c>
      <c r="O299" s="151"/>
    </row>
    <row r="300" spans="1:15" ht="12.75">
      <c r="A300" s="158"/>
      <c r="B300" s="159"/>
      <c r="C300" s="559" t="s">
        <v>431</v>
      </c>
      <c r="D300" s="560"/>
      <c r="E300" s="161">
        <v>3.87</v>
      </c>
      <c r="F300" s="162"/>
      <c r="G300" s="163"/>
      <c r="M300" s="160" t="s">
        <v>431</v>
      </c>
      <c r="O300" s="151"/>
    </row>
    <row r="301" spans="1:15" ht="12.75">
      <c r="A301" s="158"/>
      <c r="B301" s="159"/>
      <c r="C301" s="559" t="s">
        <v>432</v>
      </c>
      <c r="D301" s="560"/>
      <c r="E301" s="161">
        <v>4.06</v>
      </c>
      <c r="F301" s="162"/>
      <c r="G301" s="163"/>
      <c r="M301" s="160" t="s">
        <v>432</v>
      </c>
      <c r="O301" s="151"/>
    </row>
    <row r="302" spans="1:15" ht="12.75">
      <c r="A302" s="158"/>
      <c r="B302" s="159"/>
      <c r="C302" s="559" t="s">
        <v>433</v>
      </c>
      <c r="D302" s="560"/>
      <c r="E302" s="161">
        <v>2.67</v>
      </c>
      <c r="F302" s="162"/>
      <c r="G302" s="163"/>
      <c r="M302" s="160" t="s">
        <v>433</v>
      </c>
      <c r="O302" s="151"/>
    </row>
    <row r="303" spans="1:15" ht="12.75">
      <c r="A303" s="158"/>
      <c r="B303" s="159"/>
      <c r="C303" s="559" t="s">
        <v>434</v>
      </c>
      <c r="D303" s="560"/>
      <c r="E303" s="161">
        <v>0.87</v>
      </c>
      <c r="F303" s="162"/>
      <c r="G303" s="163"/>
      <c r="M303" s="160" t="s">
        <v>434</v>
      </c>
      <c r="O303" s="151"/>
    </row>
    <row r="304" spans="1:15" ht="12.75">
      <c r="A304" s="158"/>
      <c r="B304" s="159"/>
      <c r="C304" s="559" t="s">
        <v>435</v>
      </c>
      <c r="D304" s="560"/>
      <c r="E304" s="161">
        <v>2.14</v>
      </c>
      <c r="F304" s="162"/>
      <c r="G304" s="163"/>
      <c r="M304" s="160" t="s">
        <v>435</v>
      </c>
      <c r="O304" s="151"/>
    </row>
    <row r="305" spans="1:15" ht="12.75">
      <c r="A305" s="158"/>
      <c r="B305" s="159"/>
      <c r="C305" s="559" t="s">
        <v>436</v>
      </c>
      <c r="D305" s="560"/>
      <c r="E305" s="161">
        <v>1.17</v>
      </c>
      <c r="F305" s="162"/>
      <c r="G305" s="163"/>
      <c r="M305" s="160" t="s">
        <v>436</v>
      </c>
      <c r="O305" s="151"/>
    </row>
    <row r="306" spans="1:15" ht="12.75">
      <c r="A306" s="158"/>
      <c r="B306" s="159"/>
      <c r="C306" s="559" t="s">
        <v>437</v>
      </c>
      <c r="D306" s="560"/>
      <c r="E306" s="161">
        <v>1.61</v>
      </c>
      <c r="F306" s="162"/>
      <c r="G306" s="163"/>
      <c r="M306" s="160" t="s">
        <v>437</v>
      </c>
      <c r="O306" s="151"/>
    </row>
    <row r="307" spans="1:15" ht="12.75">
      <c r="A307" s="158"/>
      <c r="B307" s="159"/>
      <c r="C307" s="559" t="s">
        <v>438</v>
      </c>
      <c r="D307" s="560"/>
      <c r="E307" s="161">
        <v>0.95</v>
      </c>
      <c r="F307" s="162"/>
      <c r="G307" s="163"/>
      <c r="M307" s="160" t="s">
        <v>438</v>
      </c>
      <c r="O307" s="151"/>
    </row>
    <row r="308" spans="1:104" ht="12.75">
      <c r="A308" s="152">
        <v>72</v>
      </c>
      <c r="B308" s="153" t="s">
        <v>439</v>
      </c>
      <c r="C308" s="154" t="s">
        <v>440</v>
      </c>
      <c r="D308" s="155" t="s">
        <v>102</v>
      </c>
      <c r="E308" s="156">
        <v>712.6</v>
      </c>
      <c r="F308" s="182"/>
      <c r="G308" s="157">
        <f>E308*F308</f>
        <v>0</v>
      </c>
      <c r="O308" s="151">
        <v>2</v>
      </c>
      <c r="AA308" s="129">
        <v>1</v>
      </c>
      <c r="AB308" s="129">
        <v>1</v>
      </c>
      <c r="AC308" s="129">
        <v>1</v>
      </c>
      <c r="AZ308" s="129">
        <v>1</v>
      </c>
      <c r="BA308" s="129">
        <f>IF(AZ308=1,G308,0)</f>
        <v>0</v>
      </c>
      <c r="BB308" s="129">
        <f>IF(AZ308=2,G308,0)</f>
        <v>0</v>
      </c>
      <c r="BC308" s="129">
        <f>IF(AZ308=3,G308,0)</f>
        <v>0</v>
      </c>
      <c r="BD308" s="129">
        <f>IF(AZ308=4,G308,0)</f>
        <v>0</v>
      </c>
      <c r="BE308" s="129">
        <f>IF(AZ308=5,G308,0)</f>
        <v>0</v>
      </c>
      <c r="CZ308" s="129">
        <v>4E-05</v>
      </c>
    </row>
    <row r="309" spans="1:15" ht="12.75">
      <c r="A309" s="158"/>
      <c r="B309" s="159"/>
      <c r="C309" s="559" t="s">
        <v>441</v>
      </c>
      <c r="D309" s="560"/>
      <c r="E309" s="161">
        <v>40.1</v>
      </c>
      <c r="F309" s="162"/>
      <c r="G309" s="163"/>
      <c r="M309" s="160" t="s">
        <v>441</v>
      </c>
      <c r="O309" s="151"/>
    </row>
    <row r="310" spans="1:15" ht="12.75">
      <c r="A310" s="158"/>
      <c r="B310" s="159"/>
      <c r="C310" s="559" t="s">
        <v>442</v>
      </c>
      <c r="D310" s="560"/>
      <c r="E310" s="161">
        <v>168</v>
      </c>
      <c r="F310" s="162"/>
      <c r="G310" s="163"/>
      <c r="M310" s="160" t="s">
        <v>442</v>
      </c>
      <c r="O310" s="151"/>
    </row>
    <row r="311" spans="1:15" ht="12.75">
      <c r="A311" s="158"/>
      <c r="B311" s="159"/>
      <c r="C311" s="559" t="s">
        <v>443</v>
      </c>
      <c r="D311" s="560"/>
      <c r="E311" s="161">
        <v>126.6</v>
      </c>
      <c r="F311" s="162"/>
      <c r="G311" s="163"/>
      <c r="M311" s="160" t="s">
        <v>443</v>
      </c>
      <c r="O311" s="151"/>
    </row>
    <row r="312" spans="1:15" ht="12.75">
      <c r="A312" s="158"/>
      <c r="B312" s="159"/>
      <c r="C312" s="559" t="s">
        <v>444</v>
      </c>
      <c r="D312" s="560"/>
      <c r="E312" s="161">
        <v>37.2</v>
      </c>
      <c r="F312" s="162"/>
      <c r="G312" s="163"/>
      <c r="M312" s="160" t="s">
        <v>444</v>
      </c>
      <c r="O312" s="151"/>
    </row>
    <row r="313" spans="1:15" ht="12.75">
      <c r="A313" s="158"/>
      <c r="B313" s="159"/>
      <c r="C313" s="559" t="s">
        <v>445</v>
      </c>
      <c r="D313" s="560"/>
      <c r="E313" s="161">
        <v>152.6</v>
      </c>
      <c r="F313" s="162"/>
      <c r="G313" s="163"/>
      <c r="M313" s="160" t="s">
        <v>445</v>
      </c>
      <c r="O313" s="151"/>
    </row>
    <row r="314" spans="1:15" ht="12.75">
      <c r="A314" s="158"/>
      <c r="B314" s="159"/>
      <c r="C314" s="559" t="s">
        <v>446</v>
      </c>
      <c r="D314" s="560"/>
      <c r="E314" s="161">
        <v>162.4</v>
      </c>
      <c r="F314" s="162"/>
      <c r="G314" s="163"/>
      <c r="M314" s="160" t="s">
        <v>446</v>
      </c>
      <c r="O314" s="151"/>
    </row>
    <row r="315" spans="1:15" ht="12.75">
      <c r="A315" s="158"/>
      <c r="B315" s="159"/>
      <c r="C315" s="559" t="s">
        <v>447</v>
      </c>
      <c r="D315" s="560"/>
      <c r="E315" s="161">
        <v>25.7</v>
      </c>
      <c r="F315" s="162"/>
      <c r="G315" s="163"/>
      <c r="M315" s="160" t="s">
        <v>447</v>
      </c>
      <c r="O315" s="151"/>
    </row>
    <row r="316" spans="1:104" ht="12.75">
      <c r="A316" s="152">
        <v>73</v>
      </c>
      <c r="B316" s="153" t="s">
        <v>448</v>
      </c>
      <c r="C316" s="154" t="s">
        <v>449</v>
      </c>
      <c r="D316" s="155" t="s">
        <v>102</v>
      </c>
      <c r="E316" s="156">
        <v>2137.8</v>
      </c>
      <c r="F316" s="182"/>
      <c r="G316" s="157">
        <f>E316*F316</f>
        <v>0</v>
      </c>
      <c r="O316" s="151">
        <v>2</v>
      </c>
      <c r="AA316" s="129">
        <v>1</v>
      </c>
      <c r="AB316" s="129">
        <v>1</v>
      </c>
      <c r="AC316" s="129">
        <v>1</v>
      </c>
      <c r="AZ316" s="129">
        <v>1</v>
      </c>
      <c r="BA316" s="129">
        <f>IF(AZ316=1,G316,0)</f>
        <v>0</v>
      </c>
      <c r="BB316" s="129">
        <f>IF(AZ316=2,G316,0)</f>
        <v>0</v>
      </c>
      <c r="BC316" s="129">
        <f>IF(AZ316=3,G316,0)</f>
        <v>0</v>
      </c>
      <c r="BD316" s="129">
        <f>IF(AZ316=4,G316,0)</f>
        <v>0</v>
      </c>
      <c r="BE316" s="129">
        <f>IF(AZ316=5,G316,0)</f>
        <v>0</v>
      </c>
      <c r="CZ316" s="129">
        <v>0</v>
      </c>
    </row>
    <row r="317" spans="1:15" ht="12.75">
      <c r="A317" s="158"/>
      <c r="B317" s="159"/>
      <c r="C317" s="559" t="s">
        <v>450</v>
      </c>
      <c r="D317" s="560"/>
      <c r="E317" s="161">
        <v>2137.8</v>
      </c>
      <c r="F317" s="162"/>
      <c r="G317" s="163"/>
      <c r="M317" s="160" t="s">
        <v>450</v>
      </c>
      <c r="O317" s="151"/>
    </row>
    <row r="318" spans="1:104" ht="12.75">
      <c r="A318" s="152">
        <v>74</v>
      </c>
      <c r="B318" s="153" t="s">
        <v>451</v>
      </c>
      <c r="C318" s="154" t="s">
        <v>452</v>
      </c>
      <c r="D318" s="155" t="s">
        <v>453</v>
      </c>
      <c r="E318" s="156">
        <v>170</v>
      </c>
      <c r="F318" s="182"/>
      <c r="G318" s="157">
        <f>E318*F318</f>
        <v>0</v>
      </c>
      <c r="O318" s="151">
        <v>2</v>
      </c>
      <c r="AA318" s="129">
        <v>12</v>
      </c>
      <c r="AB318" s="129">
        <v>0</v>
      </c>
      <c r="AC318" s="129">
        <v>122</v>
      </c>
      <c r="AZ318" s="129">
        <v>1</v>
      </c>
      <c r="BA318" s="129">
        <f>IF(AZ318=1,G318,0)</f>
        <v>0</v>
      </c>
      <c r="BB318" s="129">
        <f>IF(AZ318=2,G318,0)</f>
        <v>0</v>
      </c>
      <c r="BC318" s="129">
        <f>IF(AZ318=3,G318,0)</f>
        <v>0</v>
      </c>
      <c r="BD318" s="129">
        <f>IF(AZ318=4,G318,0)</f>
        <v>0</v>
      </c>
      <c r="BE318" s="129">
        <f>IF(AZ318=5,G318,0)</f>
        <v>0</v>
      </c>
      <c r="CZ318" s="129">
        <v>0</v>
      </c>
    </row>
    <row r="319" spans="1:15" ht="12.75">
      <c r="A319" s="158"/>
      <c r="B319" s="159"/>
      <c r="C319" s="559" t="s">
        <v>454</v>
      </c>
      <c r="D319" s="560"/>
      <c r="E319" s="161">
        <v>170</v>
      </c>
      <c r="F319" s="162"/>
      <c r="G319" s="163"/>
      <c r="M319" s="160" t="s">
        <v>454</v>
      </c>
      <c r="O319" s="151"/>
    </row>
    <row r="320" spans="1:104" ht="12.75">
      <c r="A320" s="152">
        <v>75</v>
      </c>
      <c r="B320" s="153" t="s">
        <v>455</v>
      </c>
      <c r="C320" s="154" t="s">
        <v>456</v>
      </c>
      <c r="D320" s="155" t="s">
        <v>457</v>
      </c>
      <c r="E320" s="156">
        <v>1</v>
      </c>
      <c r="F320" s="182"/>
      <c r="G320" s="157">
        <f>E320*F320</f>
        <v>0</v>
      </c>
      <c r="O320" s="151">
        <v>2</v>
      </c>
      <c r="AA320" s="129">
        <v>12</v>
      </c>
      <c r="AB320" s="129">
        <v>0</v>
      </c>
      <c r="AC320" s="129">
        <v>123</v>
      </c>
      <c r="AZ320" s="129">
        <v>1</v>
      </c>
      <c r="BA320" s="129">
        <f>IF(AZ320=1,G320,0)</f>
        <v>0</v>
      </c>
      <c r="BB320" s="129">
        <f>IF(AZ320=2,G320,0)</f>
        <v>0</v>
      </c>
      <c r="BC320" s="129">
        <f>IF(AZ320=3,G320,0)</f>
        <v>0</v>
      </c>
      <c r="BD320" s="129">
        <f>IF(AZ320=4,G320,0)</f>
        <v>0</v>
      </c>
      <c r="BE320" s="129">
        <f>IF(AZ320=5,G320,0)</f>
        <v>0</v>
      </c>
      <c r="CZ320" s="129">
        <v>0</v>
      </c>
    </row>
    <row r="321" spans="1:104" ht="12.75">
      <c r="A321" s="152">
        <v>76</v>
      </c>
      <c r="B321" s="153" t="s">
        <v>458</v>
      </c>
      <c r="C321" s="154" t="s">
        <v>459</v>
      </c>
      <c r="D321" s="155" t="s">
        <v>457</v>
      </c>
      <c r="E321" s="156">
        <v>1</v>
      </c>
      <c r="F321" s="182"/>
      <c r="G321" s="157">
        <f>E321*F321</f>
        <v>0</v>
      </c>
      <c r="O321" s="151">
        <v>2</v>
      </c>
      <c r="AA321" s="129">
        <v>12</v>
      </c>
      <c r="AB321" s="129">
        <v>0</v>
      </c>
      <c r="AC321" s="129">
        <v>124</v>
      </c>
      <c r="AZ321" s="129">
        <v>1</v>
      </c>
      <c r="BA321" s="129">
        <f>IF(AZ321=1,G321,0)</f>
        <v>0</v>
      </c>
      <c r="BB321" s="129">
        <f>IF(AZ321=2,G321,0)</f>
        <v>0</v>
      </c>
      <c r="BC321" s="129">
        <f>IF(AZ321=3,G321,0)</f>
        <v>0</v>
      </c>
      <c r="BD321" s="129">
        <f>IF(AZ321=4,G321,0)</f>
        <v>0</v>
      </c>
      <c r="BE321" s="129">
        <f>IF(AZ321=5,G321,0)</f>
        <v>0</v>
      </c>
      <c r="CZ321" s="129">
        <v>0</v>
      </c>
    </row>
    <row r="322" spans="1:104" ht="12.75">
      <c r="A322" s="152">
        <v>77</v>
      </c>
      <c r="B322" s="153" t="s">
        <v>460</v>
      </c>
      <c r="C322" s="154" t="s">
        <v>461</v>
      </c>
      <c r="D322" s="155" t="s">
        <v>457</v>
      </c>
      <c r="E322" s="156">
        <v>1</v>
      </c>
      <c r="F322" s="182"/>
      <c r="G322" s="157">
        <f>E322*F322</f>
        <v>0</v>
      </c>
      <c r="O322" s="151">
        <v>2</v>
      </c>
      <c r="AA322" s="129">
        <v>12</v>
      </c>
      <c r="AB322" s="129">
        <v>0</v>
      </c>
      <c r="AC322" s="129">
        <v>125</v>
      </c>
      <c r="AZ322" s="129">
        <v>1</v>
      </c>
      <c r="BA322" s="129">
        <f>IF(AZ322=1,G322,0)</f>
        <v>0</v>
      </c>
      <c r="BB322" s="129">
        <f>IF(AZ322=2,G322,0)</f>
        <v>0</v>
      </c>
      <c r="BC322" s="129">
        <f>IF(AZ322=3,G322,0)</f>
        <v>0</v>
      </c>
      <c r="BD322" s="129">
        <f>IF(AZ322=4,G322,0)</f>
        <v>0</v>
      </c>
      <c r="BE322" s="129">
        <f>IF(AZ322=5,G322,0)</f>
        <v>0</v>
      </c>
      <c r="CZ322" s="129">
        <v>0</v>
      </c>
    </row>
    <row r="323" spans="1:57" ht="12.75">
      <c r="A323" s="164"/>
      <c r="B323" s="165" t="s">
        <v>70</v>
      </c>
      <c r="C323" s="166" t="str">
        <f>CONCATENATE(B275," ",C275)</f>
        <v>95 Dokončovací konstrukce na pozemních stavbách</v>
      </c>
      <c r="D323" s="164"/>
      <c r="E323" s="167"/>
      <c r="F323" s="167"/>
      <c r="G323" s="168">
        <f>SUM(G275:G322)</f>
        <v>0</v>
      </c>
      <c r="O323" s="151">
        <v>4</v>
      </c>
      <c r="BA323" s="169">
        <f>SUM(BA275:BA322)</f>
        <v>0</v>
      </c>
      <c r="BB323" s="169">
        <f>SUM(BB275:BB322)</f>
        <v>0</v>
      </c>
      <c r="BC323" s="169">
        <f>SUM(BC275:BC322)</f>
        <v>0</v>
      </c>
      <c r="BD323" s="169">
        <f>SUM(BD275:BD322)</f>
        <v>0</v>
      </c>
      <c r="BE323" s="169">
        <f>SUM(BE275:BE322)</f>
        <v>0</v>
      </c>
    </row>
    <row r="324" spans="1:15" ht="12.75">
      <c r="A324" s="144" t="s">
        <v>67</v>
      </c>
      <c r="B324" s="145" t="s">
        <v>462</v>
      </c>
      <c r="C324" s="146" t="s">
        <v>463</v>
      </c>
      <c r="D324" s="147"/>
      <c r="E324" s="148"/>
      <c r="F324" s="148"/>
      <c r="G324" s="149"/>
      <c r="H324" s="150"/>
      <c r="I324" s="150"/>
      <c r="O324" s="151">
        <v>1</v>
      </c>
    </row>
    <row r="325" spans="1:104" ht="22.5">
      <c r="A325" s="152">
        <v>78</v>
      </c>
      <c r="B325" s="153" t="s">
        <v>464</v>
      </c>
      <c r="C325" s="154" t="s">
        <v>465</v>
      </c>
      <c r="D325" s="155" t="s">
        <v>195</v>
      </c>
      <c r="E325" s="156">
        <v>68.38</v>
      </c>
      <c r="F325" s="182"/>
      <c r="G325" s="157">
        <f>E325*F325</f>
        <v>0</v>
      </c>
      <c r="O325" s="151">
        <v>2</v>
      </c>
      <c r="AA325" s="129">
        <v>1</v>
      </c>
      <c r="AB325" s="129">
        <v>1</v>
      </c>
      <c r="AC325" s="129">
        <v>1</v>
      </c>
      <c r="AZ325" s="129">
        <v>1</v>
      </c>
      <c r="BA325" s="129">
        <f>IF(AZ325=1,G325,0)</f>
        <v>0</v>
      </c>
      <c r="BB325" s="129">
        <f>IF(AZ325=2,G325,0)</f>
        <v>0</v>
      </c>
      <c r="BC325" s="129">
        <f>IF(AZ325=3,G325,0)</f>
        <v>0</v>
      </c>
      <c r="BD325" s="129">
        <f>IF(AZ325=4,G325,0)</f>
        <v>0</v>
      </c>
      <c r="BE325" s="129">
        <f>IF(AZ325=5,G325,0)</f>
        <v>0</v>
      </c>
      <c r="CZ325" s="129">
        <v>0</v>
      </c>
    </row>
    <row r="326" spans="1:15" ht="12.75">
      <c r="A326" s="158"/>
      <c r="B326" s="159"/>
      <c r="C326" s="559" t="s">
        <v>466</v>
      </c>
      <c r="D326" s="560"/>
      <c r="E326" s="161">
        <v>12.63</v>
      </c>
      <c r="F326" s="162"/>
      <c r="G326" s="163"/>
      <c r="M326" s="160" t="s">
        <v>466</v>
      </c>
      <c r="O326" s="151"/>
    </row>
    <row r="327" spans="1:15" ht="12.75">
      <c r="A327" s="158"/>
      <c r="B327" s="159"/>
      <c r="C327" s="559" t="s">
        <v>467</v>
      </c>
      <c r="D327" s="560"/>
      <c r="E327" s="161">
        <v>3.84</v>
      </c>
      <c r="F327" s="162"/>
      <c r="G327" s="163"/>
      <c r="M327" s="160" t="s">
        <v>467</v>
      </c>
      <c r="O327" s="151"/>
    </row>
    <row r="328" spans="1:15" ht="12.75">
      <c r="A328" s="158"/>
      <c r="B328" s="159"/>
      <c r="C328" s="559" t="s">
        <v>468</v>
      </c>
      <c r="D328" s="560"/>
      <c r="E328" s="161">
        <v>15.83</v>
      </c>
      <c r="F328" s="162"/>
      <c r="G328" s="163"/>
      <c r="M328" s="160" t="s">
        <v>468</v>
      </c>
      <c r="O328" s="151"/>
    </row>
    <row r="329" spans="1:15" ht="12.75">
      <c r="A329" s="158"/>
      <c r="B329" s="159"/>
      <c r="C329" s="559" t="s">
        <v>469</v>
      </c>
      <c r="D329" s="560"/>
      <c r="E329" s="161">
        <v>36.08</v>
      </c>
      <c r="F329" s="162"/>
      <c r="G329" s="163"/>
      <c r="M329" s="160" t="s">
        <v>469</v>
      </c>
      <c r="O329" s="151"/>
    </row>
    <row r="330" spans="1:104" ht="12.75">
      <c r="A330" s="152">
        <v>79</v>
      </c>
      <c r="B330" s="153" t="s">
        <v>470</v>
      </c>
      <c r="C330" s="154" t="s">
        <v>471</v>
      </c>
      <c r="D330" s="155" t="s">
        <v>102</v>
      </c>
      <c r="E330" s="156">
        <v>93.2575</v>
      </c>
      <c r="F330" s="182"/>
      <c r="G330" s="157">
        <f>E330*F330</f>
        <v>0</v>
      </c>
      <c r="O330" s="151">
        <v>2</v>
      </c>
      <c r="AA330" s="129">
        <v>1</v>
      </c>
      <c r="AB330" s="129">
        <v>1</v>
      </c>
      <c r="AC330" s="129">
        <v>1</v>
      </c>
      <c r="AZ330" s="129">
        <v>1</v>
      </c>
      <c r="BA330" s="129">
        <f>IF(AZ330=1,G330,0)</f>
        <v>0</v>
      </c>
      <c r="BB330" s="129">
        <f>IF(AZ330=2,G330,0)</f>
        <v>0</v>
      </c>
      <c r="BC330" s="129">
        <f>IF(AZ330=3,G330,0)</f>
        <v>0</v>
      </c>
      <c r="BD330" s="129">
        <f>IF(AZ330=4,G330,0)</f>
        <v>0</v>
      </c>
      <c r="BE330" s="129">
        <f>IF(AZ330=5,G330,0)</f>
        <v>0</v>
      </c>
      <c r="CZ330" s="129">
        <v>0.00067</v>
      </c>
    </row>
    <row r="331" spans="1:15" ht="12.75">
      <c r="A331" s="158"/>
      <c r="B331" s="159"/>
      <c r="C331" s="559" t="s">
        <v>472</v>
      </c>
      <c r="D331" s="560"/>
      <c r="E331" s="161">
        <v>24.9575</v>
      </c>
      <c r="F331" s="162"/>
      <c r="G331" s="163"/>
      <c r="M331" s="160" t="s">
        <v>472</v>
      </c>
      <c r="O331" s="151"/>
    </row>
    <row r="332" spans="1:15" ht="12.75">
      <c r="A332" s="158"/>
      <c r="B332" s="159"/>
      <c r="C332" s="559" t="s">
        <v>473</v>
      </c>
      <c r="D332" s="560"/>
      <c r="E332" s="161">
        <v>8.6</v>
      </c>
      <c r="F332" s="162"/>
      <c r="G332" s="163"/>
      <c r="M332" s="160" t="s">
        <v>473</v>
      </c>
      <c r="O332" s="151"/>
    </row>
    <row r="333" spans="1:15" ht="12.75">
      <c r="A333" s="158"/>
      <c r="B333" s="159"/>
      <c r="C333" s="559" t="s">
        <v>474</v>
      </c>
      <c r="D333" s="560"/>
      <c r="E333" s="161">
        <v>33.25</v>
      </c>
      <c r="F333" s="162"/>
      <c r="G333" s="163"/>
      <c r="M333" s="160" t="s">
        <v>474</v>
      </c>
      <c r="O333" s="151"/>
    </row>
    <row r="334" spans="1:15" ht="12.75">
      <c r="A334" s="158"/>
      <c r="B334" s="159"/>
      <c r="C334" s="559" t="s">
        <v>475</v>
      </c>
      <c r="D334" s="560"/>
      <c r="E334" s="161">
        <v>16.75</v>
      </c>
      <c r="F334" s="162"/>
      <c r="G334" s="163"/>
      <c r="M334" s="160" t="s">
        <v>475</v>
      </c>
      <c r="O334" s="151"/>
    </row>
    <row r="335" spans="1:15" ht="12.75">
      <c r="A335" s="158"/>
      <c r="B335" s="159"/>
      <c r="C335" s="559" t="s">
        <v>476</v>
      </c>
      <c r="D335" s="560"/>
      <c r="E335" s="161">
        <v>9.7</v>
      </c>
      <c r="F335" s="162"/>
      <c r="G335" s="163"/>
      <c r="M335" s="160" t="s">
        <v>476</v>
      </c>
      <c r="O335" s="151"/>
    </row>
    <row r="336" spans="1:104" ht="12.75">
      <c r="A336" s="152">
        <v>80</v>
      </c>
      <c r="B336" s="153" t="s">
        <v>477</v>
      </c>
      <c r="C336" s="154" t="s">
        <v>478</v>
      </c>
      <c r="D336" s="155" t="s">
        <v>102</v>
      </c>
      <c r="E336" s="156">
        <v>56.07</v>
      </c>
      <c r="F336" s="182"/>
      <c r="G336" s="157">
        <f>E336*F336</f>
        <v>0</v>
      </c>
      <c r="O336" s="151">
        <v>2</v>
      </c>
      <c r="AA336" s="129">
        <v>1</v>
      </c>
      <c r="AB336" s="129">
        <v>1</v>
      </c>
      <c r="AC336" s="129">
        <v>1</v>
      </c>
      <c r="AZ336" s="129">
        <v>1</v>
      </c>
      <c r="BA336" s="129">
        <f>IF(AZ336=1,G336,0)</f>
        <v>0</v>
      </c>
      <c r="BB336" s="129">
        <f>IF(AZ336=2,G336,0)</f>
        <v>0</v>
      </c>
      <c r="BC336" s="129">
        <f>IF(AZ336=3,G336,0)</f>
        <v>0</v>
      </c>
      <c r="BD336" s="129">
        <f>IF(AZ336=4,G336,0)</f>
        <v>0</v>
      </c>
      <c r="BE336" s="129">
        <f>IF(AZ336=5,G336,0)</f>
        <v>0</v>
      </c>
      <c r="CZ336" s="129">
        <v>0.00067</v>
      </c>
    </row>
    <row r="337" spans="1:15" ht="12.75">
      <c r="A337" s="158"/>
      <c r="B337" s="159"/>
      <c r="C337" s="559" t="s">
        <v>479</v>
      </c>
      <c r="D337" s="560"/>
      <c r="E337" s="161">
        <v>27.81</v>
      </c>
      <c r="F337" s="162"/>
      <c r="G337" s="163"/>
      <c r="M337" s="160" t="s">
        <v>479</v>
      </c>
      <c r="O337" s="151"/>
    </row>
    <row r="338" spans="1:15" ht="12.75">
      <c r="A338" s="158"/>
      <c r="B338" s="159"/>
      <c r="C338" s="559" t="s">
        <v>480</v>
      </c>
      <c r="D338" s="560"/>
      <c r="E338" s="161">
        <v>5.56</v>
      </c>
      <c r="F338" s="162"/>
      <c r="G338" s="163"/>
      <c r="M338" s="160" t="s">
        <v>480</v>
      </c>
      <c r="O338" s="151"/>
    </row>
    <row r="339" spans="1:15" ht="12.75">
      <c r="A339" s="158"/>
      <c r="B339" s="159"/>
      <c r="C339" s="559" t="s">
        <v>481</v>
      </c>
      <c r="D339" s="560"/>
      <c r="E339" s="161">
        <v>22.7</v>
      </c>
      <c r="F339" s="162"/>
      <c r="G339" s="163"/>
      <c r="M339" s="160" t="s">
        <v>481</v>
      </c>
      <c r="O339" s="151"/>
    </row>
    <row r="340" spans="1:104" ht="12.75">
      <c r="A340" s="152">
        <v>81</v>
      </c>
      <c r="B340" s="153" t="s">
        <v>482</v>
      </c>
      <c r="C340" s="154" t="s">
        <v>483</v>
      </c>
      <c r="D340" s="155" t="s">
        <v>94</v>
      </c>
      <c r="E340" s="156">
        <v>21.9297</v>
      </c>
      <c r="F340" s="182"/>
      <c r="G340" s="157">
        <f>E340*F340</f>
        <v>0</v>
      </c>
      <c r="O340" s="151">
        <v>2</v>
      </c>
      <c r="AA340" s="129">
        <v>1</v>
      </c>
      <c r="AB340" s="129">
        <v>1</v>
      </c>
      <c r="AC340" s="129">
        <v>1</v>
      </c>
      <c r="AZ340" s="129">
        <v>1</v>
      </c>
      <c r="BA340" s="129">
        <f>IF(AZ340=1,G340,0)</f>
        <v>0</v>
      </c>
      <c r="BB340" s="129">
        <f>IF(AZ340=2,G340,0)</f>
        <v>0</v>
      </c>
      <c r="BC340" s="129">
        <f>IF(AZ340=3,G340,0)</f>
        <v>0</v>
      </c>
      <c r="BD340" s="129">
        <f>IF(AZ340=4,G340,0)</f>
        <v>0</v>
      </c>
      <c r="BE340" s="129">
        <f>IF(AZ340=5,G340,0)</f>
        <v>0</v>
      </c>
      <c r="CZ340" s="129">
        <v>0.00128</v>
      </c>
    </row>
    <row r="341" spans="1:15" ht="12.75">
      <c r="A341" s="158"/>
      <c r="B341" s="159"/>
      <c r="C341" s="559" t="s">
        <v>484</v>
      </c>
      <c r="D341" s="560"/>
      <c r="E341" s="161">
        <v>0.4275</v>
      </c>
      <c r="F341" s="162"/>
      <c r="G341" s="163"/>
      <c r="M341" s="160" t="s">
        <v>484</v>
      </c>
      <c r="O341" s="151"/>
    </row>
    <row r="342" spans="1:15" ht="12.75">
      <c r="A342" s="158"/>
      <c r="B342" s="159"/>
      <c r="C342" s="559" t="s">
        <v>485</v>
      </c>
      <c r="D342" s="560"/>
      <c r="E342" s="161">
        <v>8.043</v>
      </c>
      <c r="F342" s="162"/>
      <c r="G342" s="163"/>
      <c r="M342" s="160" t="s">
        <v>485</v>
      </c>
      <c r="O342" s="151"/>
    </row>
    <row r="343" spans="1:15" ht="12.75">
      <c r="A343" s="158"/>
      <c r="B343" s="159"/>
      <c r="C343" s="559" t="s">
        <v>486</v>
      </c>
      <c r="D343" s="560"/>
      <c r="E343" s="161">
        <v>1.1025</v>
      </c>
      <c r="F343" s="162"/>
      <c r="G343" s="163"/>
      <c r="M343" s="160" t="s">
        <v>486</v>
      </c>
      <c r="O343" s="151"/>
    </row>
    <row r="344" spans="1:15" ht="12.75">
      <c r="A344" s="158"/>
      <c r="B344" s="159"/>
      <c r="C344" s="559" t="s">
        <v>487</v>
      </c>
      <c r="D344" s="560"/>
      <c r="E344" s="161">
        <v>0.26</v>
      </c>
      <c r="F344" s="162"/>
      <c r="G344" s="163"/>
      <c r="M344" s="160" t="s">
        <v>487</v>
      </c>
      <c r="O344" s="151"/>
    </row>
    <row r="345" spans="1:15" ht="12.75">
      <c r="A345" s="158"/>
      <c r="B345" s="159"/>
      <c r="C345" s="559" t="s">
        <v>488</v>
      </c>
      <c r="D345" s="560"/>
      <c r="E345" s="161">
        <v>0.585</v>
      </c>
      <c r="F345" s="162"/>
      <c r="G345" s="163"/>
      <c r="M345" s="160" t="s">
        <v>488</v>
      </c>
      <c r="O345" s="151"/>
    </row>
    <row r="346" spans="1:15" ht="12.75">
      <c r="A346" s="158"/>
      <c r="B346" s="159"/>
      <c r="C346" s="559" t="s">
        <v>489</v>
      </c>
      <c r="D346" s="560"/>
      <c r="E346" s="161">
        <v>11.3317</v>
      </c>
      <c r="F346" s="162"/>
      <c r="G346" s="163"/>
      <c r="M346" s="160" t="s">
        <v>489</v>
      </c>
      <c r="O346" s="151"/>
    </row>
    <row r="347" spans="1:15" ht="12.75">
      <c r="A347" s="158"/>
      <c r="B347" s="159"/>
      <c r="C347" s="559" t="s">
        <v>490</v>
      </c>
      <c r="D347" s="560"/>
      <c r="E347" s="161">
        <v>0.18</v>
      </c>
      <c r="F347" s="162"/>
      <c r="G347" s="163"/>
      <c r="M347" s="160" t="s">
        <v>490</v>
      </c>
      <c r="O347" s="151"/>
    </row>
    <row r="348" spans="1:104" ht="12.75">
      <c r="A348" s="152">
        <v>82</v>
      </c>
      <c r="B348" s="153" t="s">
        <v>491</v>
      </c>
      <c r="C348" s="154" t="s">
        <v>492</v>
      </c>
      <c r="D348" s="155" t="s">
        <v>94</v>
      </c>
      <c r="E348" s="156">
        <v>0.8621</v>
      </c>
      <c r="F348" s="182"/>
      <c r="G348" s="157">
        <f>E348*F348</f>
        <v>0</v>
      </c>
      <c r="O348" s="151">
        <v>2</v>
      </c>
      <c r="AA348" s="129">
        <v>1</v>
      </c>
      <c r="AB348" s="129">
        <v>1</v>
      </c>
      <c r="AC348" s="129">
        <v>1</v>
      </c>
      <c r="AZ348" s="129">
        <v>1</v>
      </c>
      <c r="BA348" s="129">
        <f>IF(AZ348=1,G348,0)</f>
        <v>0</v>
      </c>
      <c r="BB348" s="129">
        <f>IF(AZ348=2,G348,0)</f>
        <v>0</v>
      </c>
      <c r="BC348" s="129">
        <f>IF(AZ348=3,G348,0)</f>
        <v>0</v>
      </c>
      <c r="BD348" s="129">
        <f>IF(AZ348=4,G348,0)</f>
        <v>0</v>
      </c>
      <c r="BE348" s="129">
        <f>IF(AZ348=5,G348,0)</f>
        <v>0</v>
      </c>
      <c r="CZ348" s="129">
        <v>0.01799</v>
      </c>
    </row>
    <row r="349" spans="1:15" ht="12.75">
      <c r="A349" s="158"/>
      <c r="B349" s="159"/>
      <c r="C349" s="559" t="s">
        <v>493</v>
      </c>
      <c r="D349" s="560"/>
      <c r="E349" s="161">
        <v>0.087</v>
      </c>
      <c r="F349" s="162"/>
      <c r="G349" s="163"/>
      <c r="M349" s="160" t="s">
        <v>493</v>
      </c>
      <c r="O349" s="151"/>
    </row>
    <row r="350" spans="1:15" ht="12.75">
      <c r="A350" s="158"/>
      <c r="B350" s="159"/>
      <c r="C350" s="559" t="s">
        <v>494</v>
      </c>
      <c r="D350" s="560"/>
      <c r="E350" s="161">
        <v>0.162</v>
      </c>
      <c r="F350" s="162"/>
      <c r="G350" s="163"/>
      <c r="M350" s="160" t="s">
        <v>494</v>
      </c>
      <c r="O350" s="151"/>
    </row>
    <row r="351" spans="1:15" ht="12.75">
      <c r="A351" s="158"/>
      <c r="B351" s="159"/>
      <c r="C351" s="559" t="s">
        <v>495</v>
      </c>
      <c r="D351" s="560"/>
      <c r="E351" s="161">
        <v>0.21</v>
      </c>
      <c r="F351" s="162"/>
      <c r="G351" s="163"/>
      <c r="M351" s="160" t="s">
        <v>495</v>
      </c>
      <c r="O351" s="151"/>
    </row>
    <row r="352" spans="1:15" ht="12.75">
      <c r="A352" s="158"/>
      <c r="B352" s="159"/>
      <c r="C352" s="559" t="s">
        <v>496</v>
      </c>
      <c r="D352" s="560"/>
      <c r="E352" s="161">
        <v>0.12</v>
      </c>
      <c r="F352" s="162"/>
      <c r="G352" s="163"/>
      <c r="M352" s="160" t="s">
        <v>496</v>
      </c>
      <c r="O352" s="151"/>
    </row>
    <row r="353" spans="1:15" ht="12.75">
      <c r="A353" s="158"/>
      <c r="B353" s="159"/>
      <c r="C353" s="559" t="s">
        <v>497</v>
      </c>
      <c r="D353" s="560"/>
      <c r="E353" s="161">
        <v>0.0675</v>
      </c>
      <c r="F353" s="162"/>
      <c r="G353" s="163"/>
      <c r="M353" s="160" t="s">
        <v>497</v>
      </c>
      <c r="O353" s="151"/>
    </row>
    <row r="354" spans="1:15" ht="12.75">
      <c r="A354" s="158"/>
      <c r="B354" s="159"/>
      <c r="C354" s="559" t="s">
        <v>498</v>
      </c>
      <c r="D354" s="560"/>
      <c r="E354" s="161">
        <v>0.0956</v>
      </c>
      <c r="F354" s="162"/>
      <c r="G354" s="163"/>
      <c r="M354" s="160" t="s">
        <v>498</v>
      </c>
      <c r="O354" s="151"/>
    </row>
    <row r="355" spans="1:15" ht="12.75">
      <c r="A355" s="158"/>
      <c r="B355" s="159"/>
      <c r="C355" s="559" t="s">
        <v>496</v>
      </c>
      <c r="D355" s="560"/>
      <c r="E355" s="161">
        <v>0.12</v>
      </c>
      <c r="F355" s="162"/>
      <c r="G355" s="163"/>
      <c r="M355" s="160" t="s">
        <v>496</v>
      </c>
      <c r="O355" s="151"/>
    </row>
    <row r="356" spans="1:104" ht="12.75">
      <c r="A356" s="152">
        <v>83</v>
      </c>
      <c r="B356" s="153" t="s">
        <v>499</v>
      </c>
      <c r="C356" s="154" t="s">
        <v>500</v>
      </c>
      <c r="D356" s="155" t="s">
        <v>94</v>
      </c>
      <c r="E356" s="156">
        <v>10.1725</v>
      </c>
      <c r="F356" s="182"/>
      <c r="G356" s="157">
        <f>E356*F356</f>
        <v>0</v>
      </c>
      <c r="O356" s="151">
        <v>2</v>
      </c>
      <c r="AA356" s="129">
        <v>1</v>
      </c>
      <c r="AB356" s="129">
        <v>1</v>
      </c>
      <c r="AC356" s="129">
        <v>1</v>
      </c>
      <c r="AZ356" s="129">
        <v>1</v>
      </c>
      <c r="BA356" s="129">
        <f>IF(AZ356=1,G356,0)</f>
        <v>0</v>
      </c>
      <c r="BB356" s="129">
        <f>IF(AZ356=2,G356,0)</f>
        <v>0</v>
      </c>
      <c r="BC356" s="129">
        <f>IF(AZ356=3,G356,0)</f>
        <v>0</v>
      </c>
      <c r="BD356" s="129">
        <f>IF(AZ356=4,G356,0)</f>
        <v>0</v>
      </c>
      <c r="BE356" s="129">
        <f>IF(AZ356=5,G356,0)</f>
        <v>0</v>
      </c>
      <c r="CZ356" s="129">
        <v>0</v>
      </c>
    </row>
    <row r="357" spans="1:15" ht="12.75">
      <c r="A357" s="158"/>
      <c r="B357" s="159"/>
      <c r="C357" s="559" t="s">
        <v>501</v>
      </c>
      <c r="D357" s="560"/>
      <c r="E357" s="161">
        <v>0.92</v>
      </c>
      <c r="F357" s="162"/>
      <c r="G357" s="163"/>
      <c r="M357" s="160" t="s">
        <v>501</v>
      </c>
      <c r="O357" s="151"/>
    </row>
    <row r="358" spans="1:15" ht="12.75">
      <c r="A358" s="158"/>
      <c r="B358" s="159"/>
      <c r="C358" s="559" t="s">
        <v>502</v>
      </c>
      <c r="D358" s="560"/>
      <c r="E358" s="161">
        <v>1.33</v>
      </c>
      <c r="F358" s="162"/>
      <c r="G358" s="163"/>
      <c r="M358" s="160" t="s">
        <v>502</v>
      </c>
      <c r="O358" s="151"/>
    </row>
    <row r="359" spans="1:15" ht="12.75">
      <c r="A359" s="158"/>
      <c r="B359" s="159"/>
      <c r="C359" s="559" t="s">
        <v>503</v>
      </c>
      <c r="D359" s="560"/>
      <c r="E359" s="161">
        <v>0.13</v>
      </c>
      <c r="F359" s="162"/>
      <c r="G359" s="163"/>
      <c r="M359" s="160" t="s">
        <v>503</v>
      </c>
      <c r="O359" s="151"/>
    </row>
    <row r="360" spans="1:15" ht="12.75">
      <c r="A360" s="158"/>
      <c r="B360" s="159"/>
      <c r="C360" s="559" t="s">
        <v>504</v>
      </c>
      <c r="D360" s="560"/>
      <c r="E360" s="161">
        <v>0.25</v>
      </c>
      <c r="F360" s="162"/>
      <c r="G360" s="163"/>
      <c r="M360" s="160" t="s">
        <v>504</v>
      </c>
      <c r="O360" s="151"/>
    </row>
    <row r="361" spans="1:15" ht="12.75">
      <c r="A361" s="158"/>
      <c r="B361" s="159"/>
      <c r="C361" s="559" t="s">
        <v>505</v>
      </c>
      <c r="D361" s="560"/>
      <c r="E361" s="161">
        <v>1.11</v>
      </c>
      <c r="F361" s="162"/>
      <c r="G361" s="163"/>
      <c r="M361" s="160" t="s">
        <v>505</v>
      </c>
      <c r="O361" s="151"/>
    </row>
    <row r="362" spans="1:15" ht="12.75">
      <c r="A362" s="158"/>
      <c r="B362" s="159"/>
      <c r="C362" s="559" t="s">
        <v>506</v>
      </c>
      <c r="D362" s="560"/>
      <c r="E362" s="161">
        <v>0.16</v>
      </c>
      <c r="F362" s="162"/>
      <c r="G362" s="163"/>
      <c r="M362" s="160" t="s">
        <v>506</v>
      </c>
      <c r="O362" s="151"/>
    </row>
    <row r="363" spans="1:15" ht="12.75">
      <c r="A363" s="158"/>
      <c r="B363" s="159"/>
      <c r="C363" s="559" t="s">
        <v>507</v>
      </c>
      <c r="D363" s="560"/>
      <c r="E363" s="161">
        <v>0.3975</v>
      </c>
      <c r="F363" s="162"/>
      <c r="G363" s="163"/>
      <c r="M363" s="160" t="s">
        <v>507</v>
      </c>
      <c r="O363" s="151"/>
    </row>
    <row r="364" spans="1:15" ht="12.75">
      <c r="A364" s="158"/>
      <c r="B364" s="159"/>
      <c r="C364" s="559" t="s">
        <v>508</v>
      </c>
      <c r="D364" s="560"/>
      <c r="E364" s="161">
        <v>0.3975</v>
      </c>
      <c r="F364" s="162"/>
      <c r="G364" s="163"/>
      <c r="M364" s="160" t="s">
        <v>508</v>
      </c>
      <c r="O364" s="151"/>
    </row>
    <row r="365" spans="1:15" ht="12.75">
      <c r="A365" s="158"/>
      <c r="B365" s="159"/>
      <c r="C365" s="559" t="s">
        <v>509</v>
      </c>
      <c r="D365" s="560"/>
      <c r="E365" s="161">
        <v>0.3975</v>
      </c>
      <c r="F365" s="162"/>
      <c r="G365" s="163"/>
      <c r="M365" s="160" t="s">
        <v>509</v>
      </c>
      <c r="O365" s="151"/>
    </row>
    <row r="366" spans="1:15" ht="12.75">
      <c r="A366" s="158"/>
      <c r="B366" s="159"/>
      <c r="C366" s="559" t="s">
        <v>510</v>
      </c>
      <c r="D366" s="560"/>
      <c r="E366" s="161">
        <v>0.24</v>
      </c>
      <c r="F366" s="162"/>
      <c r="G366" s="163"/>
      <c r="M366" s="160" t="s">
        <v>510</v>
      </c>
      <c r="O366" s="151"/>
    </row>
    <row r="367" spans="1:15" ht="12.75">
      <c r="A367" s="158"/>
      <c r="B367" s="159"/>
      <c r="C367" s="559" t="s">
        <v>511</v>
      </c>
      <c r="D367" s="560"/>
      <c r="E367" s="161">
        <v>0.975</v>
      </c>
      <c r="F367" s="162"/>
      <c r="G367" s="163"/>
      <c r="M367" s="160" t="s">
        <v>511</v>
      </c>
      <c r="O367" s="151"/>
    </row>
    <row r="368" spans="1:15" ht="12.75">
      <c r="A368" s="158"/>
      <c r="B368" s="159"/>
      <c r="C368" s="559" t="s">
        <v>512</v>
      </c>
      <c r="D368" s="560"/>
      <c r="E368" s="161">
        <v>2.44</v>
      </c>
      <c r="F368" s="162"/>
      <c r="G368" s="163"/>
      <c r="M368" s="160" t="s">
        <v>512</v>
      </c>
      <c r="O368" s="151"/>
    </row>
    <row r="369" spans="1:15" ht="12.75">
      <c r="A369" s="158"/>
      <c r="B369" s="159"/>
      <c r="C369" s="559" t="s">
        <v>513</v>
      </c>
      <c r="D369" s="560"/>
      <c r="E369" s="161">
        <v>0.3975</v>
      </c>
      <c r="F369" s="162"/>
      <c r="G369" s="163"/>
      <c r="M369" s="160" t="s">
        <v>513</v>
      </c>
      <c r="O369" s="151"/>
    </row>
    <row r="370" spans="1:15" ht="12.75">
      <c r="A370" s="158"/>
      <c r="B370" s="159"/>
      <c r="C370" s="559" t="s">
        <v>514</v>
      </c>
      <c r="D370" s="560"/>
      <c r="E370" s="161">
        <v>0.3975</v>
      </c>
      <c r="F370" s="162"/>
      <c r="G370" s="163"/>
      <c r="M370" s="160" t="s">
        <v>514</v>
      </c>
      <c r="O370" s="151"/>
    </row>
    <row r="371" spans="1:15" ht="12.75">
      <c r="A371" s="158"/>
      <c r="B371" s="159"/>
      <c r="C371" s="559" t="s">
        <v>515</v>
      </c>
      <c r="D371" s="560"/>
      <c r="E371" s="161">
        <v>0.63</v>
      </c>
      <c r="F371" s="162"/>
      <c r="G371" s="163"/>
      <c r="M371" s="160" t="s">
        <v>515</v>
      </c>
      <c r="O371" s="151"/>
    </row>
    <row r="372" spans="1:104" ht="12.75">
      <c r="A372" s="152">
        <v>84</v>
      </c>
      <c r="B372" s="153" t="s">
        <v>516</v>
      </c>
      <c r="C372" s="154" t="s">
        <v>517</v>
      </c>
      <c r="D372" s="155" t="s">
        <v>94</v>
      </c>
      <c r="E372" s="156">
        <v>10.17</v>
      </c>
      <c r="F372" s="182"/>
      <c r="G372" s="157">
        <f>E372*F372</f>
        <v>0</v>
      </c>
      <c r="O372" s="151">
        <v>2</v>
      </c>
      <c r="AA372" s="129">
        <v>1</v>
      </c>
      <c r="AB372" s="129">
        <v>1</v>
      </c>
      <c r="AC372" s="129">
        <v>1</v>
      </c>
      <c r="AZ372" s="129">
        <v>1</v>
      </c>
      <c r="BA372" s="129">
        <f>IF(AZ372=1,G372,0)</f>
        <v>0</v>
      </c>
      <c r="BB372" s="129">
        <f>IF(AZ372=2,G372,0)</f>
        <v>0</v>
      </c>
      <c r="BC372" s="129">
        <f>IF(AZ372=3,G372,0)</f>
        <v>0</v>
      </c>
      <c r="BD372" s="129">
        <f>IF(AZ372=4,G372,0)</f>
        <v>0</v>
      </c>
      <c r="BE372" s="129">
        <f>IF(AZ372=5,G372,0)</f>
        <v>0</v>
      </c>
      <c r="CZ372" s="129">
        <v>0</v>
      </c>
    </row>
    <row r="373" spans="1:104" ht="22.5">
      <c r="A373" s="152">
        <v>85</v>
      </c>
      <c r="B373" s="153" t="s">
        <v>518</v>
      </c>
      <c r="C373" s="154" t="s">
        <v>519</v>
      </c>
      <c r="D373" s="155" t="s">
        <v>102</v>
      </c>
      <c r="E373" s="156">
        <v>85.4</v>
      </c>
      <c r="F373" s="182"/>
      <c r="G373" s="157">
        <f>E373*F373</f>
        <v>0</v>
      </c>
      <c r="O373" s="151">
        <v>2</v>
      </c>
      <c r="AA373" s="129">
        <v>1</v>
      </c>
      <c r="AB373" s="129">
        <v>1</v>
      </c>
      <c r="AC373" s="129">
        <v>1</v>
      </c>
      <c r="AZ373" s="129">
        <v>1</v>
      </c>
      <c r="BA373" s="129">
        <f>IF(AZ373=1,G373,0)</f>
        <v>0</v>
      </c>
      <c r="BB373" s="129">
        <f>IF(AZ373=2,G373,0)</f>
        <v>0</v>
      </c>
      <c r="BC373" s="129">
        <f>IF(AZ373=3,G373,0)</f>
        <v>0</v>
      </c>
      <c r="BD373" s="129">
        <f>IF(AZ373=4,G373,0)</f>
        <v>0</v>
      </c>
      <c r="BE373" s="129">
        <f>IF(AZ373=5,G373,0)</f>
        <v>0</v>
      </c>
      <c r="CZ373" s="129">
        <v>0</v>
      </c>
    </row>
    <row r="374" spans="1:15" ht="12.75">
      <c r="A374" s="158"/>
      <c r="B374" s="159"/>
      <c r="C374" s="559" t="s">
        <v>520</v>
      </c>
      <c r="D374" s="560"/>
      <c r="E374" s="161">
        <v>85.4</v>
      </c>
      <c r="F374" s="162"/>
      <c r="G374" s="163"/>
      <c r="M374" s="160" t="s">
        <v>520</v>
      </c>
      <c r="O374" s="151"/>
    </row>
    <row r="375" spans="1:104" ht="12.75">
      <c r="A375" s="152">
        <v>86</v>
      </c>
      <c r="B375" s="153" t="s">
        <v>521</v>
      </c>
      <c r="C375" s="154" t="s">
        <v>522</v>
      </c>
      <c r="D375" s="155" t="s">
        <v>102</v>
      </c>
      <c r="E375" s="156">
        <v>87.16</v>
      </c>
      <c r="F375" s="182"/>
      <c r="G375" s="157">
        <f>E375*F375</f>
        <v>0</v>
      </c>
      <c r="O375" s="151">
        <v>2</v>
      </c>
      <c r="AA375" s="129">
        <v>1</v>
      </c>
      <c r="AB375" s="129">
        <v>1</v>
      </c>
      <c r="AC375" s="129">
        <v>1</v>
      </c>
      <c r="AZ375" s="129">
        <v>1</v>
      </c>
      <c r="BA375" s="129">
        <f>IF(AZ375=1,G375,0)</f>
        <v>0</v>
      </c>
      <c r="BB375" s="129">
        <f>IF(AZ375=2,G375,0)</f>
        <v>0</v>
      </c>
      <c r="BC375" s="129">
        <f>IF(AZ375=3,G375,0)</f>
        <v>0</v>
      </c>
      <c r="BD375" s="129">
        <f>IF(AZ375=4,G375,0)</f>
        <v>0</v>
      </c>
      <c r="BE375" s="129">
        <f>IF(AZ375=5,G375,0)</f>
        <v>0</v>
      </c>
      <c r="CZ375" s="129">
        <v>0</v>
      </c>
    </row>
    <row r="376" spans="1:15" ht="12.75">
      <c r="A376" s="158"/>
      <c r="B376" s="159"/>
      <c r="C376" s="559" t="s">
        <v>523</v>
      </c>
      <c r="D376" s="560"/>
      <c r="E376" s="161">
        <v>6.755</v>
      </c>
      <c r="F376" s="162"/>
      <c r="G376" s="163"/>
      <c r="M376" s="160" t="s">
        <v>523</v>
      </c>
      <c r="O376" s="151"/>
    </row>
    <row r="377" spans="1:15" ht="12.75">
      <c r="A377" s="158"/>
      <c r="B377" s="159"/>
      <c r="C377" s="559" t="s">
        <v>524</v>
      </c>
      <c r="D377" s="560"/>
      <c r="E377" s="161">
        <v>5.89</v>
      </c>
      <c r="F377" s="162"/>
      <c r="G377" s="163"/>
      <c r="M377" s="160" t="s">
        <v>524</v>
      </c>
      <c r="O377" s="151"/>
    </row>
    <row r="378" spans="1:15" ht="12.75">
      <c r="A378" s="158"/>
      <c r="B378" s="159"/>
      <c r="C378" s="559" t="s">
        <v>525</v>
      </c>
      <c r="D378" s="560"/>
      <c r="E378" s="161">
        <v>3.705</v>
      </c>
      <c r="F378" s="162"/>
      <c r="G378" s="163"/>
      <c r="M378" s="160" t="s">
        <v>525</v>
      </c>
      <c r="O378" s="151"/>
    </row>
    <row r="379" spans="1:15" ht="12.75">
      <c r="A379" s="158"/>
      <c r="B379" s="159"/>
      <c r="C379" s="559" t="s">
        <v>526</v>
      </c>
      <c r="D379" s="560"/>
      <c r="E379" s="161">
        <v>5.35</v>
      </c>
      <c r="F379" s="162"/>
      <c r="G379" s="163"/>
      <c r="M379" s="160" t="s">
        <v>526</v>
      </c>
      <c r="O379" s="151"/>
    </row>
    <row r="380" spans="1:15" ht="12.75">
      <c r="A380" s="158"/>
      <c r="B380" s="159"/>
      <c r="C380" s="559" t="s">
        <v>527</v>
      </c>
      <c r="D380" s="560"/>
      <c r="E380" s="161">
        <v>15.68</v>
      </c>
      <c r="F380" s="162"/>
      <c r="G380" s="163"/>
      <c r="M380" s="160" t="s">
        <v>527</v>
      </c>
      <c r="O380" s="151"/>
    </row>
    <row r="381" spans="1:15" ht="12.75">
      <c r="A381" s="158"/>
      <c r="B381" s="159"/>
      <c r="C381" s="559" t="s">
        <v>528</v>
      </c>
      <c r="D381" s="560"/>
      <c r="E381" s="161">
        <v>13.65</v>
      </c>
      <c r="F381" s="162"/>
      <c r="G381" s="163"/>
      <c r="M381" s="160" t="s">
        <v>528</v>
      </c>
      <c r="O381" s="151"/>
    </row>
    <row r="382" spans="1:15" ht="12.75">
      <c r="A382" s="158"/>
      <c r="B382" s="159"/>
      <c r="C382" s="559" t="s">
        <v>529</v>
      </c>
      <c r="D382" s="560"/>
      <c r="E382" s="161">
        <v>15.26</v>
      </c>
      <c r="F382" s="162"/>
      <c r="G382" s="163"/>
      <c r="M382" s="160" t="s">
        <v>529</v>
      </c>
      <c r="O382" s="151"/>
    </row>
    <row r="383" spans="1:15" ht="12.75">
      <c r="A383" s="158"/>
      <c r="B383" s="159"/>
      <c r="C383" s="559" t="s">
        <v>530</v>
      </c>
      <c r="D383" s="560"/>
      <c r="E383" s="161">
        <v>18.35</v>
      </c>
      <c r="F383" s="162"/>
      <c r="G383" s="163"/>
      <c r="M383" s="160" t="s">
        <v>530</v>
      </c>
      <c r="O383" s="151"/>
    </row>
    <row r="384" spans="1:15" ht="12.75">
      <c r="A384" s="158"/>
      <c r="B384" s="159"/>
      <c r="C384" s="559" t="s">
        <v>531</v>
      </c>
      <c r="D384" s="560"/>
      <c r="E384" s="161">
        <v>2.52</v>
      </c>
      <c r="F384" s="162"/>
      <c r="G384" s="163"/>
      <c r="M384" s="160" t="s">
        <v>531</v>
      </c>
      <c r="O384" s="151"/>
    </row>
    <row r="385" spans="1:104" ht="12.75">
      <c r="A385" s="152">
        <v>87</v>
      </c>
      <c r="B385" s="153" t="s">
        <v>532</v>
      </c>
      <c r="C385" s="154" t="s">
        <v>533</v>
      </c>
      <c r="D385" s="155" t="s">
        <v>108</v>
      </c>
      <c r="E385" s="156">
        <v>264</v>
      </c>
      <c r="F385" s="182"/>
      <c r="G385" s="157">
        <f>E385*F385</f>
        <v>0</v>
      </c>
      <c r="O385" s="151">
        <v>2</v>
      </c>
      <c r="AA385" s="129">
        <v>1</v>
      </c>
      <c r="AB385" s="129">
        <v>1</v>
      </c>
      <c r="AC385" s="129">
        <v>1</v>
      </c>
      <c r="AZ385" s="129">
        <v>1</v>
      </c>
      <c r="BA385" s="129">
        <f>IF(AZ385=1,G385,0)</f>
        <v>0</v>
      </c>
      <c r="BB385" s="129">
        <f>IF(AZ385=2,G385,0)</f>
        <v>0</v>
      </c>
      <c r="BC385" s="129">
        <f>IF(AZ385=3,G385,0)</f>
        <v>0</v>
      </c>
      <c r="BD385" s="129">
        <f>IF(AZ385=4,G385,0)</f>
        <v>0</v>
      </c>
      <c r="BE385" s="129">
        <f>IF(AZ385=5,G385,0)</f>
        <v>0</v>
      </c>
      <c r="CZ385" s="129">
        <v>0</v>
      </c>
    </row>
    <row r="386" spans="1:15" ht="12.75">
      <c r="A386" s="158"/>
      <c r="B386" s="159"/>
      <c r="C386" s="559" t="s">
        <v>534</v>
      </c>
      <c r="D386" s="560"/>
      <c r="E386" s="161">
        <v>136</v>
      </c>
      <c r="F386" s="162"/>
      <c r="G386" s="163"/>
      <c r="M386" s="160" t="s">
        <v>534</v>
      </c>
      <c r="O386" s="151"/>
    </row>
    <row r="387" spans="1:15" ht="12.75">
      <c r="A387" s="158"/>
      <c r="B387" s="159"/>
      <c r="C387" s="559" t="s">
        <v>535</v>
      </c>
      <c r="D387" s="560"/>
      <c r="E387" s="161">
        <v>128</v>
      </c>
      <c r="F387" s="162"/>
      <c r="G387" s="163"/>
      <c r="M387" s="160" t="s">
        <v>535</v>
      </c>
      <c r="O387" s="151"/>
    </row>
    <row r="388" spans="1:104" ht="12.75">
      <c r="A388" s="152">
        <v>88</v>
      </c>
      <c r="B388" s="153" t="s">
        <v>536</v>
      </c>
      <c r="C388" s="154" t="s">
        <v>537</v>
      </c>
      <c r="D388" s="155" t="s">
        <v>108</v>
      </c>
      <c r="E388" s="156">
        <v>16</v>
      </c>
      <c r="F388" s="182"/>
      <c r="G388" s="157">
        <f>E388*F388</f>
        <v>0</v>
      </c>
      <c r="O388" s="151">
        <v>2</v>
      </c>
      <c r="AA388" s="129">
        <v>1</v>
      </c>
      <c r="AB388" s="129">
        <v>1</v>
      </c>
      <c r="AC388" s="129">
        <v>1</v>
      </c>
      <c r="AZ388" s="129">
        <v>1</v>
      </c>
      <c r="BA388" s="129">
        <f>IF(AZ388=1,G388,0)</f>
        <v>0</v>
      </c>
      <c r="BB388" s="129">
        <f>IF(AZ388=2,G388,0)</f>
        <v>0</v>
      </c>
      <c r="BC388" s="129">
        <f>IF(AZ388=3,G388,0)</f>
        <v>0</v>
      </c>
      <c r="BD388" s="129">
        <f>IF(AZ388=4,G388,0)</f>
        <v>0</v>
      </c>
      <c r="BE388" s="129">
        <f>IF(AZ388=5,G388,0)</f>
        <v>0</v>
      </c>
      <c r="CZ388" s="129">
        <v>0</v>
      </c>
    </row>
    <row r="389" spans="1:15" ht="12.75">
      <c r="A389" s="158"/>
      <c r="B389" s="159"/>
      <c r="C389" s="559" t="s">
        <v>538</v>
      </c>
      <c r="D389" s="560"/>
      <c r="E389" s="161">
        <v>7</v>
      </c>
      <c r="F389" s="162"/>
      <c r="G389" s="163"/>
      <c r="M389" s="160" t="s">
        <v>538</v>
      </c>
      <c r="O389" s="151"/>
    </row>
    <row r="390" spans="1:15" ht="12.75">
      <c r="A390" s="158"/>
      <c r="B390" s="159"/>
      <c r="C390" s="559" t="s">
        <v>539</v>
      </c>
      <c r="D390" s="560"/>
      <c r="E390" s="161">
        <v>2</v>
      </c>
      <c r="F390" s="162"/>
      <c r="G390" s="163"/>
      <c r="M390" s="160" t="s">
        <v>539</v>
      </c>
      <c r="O390" s="151"/>
    </row>
    <row r="391" spans="1:15" ht="12.75">
      <c r="A391" s="158"/>
      <c r="B391" s="159"/>
      <c r="C391" s="559" t="s">
        <v>540</v>
      </c>
      <c r="D391" s="560"/>
      <c r="E391" s="161">
        <v>3</v>
      </c>
      <c r="F391" s="162"/>
      <c r="G391" s="163"/>
      <c r="M391" s="160" t="s">
        <v>540</v>
      </c>
      <c r="O391" s="151"/>
    </row>
    <row r="392" spans="1:15" ht="12.75">
      <c r="A392" s="158"/>
      <c r="B392" s="159"/>
      <c r="C392" s="559" t="s">
        <v>539</v>
      </c>
      <c r="D392" s="560"/>
      <c r="E392" s="161">
        <v>2</v>
      </c>
      <c r="F392" s="162"/>
      <c r="G392" s="163"/>
      <c r="M392" s="160" t="s">
        <v>539</v>
      </c>
      <c r="O392" s="151"/>
    </row>
    <row r="393" spans="1:15" ht="12.75">
      <c r="A393" s="158"/>
      <c r="B393" s="159"/>
      <c r="C393" s="559" t="s">
        <v>541</v>
      </c>
      <c r="D393" s="560"/>
      <c r="E393" s="161">
        <v>2</v>
      </c>
      <c r="F393" s="162"/>
      <c r="G393" s="163"/>
      <c r="M393" s="160" t="s">
        <v>541</v>
      </c>
      <c r="O393" s="151"/>
    </row>
    <row r="394" spans="1:104" ht="12.75">
      <c r="A394" s="152">
        <v>89</v>
      </c>
      <c r="B394" s="153" t="s">
        <v>542</v>
      </c>
      <c r="C394" s="154" t="s">
        <v>543</v>
      </c>
      <c r="D394" s="155" t="s">
        <v>108</v>
      </c>
      <c r="E394" s="156">
        <v>18</v>
      </c>
      <c r="F394" s="182"/>
      <c r="G394" s="157">
        <f>E394*F394</f>
        <v>0</v>
      </c>
      <c r="O394" s="151">
        <v>2</v>
      </c>
      <c r="AA394" s="129">
        <v>1</v>
      </c>
      <c r="AB394" s="129">
        <v>1</v>
      </c>
      <c r="AC394" s="129">
        <v>1</v>
      </c>
      <c r="AZ394" s="129">
        <v>1</v>
      </c>
      <c r="BA394" s="129">
        <f>IF(AZ394=1,G394,0)</f>
        <v>0</v>
      </c>
      <c r="BB394" s="129">
        <f>IF(AZ394=2,G394,0)</f>
        <v>0</v>
      </c>
      <c r="BC394" s="129">
        <f>IF(AZ394=3,G394,0)</f>
        <v>0</v>
      </c>
      <c r="BD394" s="129">
        <f>IF(AZ394=4,G394,0)</f>
        <v>0</v>
      </c>
      <c r="BE394" s="129">
        <f>IF(AZ394=5,G394,0)</f>
        <v>0</v>
      </c>
      <c r="CZ394" s="129">
        <v>0</v>
      </c>
    </row>
    <row r="395" spans="1:15" ht="12.75">
      <c r="A395" s="158"/>
      <c r="B395" s="159"/>
      <c r="C395" s="559" t="s">
        <v>544</v>
      </c>
      <c r="D395" s="560"/>
      <c r="E395" s="161">
        <v>7</v>
      </c>
      <c r="F395" s="162"/>
      <c r="G395" s="163"/>
      <c r="M395" s="160" t="s">
        <v>544</v>
      </c>
      <c r="O395" s="151"/>
    </row>
    <row r="396" spans="1:15" ht="12.75">
      <c r="A396" s="158"/>
      <c r="B396" s="159"/>
      <c r="C396" s="559" t="s">
        <v>545</v>
      </c>
      <c r="D396" s="560"/>
      <c r="E396" s="161">
        <v>2</v>
      </c>
      <c r="F396" s="162"/>
      <c r="G396" s="163"/>
      <c r="M396" s="160" t="s">
        <v>545</v>
      </c>
      <c r="O396" s="151"/>
    </row>
    <row r="397" spans="1:15" ht="12.75">
      <c r="A397" s="158"/>
      <c r="B397" s="159"/>
      <c r="C397" s="559" t="s">
        <v>546</v>
      </c>
      <c r="D397" s="560"/>
      <c r="E397" s="161">
        <v>7</v>
      </c>
      <c r="F397" s="162"/>
      <c r="G397" s="163"/>
      <c r="M397" s="160" t="s">
        <v>546</v>
      </c>
      <c r="O397" s="151"/>
    </row>
    <row r="398" spans="1:15" ht="12.75">
      <c r="A398" s="158"/>
      <c r="B398" s="159"/>
      <c r="C398" s="559" t="s">
        <v>547</v>
      </c>
      <c r="D398" s="560"/>
      <c r="E398" s="161">
        <v>2</v>
      </c>
      <c r="F398" s="162"/>
      <c r="G398" s="163"/>
      <c r="M398" s="160" t="s">
        <v>547</v>
      </c>
      <c r="O398" s="151"/>
    </row>
    <row r="399" spans="1:104" ht="12.75">
      <c r="A399" s="152">
        <v>90</v>
      </c>
      <c r="B399" s="153" t="s">
        <v>548</v>
      </c>
      <c r="C399" s="154" t="s">
        <v>549</v>
      </c>
      <c r="D399" s="155" t="s">
        <v>102</v>
      </c>
      <c r="E399" s="156">
        <v>14.96</v>
      </c>
      <c r="F399" s="182"/>
      <c r="G399" s="157">
        <f>E399*F399</f>
        <v>0</v>
      </c>
      <c r="O399" s="151">
        <v>2</v>
      </c>
      <c r="AA399" s="129">
        <v>1</v>
      </c>
      <c r="AB399" s="129">
        <v>1</v>
      </c>
      <c r="AC399" s="129">
        <v>1</v>
      </c>
      <c r="AZ399" s="129">
        <v>1</v>
      </c>
      <c r="BA399" s="129">
        <f>IF(AZ399=1,G399,0)</f>
        <v>0</v>
      </c>
      <c r="BB399" s="129">
        <f>IF(AZ399=2,G399,0)</f>
        <v>0</v>
      </c>
      <c r="BC399" s="129">
        <f>IF(AZ399=3,G399,0)</f>
        <v>0</v>
      </c>
      <c r="BD399" s="129">
        <f>IF(AZ399=4,G399,0)</f>
        <v>0</v>
      </c>
      <c r="BE399" s="129">
        <f>IF(AZ399=5,G399,0)</f>
        <v>0</v>
      </c>
      <c r="CZ399" s="129">
        <v>0.001</v>
      </c>
    </row>
    <row r="400" spans="1:15" ht="12.75">
      <c r="A400" s="158"/>
      <c r="B400" s="159"/>
      <c r="C400" s="559" t="s">
        <v>550</v>
      </c>
      <c r="D400" s="560"/>
      <c r="E400" s="161">
        <v>14.96</v>
      </c>
      <c r="F400" s="162"/>
      <c r="G400" s="163"/>
      <c r="M400" s="160" t="s">
        <v>550</v>
      </c>
      <c r="O400" s="151"/>
    </row>
    <row r="401" spans="1:104" ht="12.75">
      <c r="A401" s="152">
        <v>91</v>
      </c>
      <c r="B401" s="153" t="s">
        <v>551</v>
      </c>
      <c r="C401" s="154" t="s">
        <v>552</v>
      </c>
      <c r="D401" s="155" t="s">
        <v>102</v>
      </c>
      <c r="E401" s="156">
        <v>48.96</v>
      </c>
      <c r="F401" s="182"/>
      <c r="G401" s="157">
        <f>E401*F401</f>
        <v>0</v>
      </c>
      <c r="O401" s="151">
        <v>2</v>
      </c>
      <c r="AA401" s="129">
        <v>1</v>
      </c>
      <c r="AB401" s="129">
        <v>1</v>
      </c>
      <c r="AC401" s="129">
        <v>1</v>
      </c>
      <c r="AZ401" s="129">
        <v>1</v>
      </c>
      <c r="BA401" s="129">
        <f>IF(AZ401=1,G401,0)</f>
        <v>0</v>
      </c>
      <c r="BB401" s="129">
        <f>IF(AZ401=2,G401,0)</f>
        <v>0</v>
      </c>
      <c r="BC401" s="129">
        <f>IF(AZ401=3,G401,0)</f>
        <v>0</v>
      </c>
      <c r="BD401" s="129">
        <f>IF(AZ401=4,G401,0)</f>
        <v>0</v>
      </c>
      <c r="BE401" s="129">
        <f>IF(AZ401=5,G401,0)</f>
        <v>0</v>
      </c>
      <c r="CZ401" s="129">
        <v>0.00092</v>
      </c>
    </row>
    <row r="402" spans="1:15" ht="12.75">
      <c r="A402" s="158"/>
      <c r="B402" s="159"/>
      <c r="C402" s="559" t="s">
        <v>553</v>
      </c>
      <c r="D402" s="560"/>
      <c r="E402" s="161">
        <v>15.81</v>
      </c>
      <c r="F402" s="162"/>
      <c r="G402" s="163"/>
      <c r="M402" s="160" t="s">
        <v>553</v>
      </c>
      <c r="O402" s="151"/>
    </row>
    <row r="403" spans="1:15" ht="12.75">
      <c r="A403" s="158"/>
      <c r="B403" s="159"/>
      <c r="C403" s="559" t="s">
        <v>554</v>
      </c>
      <c r="D403" s="560"/>
      <c r="E403" s="161">
        <v>33.15</v>
      </c>
      <c r="F403" s="162"/>
      <c r="G403" s="163"/>
      <c r="M403" s="160" t="s">
        <v>554</v>
      </c>
      <c r="O403" s="151"/>
    </row>
    <row r="404" spans="1:104" ht="12.75">
      <c r="A404" s="152">
        <v>92</v>
      </c>
      <c r="B404" s="153" t="s">
        <v>555</v>
      </c>
      <c r="C404" s="154" t="s">
        <v>556</v>
      </c>
      <c r="D404" s="155" t="s">
        <v>102</v>
      </c>
      <c r="E404" s="156">
        <v>12.6</v>
      </c>
      <c r="F404" s="182"/>
      <c r="G404" s="157">
        <f>E404*F404</f>
        <v>0</v>
      </c>
      <c r="O404" s="151">
        <v>2</v>
      </c>
      <c r="AA404" s="129">
        <v>1</v>
      </c>
      <c r="AB404" s="129">
        <v>1</v>
      </c>
      <c r="AC404" s="129">
        <v>1</v>
      </c>
      <c r="AZ404" s="129">
        <v>1</v>
      </c>
      <c r="BA404" s="129">
        <f>IF(AZ404=1,G404,0)</f>
        <v>0</v>
      </c>
      <c r="BB404" s="129">
        <f>IF(AZ404=2,G404,0)</f>
        <v>0</v>
      </c>
      <c r="BC404" s="129">
        <f>IF(AZ404=3,G404,0)</f>
        <v>0</v>
      </c>
      <c r="BD404" s="129">
        <f>IF(AZ404=4,G404,0)</f>
        <v>0</v>
      </c>
      <c r="BE404" s="129">
        <f>IF(AZ404=5,G404,0)</f>
        <v>0</v>
      </c>
      <c r="CZ404" s="129">
        <v>0.001</v>
      </c>
    </row>
    <row r="405" spans="1:15" ht="12.75">
      <c r="A405" s="158"/>
      <c r="B405" s="159"/>
      <c r="C405" s="559" t="s">
        <v>557</v>
      </c>
      <c r="D405" s="560"/>
      <c r="E405" s="161">
        <v>6.3</v>
      </c>
      <c r="F405" s="162"/>
      <c r="G405" s="163"/>
      <c r="M405" s="160" t="s">
        <v>557</v>
      </c>
      <c r="O405" s="151"/>
    </row>
    <row r="406" spans="1:15" ht="12.75">
      <c r="A406" s="158"/>
      <c r="B406" s="159"/>
      <c r="C406" s="559" t="s">
        <v>558</v>
      </c>
      <c r="D406" s="560"/>
      <c r="E406" s="161">
        <v>6.3</v>
      </c>
      <c r="F406" s="162"/>
      <c r="G406" s="163"/>
      <c r="M406" s="160" t="s">
        <v>558</v>
      </c>
      <c r="O406" s="151"/>
    </row>
    <row r="407" spans="1:104" ht="12.75">
      <c r="A407" s="152">
        <v>93</v>
      </c>
      <c r="B407" s="153" t="s">
        <v>559</v>
      </c>
      <c r="C407" s="154" t="s">
        <v>560</v>
      </c>
      <c r="D407" s="155" t="s">
        <v>102</v>
      </c>
      <c r="E407" s="156">
        <v>6</v>
      </c>
      <c r="F407" s="182"/>
      <c r="G407" s="157">
        <f>E407*F407</f>
        <v>0</v>
      </c>
      <c r="O407" s="151">
        <v>2</v>
      </c>
      <c r="AA407" s="129">
        <v>1</v>
      </c>
      <c r="AB407" s="129">
        <v>1</v>
      </c>
      <c r="AC407" s="129">
        <v>1</v>
      </c>
      <c r="AZ407" s="129">
        <v>1</v>
      </c>
      <c r="BA407" s="129">
        <f>IF(AZ407=1,G407,0)</f>
        <v>0</v>
      </c>
      <c r="BB407" s="129">
        <f>IF(AZ407=2,G407,0)</f>
        <v>0</v>
      </c>
      <c r="BC407" s="129">
        <f>IF(AZ407=3,G407,0)</f>
        <v>0</v>
      </c>
      <c r="BD407" s="129">
        <f>IF(AZ407=4,G407,0)</f>
        <v>0</v>
      </c>
      <c r="BE407" s="129">
        <f>IF(AZ407=5,G407,0)</f>
        <v>0</v>
      </c>
      <c r="CZ407" s="129">
        <v>0.00049</v>
      </c>
    </row>
    <row r="408" spans="1:15" ht="12.75">
      <c r="A408" s="158"/>
      <c r="B408" s="159"/>
      <c r="C408" s="559" t="s">
        <v>561</v>
      </c>
      <c r="D408" s="560"/>
      <c r="E408" s="161">
        <v>6</v>
      </c>
      <c r="F408" s="162"/>
      <c r="G408" s="163"/>
      <c r="M408" s="160" t="s">
        <v>561</v>
      </c>
      <c r="O408" s="151"/>
    </row>
    <row r="409" spans="1:104" ht="12.75">
      <c r="A409" s="152">
        <v>94</v>
      </c>
      <c r="B409" s="153" t="s">
        <v>562</v>
      </c>
      <c r="C409" s="154" t="s">
        <v>563</v>
      </c>
      <c r="D409" s="155" t="s">
        <v>102</v>
      </c>
      <c r="E409" s="156">
        <v>50.55</v>
      </c>
      <c r="F409" s="182"/>
      <c r="G409" s="157">
        <f>E409*F409</f>
        <v>0</v>
      </c>
      <c r="O409" s="151">
        <v>2</v>
      </c>
      <c r="AA409" s="129">
        <v>1</v>
      </c>
      <c r="AB409" s="129">
        <v>1</v>
      </c>
      <c r="AC409" s="129">
        <v>1</v>
      </c>
      <c r="AZ409" s="129">
        <v>1</v>
      </c>
      <c r="BA409" s="129">
        <f>IF(AZ409=1,G409,0)</f>
        <v>0</v>
      </c>
      <c r="BB409" s="129">
        <f>IF(AZ409=2,G409,0)</f>
        <v>0</v>
      </c>
      <c r="BC409" s="129">
        <f>IF(AZ409=3,G409,0)</f>
        <v>0</v>
      </c>
      <c r="BD409" s="129">
        <f>IF(AZ409=4,G409,0)</f>
        <v>0</v>
      </c>
      <c r="BE409" s="129">
        <f>IF(AZ409=5,G409,0)</f>
        <v>0</v>
      </c>
      <c r="CZ409" s="129">
        <v>0</v>
      </c>
    </row>
    <row r="410" spans="1:15" ht="12.75">
      <c r="A410" s="158"/>
      <c r="B410" s="159"/>
      <c r="C410" s="559" t="s">
        <v>564</v>
      </c>
      <c r="D410" s="560"/>
      <c r="E410" s="161">
        <v>25.14</v>
      </c>
      <c r="F410" s="162"/>
      <c r="G410" s="163"/>
      <c r="M410" s="160" t="s">
        <v>564</v>
      </c>
      <c r="O410" s="151"/>
    </row>
    <row r="411" spans="1:15" ht="12.75">
      <c r="A411" s="158"/>
      <c r="B411" s="159"/>
      <c r="C411" s="559" t="s">
        <v>565</v>
      </c>
      <c r="D411" s="560"/>
      <c r="E411" s="161">
        <v>25.41</v>
      </c>
      <c r="F411" s="162"/>
      <c r="G411" s="163"/>
      <c r="M411" s="160" t="s">
        <v>565</v>
      </c>
      <c r="O411" s="151"/>
    </row>
    <row r="412" spans="1:104" ht="12.75">
      <c r="A412" s="152">
        <v>95</v>
      </c>
      <c r="B412" s="153" t="s">
        <v>566</v>
      </c>
      <c r="C412" s="154" t="s">
        <v>567</v>
      </c>
      <c r="D412" s="155" t="s">
        <v>102</v>
      </c>
      <c r="E412" s="156">
        <v>20.8</v>
      </c>
      <c r="F412" s="182"/>
      <c r="G412" s="157">
        <f>E412*F412</f>
        <v>0</v>
      </c>
      <c r="O412" s="151">
        <v>2</v>
      </c>
      <c r="AA412" s="129">
        <v>1</v>
      </c>
      <c r="AB412" s="129">
        <v>1</v>
      </c>
      <c r="AC412" s="129">
        <v>1</v>
      </c>
      <c r="AZ412" s="129">
        <v>1</v>
      </c>
      <c r="BA412" s="129">
        <f>IF(AZ412=1,G412,0)</f>
        <v>0</v>
      </c>
      <c r="BB412" s="129">
        <f>IF(AZ412=2,G412,0)</f>
        <v>0</v>
      </c>
      <c r="BC412" s="129">
        <f>IF(AZ412=3,G412,0)</f>
        <v>0</v>
      </c>
      <c r="BD412" s="129">
        <f>IF(AZ412=4,G412,0)</f>
        <v>0</v>
      </c>
      <c r="BE412" s="129">
        <f>IF(AZ412=5,G412,0)</f>
        <v>0</v>
      </c>
      <c r="CZ412" s="129">
        <v>0.00117</v>
      </c>
    </row>
    <row r="413" spans="1:15" ht="12.75">
      <c r="A413" s="158"/>
      <c r="B413" s="159"/>
      <c r="C413" s="559" t="s">
        <v>568</v>
      </c>
      <c r="D413" s="560"/>
      <c r="E413" s="161">
        <v>11.6</v>
      </c>
      <c r="F413" s="162"/>
      <c r="G413" s="163"/>
      <c r="M413" s="160" t="s">
        <v>568</v>
      </c>
      <c r="O413" s="151"/>
    </row>
    <row r="414" spans="1:15" ht="12.75">
      <c r="A414" s="158"/>
      <c r="B414" s="159"/>
      <c r="C414" s="559" t="s">
        <v>569</v>
      </c>
      <c r="D414" s="560"/>
      <c r="E414" s="161">
        <v>9.2</v>
      </c>
      <c r="F414" s="162"/>
      <c r="G414" s="163"/>
      <c r="M414" s="160" t="s">
        <v>569</v>
      </c>
      <c r="O414" s="151"/>
    </row>
    <row r="415" spans="1:104" ht="12.75">
      <c r="A415" s="152">
        <v>96</v>
      </c>
      <c r="B415" s="153" t="s">
        <v>570</v>
      </c>
      <c r="C415" s="154" t="s">
        <v>571</v>
      </c>
      <c r="D415" s="155" t="s">
        <v>102</v>
      </c>
      <c r="E415" s="156">
        <v>8.8</v>
      </c>
      <c r="F415" s="182"/>
      <c r="G415" s="157">
        <f>E415*F415</f>
        <v>0</v>
      </c>
      <c r="O415" s="151">
        <v>2</v>
      </c>
      <c r="AA415" s="129">
        <v>1</v>
      </c>
      <c r="AB415" s="129">
        <v>1</v>
      </c>
      <c r="AC415" s="129">
        <v>1</v>
      </c>
      <c r="AZ415" s="129">
        <v>1</v>
      </c>
      <c r="BA415" s="129">
        <f>IF(AZ415=1,G415,0)</f>
        <v>0</v>
      </c>
      <c r="BB415" s="129">
        <f>IF(AZ415=2,G415,0)</f>
        <v>0</v>
      </c>
      <c r="BC415" s="129">
        <f>IF(AZ415=3,G415,0)</f>
        <v>0</v>
      </c>
      <c r="BD415" s="129">
        <f>IF(AZ415=4,G415,0)</f>
        <v>0</v>
      </c>
      <c r="BE415" s="129">
        <f>IF(AZ415=5,G415,0)</f>
        <v>0</v>
      </c>
      <c r="CZ415" s="129">
        <v>0.001</v>
      </c>
    </row>
    <row r="416" spans="1:15" ht="12.75">
      <c r="A416" s="158"/>
      <c r="B416" s="159"/>
      <c r="C416" s="559" t="s">
        <v>572</v>
      </c>
      <c r="D416" s="560"/>
      <c r="E416" s="161">
        <v>4.4</v>
      </c>
      <c r="F416" s="162"/>
      <c r="G416" s="163"/>
      <c r="M416" s="160" t="s">
        <v>572</v>
      </c>
      <c r="O416" s="151"/>
    </row>
    <row r="417" spans="1:15" ht="12.75">
      <c r="A417" s="158"/>
      <c r="B417" s="159"/>
      <c r="C417" s="559" t="s">
        <v>573</v>
      </c>
      <c r="D417" s="560"/>
      <c r="E417" s="161">
        <v>4.4</v>
      </c>
      <c r="F417" s="162"/>
      <c r="G417" s="163"/>
      <c r="M417" s="160" t="s">
        <v>573</v>
      </c>
      <c r="O417" s="151"/>
    </row>
    <row r="418" spans="1:104" ht="22.5">
      <c r="A418" s="152">
        <v>97</v>
      </c>
      <c r="B418" s="153" t="s">
        <v>574</v>
      </c>
      <c r="C418" s="154" t="s">
        <v>575</v>
      </c>
      <c r="D418" s="155" t="s">
        <v>108</v>
      </c>
      <c r="E418" s="156">
        <v>11</v>
      </c>
      <c r="F418" s="182"/>
      <c r="G418" s="157">
        <f>E418*F418</f>
        <v>0</v>
      </c>
      <c r="O418" s="151">
        <v>2</v>
      </c>
      <c r="AA418" s="129">
        <v>1</v>
      </c>
      <c r="AB418" s="129">
        <v>1</v>
      </c>
      <c r="AC418" s="129">
        <v>1</v>
      </c>
      <c r="AZ418" s="129">
        <v>1</v>
      </c>
      <c r="BA418" s="129">
        <f>IF(AZ418=1,G418,0)</f>
        <v>0</v>
      </c>
      <c r="BB418" s="129">
        <f>IF(AZ418=2,G418,0)</f>
        <v>0</v>
      </c>
      <c r="BC418" s="129">
        <f>IF(AZ418=3,G418,0)</f>
        <v>0</v>
      </c>
      <c r="BD418" s="129">
        <f>IF(AZ418=4,G418,0)</f>
        <v>0</v>
      </c>
      <c r="BE418" s="129">
        <f>IF(AZ418=5,G418,0)</f>
        <v>0</v>
      </c>
      <c r="CZ418" s="129">
        <v>0.00034</v>
      </c>
    </row>
    <row r="419" spans="1:15" ht="12.75">
      <c r="A419" s="158"/>
      <c r="B419" s="159"/>
      <c r="C419" s="559" t="s">
        <v>576</v>
      </c>
      <c r="D419" s="560"/>
      <c r="E419" s="161">
        <v>6</v>
      </c>
      <c r="F419" s="162"/>
      <c r="G419" s="163"/>
      <c r="M419" s="160" t="s">
        <v>576</v>
      </c>
      <c r="O419" s="151"/>
    </row>
    <row r="420" spans="1:15" ht="12.75">
      <c r="A420" s="158"/>
      <c r="B420" s="159"/>
      <c r="C420" s="559" t="s">
        <v>577</v>
      </c>
      <c r="D420" s="560"/>
      <c r="E420" s="161">
        <v>5</v>
      </c>
      <c r="F420" s="162"/>
      <c r="G420" s="163"/>
      <c r="M420" s="160" t="s">
        <v>577</v>
      </c>
      <c r="O420" s="151"/>
    </row>
    <row r="421" spans="1:104" ht="12.75">
      <c r="A421" s="152">
        <v>98</v>
      </c>
      <c r="B421" s="153" t="s">
        <v>578</v>
      </c>
      <c r="C421" s="154" t="s">
        <v>579</v>
      </c>
      <c r="D421" s="155" t="s">
        <v>195</v>
      </c>
      <c r="E421" s="156">
        <v>115.85</v>
      </c>
      <c r="F421" s="182"/>
      <c r="G421" s="157">
        <f>E421*F421</f>
        <v>0</v>
      </c>
      <c r="O421" s="151">
        <v>2</v>
      </c>
      <c r="AA421" s="129">
        <v>1</v>
      </c>
      <c r="AB421" s="129">
        <v>1</v>
      </c>
      <c r="AC421" s="129">
        <v>1</v>
      </c>
      <c r="AZ421" s="129">
        <v>1</v>
      </c>
      <c r="BA421" s="129">
        <f>IF(AZ421=1,G421,0)</f>
        <v>0</v>
      </c>
      <c r="BB421" s="129">
        <f>IF(AZ421=2,G421,0)</f>
        <v>0</v>
      </c>
      <c r="BC421" s="129">
        <f>IF(AZ421=3,G421,0)</f>
        <v>0</v>
      </c>
      <c r="BD421" s="129">
        <f>IF(AZ421=4,G421,0)</f>
        <v>0</v>
      </c>
      <c r="BE421" s="129">
        <f>IF(AZ421=5,G421,0)</f>
        <v>0</v>
      </c>
      <c r="CZ421" s="129">
        <v>0</v>
      </c>
    </row>
    <row r="422" spans="1:15" ht="12.75">
      <c r="A422" s="158"/>
      <c r="B422" s="159"/>
      <c r="C422" s="559" t="s">
        <v>580</v>
      </c>
      <c r="D422" s="560"/>
      <c r="E422" s="161">
        <v>70.35</v>
      </c>
      <c r="F422" s="162"/>
      <c r="G422" s="163"/>
      <c r="M422" s="160" t="s">
        <v>580</v>
      </c>
      <c r="O422" s="151"/>
    </row>
    <row r="423" spans="1:15" ht="12.75">
      <c r="A423" s="158"/>
      <c r="B423" s="159"/>
      <c r="C423" s="559" t="s">
        <v>581</v>
      </c>
      <c r="D423" s="560"/>
      <c r="E423" s="161">
        <v>45.5</v>
      </c>
      <c r="F423" s="162"/>
      <c r="G423" s="163"/>
      <c r="M423" s="160" t="s">
        <v>581</v>
      </c>
      <c r="O423" s="151"/>
    </row>
    <row r="424" spans="1:104" ht="12.75">
      <c r="A424" s="152">
        <v>99</v>
      </c>
      <c r="B424" s="153" t="s">
        <v>582</v>
      </c>
      <c r="C424" s="154" t="s">
        <v>583</v>
      </c>
      <c r="D424" s="155" t="s">
        <v>195</v>
      </c>
      <c r="E424" s="156">
        <v>10.5</v>
      </c>
      <c r="F424" s="182"/>
      <c r="G424" s="157">
        <f>E424*F424</f>
        <v>0</v>
      </c>
      <c r="O424" s="151">
        <v>2</v>
      </c>
      <c r="AA424" s="129">
        <v>1</v>
      </c>
      <c r="AB424" s="129">
        <v>1</v>
      </c>
      <c r="AC424" s="129">
        <v>1</v>
      </c>
      <c r="AZ424" s="129">
        <v>1</v>
      </c>
      <c r="BA424" s="129">
        <f>IF(AZ424=1,G424,0)</f>
        <v>0</v>
      </c>
      <c r="BB424" s="129">
        <f>IF(AZ424=2,G424,0)</f>
        <v>0</v>
      </c>
      <c r="BC424" s="129">
        <f>IF(AZ424=3,G424,0)</f>
        <v>0</v>
      </c>
      <c r="BD424" s="129">
        <f>IF(AZ424=4,G424,0)</f>
        <v>0</v>
      </c>
      <c r="BE424" s="129">
        <f>IF(AZ424=5,G424,0)</f>
        <v>0</v>
      </c>
      <c r="CZ424" s="129">
        <v>0</v>
      </c>
    </row>
    <row r="425" spans="1:15" ht="12.75">
      <c r="A425" s="158"/>
      <c r="B425" s="159"/>
      <c r="C425" s="559" t="s">
        <v>584</v>
      </c>
      <c r="D425" s="560"/>
      <c r="E425" s="161">
        <v>10.5</v>
      </c>
      <c r="F425" s="162"/>
      <c r="G425" s="163"/>
      <c r="M425" s="160" t="s">
        <v>584</v>
      </c>
      <c r="O425" s="151"/>
    </row>
    <row r="426" spans="1:104" ht="12.75">
      <c r="A426" s="152">
        <v>100</v>
      </c>
      <c r="B426" s="153" t="s">
        <v>585</v>
      </c>
      <c r="C426" s="154" t="s">
        <v>586</v>
      </c>
      <c r="D426" s="155" t="s">
        <v>195</v>
      </c>
      <c r="E426" s="156">
        <v>6.7</v>
      </c>
      <c r="F426" s="182"/>
      <c r="G426" s="157">
        <f>E426*F426</f>
        <v>0</v>
      </c>
      <c r="O426" s="151">
        <v>2</v>
      </c>
      <c r="AA426" s="129">
        <v>1</v>
      </c>
      <c r="AB426" s="129">
        <v>1</v>
      </c>
      <c r="AC426" s="129">
        <v>1</v>
      </c>
      <c r="AZ426" s="129">
        <v>1</v>
      </c>
      <c r="BA426" s="129">
        <f>IF(AZ426=1,G426,0)</f>
        <v>0</v>
      </c>
      <c r="BB426" s="129">
        <f>IF(AZ426=2,G426,0)</f>
        <v>0</v>
      </c>
      <c r="BC426" s="129">
        <f>IF(AZ426=3,G426,0)</f>
        <v>0</v>
      </c>
      <c r="BD426" s="129">
        <f>IF(AZ426=4,G426,0)</f>
        <v>0</v>
      </c>
      <c r="BE426" s="129">
        <f>IF(AZ426=5,G426,0)</f>
        <v>0</v>
      </c>
      <c r="CZ426" s="129">
        <v>0.00049</v>
      </c>
    </row>
    <row r="427" spans="1:15" ht="12.75">
      <c r="A427" s="158"/>
      <c r="B427" s="159"/>
      <c r="C427" s="559" t="s">
        <v>587</v>
      </c>
      <c r="D427" s="560"/>
      <c r="E427" s="161">
        <v>6.7</v>
      </c>
      <c r="F427" s="162"/>
      <c r="G427" s="163"/>
      <c r="M427" s="160" t="s">
        <v>587</v>
      </c>
      <c r="O427" s="151"/>
    </row>
    <row r="428" spans="1:104" ht="12.75">
      <c r="A428" s="152">
        <v>101</v>
      </c>
      <c r="B428" s="153" t="s">
        <v>588</v>
      </c>
      <c r="C428" s="154" t="s">
        <v>589</v>
      </c>
      <c r="D428" s="155" t="s">
        <v>195</v>
      </c>
      <c r="E428" s="156">
        <v>78.5</v>
      </c>
      <c r="F428" s="182"/>
      <c r="G428" s="157">
        <f>E428*F428</f>
        <v>0</v>
      </c>
      <c r="O428" s="151">
        <v>2</v>
      </c>
      <c r="AA428" s="129">
        <v>1</v>
      </c>
      <c r="AB428" s="129">
        <v>1</v>
      </c>
      <c r="AC428" s="129">
        <v>1</v>
      </c>
      <c r="AZ428" s="129">
        <v>1</v>
      </c>
      <c r="BA428" s="129">
        <f>IF(AZ428=1,G428,0)</f>
        <v>0</v>
      </c>
      <c r="BB428" s="129">
        <f>IF(AZ428=2,G428,0)</f>
        <v>0</v>
      </c>
      <c r="BC428" s="129">
        <f>IF(AZ428=3,G428,0)</f>
        <v>0</v>
      </c>
      <c r="BD428" s="129">
        <f>IF(AZ428=4,G428,0)</f>
        <v>0</v>
      </c>
      <c r="BE428" s="129">
        <f>IF(AZ428=5,G428,0)</f>
        <v>0</v>
      </c>
      <c r="CZ428" s="129">
        <v>0</v>
      </c>
    </row>
    <row r="429" spans="1:15" ht="12.75">
      <c r="A429" s="158"/>
      <c r="B429" s="159"/>
      <c r="C429" s="559" t="s">
        <v>590</v>
      </c>
      <c r="D429" s="560"/>
      <c r="E429" s="161">
        <v>24</v>
      </c>
      <c r="F429" s="162"/>
      <c r="G429" s="163"/>
      <c r="M429" s="160" t="s">
        <v>590</v>
      </c>
      <c r="O429" s="151"/>
    </row>
    <row r="430" spans="1:15" ht="12.75">
      <c r="A430" s="158"/>
      <c r="B430" s="159"/>
      <c r="C430" s="559" t="s">
        <v>591</v>
      </c>
      <c r="D430" s="560"/>
      <c r="E430" s="161">
        <v>23.4</v>
      </c>
      <c r="F430" s="162"/>
      <c r="G430" s="163"/>
      <c r="M430" s="160" t="s">
        <v>591</v>
      </c>
      <c r="O430" s="151"/>
    </row>
    <row r="431" spans="1:15" ht="12.75">
      <c r="A431" s="158"/>
      <c r="B431" s="159"/>
      <c r="C431" s="559" t="s">
        <v>592</v>
      </c>
      <c r="D431" s="560"/>
      <c r="E431" s="161">
        <v>27.1</v>
      </c>
      <c r="F431" s="162"/>
      <c r="G431" s="163"/>
      <c r="M431" s="160" t="s">
        <v>592</v>
      </c>
      <c r="O431" s="151"/>
    </row>
    <row r="432" spans="1:15" ht="12.75">
      <c r="A432" s="158"/>
      <c r="B432" s="159"/>
      <c r="C432" s="559" t="s">
        <v>593</v>
      </c>
      <c r="D432" s="560"/>
      <c r="E432" s="161">
        <v>4</v>
      </c>
      <c r="F432" s="162"/>
      <c r="G432" s="163"/>
      <c r="M432" s="160" t="s">
        <v>593</v>
      </c>
      <c r="O432" s="151"/>
    </row>
    <row r="433" spans="1:104" ht="12.75">
      <c r="A433" s="152">
        <v>102</v>
      </c>
      <c r="B433" s="153" t="s">
        <v>594</v>
      </c>
      <c r="C433" s="154" t="s">
        <v>595</v>
      </c>
      <c r="D433" s="155" t="s">
        <v>195</v>
      </c>
      <c r="E433" s="156">
        <v>49</v>
      </c>
      <c r="F433" s="182"/>
      <c r="G433" s="157">
        <f>E433*F433</f>
        <v>0</v>
      </c>
      <c r="O433" s="151">
        <v>2</v>
      </c>
      <c r="AA433" s="129">
        <v>1</v>
      </c>
      <c r="AB433" s="129">
        <v>1</v>
      </c>
      <c r="AC433" s="129">
        <v>1</v>
      </c>
      <c r="AZ433" s="129">
        <v>1</v>
      </c>
      <c r="BA433" s="129">
        <f>IF(AZ433=1,G433,0)</f>
        <v>0</v>
      </c>
      <c r="BB433" s="129">
        <f>IF(AZ433=2,G433,0)</f>
        <v>0</v>
      </c>
      <c r="BC433" s="129">
        <f>IF(AZ433=3,G433,0)</f>
        <v>0</v>
      </c>
      <c r="BD433" s="129">
        <f>IF(AZ433=4,G433,0)</f>
        <v>0</v>
      </c>
      <c r="BE433" s="129">
        <f>IF(AZ433=5,G433,0)</f>
        <v>0</v>
      </c>
      <c r="CZ433" s="129">
        <v>0.13909</v>
      </c>
    </row>
    <row r="434" spans="1:15" ht="12.75">
      <c r="A434" s="158"/>
      <c r="B434" s="159"/>
      <c r="C434" s="559" t="s">
        <v>596</v>
      </c>
      <c r="D434" s="560"/>
      <c r="E434" s="161">
        <v>6</v>
      </c>
      <c r="F434" s="162"/>
      <c r="G434" s="163"/>
      <c r="M434" s="160" t="s">
        <v>596</v>
      </c>
      <c r="O434" s="151"/>
    </row>
    <row r="435" spans="1:15" ht="12.75">
      <c r="A435" s="158"/>
      <c r="B435" s="159"/>
      <c r="C435" s="559" t="s">
        <v>597</v>
      </c>
      <c r="D435" s="560"/>
      <c r="E435" s="161">
        <v>22</v>
      </c>
      <c r="F435" s="162"/>
      <c r="G435" s="163"/>
      <c r="M435" s="160" t="s">
        <v>597</v>
      </c>
      <c r="O435" s="151"/>
    </row>
    <row r="436" spans="1:15" ht="12.75">
      <c r="A436" s="158"/>
      <c r="B436" s="159"/>
      <c r="C436" s="559" t="s">
        <v>598</v>
      </c>
      <c r="D436" s="560"/>
      <c r="E436" s="161">
        <v>21</v>
      </c>
      <c r="F436" s="162"/>
      <c r="G436" s="163"/>
      <c r="M436" s="160" t="s">
        <v>598</v>
      </c>
      <c r="O436" s="151"/>
    </row>
    <row r="437" spans="1:104" ht="12.75">
      <c r="A437" s="152">
        <v>103</v>
      </c>
      <c r="B437" s="153" t="s">
        <v>599</v>
      </c>
      <c r="C437" s="154" t="s">
        <v>600</v>
      </c>
      <c r="D437" s="155" t="s">
        <v>195</v>
      </c>
      <c r="E437" s="156">
        <v>29.7</v>
      </c>
      <c r="F437" s="182"/>
      <c r="G437" s="157">
        <f>E437*F437</f>
        <v>0</v>
      </c>
      <c r="O437" s="151">
        <v>2</v>
      </c>
      <c r="AA437" s="129">
        <v>1</v>
      </c>
      <c r="AB437" s="129">
        <v>1</v>
      </c>
      <c r="AC437" s="129">
        <v>1</v>
      </c>
      <c r="AZ437" s="129">
        <v>1</v>
      </c>
      <c r="BA437" s="129">
        <f>IF(AZ437=1,G437,0)</f>
        <v>0</v>
      </c>
      <c r="BB437" s="129">
        <f>IF(AZ437=2,G437,0)</f>
        <v>0</v>
      </c>
      <c r="BC437" s="129">
        <f>IF(AZ437=3,G437,0)</f>
        <v>0</v>
      </c>
      <c r="BD437" s="129">
        <f>IF(AZ437=4,G437,0)</f>
        <v>0</v>
      </c>
      <c r="BE437" s="129">
        <f>IF(AZ437=5,G437,0)</f>
        <v>0</v>
      </c>
      <c r="CZ437" s="129">
        <v>0.03043</v>
      </c>
    </row>
    <row r="438" spans="1:15" ht="12.75">
      <c r="A438" s="158"/>
      <c r="B438" s="159"/>
      <c r="C438" s="559" t="s">
        <v>601</v>
      </c>
      <c r="D438" s="560"/>
      <c r="E438" s="161">
        <v>10.6</v>
      </c>
      <c r="F438" s="162"/>
      <c r="G438" s="163"/>
      <c r="M438" s="160" t="s">
        <v>601</v>
      </c>
      <c r="O438" s="151"/>
    </row>
    <row r="439" spans="1:15" ht="12.75">
      <c r="A439" s="158"/>
      <c r="B439" s="159"/>
      <c r="C439" s="559" t="s">
        <v>602</v>
      </c>
      <c r="D439" s="560"/>
      <c r="E439" s="161">
        <v>19.1</v>
      </c>
      <c r="F439" s="162"/>
      <c r="G439" s="163"/>
      <c r="M439" s="160" t="s">
        <v>602</v>
      </c>
      <c r="O439" s="151"/>
    </row>
    <row r="440" spans="1:104" ht="12.75">
      <c r="A440" s="152">
        <v>104</v>
      </c>
      <c r="B440" s="153" t="s">
        <v>603</v>
      </c>
      <c r="C440" s="154" t="s">
        <v>604</v>
      </c>
      <c r="D440" s="155" t="s">
        <v>195</v>
      </c>
      <c r="E440" s="156">
        <v>42.8</v>
      </c>
      <c r="F440" s="182"/>
      <c r="G440" s="157">
        <f>E440*F440</f>
        <v>0</v>
      </c>
      <c r="O440" s="151">
        <v>2</v>
      </c>
      <c r="AA440" s="129">
        <v>1</v>
      </c>
      <c r="AB440" s="129">
        <v>1</v>
      </c>
      <c r="AC440" s="129">
        <v>1</v>
      </c>
      <c r="AZ440" s="129">
        <v>1</v>
      </c>
      <c r="BA440" s="129">
        <f>IF(AZ440=1,G440,0)</f>
        <v>0</v>
      </c>
      <c r="BB440" s="129">
        <f>IF(AZ440=2,G440,0)</f>
        <v>0</v>
      </c>
      <c r="BC440" s="129">
        <f>IF(AZ440=3,G440,0)</f>
        <v>0</v>
      </c>
      <c r="BD440" s="129">
        <f>IF(AZ440=4,G440,0)</f>
        <v>0</v>
      </c>
      <c r="BE440" s="129">
        <f>IF(AZ440=5,G440,0)</f>
        <v>0</v>
      </c>
      <c r="CZ440" s="129">
        <v>0</v>
      </c>
    </row>
    <row r="441" spans="1:15" ht="12.75">
      <c r="A441" s="158"/>
      <c r="B441" s="159"/>
      <c r="C441" s="559" t="s">
        <v>605</v>
      </c>
      <c r="D441" s="560"/>
      <c r="E441" s="161">
        <v>21.4</v>
      </c>
      <c r="F441" s="162"/>
      <c r="G441" s="163"/>
      <c r="M441" s="160" t="s">
        <v>605</v>
      </c>
      <c r="O441" s="151"/>
    </row>
    <row r="442" spans="1:15" ht="12.75">
      <c r="A442" s="158"/>
      <c r="B442" s="159"/>
      <c r="C442" s="559" t="s">
        <v>606</v>
      </c>
      <c r="D442" s="560"/>
      <c r="E442" s="161">
        <v>21.4</v>
      </c>
      <c r="F442" s="162"/>
      <c r="G442" s="163"/>
      <c r="M442" s="160" t="s">
        <v>606</v>
      </c>
      <c r="O442" s="151"/>
    </row>
    <row r="443" spans="1:104" ht="12.75">
      <c r="A443" s="152">
        <v>105</v>
      </c>
      <c r="B443" s="153" t="s">
        <v>607</v>
      </c>
      <c r="C443" s="154" t="s">
        <v>608</v>
      </c>
      <c r="D443" s="155" t="s">
        <v>102</v>
      </c>
      <c r="E443" s="156">
        <v>579.5</v>
      </c>
      <c r="F443" s="182"/>
      <c r="G443" s="157">
        <f>E443*F443</f>
        <v>0</v>
      </c>
      <c r="O443" s="151">
        <v>2</v>
      </c>
      <c r="AA443" s="129">
        <v>1</v>
      </c>
      <c r="AB443" s="129">
        <v>1</v>
      </c>
      <c r="AC443" s="129">
        <v>1</v>
      </c>
      <c r="AZ443" s="129">
        <v>1</v>
      </c>
      <c r="BA443" s="129">
        <f>IF(AZ443=1,G443,0)</f>
        <v>0</v>
      </c>
      <c r="BB443" s="129">
        <f>IF(AZ443=2,G443,0)</f>
        <v>0</v>
      </c>
      <c r="BC443" s="129">
        <f>IF(AZ443=3,G443,0)</f>
        <v>0</v>
      </c>
      <c r="BD443" s="129">
        <f>IF(AZ443=4,G443,0)</f>
        <v>0</v>
      </c>
      <c r="BE443" s="129">
        <f>IF(AZ443=5,G443,0)</f>
        <v>0</v>
      </c>
      <c r="CZ443" s="129">
        <v>0</v>
      </c>
    </row>
    <row r="444" spans="1:15" ht="12.75">
      <c r="A444" s="158"/>
      <c r="B444" s="159"/>
      <c r="C444" s="559" t="s">
        <v>609</v>
      </c>
      <c r="D444" s="560"/>
      <c r="E444" s="161">
        <v>284.3</v>
      </c>
      <c r="F444" s="162"/>
      <c r="G444" s="163"/>
      <c r="M444" s="160" t="s">
        <v>609</v>
      </c>
      <c r="O444" s="151"/>
    </row>
    <row r="445" spans="1:15" ht="12.75">
      <c r="A445" s="158"/>
      <c r="B445" s="159"/>
      <c r="C445" s="559" t="s">
        <v>610</v>
      </c>
      <c r="D445" s="560"/>
      <c r="E445" s="161">
        <v>295.2</v>
      </c>
      <c r="F445" s="162"/>
      <c r="G445" s="163"/>
      <c r="M445" s="160" t="s">
        <v>610</v>
      </c>
      <c r="O445" s="151"/>
    </row>
    <row r="446" spans="1:104" ht="12.75">
      <c r="A446" s="152">
        <v>106</v>
      </c>
      <c r="B446" s="153" t="s">
        <v>611</v>
      </c>
      <c r="C446" s="154" t="s">
        <v>612</v>
      </c>
      <c r="D446" s="155" t="s">
        <v>102</v>
      </c>
      <c r="E446" s="156">
        <v>45.5</v>
      </c>
      <c r="F446" s="182"/>
      <c r="G446" s="157">
        <f>E446*F446</f>
        <v>0</v>
      </c>
      <c r="O446" s="151">
        <v>2</v>
      </c>
      <c r="AA446" s="129">
        <v>1</v>
      </c>
      <c r="AB446" s="129">
        <v>1</v>
      </c>
      <c r="AC446" s="129">
        <v>1</v>
      </c>
      <c r="AZ446" s="129">
        <v>1</v>
      </c>
      <c r="BA446" s="129">
        <f>IF(AZ446=1,G446,0)</f>
        <v>0</v>
      </c>
      <c r="BB446" s="129">
        <f>IF(AZ446=2,G446,0)</f>
        <v>0</v>
      </c>
      <c r="BC446" s="129">
        <f>IF(AZ446=3,G446,0)</f>
        <v>0</v>
      </c>
      <c r="BD446" s="129">
        <f>IF(AZ446=4,G446,0)</f>
        <v>0</v>
      </c>
      <c r="BE446" s="129">
        <f>IF(AZ446=5,G446,0)</f>
        <v>0</v>
      </c>
      <c r="CZ446" s="129">
        <v>0</v>
      </c>
    </row>
    <row r="447" spans="1:15" ht="12.75">
      <c r="A447" s="158"/>
      <c r="B447" s="159"/>
      <c r="C447" s="559" t="s">
        <v>613</v>
      </c>
      <c r="D447" s="560"/>
      <c r="E447" s="161">
        <v>45.5</v>
      </c>
      <c r="F447" s="162"/>
      <c r="G447" s="163"/>
      <c r="M447" s="160" t="s">
        <v>613</v>
      </c>
      <c r="O447" s="151"/>
    </row>
    <row r="448" spans="1:104" ht="12.75">
      <c r="A448" s="152">
        <v>107</v>
      </c>
      <c r="B448" s="153" t="s">
        <v>614</v>
      </c>
      <c r="C448" s="154" t="s">
        <v>615</v>
      </c>
      <c r="D448" s="155" t="s">
        <v>102</v>
      </c>
      <c r="E448" s="156">
        <v>91.02</v>
      </c>
      <c r="F448" s="182"/>
      <c r="G448" s="157">
        <f>E448*F448</f>
        <v>0</v>
      </c>
      <c r="O448" s="151">
        <v>2</v>
      </c>
      <c r="AA448" s="129">
        <v>1</v>
      </c>
      <c r="AB448" s="129">
        <v>1</v>
      </c>
      <c r="AC448" s="129">
        <v>1</v>
      </c>
      <c r="AZ448" s="129">
        <v>1</v>
      </c>
      <c r="BA448" s="129">
        <f>IF(AZ448=1,G448,0)</f>
        <v>0</v>
      </c>
      <c r="BB448" s="129">
        <f>IF(AZ448=2,G448,0)</f>
        <v>0</v>
      </c>
      <c r="BC448" s="129">
        <f>IF(AZ448=3,G448,0)</f>
        <v>0</v>
      </c>
      <c r="BD448" s="129">
        <f>IF(AZ448=4,G448,0)</f>
        <v>0</v>
      </c>
      <c r="BE448" s="129">
        <f>IF(AZ448=5,G448,0)</f>
        <v>0</v>
      </c>
      <c r="CZ448" s="129">
        <v>0</v>
      </c>
    </row>
    <row r="449" spans="1:15" ht="12.75">
      <c r="A449" s="158"/>
      <c r="B449" s="159"/>
      <c r="C449" s="559" t="s">
        <v>616</v>
      </c>
      <c r="D449" s="560"/>
      <c r="E449" s="161">
        <v>91.02</v>
      </c>
      <c r="F449" s="162"/>
      <c r="G449" s="163"/>
      <c r="M449" s="160" t="s">
        <v>616</v>
      </c>
      <c r="O449" s="151"/>
    </row>
    <row r="450" spans="1:104" ht="12.75">
      <c r="A450" s="152">
        <v>108</v>
      </c>
      <c r="B450" s="153" t="s">
        <v>617</v>
      </c>
      <c r="C450" s="154" t="s">
        <v>618</v>
      </c>
      <c r="D450" s="155" t="s">
        <v>102</v>
      </c>
      <c r="E450" s="156">
        <v>1552.57</v>
      </c>
      <c r="F450" s="182"/>
      <c r="G450" s="157">
        <f>E450*F450</f>
        <v>0</v>
      </c>
      <c r="O450" s="151">
        <v>2</v>
      </c>
      <c r="AA450" s="129">
        <v>1</v>
      </c>
      <c r="AB450" s="129">
        <v>1</v>
      </c>
      <c r="AC450" s="129">
        <v>1</v>
      </c>
      <c r="AZ450" s="129">
        <v>1</v>
      </c>
      <c r="BA450" s="129">
        <f>IF(AZ450=1,G450,0)</f>
        <v>0</v>
      </c>
      <c r="BB450" s="129">
        <f>IF(AZ450=2,G450,0)</f>
        <v>0</v>
      </c>
      <c r="BC450" s="129">
        <f>IF(AZ450=3,G450,0)</f>
        <v>0</v>
      </c>
      <c r="BD450" s="129">
        <f>IF(AZ450=4,G450,0)</f>
        <v>0</v>
      </c>
      <c r="BE450" s="129">
        <f>IF(AZ450=5,G450,0)</f>
        <v>0</v>
      </c>
      <c r="CZ450" s="129">
        <v>0</v>
      </c>
    </row>
    <row r="451" spans="1:15" ht="12.75">
      <c r="A451" s="158"/>
      <c r="B451" s="159"/>
      <c r="C451" s="559" t="s">
        <v>619</v>
      </c>
      <c r="D451" s="560"/>
      <c r="E451" s="161">
        <v>78.475</v>
      </c>
      <c r="F451" s="162"/>
      <c r="G451" s="163"/>
      <c r="M451" s="160" t="s">
        <v>619</v>
      </c>
      <c r="O451" s="151"/>
    </row>
    <row r="452" spans="1:15" ht="12.75">
      <c r="A452" s="158"/>
      <c r="B452" s="159"/>
      <c r="C452" s="559" t="s">
        <v>620</v>
      </c>
      <c r="D452" s="560"/>
      <c r="E452" s="161">
        <v>61.11</v>
      </c>
      <c r="F452" s="162"/>
      <c r="G452" s="163"/>
      <c r="M452" s="160" t="s">
        <v>620</v>
      </c>
      <c r="O452" s="151"/>
    </row>
    <row r="453" spans="1:15" ht="12.75">
      <c r="A453" s="158"/>
      <c r="B453" s="159"/>
      <c r="C453" s="559" t="s">
        <v>621</v>
      </c>
      <c r="D453" s="560"/>
      <c r="E453" s="161">
        <v>54.18</v>
      </c>
      <c r="F453" s="162"/>
      <c r="G453" s="163"/>
      <c r="M453" s="160" t="s">
        <v>621</v>
      </c>
      <c r="O453" s="151"/>
    </row>
    <row r="454" spans="1:15" ht="12.75">
      <c r="A454" s="158"/>
      <c r="B454" s="159"/>
      <c r="C454" s="559" t="s">
        <v>622</v>
      </c>
      <c r="D454" s="560"/>
      <c r="E454" s="161">
        <v>26.33</v>
      </c>
      <c r="F454" s="162"/>
      <c r="G454" s="163"/>
      <c r="M454" s="160" t="s">
        <v>622</v>
      </c>
      <c r="O454" s="151"/>
    </row>
    <row r="455" spans="1:15" ht="12.75">
      <c r="A455" s="158"/>
      <c r="B455" s="159"/>
      <c r="C455" s="559" t="s">
        <v>623</v>
      </c>
      <c r="D455" s="560"/>
      <c r="E455" s="161">
        <v>8.5</v>
      </c>
      <c r="F455" s="162"/>
      <c r="G455" s="163"/>
      <c r="M455" s="160" t="s">
        <v>623</v>
      </c>
      <c r="O455" s="151"/>
    </row>
    <row r="456" spans="1:15" ht="12.75">
      <c r="A456" s="158"/>
      <c r="B456" s="159"/>
      <c r="C456" s="559" t="s">
        <v>624</v>
      </c>
      <c r="D456" s="560"/>
      <c r="E456" s="161">
        <v>60.76</v>
      </c>
      <c r="F456" s="162"/>
      <c r="G456" s="163"/>
      <c r="M456" s="160" t="s">
        <v>624</v>
      </c>
      <c r="O456" s="151"/>
    </row>
    <row r="457" spans="1:15" ht="12.75">
      <c r="A457" s="158"/>
      <c r="B457" s="159"/>
      <c r="C457" s="559" t="s">
        <v>625</v>
      </c>
      <c r="D457" s="560"/>
      <c r="E457" s="161">
        <v>87.205</v>
      </c>
      <c r="F457" s="162"/>
      <c r="G457" s="163"/>
      <c r="M457" s="160" t="s">
        <v>625</v>
      </c>
      <c r="O457" s="151"/>
    </row>
    <row r="458" spans="1:15" ht="12.75">
      <c r="A458" s="158"/>
      <c r="B458" s="159"/>
      <c r="C458" s="559" t="s">
        <v>626</v>
      </c>
      <c r="D458" s="560"/>
      <c r="E458" s="161">
        <v>75.015</v>
      </c>
      <c r="F458" s="162"/>
      <c r="G458" s="163"/>
      <c r="M458" s="160" t="s">
        <v>626</v>
      </c>
      <c r="O458" s="151"/>
    </row>
    <row r="459" spans="1:15" ht="12.75">
      <c r="A459" s="158"/>
      <c r="B459" s="159"/>
      <c r="C459" s="559" t="s">
        <v>627</v>
      </c>
      <c r="D459" s="560"/>
      <c r="E459" s="161">
        <v>82.37</v>
      </c>
      <c r="F459" s="162"/>
      <c r="G459" s="163"/>
      <c r="M459" s="160" t="s">
        <v>627</v>
      </c>
      <c r="O459" s="151"/>
    </row>
    <row r="460" spans="1:15" ht="12.75">
      <c r="A460" s="158"/>
      <c r="B460" s="159"/>
      <c r="C460" s="559" t="s">
        <v>628</v>
      </c>
      <c r="D460" s="560"/>
      <c r="E460" s="161">
        <v>80.35</v>
      </c>
      <c r="F460" s="162"/>
      <c r="G460" s="163"/>
      <c r="M460" s="160" t="s">
        <v>628</v>
      </c>
      <c r="O460" s="151"/>
    </row>
    <row r="461" spans="1:15" ht="12.75">
      <c r="A461" s="158"/>
      <c r="B461" s="159"/>
      <c r="C461" s="559" t="s">
        <v>629</v>
      </c>
      <c r="D461" s="560"/>
      <c r="E461" s="161">
        <v>78.155</v>
      </c>
      <c r="F461" s="162"/>
      <c r="G461" s="163"/>
      <c r="M461" s="160" t="s">
        <v>629</v>
      </c>
      <c r="O461" s="151"/>
    </row>
    <row r="462" spans="1:15" ht="12.75">
      <c r="A462" s="158"/>
      <c r="B462" s="159"/>
      <c r="C462" s="559" t="s">
        <v>630</v>
      </c>
      <c r="D462" s="560"/>
      <c r="E462" s="161">
        <v>85.56</v>
      </c>
      <c r="F462" s="162"/>
      <c r="G462" s="163"/>
      <c r="M462" s="160" t="s">
        <v>630</v>
      </c>
      <c r="O462" s="151"/>
    </row>
    <row r="463" spans="1:15" ht="12.75">
      <c r="A463" s="158"/>
      <c r="B463" s="159"/>
      <c r="C463" s="559" t="s">
        <v>631</v>
      </c>
      <c r="D463" s="560"/>
      <c r="E463" s="161">
        <v>38.405</v>
      </c>
      <c r="F463" s="162"/>
      <c r="G463" s="163"/>
      <c r="M463" s="160" t="s">
        <v>631</v>
      </c>
      <c r="O463" s="151"/>
    </row>
    <row r="464" spans="1:15" ht="12.75">
      <c r="A464" s="158"/>
      <c r="B464" s="159"/>
      <c r="C464" s="559" t="s">
        <v>632</v>
      </c>
      <c r="D464" s="560"/>
      <c r="E464" s="161">
        <v>83.21</v>
      </c>
      <c r="F464" s="162"/>
      <c r="G464" s="163"/>
      <c r="M464" s="160" t="s">
        <v>632</v>
      </c>
      <c r="O464" s="151"/>
    </row>
    <row r="465" spans="1:15" ht="12.75">
      <c r="A465" s="158"/>
      <c r="B465" s="159"/>
      <c r="C465" s="559" t="s">
        <v>633</v>
      </c>
      <c r="D465" s="560"/>
      <c r="E465" s="161">
        <v>95.61</v>
      </c>
      <c r="F465" s="162"/>
      <c r="G465" s="163"/>
      <c r="M465" s="160" t="s">
        <v>633</v>
      </c>
      <c r="O465" s="151"/>
    </row>
    <row r="466" spans="1:15" ht="12.75">
      <c r="A466" s="158"/>
      <c r="B466" s="159"/>
      <c r="C466" s="559" t="s">
        <v>634</v>
      </c>
      <c r="D466" s="560"/>
      <c r="E466" s="161">
        <v>81.31</v>
      </c>
      <c r="F466" s="162"/>
      <c r="G466" s="163"/>
      <c r="M466" s="160" t="s">
        <v>634</v>
      </c>
      <c r="O466" s="151"/>
    </row>
    <row r="467" spans="1:15" ht="12.75">
      <c r="A467" s="158"/>
      <c r="B467" s="159"/>
      <c r="C467" s="559" t="s">
        <v>635</v>
      </c>
      <c r="D467" s="560"/>
      <c r="E467" s="161">
        <v>87.36</v>
      </c>
      <c r="F467" s="162"/>
      <c r="G467" s="163"/>
      <c r="M467" s="160" t="s">
        <v>635</v>
      </c>
      <c r="O467" s="151"/>
    </row>
    <row r="468" spans="1:15" ht="12.75">
      <c r="A468" s="158"/>
      <c r="B468" s="159"/>
      <c r="C468" s="559" t="s">
        <v>636</v>
      </c>
      <c r="D468" s="560"/>
      <c r="E468" s="161">
        <v>79.395</v>
      </c>
      <c r="F468" s="162"/>
      <c r="G468" s="163"/>
      <c r="M468" s="160" t="s">
        <v>636</v>
      </c>
      <c r="O468" s="151"/>
    </row>
    <row r="469" spans="1:15" ht="12.75">
      <c r="A469" s="158"/>
      <c r="B469" s="159"/>
      <c r="C469" s="559" t="s">
        <v>637</v>
      </c>
      <c r="D469" s="560"/>
      <c r="E469" s="161">
        <v>43.87</v>
      </c>
      <c r="F469" s="162"/>
      <c r="G469" s="163"/>
      <c r="M469" s="160" t="s">
        <v>637</v>
      </c>
      <c r="O469" s="151"/>
    </row>
    <row r="470" spans="1:15" ht="12.75">
      <c r="A470" s="158"/>
      <c r="B470" s="159"/>
      <c r="C470" s="559" t="s">
        <v>638</v>
      </c>
      <c r="D470" s="560"/>
      <c r="E470" s="161">
        <v>55.745</v>
      </c>
      <c r="F470" s="162"/>
      <c r="G470" s="163"/>
      <c r="M470" s="160" t="s">
        <v>638</v>
      </c>
      <c r="O470" s="151"/>
    </row>
    <row r="471" spans="1:15" ht="12.75">
      <c r="A471" s="158"/>
      <c r="B471" s="159"/>
      <c r="C471" s="559" t="s">
        <v>639</v>
      </c>
      <c r="D471" s="560"/>
      <c r="E471" s="161">
        <v>99.825</v>
      </c>
      <c r="F471" s="162"/>
      <c r="G471" s="163"/>
      <c r="M471" s="160" t="s">
        <v>639</v>
      </c>
      <c r="O471" s="151"/>
    </row>
    <row r="472" spans="1:15" ht="12.75">
      <c r="A472" s="158"/>
      <c r="B472" s="159"/>
      <c r="C472" s="559" t="s">
        <v>640</v>
      </c>
      <c r="D472" s="560"/>
      <c r="E472" s="161">
        <v>59.545</v>
      </c>
      <c r="F472" s="162"/>
      <c r="G472" s="163"/>
      <c r="M472" s="160" t="s">
        <v>640</v>
      </c>
      <c r="O472" s="151"/>
    </row>
    <row r="473" spans="1:15" ht="12.75">
      <c r="A473" s="158"/>
      <c r="B473" s="159"/>
      <c r="C473" s="559" t="s">
        <v>641</v>
      </c>
      <c r="D473" s="560"/>
      <c r="E473" s="161">
        <v>50.285</v>
      </c>
      <c r="F473" s="162"/>
      <c r="G473" s="163"/>
      <c r="M473" s="160" t="s">
        <v>641</v>
      </c>
      <c r="O473" s="151"/>
    </row>
    <row r="474" spans="1:104" ht="12.75">
      <c r="A474" s="152">
        <v>109</v>
      </c>
      <c r="B474" s="153" t="s">
        <v>642</v>
      </c>
      <c r="C474" s="154" t="s">
        <v>643</v>
      </c>
      <c r="D474" s="155" t="s">
        <v>102</v>
      </c>
      <c r="E474" s="156">
        <v>1552.57</v>
      </c>
      <c r="F474" s="182"/>
      <c r="G474" s="157">
        <f>E474*F474</f>
        <v>0</v>
      </c>
      <c r="O474" s="151">
        <v>2</v>
      </c>
      <c r="AA474" s="129">
        <v>1</v>
      </c>
      <c r="AB474" s="129">
        <v>1</v>
      </c>
      <c r="AC474" s="129">
        <v>1</v>
      </c>
      <c r="AZ474" s="129">
        <v>1</v>
      </c>
      <c r="BA474" s="129">
        <f>IF(AZ474=1,G474,0)</f>
        <v>0</v>
      </c>
      <c r="BB474" s="129">
        <f>IF(AZ474=2,G474,0)</f>
        <v>0</v>
      </c>
      <c r="BC474" s="129">
        <f>IF(AZ474=3,G474,0)</f>
        <v>0</v>
      </c>
      <c r="BD474" s="129">
        <f>IF(AZ474=4,G474,0)</f>
        <v>0</v>
      </c>
      <c r="BE474" s="129">
        <f>IF(AZ474=5,G474,0)</f>
        <v>0</v>
      </c>
      <c r="CZ474" s="129">
        <v>0</v>
      </c>
    </row>
    <row r="475" spans="1:15" ht="12.75">
      <c r="A475" s="158"/>
      <c r="B475" s="159"/>
      <c r="C475" s="559" t="s">
        <v>644</v>
      </c>
      <c r="D475" s="560"/>
      <c r="E475" s="161">
        <v>1552.57</v>
      </c>
      <c r="F475" s="162"/>
      <c r="G475" s="163"/>
      <c r="M475" s="160" t="s">
        <v>644</v>
      </c>
      <c r="O475" s="151"/>
    </row>
    <row r="476" spans="1:104" ht="12.75">
      <c r="A476" s="152">
        <v>110</v>
      </c>
      <c r="B476" s="153" t="s">
        <v>645</v>
      </c>
      <c r="C476" s="154" t="s">
        <v>646</v>
      </c>
      <c r="D476" s="155" t="s">
        <v>102</v>
      </c>
      <c r="E476" s="156">
        <v>52.65</v>
      </c>
      <c r="F476" s="182"/>
      <c r="G476" s="157">
        <f>E476*F476</f>
        <v>0</v>
      </c>
      <c r="O476" s="151">
        <v>2</v>
      </c>
      <c r="AA476" s="129">
        <v>1</v>
      </c>
      <c r="AB476" s="129">
        <v>1</v>
      </c>
      <c r="AC476" s="129">
        <v>1</v>
      </c>
      <c r="AZ476" s="129">
        <v>1</v>
      </c>
      <c r="BA476" s="129">
        <f>IF(AZ476=1,G476,0)</f>
        <v>0</v>
      </c>
      <c r="BB476" s="129">
        <f>IF(AZ476=2,G476,0)</f>
        <v>0</v>
      </c>
      <c r="BC476" s="129">
        <f>IF(AZ476=3,G476,0)</f>
        <v>0</v>
      </c>
      <c r="BD476" s="129">
        <f>IF(AZ476=4,G476,0)</f>
        <v>0</v>
      </c>
      <c r="BE476" s="129">
        <f>IF(AZ476=5,G476,0)</f>
        <v>0</v>
      </c>
      <c r="CZ476" s="129">
        <v>0</v>
      </c>
    </row>
    <row r="477" spans="1:15" ht="12.75">
      <c r="A477" s="158"/>
      <c r="B477" s="159"/>
      <c r="C477" s="559" t="s">
        <v>647</v>
      </c>
      <c r="D477" s="560"/>
      <c r="E477" s="161">
        <v>13.08</v>
      </c>
      <c r="F477" s="162"/>
      <c r="G477" s="163"/>
      <c r="M477" s="160" t="s">
        <v>647</v>
      </c>
      <c r="O477" s="151"/>
    </row>
    <row r="478" spans="1:15" ht="12.75">
      <c r="A478" s="158"/>
      <c r="B478" s="159"/>
      <c r="C478" s="559" t="s">
        <v>648</v>
      </c>
      <c r="D478" s="560"/>
      <c r="E478" s="161">
        <v>2.25</v>
      </c>
      <c r="F478" s="162"/>
      <c r="G478" s="163"/>
      <c r="M478" s="160" t="s">
        <v>648</v>
      </c>
      <c r="O478" s="151"/>
    </row>
    <row r="479" spans="1:15" ht="12.75">
      <c r="A479" s="158"/>
      <c r="B479" s="159"/>
      <c r="C479" s="559" t="s">
        <v>649</v>
      </c>
      <c r="D479" s="560"/>
      <c r="E479" s="161">
        <v>2.25</v>
      </c>
      <c r="F479" s="162"/>
      <c r="G479" s="163"/>
      <c r="M479" s="160" t="s">
        <v>649</v>
      </c>
      <c r="O479" s="151"/>
    </row>
    <row r="480" spans="1:15" ht="12.75">
      <c r="A480" s="158"/>
      <c r="B480" s="159"/>
      <c r="C480" s="559" t="s">
        <v>650</v>
      </c>
      <c r="D480" s="560"/>
      <c r="E480" s="161">
        <v>3.9</v>
      </c>
      <c r="F480" s="162"/>
      <c r="G480" s="163"/>
      <c r="M480" s="160" t="s">
        <v>650</v>
      </c>
      <c r="O480" s="151"/>
    </row>
    <row r="481" spans="1:15" ht="12.75">
      <c r="A481" s="158"/>
      <c r="B481" s="159"/>
      <c r="C481" s="559" t="s">
        <v>651</v>
      </c>
      <c r="D481" s="560"/>
      <c r="E481" s="161">
        <v>2.25</v>
      </c>
      <c r="F481" s="162"/>
      <c r="G481" s="163"/>
      <c r="M481" s="160" t="s">
        <v>651</v>
      </c>
      <c r="O481" s="151"/>
    </row>
    <row r="482" spans="1:15" ht="12.75">
      <c r="A482" s="158"/>
      <c r="B482" s="159"/>
      <c r="C482" s="559" t="s">
        <v>652</v>
      </c>
      <c r="D482" s="560"/>
      <c r="E482" s="161">
        <v>2.25</v>
      </c>
      <c r="F482" s="162"/>
      <c r="G482" s="163"/>
      <c r="M482" s="160" t="s">
        <v>652</v>
      </c>
      <c r="O482" s="151"/>
    </row>
    <row r="483" spans="1:15" ht="12.75">
      <c r="A483" s="158"/>
      <c r="B483" s="159"/>
      <c r="C483" s="559" t="s">
        <v>653</v>
      </c>
      <c r="D483" s="560"/>
      <c r="E483" s="161">
        <v>2.25</v>
      </c>
      <c r="F483" s="162"/>
      <c r="G483" s="163"/>
      <c r="M483" s="160" t="s">
        <v>653</v>
      </c>
      <c r="O483" s="151"/>
    </row>
    <row r="484" spans="1:15" ht="12.75">
      <c r="A484" s="158"/>
      <c r="B484" s="159"/>
      <c r="C484" s="559" t="s">
        <v>654</v>
      </c>
      <c r="D484" s="560"/>
      <c r="E484" s="161">
        <v>6.72</v>
      </c>
      <c r="F484" s="162"/>
      <c r="G484" s="163"/>
      <c r="M484" s="160" t="s">
        <v>654</v>
      </c>
      <c r="O484" s="151"/>
    </row>
    <row r="485" spans="1:15" ht="12.75">
      <c r="A485" s="158"/>
      <c r="B485" s="159"/>
      <c r="C485" s="559" t="s">
        <v>655</v>
      </c>
      <c r="D485" s="560"/>
      <c r="E485" s="161">
        <v>2.25</v>
      </c>
      <c r="F485" s="162"/>
      <c r="G485" s="163"/>
      <c r="M485" s="160" t="s">
        <v>655</v>
      </c>
      <c r="O485" s="151"/>
    </row>
    <row r="486" spans="1:15" ht="12.75">
      <c r="A486" s="158"/>
      <c r="B486" s="159"/>
      <c r="C486" s="559" t="s">
        <v>648</v>
      </c>
      <c r="D486" s="560"/>
      <c r="E486" s="161">
        <v>2.25</v>
      </c>
      <c r="F486" s="162"/>
      <c r="G486" s="163"/>
      <c r="M486" s="160" t="s">
        <v>648</v>
      </c>
      <c r="O486" s="151"/>
    </row>
    <row r="487" spans="1:15" ht="12.75">
      <c r="A487" s="158"/>
      <c r="B487" s="159"/>
      <c r="C487" s="559" t="s">
        <v>649</v>
      </c>
      <c r="D487" s="560"/>
      <c r="E487" s="161">
        <v>2.25</v>
      </c>
      <c r="F487" s="162"/>
      <c r="G487" s="163"/>
      <c r="M487" s="160" t="s">
        <v>649</v>
      </c>
      <c r="O487" s="151"/>
    </row>
    <row r="488" spans="1:15" ht="12.75">
      <c r="A488" s="158"/>
      <c r="B488" s="159"/>
      <c r="C488" s="559" t="s">
        <v>656</v>
      </c>
      <c r="D488" s="560"/>
      <c r="E488" s="161">
        <v>4.5</v>
      </c>
      <c r="F488" s="162"/>
      <c r="G488" s="163"/>
      <c r="M488" s="160" t="s">
        <v>656</v>
      </c>
      <c r="O488" s="151"/>
    </row>
    <row r="489" spans="1:15" ht="12.75">
      <c r="A489" s="158"/>
      <c r="B489" s="159"/>
      <c r="C489" s="559" t="s">
        <v>657</v>
      </c>
      <c r="D489" s="560"/>
      <c r="E489" s="161">
        <v>6.45</v>
      </c>
      <c r="F489" s="162"/>
      <c r="G489" s="163"/>
      <c r="M489" s="160" t="s">
        <v>657</v>
      </c>
      <c r="O489" s="151"/>
    </row>
    <row r="490" spans="1:104" ht="22.5">
      <c r="A490" s="152">
        <v>111</v>
      </c>
      <c r="B490" s="153" t="s">
        <v>658</v>
      </c>
      <c r="C490" s="154" t="s">
        <v>659</v>
      </c>
      <c r="D490" s="155" t="s">
        <v>102</v>
      </c>
      <c r="E490" s="156">
        <v>2.16</v>
      </c>
      <c r="F490" s="182"/>
      <c r="G490" s="157">
        <f>E490*F490</f>
        <v>0</v>
      </c>
      <c r="O490" s="151">
        <v>2</v>
      </c>
      <c r="AA490" s="129">
        <v>2</v>
      </c>
      <c r="AB490" s="129">
        <v>1</v>
      </c>
      <c r="AC490" s="129">
        <v>1</v>
      </c>
      <c r="AZ490" s="129">
        <v>1</v>
      </c>
      <c r="BA490" s="129">
        <f>IF(AZ490=1,G490,0)</f>
        <v>0</v>
      </c>
      <c r="BB490" s="129">
        <f>IF(AZ490=2,G490,0)</f>
        <v>0</v>
      </c>
      <c r="BC490" s="129">
        <f>IF(AZ490=3,G490,0)</f>
        <v>0</v>
      </c>
      <c r="BD490" s="129">
        <f>IF(AZ490=4,G490,0)</f>
        <v>0</v>
      </c>
      <c r="BE490" s="129">
        <f>IF(AZ490=5,G490,0)</f>
        <v>0</v>
      </c>
      <c r="CZ490" s="129">
        <v>0.00048</v>
      </c>
    </row>
    <row r="491" spans="1:15" ht="12.75">
      <c r="A491" s="158"/>
      <c r="B491" s="159"/>
      <c r="C491" s="559" t="s">
        <v>660</v>
      </c>
      <c r="D491" s="560"/>
      <c r="E491" s="161">
        <v>1.08</v>
      </c>
      <c r="F491" s="162"/>
      <c r="G491" s="163"/>
      <c r="M491" s="160" t="s">
        <v>660</v>
      </c>
      <c r="O491" s="151"/>
    </row>
    <row r="492" spans="1:15" ht="12.75">
      <c r="A492" s="158"/>
      <c r="B492" s="159"/>
      <c r="C492" s="559" t="s">
        <v>661</v>
      </c>
      <c r="D492" s="560"/>
      <c r="E492" s="161">
        <v>1.08</v>
      </c>
      <c r="F492" s="162"/>
      <c r="G492" s="163"/>
      <c r="M492" s="160" t="s">
        <v>661</v>
      </c>
      <c r="O492" s="151"/>
    </row>
    <row r="493" spans="1:104" ht="12.75">
      <c r="A493" s="152">
        <v>112</v>
      </c>
      <c r="B493" s="153" t="s">
        <v>662</v>
      </c>
      <c r="C493" s="154" t="s">
        <v>663</v>
      </c>
      <c r="D493" s="155" t="s">
        <v>102</v>
      </c>
      <c r="E493" s="156">
        <v>540.25</v>
      </c>
      <c r="F493" s="182"/>
      <c r="G493" s="157">
        <f>E493*F493</f>
        <v>0</v>
      </c>
      <c r="O493" s="151">
        <v>2</v>
      </c>
      <c r="AA493" s="129">
        <v>12</v>
      </c>
      <c r="AB493" s="129">
        <v>0</v>
      </c>
      <c r="AC493" s="129">
        <v>35</v>
      </c>
      <c r="AZ493" s="129">
        <v>1</v>
      </c>
      <c r="BA493" s="129">
        <f>IF(AZ493=1,G493,0)</f>
        <v>0</v>
      </c>
      <c r="BB493" s="129">
        <f>IF(AZ493=2,G493,0)</f>
        <v>0</v>
      </c>
      <c r="BC493" s="129">
        <f>IF(AZ493=3,G493,0)</f>
        <v>0</v>
      </c>
      <c r="BD493" s="129">
        <f>IF(AZ493=4,G493,0)</f>
        <v>0</v>
      </c>
      <c r="BE493" s="129">
        <f>IF(AZ493=5,G493,0)</f>
        <v>0</v>
      </c>
      <c r="CZ493" s="129">
        <v>0</v>
      </c>
    </row>
    <row r="494" spans="1:15" ht="12.75">
      <c r="A494" s="158"/>
      <c r="B494" s="159"/>
      <c r="C494" s="559" t="s">
        <v>664</v>
      </c>
      <c r="D494" s="560"/>
      <c r="E494" s="161">
        <v>26.9</v>
      </c>
      <c r="F494" s="162"/>
      <c r="G494" s="163"/>
      <c r="M494" s="160" t="s">
        <v>664</v>
      </c>
      <c r="O494" s="151"/>
    </row>
    <row r="495" spans="1:15" ht="12.75">
      <c r="A495" s="158"/>
      <c r="B495" s="159"/>
      <c r="C495" s="559" t="s">
        <v>665</v>
      </c>
      <c r="D495" s="560"/>
      <c r="E495" s="161">
        <v>32.53</v>
      </c>
      <c r="F495" s="162"/>
      <c r="G495" s="163"/>
      <c r="M495" s="160" t="s">
        <v>665</v>
      </c>
      <c r="O495" s="151"/>
    </row>
    <row r="496" spans="1:15" ht="12.75">
      <c r="A496" s="158"/>
      <c r="B496" s="159"/>
      <c r="C496" s="559" t="s">
        <v>666</v>
      </c>
      <c r="D496" s="560"/>
      <c r="E496" s="161">
        <v>25.5</v>
      </c>
      <c r="F496" s="162"/>
      <c r="G496" s="163"/>
      <c r="M496" s="160" t="s">
        <v>666</v>
      </c>
      <c r="O496" s="151"/>
    </row>
    <row r="497" spans="1:15" ht="12.75">
      <c r="A497" s="158"/>
      <c r="B497" s="159"/>
      <c r="C497" s="559" t="s">
        <v>667</v>
      </c>
      <c r="D497" s="560"/>
      <c r="E497" s="161">
        <v>28.03</v>
      </c>
      <c r="F497" s="162"/>
      <c r="G497" s="163"/>
      <c r="M497" s="160" t="s">
        <v>667</v>
      </c>
      <c r="O497" s="151"/>
    </row>
    <row r="498" spans="1:15" ht="12.75">
      <c r="A498" s="158"/>
      <c r="B498" s="159"/>
      <c r="C498" s="559" t="s">
        <v>668</v>
      </c>
      <c r="D498" s="560"/>
      <c r="E498" s="161">
        <v>32.53</v>
      </c>
      <c r="F498" s="162"/>
      <c r="G498" s="163"/>
      <c r="M498" s="160" t="s">
        <v>668</v>
      </c>
      <c r="O498" s="151"/>
    </row>
    <row r="499" spans="1:15" ht="12.75">
      <c r="A499" s="158"/>
      <c r="B499" s="159"/>
      <c r="C499" s="559" t="s">
        <v>669</v>
      </c>
      <c r="D499" s="560"/>
      <c r="E499" s="161">
        <v>27.8</v>
      </c>
      <c r="F499" s="162"/>
      <c r="G499" s="163"/>
      <c r="M499" s="160" t="s">
        <v>669</v>
      </c>
      <c r="O499" s="151"/>
    </row>
    <row r="500" spans="1:15" ht="12.75">
      <c r="A500" s="158"/>
      <c r="B500" s="159"/>
      <c r="C500" s="559" t="s">
        <v>670</v>
      </c>
      <c r="D500" s="560"/>
      <c r="E500" s="161">
        <v>44.4</v>
      </c>
      <c r="F500" s="162"/>
      <c r="G500" s="163"/>
      <c r="M500" s="160" t="s">
        <v>670</v>
      </c>
      <c r="O500" s="151"/>
    </row>
    <row r="501" spans="1:15" ht="12.75">
      <c r="A501" s="158"/>
      <c r="B501" s="159"/>
      <c r="C501" s="559" t="s">
        <v>671</v>
      </c>
      <c r="D501" s="560"/>
      <c r="E501" s="161">
        <v>39.3</v>
      </c>
      <c r="F501" s="162"/>
      <c r="G501" s="163"/>
      <c r="M501" s="160" t="s">
        <v>671</v>
      </c>
      <c r="O501" s="151"/>
    </row>
    <row r="502" spans="1:15" ht="12.75">
      <c r="A502" s="158"/>
      <c r="B502" s="159"/>
      <c r="C502" s="559" t="s">
        <v>672</v>
      </c>
      <c r="D502" s="560"/>
      <c r="E502" s="161">
        <v>20.1</v>
      </c>
      <c r="F502" s="162"/>
      <c r="G502" s="163"/>
      <c r="M502" s="160" t="s">
        <v>672</v>
      </c>
      <c r="O502" s="151"/>
    </row>
    <row r="503" spans="1:15" ht="12.75">
      <c r="A503" s="158"/>
      <c r="B503" s="159"/>
      <c r="C503" s="559" t="s">
        <v>673</v>
      </c>
      <c r="D503" s="560"/>
      <c r="E503" s="161">
        <v>4.8</v>
      </c>
      <c r="F503" s="162"/>
      <c r="G503" s="163"/>
      <c r="M503" s="160" t="s">
        <v>673</v>
      </c>
      <c r="O503" s="151"/>
    </row>
    <row r="504" spans="1:15" ht="12.75">
      <c r="A504" s="158"/>
      <c r="B504" s="159"/>
      <c r="C504" s="559" t="s">
        <v>674</v>
      </c>
      <c r="D504" s="560"/>
      <c r="E504" s="161">
        <v>6.3</v>
      </c>
      <c r="F504" s="162"/>
      <c r="G504" s="163"/>
      <c r="M504" s="160" t="s">
        <v>674</v>
      </c>
      <c r="O504" s="151"/>
    </row>
    <row r="505" spans="1:15" ht="12.75">
      <c r="A505" s="158"/>
      <c r="B505" s="159"/>
      <c r="C505" s="559" t="s">
        <v>675</v>
      </c>
      <c r="D505" s="560"/>
      <c r="E505" s="161">
        <v>41</v>
      </c>
      <c r="F505" s="162"/>
      <c r="G505" s="163"/>
      <c r="M505" s="160" t="s">
        <v>675</v>
      </c>
      <c r="O505" s="151"/>
    </row>
    <row r="506" spans="1:15" ht="12.75">
      <c r="A506" s="158"/>
      <c r="B506" s="159"/>
      <c r="C506" s="559" t="s">
        <v>676</v>
      </c>
      <c r="D506" s="560"/>
      <c r="E506" s="161">
        <v>12.7</v>
      </c>
      <c r="F506" s="162"/>
      <c r="G506" s="163"/>
      <c r="M506" s="160" t="s">
        <v>676</v>
      </c>
      <c r="O506" s="151"/>
    </row>
    <row r="507" spans="1:15" ht="12.75">
      <c r="A507" s="158"/>
      <c r="B507" s="159"/>
      <c r="C507" s="559" t="s">
        <v>677</v>
      </c>
      <c r="D507" s="560"/>
      <c r="E507" s="161">
        <v>6.5</v>
      </c>
      <c r="F507" s="162"/>
      <c r="G507" s="163"/>
      <c r="M507" s="160" t="s">
        <v>677</v>
      </c>
      <c r="O507" s="151"/>
    </row>
    <row r="508" spans="1:15" ht="12.75">
      <c r="A508" s="158"/>
      <c r="B508" s="159"/>
      <c r="C508" s="559" t="s">
        <v>678</v>
      </c>
      <c r="D508" s="560"/>
      <c r="E508" s="161">
        <v>19.3</v>
      </c>
      <c r="F508" s="162"/>
      <c r="G508" s="163"/>
      <c r="M508" s="160" t="s">
        <v>678</v>
      </c>
      <c r="O508" s="151"/>
    </row>
    <row r="509" spans="1:15" ht="12.75">
      <c r="A509" s="158"/>
      <c r="B509" s="159"/>
      <c r="C509" s="559" t="s">
        <v>679</v>
      </c>
      <c r="D509" s="560"/>
      <c r="E509" s="161">
        <v>26.4</v>
      </c>
      <c r="F509" s="162"/>
      <c r="G509" s="163"/>
      <c r="M509" s="160" t="s">
        <v>679</v>
      </c>
      <c r="O509" s="151"/>
    </row>
    <row r="510" spans="1:15" ht="12.75">
      <c r="A510" s="158"/>
      <c r="B510" s="159"/>
      <c r="C510" s="559" t="s">
        <v>680</v>
      </c>
      <c r="D510" s="560"/>
      <c r="E510" s="161">
        <v>46</v>
      </c>
      <c r="F510" s="162"/>
      <c r="G510" s="163"/>
      <c r="M510" s="160" t="s">
        <v>680</v>
      </c>
      <c r="O510" s="151"/>
    </row>
    <row r="511" spans="1:15" ht="12.75">
      <c r="A511" s="158"/>
      <c r="B511" s="159"/>
      <c r="C511" s="559" t="s">
        <v>681</v>
      </c>
      <c r="D511" s="560"/>
      <c r="E511" s="161">
        <v>31.93</v>
      </c>
      <c r="F511" s="162"/>
      <c r="G511" s="163"/>
      <c r="M511" s="160" t="s">
        <v>681</v>
      </c>
      <c r="O511" s="151"/>
    </row>
    <row r="512" spans="1:15" ht="12.75">
      <c r="A512" s="158"/>
      <c r="B512" s="159"/>
      <c r="C512" s="559" t="s">
        <v>682</v>
      </c>
      <c r="D512" s="560"/>
      <c r="E512" s="161">
        <v>36.93</v>
      </c>
      <c r="F512" s="162"/>
      <c r="G512" s="163"/>
      <c r="M512" s="160" t="s">
        <v>682</v>
      </c>
      <c r="O512" s="151"/>
    </row>
    <row r="513" spans="1:15" ht="12.75">
      <c r="A513" s="158"/>
      <c r="B513" s="159"/>
      <c r="C513" s="559" t="s">
        <v>683</v>
      </c>
      <c r="D513" s="560"/>
      <c r="E513" s="161">
        <v>31.3</v>
      </c>
      <c r="F513" s="162"/>
      <c r="G513" s="163"/>
      <c r="M513" s="160" t="s">
        <v>683</v>
      </c>
      <c r="O513" s="151"/>
    </row>
    <row r="514" spans="1:104" ht="12.75">
      <c r="A514" s="152">
        <v>113</v>
      </c>
      <c r="B514" s="153" t="s">
        <v>684</v>
      </c>
      <c r="C514" s="154" t="s">
        <v>685</v>
      </c>
      <c r="D514" s="155" t="s">
        <v>453</v>
      </c>
      <c r="E514" s="156">
        <v>135</v>
      </c>
      <c r="F514" s="182"/>
      <c r="G514" s="157">
        <f>E514*F514</f>
        <v>0</v>
      </c>
      <c r="O514" s="151">
        <v>2</v>
      </c>
      <c r="AA514" s="129">
        <v>12</v>
      </c>
      <c r="AB514" s="129">
        <v>0</v>
      </c>
      <c r="AC514" s="129">
        <v>56</v>
      </c>
      <c r="AZ514" s="129">
        <v>1</v>
      </c>
      <c r="BA514" s="129">
        <f>IF(AZ514=1,G514,0)</f>
        <v>0</v>
      </c>
      <c r="BB514" s="129">
        <f>IF(AZ514=2,G514,0)</f>
        <v>0</v>
      </c>
      <c r="BC514" s="129">
        <f>IF(AZ514=3,G514,0)</f>
        <v>0</v>
      </c>
      <c r="BD514" s="129">
        <f>IF(AZ514=4,G514,0)</f>
        <v>0</v>
      </c>
      <c r="BE514" s="129">
        <f>IF(AZ514=5,G514,0)</f>
        <v>0</v>
      </c>
      <c r="CZ514" s="129">
        <v>0</v>
      </c>
    </row>
    <row r="515" spans="1:57" ht="12.75">
      <c r="A515" s="164"/>
      <c r="B515" s="165" t="s">
        <v>70</v>
      </c>
      <c r="C515" s="166" t="str">
        <f>CONCATENATE(B324," ",C324)</f>
        <v>96 Bourání konstrukcí</v>
      </c>
      <c r="D515" s="164"/>
      <c r="E515" s="167"/>
      <c r="F515" s="167"/>
      <c r="G515" s="168">
        <f>SUM(G324:G514)</f>
        <v>0</v>
      </c>
      <c r="O515" s="151">
        <v>4</v>
      </c>
      <c r="BA515" s="169">
        <f>SUM(BA324:BA514)</f>
        <v>0</v>
      </c>
      <c r="BB515" s="169">
        <f>SUM(BB324:BB514)</f>
        <v>0</v>
      </c>
      <c r="BC515" s="169">
        <f>SUM(BC324:BC514)</f>
        <v>0</v>
      </c>
      <c r="BD515" s="169">
        <f>SUM(BD324:BD514)</f>
        <v>0</v>
      </c>
      <c r="BE515" s="169">
        <f>SUM(BE324:BE514)</f>
        <v>0</v>
      </c>
    </row>
    <row r="516" spans="1:15" ht="12.75">
      <c r="A516" s="144" t="s">
        <v>67</v>
      </c>
      <c r="B516" s="145" t="s">
        <v>686</v>
      </c>
      <c r="C516" s="146" t="s">
        <v>687</v>
      </c>
      <c r="D516" s="147"/>
      <c r="E516" s="148"/>
      <c r="F516" s="148"/>
      <c r="G516" s="149"/>
      <c r="H516" s="150"/>
      <c r="I516" s="150"/>
      <c r="O516" s="151">
        <v>1</v>
      </c>
    </row>
    <row r="517" spans="1:104" ht="12.75">
      <c r="A517" s="152">
        <v>114</v>
      </c>
      <c r="B517" s="153" t="s">
        <v>688</v>
      </c>
      <c r="C517" s="154" t="s">
        <v>689</v>
      </c>
      <c r="D517" s="155" t="s">
        <v>133</v>
      </c>
      <c r="E517" s="156">
        <v>207.224899866</v>
      </c>
      <c r="F517" s="182"/>
      <c r="G517" s="157">
        <f>E517*F517</f>
        <v>0</v>
      </c>
      <c r="O517" s="151">
        <v>2</v>
      </c>
      <c r="AA517" s="129">
        <v>7</v>
      </c>
      <c r="AB517" s="129">
        <v>1</v>
      </c>
      <c r="AC517" s="129">
        <v>2</v>
      </c>
      <c r="AZ517" s="129">
        <v>1</v>
      </c>
      <c r="BA517" s="129">
        <f>IF(AZ517=1,G517,0)</f>
        <v>0</v>
      </c>
      <c r="BB517" s="129">
        <f>IF(AZ517=2,G517,0)</f>
        <v>0</v>
      </c>
      <c r="BC517" s="129">
        <f>IF(AZ517=3,G517,0)</f>
        <v>0</v>
      </c>
      <c r="BD517" s="129">
        <f>IF(AZ517=4,G517,0)</f>
        <v>0</v>
      </c>
      <c r="BE517" s="129">
        <f>IF(AZ517=5,G517,0)</f>
        <v>0</v>
      </c>
      <c r="CZ517" s="129">
        <v>0</v>
      </c>
    </row>
    <row r="518" spans="1:57" ht="12.75">
      <c r="A518" s="164"/>
      <c r="B518" s="165" t="s">
        <v>70</v>
      </c>
      <c r="C518" s="166" t="str">
        <f>CONCATENATE(B516," ",C516)</f>
        <v>99 Staveništní přesun hmot</v>
      </c>
      <c r="D518" s="164"/>
      <c r="E518" s="167"/>
      <c r="F518" s="167"/>
      <c r="G518" s="168">
        <f>SUM(G516:G517)</f>
        <v>0</v>
      </c>
      <c r="O518" s="151">
        <v>4</v>
      </c>
      <c r="BA518" s="169">
        <f>SUM(BA516:BA517)</f>
        <v>0</v>
      </c>
      <c r="BB518" s="169">
        <f>SUM(BB516:BB517)</f>
        <v>0</v>
      </c>
      <c r="BC518" s="169">
        <f>SUM(BC516:BC517)</f>
        <v>0</v>
      </c>
      <c r="BD518" s="169">
        <f>SUM(BD516:BD517)</f>
        <v>0</v>
      </c>
      <c r="BE518" s="169">
        <f>SUM(BE516:BE517)</f>
        <v>0</v>
      </c>
    </row>
    <row r="519" spans="1:15" ht="12.75">
      <c r="A519" s="144" t="s">
        <v>67</v>
      </c>
      <c r="B519" s="145" t="s">
        <v>690</v>
      </c>
      <c r="C519" s="146" t="s">
        <v>691</v>
      </c>
      <c r="D519" s="147"/>
      <c r="E519" s="148"/>
      <c r="F519" s="148"/>
      <c r="G519" s="149"/>
      <c r="H519" s="150"/>
      <c r="I519" s="150"/>
      <c r="O519" s="151">
        <v>1</v>
      </c>
    </row>
    <row r="520" spans="1:104" ht="12.75">
      <c r="A520" s="152">
        <v>115</v>
      </c>
      <c r="B520" s="153" t="s">
        <v>692</v>
      </c>
      <c r="C520" s="154" t="s">
        <v>693</v>
      </c>
      <c r="D520" s="155" t="s">
        <v>102</v>
      </c>
      <c r="E520" s="156">
        <v>163.25</v>
      </c>
      <c r="F520" s="182"/>
      <c r="G520" s="157">
        <f>E520*F520</f>
        <v>0</v>
      </c>
      <c r="O520" s="151">
        <v>2</v>
      </c>
      <c r="AA520" s="129">
        <v>1</v>
      </c>
      <c r="AB520" s="129">
        <v>7</v>
      </c>
      <c r="AC520" s="129">
        <v>7</v>
      </c>
      <c r="AZ520" s="129">
        <v>2</v>
      </c>
      <c r="BA520" s="129">
        <f>IF(AZ520=1,G520,0)</f>
        <v>0</v>
      </c>
      <c r="BB520" s="129">
        <f>IF(AZ520=2,G520,0)</f>
        <v>0</v>
      </c>
      <c r="BC520" s="129">
        <f>IF(AZ520=3,G520,0)</f>
        <v>0</v>
      </c>
      <c r="BD520" s="129">
        <f>IF(AZ520=4,G520,0)</f>
        <v>0</v>
      </c>
      <c r="BE520" s="129">
        <f>IF(AZ520=5,G520,0)</f>
        <v>0</v>
      </c>
      <c r="CZ520" s="129">
        <v>0.00368</v>
      </c>
    </row>
    <row r="521" spans="1:15" ht="12.75">
      <c r="A521" s="158"/>
      <c r="B521" s="159"/>
      <c r="C521" s="559" t="s">
        <v>694</v>
      </c>
      <c r="D521" s="560"/>
      <c r="E521" s="161">
        <v>38.75</v>
      </c>
      <c r="F521" s="162"/>
      <c r="G521" s="163"/>
      <c r="M521" s="160" t="s">
        <v>694</v>
      </c>
      <c r="O521" s="151"/>
    </row>
    <row r="522" spans="1:15" ht="12.75">
      <c r="A522" s="158"/>
      <c r="B522" s="159"/>
      <c r="C522" s="559" t="s">
        <v>695</v>
      </c>
      <c r="D522" s="560"/>
      <c r="E522" s="161">
        <v>60.5</v>
      </c>
      <c r="F522" s="162"/>
      <c r="G522" s="163"/>
      <c r="M522" s="160" t="s">
        <v>695</v>
      </c>
      <c r="O522" s="151"/>
    </row>
    <row r="523" spans="1:15" ht="12.75">
      <c r="A523" s="158"/>
      <c r="B523" s="159"/>
      <c r="C523" s="559" t="s">
        <v>696</v>
      </c>
      <c r="D523" s="560"/>
      <c r="E523" s="161">
        <v>7</v>
      </c>
      <c r="F523" s="162"/>
      <c r="G523" s="163"/>
      <c r="M523" s="160" t="s">
        <v>696</v>
      </c>
      <c r="O523" s="151"/>
    </row>
    <row r="524" spans="1:15" ht="12.75">
      <c r="A524" s="158"/>
      <c r="B524" s="159"/>
      <c r="C524" s="559" t="s">
        <v>697</v>
      </c>
      <c r="D524" s="560"/>
      <c r="E524" s="161">
        <v>6.6</v>
      </c>
      <c r="F524" s="162"/>
      <c r="G524" s="163"/>
      <c r="M524" s="160" t="s">
        <v>697</v>
      </c>
      <c r="O524" s="151"/>
    </row>
    <row r="525" spans="1:15" ht="12.75">
      <c r="A525" s="158"/>
      <c r="B525" s="159"/>
      <c r="C525" s="559" t="s">
        <v>698</v>
      </c>
      <c r="D525" s="560"/>
      <c r="E525" s="161">
        <v>6.6</v>
      </c>
      <c r="F525" s="162"/>
      <c r="G525" s="163"/>
      <c r="M525" s="160" t="s">
        <v>698</v>
      </c>
      <c r="O525" s="151"/>
    </row>
    <row r="526" spans="1:15" ht="12.75">
      <c r="A526" s="158"/>
      <c r="B526" s="159"/>
      <c r="C526" s="559" t="s">
        <v>699</v>
      </c>
      <c r="D526" s="560"/>
      <c r="E526" s="161">
        <v>6.6</v>
      </c>
      <c r="F526" s="162"/>
      <c r="G526" s="163"/>
      <c r="M526" s="160" t="s">
        <v>699</v>
      </c>
      <c r="O526" s="151"/>
    </row>
    <row r="527" spans="1:15" ht="12.75">
      <c r="A527" s="158"/>
      <c r="B527" s="159"/>
      <c r="C527" s="559" t="s">
        <v>700</v>
      </c>
      <c r="D527" s="560"/>
      <c r="E527" s="161">
        <v>6</v>
      </c>
      <c r="F527" s="162"/>
      <c r="G527" s="163"/>
      <c r="M527" s="160" t="s">
        <v>700</v>
      </c>
      <c r="O527" s="151"/>
    </row>
    <row r="528" spans="1:15" ht="12.75">
      <c r="A528" s="158"/>
      <c r="B528" s="159"/>
      <c r="C528" s="559" t="s">
        <v>701</v>
      </c>
      <c r="D528" s="560"/>
      <c r="E528" s="161">
        <v>3.8</v>
      </c>
      <c r="F528" s="162"/>
      <c r="G528" s="163"/>
      <c r="M528" s="160" t="s">
        <v>701</v>
      </c>
      <c r="O528" s="151"/>
    </row>
    <row r="529" spans="1:15" ht="12.75">
      <c r="A529" s="158"/>
      <c r="B529" s="159"/>
      <c r="C529" s="559" t="s">
        <v>702</v>
      </c>
      <c r="D529" s="560"/>
      <c r="E529" s="161">
        <v>6.4</v>
      </c>
      <c r="F529" s="162"/>
      <c r="G529" s="163"/>
      <c r="M529" s="160" t="s">
        <v>702</v>
      </c>
      <c r="O529" s="151"/>
    </row>
    <row r="530" spans="1:15" ht="12.75">
      <c r="A530" s="158"/>
      <c r="B530" s="159"/>
      <c r="C530" s="559" t="s">
        <v>703</v>
      </c>
      <c r="D530" s="560"/>
      <c r="E530" s="161">
        <v>7.8</v>
      </c>
      <c r="F530" s="162"/>
      <c r="G530" s="163"/>
      <c r="M530" s="160" t="s">
        <v>703</v>
      </c>
      <c r="O530" s="151"/>
    </row>
    <row r="531" spans="1:15" ht="12.75">
      <c r="A531" s="158"/>
      <c r="B531" s="159"/>
      <c r="C531" s="559" t="s">
        <v>704</v>
      </c>
      <c r="D531" s="560"/>
      <c r="E531" s="161">
        <v>6.6</v>
      </c>
      <c r="F531" s="162"/>
      <c r="G531" s="163"/>
      <c r="M531" s="160" t="s">
        <v>704</v>
      </c>
      <c r="O531" s="151"/>
    </row>
    <row r="532" spans="1:15" ht="12.75">
      <c r="A532" s="158"/>
      <c r="B532" s="159"/>
      <c r="C532" s="559" t="s">
        <v>705</v>
      </c>
      <c r="D532" s="560"/>
      <c r="E532" s="161">
        <v>6.6</v>
      </c>
      <c r="F532" s="162"/>
      <c r="G532" s="163"/>
      <c r="M532" s="160" t="s">
        <v>705</v>
      </c>
      <c r="O532" s="151"/>
    </row>
    <row r="533" spans="1:104" ht="22.5">
      <c r="A533" s="152">
        <v>116</v>
      </c>
      <c r="B533" s="153" t="s">
        <v>706</v>
      </c>
      <c r="C533" s="154" t="s">
        <v>1094</v>
      </c>
      <c r="D533" s="155" t="s">
        <v>56</v>
      </c>
      <c r="E533" s="156">
        <f>SUM(G519:G532)/100</f>
        <v>0</v>
      </c>
      <c r="F533" s="183"/>
      <c r="G533" s="157">
        <f>E533*F533</f>
        <v>0</v>
      </c>
      <c r="O533" s="151">
        <v>2</v>
      </c>
      <c r="AA533" s="129">
        <v>7</v>
      </c>
      <c r="AB533" s="129">
        <v>1002</v>
      </c>
      <c r="AC533" s="129">
        <v>5</v>
      </c>
      <c r="AZ533" s="129">
        <v>2</v>
      </c>
      <c r="BA533" s="129">
        <f>IF(AZ533=1,G533,0)</f>
        <v>0</v>
      </c>
      <c r="BB533" s="129">
        <f>IF(AZ533=2,G533,0)</f>
        <v>0</v>
      </c>
      <c r="BC533" s="129">
        <f>IF(AZ533=3,G533,0)</f>
        <v>0</v>
      </c>
      <c r="BD533" s="129">
        <f>IF(AZ533=4,G533,0)</f>
        <v>0</v>
      </c>
      <c r="BE533" s="129">
        <f>IF(AZ533=5,G533,0)</f>
        <v>0</v>
      </c>
      <c r="CZ533" s="129">
        <v>0</v>
      </c>
    </row>
    <row r="534" spans="1:57" ht="12.75">
      <c r="A534" s="164"/>
      <c r="B534" s="165" t="s">
        <v>70</v>
      </c>
      <c r="C534" s="166" t="str">
        <f>CONCATENATE(B519," ",C519)</f>
        <v>711 Izolace proti vodě</v>
      </c>
      <c r="D534" s="164"/>
      <c r="E534" s="167"/>
      <c r="F534" s="167"/>
      <c r="G534" s="168">
        <f>SUM(G519:G533)</f>
        <v>0</v>
      </c>
      <c r="O534" s="151">
        <v>4</v>
      </c>
      <c r="BA534" s="169">
        <f>SUM(BA519:BA533)</f>
        <v>0</v>
      </c>
      <c r="BB534" s="169">
        <f>SUM(BB519:BB533)</f>
        <v>0</v>
      </c>
      <c r="BC534" s="169">
        <f>SUM(BC519:BC533)</f>
        <v>0</v>
      </c>
      <c r="BD534" s="169">
        <f>SUM(BD519:BD533)</f>
        <v>0</v>
      </c>
      <c r="BE534" s="169">
        <f>SUM(BE519:BE533)</f>
        <v>0</v>
      </c>
    </row>
    <row r="535" spans="1:15" ht="12.75">
      <c r="A535" s="144" t="s">
        <v>67</v>
      </c>
      <c r="B535" s="145" t="s">
        <v>707</v>
      </c>
      <c r="C535" s="146" t="s">
        <v>708</v>
      </c>
      <c r="D535" s="147"/>
      <c r="E535" s="148"/>
      <c r="F535" s="148"/>
      <c r="G535" s="149"/>
      <c r="H535" s="150"/>
      <c r="I535" s="150"/>
      <c r="O535" s="151">
        <v>1</v>
      </c>
    </row>
    <row r="536" spans="1:104" ht="22.5">
      <c r="A536" s="152">
        <v>117</v>
      </c>
      <c r="B536" s="153" t="s">
        <v>709</v>
      </c>
      <c r="C536" s="154" t="s">
        <v>2018</v>
      </c>
      <c r="D536" s="155" t="s">
        <v>102</v>
      </c>
      <c r="E536" s="156">
        <v>79.4</v>
      </c>
      <c r="F536" s="182"/>
      <c r="G536" s="157">
        <f>E536*F536</f>
        <v>0</v>
      </c>
      <c r="O536" s="151">
        <v>2</v>
      </c>
      <c r="AA536" s="129">
        <v>1</v>
      </c>
      <c r="AB536" s="129">
        <v>7</v>
      </c>
      <c r="AC536" s="129">
        <v>7</v>
      </c>
      <c r="AZ536" s="129">
        <v>2</v>
      </c>
      <c r="BA536" s="129">
        <f>IF(AZ536=1,G536,0)</f>
        <v>0</v>
      </c>
      <c r="BB536" s="129">
        <f>IF(AZ536=2,G536,0)</f>
        <v>0</v>
      </c>
      <c r="BC536" s="129">
        <f>IF(AZ536=3,G536,0)</f>
        <v>0</v>
      </c>
      <c r="BD536" s="129">
        <f>IF(AZ536=4,G536,0)</f>
        <v>0</v>
      </c>
      <c r="BE536" s="129">
        <f>IF(AZ536=5,G536,0)</f>
        <v>0</v>
      </c>
      <c r="CZ536" s="129">
        <v>0.00306</v>
      </c>
    </row>
    <row r="537" spans="1:15" ht="12.75">
      <c r="A537" s="158"/>
      <c r="B537" s="159"/>
      <c r="C537" s="559" t="s">
        <v>710</v>
      </c>
      <c r="D537" s="560"/>
      <c r="E537" s="161">
        <v>31</v>
      </c>
      <c r="F537" s="162"/>
      <c r="G537" s="163"/>
      <c r="M537" s="160" t="s">
        <v>710</v>
      </c>
      <c r="O537" s="151"/>
    </row>
    <row r="538" spans="1:15" ht="12.75">
      <c r="A538" s="158"/>
      <c r="B538" s="159"/>
      <c r="C538" s="559" t="s">
        <v>711</v>
      </c>
      <c r="D538" s="560"/>
      <c r="E538" s="161">
        <v>48.4</v>
      </c>
      <c r="F538" s="162"/>
      <c r="G538" s="163"/>
      <c r="M538" s="160" t="s">
        <v>711</v>
      </c>
      <c r="O538" s="151"/>
    </row>
    <row r="539" spans="1:104" ht="12.75">
      <c r="A539" s="152">
        <v>118</v>
      </c>
      <c r="B539" s="153" t="s">
        <v>712</v>
      </c>
      <c r="C539" s="154" t="s">
        <v>713</v>
      </c>
      <c r="D539" s="155" t="s">
        <v>102</v>
      </c>
      <c r="E539" s="156">
        <v>99.25</v>
      </c>
      <c r="F539" s="182"/>
      <c r="G539" s="157">
        <f>E539*F539</f>
        <v>0</v>
      </c>
      <c r="O539" s="151">
        <v>2</v>
      </c>
      <c r="AA539" s="129">
        <v>1</v>
      </c>
      <c r="AB539" s="129">
        <v>7</v>
      </c>
      <c r="AC539" s="129">
        <v>7</v>
      </c>
      <c r="AZ539" s="129">
        <v>2</v>
      </c>
      <c r="BA539" s="129">
        <f>IF(AZ539=1,G539,0)</f>
        <v>0</v>
      </c>
      <c r="BB539" s="129">
        <f>IF(AZ539=2,G539,0)</f>
        <v>0</v>
      </c>
      <c r="BC539" s="129">
        <f>IF(AZ539=3,G539,0)</f>
        <v>0</v>
      </c>
      <c r="BD539" s="129">
        <f>IF(AZ539=4,G539,0)</f>
        <v>0</v>
      </c>
      <c r="BE539" s="129">
        <f>IF(AZ539=5,G539,0)</f>
        <v>0</v>
      </c>
      <c r="CZ539" s="129">
        <v>1E-05</v>
      </c>
    </row>
    <row r="540" spans="1:15" ht="12.75">
      <c r="A540" s="158"/>
      <c r="B540" s="159"/>
      <c r="C540" s="559" t="s">
        <v>714</v>
      </c>
      <c r="D540" s="560"/>
      <c r="E540" s="161">
        <v>99.25</v>
      </c>
      <c r="F540" s="162"/>
      <c r="G540" s="163"/>
      <c r="M540" s="160" t="s">
        <v>714</v>
      </c>
      <c r="O540" s="151"/>
    </row>
    <row r="541" spans="1:104" ht="12.75">
      <c r="A541" s="152">
        <v>119</v>
      </c>
      <c r="B541" s="153" t="s">
        <v>715</v>
      </c>
      <c r="C541" s="154" t="s">
        <v>716</v>
      </c>
      <c r="D541" s="155" t="s">
        <v>102</v>
      </c>
      <c r="E541" s="156">
        <v>53.24</v>
      </c>
      <c r="F541" s="182"/>
      <c r="G541" s="157">
        <f>E541*F541</f>
        <v>0</v>
      </c>
      <c r="O541" s="151">
        <v>2</v>
      </c>
      <c r="AA541" s="129">
        <v>12</v>
      </c>
      <c r="AB541" s="129">
        <v>0</v>
      </c>
      <c r="AC541" s="129">
        <v>133</v>
      </c>
      <c r="AZ541" s="129">
        <v>2</v>
      </c>
      <c r="BA541" s="129">
        <f>IF(AZ541=1,G541,0)</f>
        <v>0</v>
      </c>
      <c r="BB541" s="129">
        <f>IF(AZ541=2,G541,0)</f>
        <v>0</v>
      </c>
      <c r="BC541" s="129">
        <f>IF(AZ541=3,G541,0)</f>
        <v>0</v>
      </c>
      <c r="BD541" s="129">
        <f>IF(AZ541=4,G541,0)</f>
        <v>0</v>
      </c>
      <c r="BE541" s="129">
        <f>IF(AZ541=5,G541,0)</f>
        <v>0</v>
      </c>
      <c r="CZ541" s="129">
        <v>0</v>
      </c>
    </row>
    <row r="542" spans="1:15" ht="12.75">
      <c r="A542" s="158"/>
      <c r="B542" s="159"/>
      <c r="C542" s="559" t="s">
        <v>717</v>
      </c>
      <c r="D542" s="560"/>
      <c r="E542" s="161">
        <v>53.24</v>
      </c>
      <c r="F542" s="162"/>
      <c r="G542" s="163"/>
      <c r="M542" s="160" t="s">
        <v>717</v>
      </c>
      <c r="O542" s="151"/>
    </row>
    <row r="543" spans="1:104" ht="22.5">
      <c r="A543" s="152">
        <v>120</v>
      </c>
      <c r="B543" s="153" t="s">
        <v>718</v>
      </c>
      <c r="C543" s="154" t="s">
        <v>1095</v>
      </c>
      <c r="D543" s="155" t="s">
        <v>56</v>
      </c>
      <c r="E543" s="156">
        <f>SUM(G535:G542)/100</f>
        <v>0</v>
      </c>
      <c r="F543" s="183"/>
      <c r="G543" s="157">
        <f>E543*F543</f>
        <v>0</v>
      </c>
      <c r="O543" s="151">
        <v>2</v>
      </c>
      <c r="AA543" s="129">
        <v>7</v>
      </c>
      <c r="AB543" s="129">
        <v>1002</v>
      </c>
      <c r="AC543" s="129">
        <v>5</v>
      </c>
      <c r="AZ543" s="129">
        <v>2</v>
      </c>
      <c r="BA543" s="129">
        <f>IF(AZ543=1,G543,0)</f>
        <v>0</v>
      </c>
      <c r="BB543" s="129">
        <f>IF(AZ543=2,G543,0)</f>
        <v>0</v>
      </c>
      <c r="BC543" s="129">
        <f>IF(AZ543=3,G543,0)</f>
        <v>0</v>
      </c>
      <c r="BD543" s="129">
        <f>IF(AZ543=4,G543,0)</f>
        <v>0</v>
      </c>
      <c r="BE543" s="129">
        <f>IF(AZ543=5,G543,0)</f>
        <v>0</v>
      </c>
      <c r="CZ543" s="129">
        <v>0</v>
      </c>
    </row>
    <row r="544" spans="1:57" ht="12.75">
      <c r="A544" s="164"/>
      <c r="B544" s="165" t="s">
        <v>70</v>
      </c>
      <c r="C544" s="166" t="str">
        <f>CONCATENATE(B535," ",C535)</f>
        <v>713 Izolace tepelné</v>
      </c>
      <c r="D544" s="164"/>
      <c r="E544" s="167"/>
      <c r="F544" s="167"/>
      <c r="G544" s="168">
        <f>SUM(G535:G543)</f>
        <v>0</v>
      </c>
      <c r="O544" s="151">
        <v>4</v>
      </c>
      <c r="BA544" s="169">
        <f>SUM(BA535:BA543)</f>
        <v>0</v>
      </c>
      <c r="BB544" s="169">
        <f>SUM(BB535:BB543)</f>
        <v>0</v>
      </c>
      <c r="BC544" s="169">
        <f>SUM(BC535:BC543)</f>
        <v>0</v>
      </c>
      <c r="BD544" s="169">
        <f>SUM(BD535:BD543)</f>
        <v>0</v>
      </c>
      <c r="BE544" s="169">
        <f>SUM(BE535:BE543)</f>
        <v>0</v>
      </c>
    </row>
    <row r="545" spans="1:15" ht="12.75">
      <c r="A545" s="144" t="s">
        <v>67</v>
      </c>
      <c r="B545" s="145" t="s">
        <v>719</v>
      </c>
      <c r="C545" s="146" t="s">
        <v>720</v>
      </c>
      <c r="D545" s="147"/>
      <c r="E545" s="148"/>
      <c r="F545" s="148"/>
      <c r="G545" s="149"/>
      <c r="H545" s="150"/>
      <c r="I545" s="150"/>
      <c r="O545" s="151">
        <v>1</v>
      </c>
    </row>
    <row r="546" spans="1:104" ht="12.75">
      <c r="A546" s="152">
        <v>121</v>
      </c>
      <c r="B546" s="153" t="s">
        <v>721</v>
      </c>
      <c r="C546" s="154" t="s">
        <v>722</v>
      </c>
      <c r="D546" s="155" t="s">
        <v>723</v>
      </c>
      <c r="E546" s="156">
        <v>1</v>
      </c>
      <c r="F546" s="156">
        <f>ZTI!H3</f>
        <v>0</v>
      </c>
      <c r="G546" s="157">
        <f>E546*F546</f>
        <v>0</v>
      </c>
      <c r="O546" s="151">
        <v>2</v>
      </c>
      <c r="AA546" s="129">
        <v>12</v>
      </c>
      <c r="AB546" s="129">
        <v>0</v>
      </c>
      <c r="AC546" s="129">
        <v>135</v>
      </c>
      <c r="AZ546" s="129">
        <v>2</v>
      </c>
      <c r="BA546" s="129">
        <f>IF(AZ546=1,G546,0)</f>
        <v>0</v>
      </c>
      <c r="BB546" s="129">
        <f>IF(AZ546=2,G546,0)</f>
        <v>0</v>
      </c>
      <c r="BC546" s="129">
        <f>IF(AZ546=3,G546,0)</f>
        <v>0</v>
      </c>
      <c r="BD546" s="129">
        <f>IF(AZ546=4,G546,0)</f>
        <v>0</v>
      </c>
      <c r="BE546" s="129">
        <f>IF(AZ546=5,G546,0)</f>
        <v>0</v>
      </c>
      <c r="CZ546" s="129">
        <v>0</v>
      </c>
    </row>
    <row r="547" spans="1:57" ht="12.75">
      <c r="A547" s="164"/>
      <c r="B547" s="165" t="s">
        <v>70</v>
      </c>
      <c r="C547" s="166" t="str">
        <f>CONCATENATE(B545," ",C545)</f>
        <v>720 Zdravotechnická instalace</v>
      </c>
      <c r="D547" s="164"/>
      <c r="E547" s="167"/>
      <c r="F547" s="167"/>
      <c r="G547" s="168">
        <f>SUM(G545:G546)</f>
        <v>0</v>
      </c>
      <c r="O547" s="151">
        <v>4</v>
      </c>
      <c r="BA547" s="169">
        <f>SUM(BA545:BA546)</f>
        <v>0</v>
      </c>
      <c r="BB547" s="169">
        <f>SUM(BB545:BB546)</f>
        <v>0</v>
      </c>
      <c r="BC547" s="169">
        <f>SUM(BC545:BC546)</f>
        <v>0</v>
      </c>
      <c r="BD547" s="169">
        <f>SUM(BD545:BD546)</f>
        <v>0</v>
      </c>
      <c r="BE547" s="169">
        <f>SUM(BE545:BE546)</f>
        <v>0</v>
      </c>
    </row>
    <row r="548" spans="1:15" ht="12.75">
      <c r="A548" s="144" t="s">
        <v>67</v>
      </c>
      <c r="B548" s="145" t="s">
        <v>724</v>
      </c>
      <c r="C548" s="146" t="s">
        <v>725</v>
      </c>
      <c r="D548" s="147"/>
      <c r="E548" s="148"/>
      <c r="F548" s="148"/>
      <c r="G548" s="149"/>
      <c r="H548" s="150"/>
      <c r="I548" s="150"/>
      <c r="O548" s="151">
        <v>1</v>
      </c>
    </row>
    <row r="549" spans="1:104" ht="12.75">
      <c r="A549" s="152">
        <v>122</v>
      </c>
      <c r="B549" s="153" t="s">
        <v>726</v>
      </c>
      <c r="C549" s="154" t="s">
        <v>727</v>
      </c>
      <c r="D549" s="155" t="s">
        <v>723</v>
      </c>
      <c r="E549" s="156">
        <v>1</v>
      </c>
      <c r="F549" s="156">
        <f>med_plyny!G63</f>
        <v>0</v>
      </c>
      <c r="G549" s="157">
        <f>E549*F549</f>
        <v>0</v>
      </c>
      <c r="O549" s="151">
        <v>2</v>
      </c>
      <c r="AA549" s="129">
        <v>12</v>
      </c>
      <c r="AB549" s="129">
        <v>0</v>
      </c>
      <c r="AC549" s="129">
        <v>239</v>
      </c>
      <c r="AZ549" s="129">
        <v>2</v>
      </c>
      <c r="BA549" s="129">
        <f>IF(AZ549=1,G549,0)</f>
        <v>0</v>
      </c>
      <c r="BB549" s="129">
        <f>IF(AZ549=2,G549,0)</f>
        <v>0</v>
      </c>
      <c r="BC549" s="129">
        <f>IF(AZ549=3,G549,0)</f>
        <v>0</v>
      </c>
      <c r="BD549" s="129">
        <f>IF(AZ549=4,G549,0)</f>
        <v>0</v>
      </c>
      <c r="BE549" s="129">
        <f>IF(AZ549=5,G549,0)</f>
        <v>0</v>
      </c>
      <c r="CZ549" s="129">
        <v>0</v>
      </c>
    </row>
    <row r="550" spans="1:57" ht="12.75">
      <c r="A550" s="164"/>
      <c r="B550" s="165" t="s">
        <v>70</v>
      </c>
      <c r="C550" s="166" t="str">
        <f>CONCATENATE(B548," ",C548)</f>
        <v>723 Vnitřní plynovod</v>
      </c>
      <c r="D550" s="164"/>
      <c r="E550" s="167"/>
      <c r="F550" s="167"/>
      <c r="G550" s="168">
        <f>SUM(G548:G549)</f>
        <v>0</v>
      </c>
      <c r="O550" s="151">
        <v>4</v>
      </c>
      <c r="BA550" s="169">
        <f>SUM(BA548:BA549)</f>
        <v>0</v>
      </c>
      <c r="BB550" s="169">
        <f>SUM(BB548:BB549)</f>
        <v>0</v>
      </c>
      <c r="BC550" s="169">
        <f>SUM(BC548:BC549)</f>
        <v>0</v>
      </c>
      <c r="BD550" s="169">
        <f>SUM(BD548:BD549)</f>
        <v>0</v>
      </c>
      <c r="BE550" s="169">
        <f>SUM(BE548:BE549)</f>
        <v>0</v>
      </c>
    </row>
    <row r="551" spans="1:15" ht="12.75">
      <c r="A551" s="144" t="s">
        <v>67</v>
      </c>
      <c r="B551" s="145" t="s">
        <v>728</v>
      </c>
      <c r="C551" s="146" t="s">
        <v>729</v>
      </c>
      <c r="D551" s="147"/>
      <c r="E551" s="148"/>
      <c r="F551" s="148"/>
      <c r="G551" s="149"/>
      <c r="H551" s="150"/>
      <c r="I551" s="150"/>
      <c r="O551" s="151">
        <v>1</v>
      </c>
    </row>
    <row r="552" spans="1:104" ht="12.75">
      <c r="A552" s="152">
        <v>123</v>
      </c>
      <c r="B552" s="153" t="s">
        <v>730</v>
      </c>
      <c r="C552" s="154" t="s">
        <v>731</v>
      </c>
      <c r="D552" s="155" t="s">
        <v>108</v>
      </c>
      <c r="E552" s="156">
        <v>8</v>
      </c>
      <c r="F552" s="182"/>
      <c r="G552" s="157">
        <f>E552*F552</f>
        <v>0</v>
      </c>
      <c r="O552" s="151">
        <v>2</v>
      </c>
      <c r="AA552" s="129">
        <v>2</v>
      </c>
      <c r="AB552" s="129">
        <v>7</v>
      </c>
      <c r="AC552" s="129">
        <v>7</v>
      </c>
      <c r="AZ552" s="129">
        <v>2</v>
      </c>
      <c r="BA552" s="129">
        <f>IF(AZ552=1,G552,0)</f>
        <v>0</v>
      </c>
      <c r="BB552" s="129">
        <f>IF(AZ552=2,G552,0)</f>
        <v>0</v>
      </c>
      <c r="BC552" s="129">
        <f>IF(AZ552=3,G552,0)</f>
        <v>0</v>
      </c>
      <c r="BD552" s="129">
        <f>IF(AZ552=4,G552,0)</f>
        <v>0</v>
      </c>
      <c r="BE552" s="129">
        <f>IF(AZ552=5,G552,0)</f>
        <v>0</v>
      </c>
      <c r="CZ552" s="129">
        <v>0</v>
      </c>
    </row>
    <row r="553" spans="1:15" ht="12.75">
      <c r="A553" s="158"/>
      <c r="B553" s="159"/>
      <c r="C553" s="559" t="s">
        <v>576</v>
      </c>
      <c r="D553" s="560"/>
      <c r="E553" s="161">
        <v>6</v>
      </c>
      <c r="F553" s="162"/>
      <c r="G553" s="163"/>
      <c r="M553" s="160" t="s">
        <v>576</v>
      </c>
      <c r="O553" s="151"/>
    </row>
    <row r="554" spans="1:15" ht="12.75">
      <c r="A554" s="158"/>
      <c r="B554" s="159"/>
      <c r="C554" s="559" t="s">
        <v>115</v>
      </c>
      <c r="D554" s="560"/>
      <c r="E554" s="161">
        <v>2</v>
      </c>
      <c r="F554" s="162"/>
      <c r="G554" s="163"/>
      <c r="M554" s="160" t="s">
        <v>115</v>
      </c>
      <c r="O554" s="151"/>
    </row>
    <row r="555" spans="1:104" ht="12.75">
      <c r="A555" s="152">
        <v>124</v>
      </c>
      <c r="B555" s="153" t="s">
        <v>732</v>
      </c>
      <c r="C555" s="154" t="s">
        <v>733</v>
      </c>
      <c r="D555" s="155" t="s">
        <v>108</v>
      </c>
      <c r="E555" s="156">
        <v>19</v>
      </c>
      <c r="F555" s="182"/>
      <c r="G555" s="157">
        <f>E555*F555</f>
        <v>0</v>
      </c>
      <c r="O555" s="151">
        <v>2</v>
      </c>
      <c r="AA555" s="129">
        <v>2</v>
      </c>
      <c r="AB555" s="129">
        <v>7</v>
      </c>
      <c r="AC555" s="129">
        <v>7</v>
      </c>
      <c r="AZ555" s="129">
        <v>2</v>
      </c>
      <c r="BA555" s="129">
        <f>IF(AZ555=1,G555,0)</f>
        <v>0</v>
      </c>
      <c r="BB555" s="129">
        <f>IF(AZ555=2,G555,0)</f>
        <v>0</v>
      </c>
      <c r="BC555" s="129">
        <f>IF(AZ555=3,G555,0)</f>
        <v>0</v>
      </c>
      <c r="BD555" s="129">
        <f>IF(AZ555=4,G555,0)</f>
        <v>0</v>
      </c>
      <c r="BE555" s="129">
        <f>IF(AZ555=5,G555,0)</f>
        <v>0</v>
      </c>
      <c r="CZ555" s="129">
        <v>0</v>
      </c>
    </row>
    <row r="556" spans="1:15" ht="12.75">
      <c r="A556" s="158"/>
      <c r="B556" s="159"/>
      <c r="C556" s="559" t="s">
        <v>734</v>
      </c>
      <c r="D556" s="560"/>
      <c r="E556" s="161">
        <v>12</v>
      </c>
      <c r="F556" s="162"/>
      <c r="G556" s="163"/>
      <c r="M556" s="160" t="s">
        <v>734</v>
      </c>
      <c r="O556" s="151"/>
    </row>
    <row r="557" spans="1:15" ht="12.75">
      <c r="A557" s="158"/>
      <c r="B557" s="159"/>
      <c r="C557" s="559" t="s">
        <v>735</v>
      </c>
      <c r="D557" s="560"/>
      <c r="E557" s="161">
        <v>7</v>
      </c>
      <c r="F557" s="162"/>
      <c r="G557" s="163"/>
      <c r="M557" s="160" t="s">
        <v>735</v>
      </c>
      <c r="O557" s="151"/>
    </row>
    <row r="558" spans="1:104" ht="12.75">
      <c r="A558" s="152">
        <v>125</v>
      </c>
      <c r="B558" s="153" t="s">
        <v>736</v>
      </c>
      <c r="C558" s="154" t="s">
        <v>737</v>
      </c>
      <c r="D558" s="155" t="s">
        <v>108</v>
      </c>
      <c r="E558" s="156">
        <v>1</v>
      </c>
      <c r="F558" s="182"/>
      <c r="G558" s="157">
        <f>E558*F558</f>
        <v>0</v>
      </c>
      <c r="O558" s="151">
        <v>2</v>
      </c>
      <c r="AA558" s="129">
        <v>2</v>
      </c>
      <c r="AB558" s="129">
        <v>7</v>
      </c>
      <c r="AC558" s="129">
        <v>7</v>
      </c>
      <c r="AZ558" s="129">
        <v>2</v>
      </c>
      <c r="BA558" s="129">
        <f>IF(AZ558=1,G558,0)</f>
        <v>0</v>
      </c>
      <c r="BB558" s="129">
        <f>IF(AZ558=2,G558,0)</f>
        <v>0</v>
      </c>
      <c r="BC558" s="129">
        <f>IF(AZ558=3,G558,0)</f>
        <v>0</v>
      </c>
      <c r="BD558" s="129">
        <f>IF(AZ558=4,G558,0)</f>
        <v>0</v>
      </c>
      <c r="BE558" s="129">
        <f>IF(AZ558=5,G558,0)</f>
        <v>0</v>
      </c>
      <c r="CZ558" s="129">
        <v>0.00095</v>
      </c>
    </row>
    <row r="559" spans="1:15" ht="12.75">
      <c r="A559" s="158"/>
      <c r="B559" s="159"/>
      <c r="C559" s="559" t="s">
        <v>738</v>
      </c>
      <c r="D559" s="560"/>
      <c r="E559" s="161">
        <v>1</v>
      </c>
      <c r="F559" s="162"/>
      <c r="G559" s="163"/>
      <c r="M559" s="160" t="s">
        <v>738</v>
      </c>
      <c r="O559" s="151"/>
    </row>
    <row r="560" spans="1:57" ht="12.75">
      <c r="A560" s="164"/>
      <c r="B560" s="165" t="s">
        <v>70</v>
      </c>
      <c r="C560" s="166" t="str">
        <f>CONCATENATE(B551," ",C551)</f>
        <v>725 Zařizovací předměty</v>
      </c>
      <c r="D560" s="164"/>
      <c r="E560" s="167"/>
      <c r="F560" s="167"/>
      <c r="G560" s="168">
        <f>SUM(G551:G559)</f>
        <v>0</v>
      </c>
      <c r="O560" s="151">
        <v>4</v>
      </c>
      <c r="BA560" s="169">
        <f>SUM(BA551:BA559)</f>
        <v>0</v>
      </c>
      <c r="BB560" s="169">
        <f>SUM(BB551:BB559)</f>
        <v>0</v>
      </c>
      <c r="BC560" s="169">
        <f>SUM(BC551:BC559)</f>
        <v>0</v>
      </c>
      <c r="BD560" s="169">
        <f>SUM(BD551:BD559)</f>
        <v>0</v>
      </c>
      <c r="BE560" s="169">
        <f>SUM(BE551:BE559)</f>
        <v>0</v>
      </c>
    </row>
    <row r="561" spans="1:15" ht="12.75">
      <c r="A561" s="144" t="s">
        <v>67</v>
      </c>
      <c r="B561" s="145" t="s">
        <v>739</v>
      </c>
      <c r="C561" s="146" t="s">
        <v>740</v>
      </c>
      <c r="D561" s="147"/>
      <c r="E561" s="148"/>
      <c r="F561" s="148"/>
      <c r="G561" s="149"/>
      <c r="H561" s="150"/>
      <c r="I561" s="150"/>
      <c r="O561" s="151">
        <v>1</v>
      </c>
    </row>
    <row r="562" spans="1:104" ht="12.75">
      <c r="A562" s="152">
        <v>126</v>
      </c>
      <c r="B562" s="153" t="s">
        <v>741</v>
      </c>
      <c r="C562" s="154" t="s">
        <v>742</v>
      </c>
      <c r="D562" s="155" t="s">
        <v>723</v>
      </c>
      <c r="E562" s="156">
        <v>1</v>
      </c>
      <c r="F562" s="156">
        <f>UT!G54</f>
        <v>0</v>
      </c>
      <c r="G562" s="157">
        <f>E562*F562</f>
        <v>0</v>
      </c>
      <c r="O562" s="151">
        <v>2</v>
      </c>
      <c r="AA562" s="129">
        <v>12</v>
      </c>
      <c r="AB562" s="129">
        <v>0</v>
      </c>
      <c r="AC562" s="129">
        <v>136</v>
      </c>
      <c r="AZ562" s="129">
        <v>2</v>
      </c>
      <c r="BA562" s="129">
        <f>IF(AZ562=1,G562,0)</f>
        <v>0</v>
      </c>
      <c r="BB562" s="129">
        <f>IF(AZ562=2,G562,0)</f>
        <v>0</v>
      </c>
      <c r="BC562" s="129">
        <f>IF(AZ562=3,G562,0)</f>
        <v>0</v>
      </c>
      <c r="BD562" s="129">
        <f>IF(AZ562=4,G562,0)</f>
        <v>0</v>
      </c>
      <c r="BE562" s="129">
        <f>IF(AZ562=5,G562,0)</f>
        <v>0</v>
      </c>
      <c r="CZ562" s="129">
        <v>0</v>
      </c>
    </row>
    <row r="563" spans="1:57" ht="12.75">
      <c r="A563" s="164"/>
      <c r="B563" s="165" t="s">
        <v>70</v>
      </c>
      <c r="C563" s="166" t="str">
        <f>CONCATENATE(B561," ",C561)</f>
        <v>730 Ústřední vytápění</v>
      </c>
      <c r="D563" s="164"/>
      <c r="E563" s="167"/>
      <c r="F563" s="167"/>
      <c r="G563" s="168">
        <f>SUM(G561:G562)</f>
        <v>0</v>
      </c>
      <c r="O563" s="151">
        <v>4</v>
      </c>
      <c r="BA563" s="169">
        <f>SUM(BA561:BA562)</f>
        <v>0</v>
      </c>
      <c r="BB563" s="169">
        <f>SUM(BB561:BB562)</f>
        <v>0</v>
      </c>
      <c r="BC563" s="169">
        <f>SUM(BC561:BC562)</f>
        <v>0</v>
      </c>
      <c r="BD563" s="169">
        <f>SUM(BD561:BD562)</f>
        <v>0</v>
      </c>
      <c r="BE563" s="169">
        <f>SUM(BE561:BE562)</f>
        <v>0</v>
      </c>
    </row>
    <row r="564" spans="1:15" ht="12.75">
      <c r="A564" s="144" t="s">
        <v>67</v>
      </c>
      <c r="B564" s="145" t="s">
        <v>743</v>
      </c>
      <c r="C564" s="146" t="s">
        <v>744</v>
      </c>
      <c r="D564" s="147"/>
      <c r="E564" s="148"/>
      <c r="F564" s="148"/>
      <c r="G564" s="149"/>
      <c r="H564" s="150"/>
      <c r="I564" s="150"/>
      <c r="O564" s="151">
        <v>1</v>
      </c>
    </row>
    <row r="565" spans="1:104" ht="12.75">
      <c r="A565" s="152">
        <v>127</v>
      </c>
      <c r="B565" s="153" t="s">
        <v>745</v>
      </c>
      <c r="C565" s="154" t="s">
        <v>746</v>
      </c>
      <c r="D565" s="155" t="s">
        <v>102</v>
      </c>
      <c r="E565" s="156">
        <v>5.3</v>
      </c>
      <c r="F565" s="182"/>
      <c r="G565" s="157">
        <f>E565*F565</f>
        <v>0</v>
      </c>
      <c r="O565" s="151">
        <v>2</v>
      </c>
      <c r="AA565" s="129">
        <v>1</v>
      </c>
      <c r="AB565" s="129">
        <v>7</v>
      </c>
      <c r="AC565" s="129">
        <v>7</v>
      </c>
      <c r="AZ565" s="129">
        <v>2</v>
      </c>
      <c r="BA565" s="129">
        <f>IF(AZ565=1,G565,0)</f>
        <v>0</v>
      </c>
      <c r="BB565" s="129">
        <f>IF(AZ565=2,G565,0)</f>
        <v>0</v>
      </c>
      <c r="BC565" s="129">
        <f>IF(AZ565=3,G565,0)</f>
        <v>0</v>
      </c>
      <c r="BD565" s="129">
        <f>IF(AZ565=4,G565,0)</f>
        <v>0</v>
      </c>
      <c r="BE565" s="129">
        <f>IF(AZ565=5,G565,0)</f>
        <v>0</v>
      </c>
      <c r="CZ565" s="129">
        <v>0.00016</v>
      </c>
    </row>
    <row r="566" spans="1:15" ht="12.75">
      <c r="A566" s="158"/>
      <c r="B566" s="159"/>
      <c r="C566" s="559" t="s">
        <v>747</v>
      </c>
      <c r="D566" s="560"/>
      <c r="E566" s="161">
        <v>5.3</v>
      </c>
      <c r="F566" s="162"/>
      <c r="G566" s="163"/>
      <c r="M566" s="160" t="s">
        <v>747</v>
      </c>
      <c r="O566" s="151"/>
    </row>
    <row r="567" spans="1:104" ht="12.75">
      <c r="A567" s="152">
        <v>128</v>
      </c>
      <c r="B567" s="153" t="s">
        <v>748</v>
      </c>
      <c r="C567" s="154" t="s">
        <v>749</v>
      </c>
      <c r="D567" s="155" t="s">
        <v>102</v>
      </c>
      <c r="E567" s="156">
        <v>4.24</v>
      </c>
      <c r="F567" s="182"/>
      <c r="G567" s="157">
        <f>E567*F567</f>
        <v>0</v>
      </c>
      <c r="O567" s="151">
        <v>2</v>
      </c>
      <c r="AA567" s="129">
        <v>1</v>
      </c>
      <c r="AB567" s="129">
        <v>7</v>
      </c>
      <c r="AC567" s="129">
        <v>7</v>
      </c>
      <c r="AZ567" s="129">
        <v>2</v>
      </c>
      <c r="BA567" s="129">
        <f>IF(AZ567=1,G567,0)</f>
        <v>0</v>
      </c>
      <c r="BB567" s="129">
        <f>IF(AZ567=2,G567,0)</f>
        <v>0</v>
      </c>
      <c r="BC567" s="129">
        <f>IF(AZ567=3,G567,0)</f>
        <v>0</v>
      </c>
      <c r="BD567" s="129">
        <f>IF(AZ567=4,G567,0)</f>
        <v>0</v>
      </c>
      <c r="BE567" s="129">
        <f>IF(AZ567=5,G567,0)</f>
        <v>0</v>
      </c>
      <c r="CZ567" s="129">
        <v>0.02043</v>
      </c>
    </row>
    <row r="568" spans="1:15" ht="12.75">
      <c r="A568" s="158"/>
      <c r="B568" s="159"/>
      <c r="C568" s="559" t="s">
        <v>750</v>
      </c>
      <c r="D568" s="560"/>
      <c r="E568" s="161">
        <v>4.24</v>
      </c>
      <c r="F568" s="162"/>
      <c r="G568" s="163"/>
      <c r="M568" s="160" t="s">
        <v>750</v>
      </c>
      <c r="O568" s="151"/>
    </row>
    <row r="569" spans="1:104" ht="22.5">
      <c r="A569" s="152">
        <v>129</v>
      </c>
      <c r="B569" s="153" t="s">
        <v>751</v>
      </c>
      <c r="C569" s="154" t="s">
        <v>1096</v>
      </c>
      <c r="D569" s="155" t="s">
        <v>56</v>
      </c>
      <c r="E569" s="156">
        <f>SUM(G564:G568)/100</f>
        <v>0</v>
      </c>
      <c r="F569" s="183"/>
      <c r="G569" s="157">
        <f>E569*F569</f>
        <v>0</v>
      </c>
      <c r="O569" s="151">
        <v>2</v>
      </c>
      <c r="AA569" s="129">
        <v>7</v>
      </c>
      <c r="AB569" s="129">
        <v>1002</v>
      </c>
      <c r="AC569" s="129">
        <v>5</v>
      </c>
      <c r="AZ569" s="129">
        <v>2</v>
      </c>
      <c r="BA569" s="129">
        <f>IF(AZ569=1,G569,0)</f>
        <v>0</v>
      </c>
      <c r="BB569" s="129">
        <f>IF(AZ569=2,G569,0)</f>
        <v>0</v>
      </c>
      <c r="BC569" s="129">
        <f>IF(AZ569=3,G569,0)</f>
        <v>0</v>
      </c>
      <c r="BD569" s="129">
        <f>IF(AZ569=4,G569,0)</f>
        <v>0</v>
      </c>
      <c r="BE569" s="129">
        <f>IF(AZ569=5,G569,0)</f>
        <v>0</v>
      </c>
      <c r="CZ569" s="129">
        <v>0</v>
      </c>
    </row>
    <row r="570" spans="1:57" ht="12.75">
      <c r="A570" s="164"/>
      <c r="B570" s="165" t="s">
        <v>70</v>
      </c>
      <c r="C570" s="166" t="str">
        <f>CONCATENATE(B564," ",C564)</f>
        <v>762 Konstrukce tesařské</v>
      </c>
      <c r="D570" s="164"/>
      <c r="E570" s="167"/>
      <c r="F570" s="167"/>
      <c r="G570" s="168">
        <f>SUM(G564:G569)</f>
        <v>0</v>
      </c>
      <c r="O570" s="151">
        <v>4</v>
      </c>
      <c r="BA570" s="169">
        <f>SUM(BA564:BA569)</f>
        <v>0</v>
      </c>
      <c r="BB570" s="169">
        <f>SUM(BB564:BB569)</f>
        <v>0</v>
      </c>
      <c r="BC570" s="169">
        <f>SUM(BC564:BC569)</f>
        <v>0</v>
      </c>
      <c r="BD570" s="169">
        <f>SUM(BD564:BD569)</f>
        <v>0</v>
      </c>
      <c r="BE570" s="169">
        <f>SUM(BE564:BE569)</f>
        <v>0</v>
      </c>
    </row>
    <row r="571" spans="1:15" ht="12.75">
      <c r="A571" s="144" t="s">
        <v>67</v>
      </c>
      <c r="B571" s="145" t="s">
        <v>752</v>
      </c>
      <c r="C571" s="146" t="s">
        <v>753</v>
      </c>
      <c r="D571" s="147"/>
      <c r="E571" s="148"/>
      <c r="F571" s="148"/>
      <c r="G571" s="149"/>
      <c r="H571" s="150"/>
      <c r="I571" s="150"/>
      <c r="O571" s="151">
        <v>1</v>
      </c>
    </row>
    <row r="572" spans="1:104" ht="12.75">
      <c r="A572" s="152">
        <v>130</v>
      </c>
      <c r="B572" s="153" t="s">
        <v>754</v>
      </c>
      <c r="C572" s="154" t="s">
        <v>755</v>
      </c>
      <c r="D572" s="155" t="s">
        <v>108</v>
      </c>
      <c r="E572" s="156">
        <v>2</v>
      </c>
      <c r="F572" s="182"/>
      <c r="G572" s="157">
        <f>E572*F572</f>
        <v>0</v>
      </c>
      <c r="O572" s="151">
        <v>2</v>
      </c>
      <c r="AA572" s="129">
        <v>1</v>
      </c>
      <c r="AB572" s="129">
        <v>7</v>
      </c>
      <c r="AC572" s="129">
        <v>7</v>
      </c>
      <c r="AZ572" s="129">
        <v>2</v>
      </c>
      <c r="BA572" s="129">
        <f>IF(AZ572=1,G572,0)</f>
        <v>0</v>
      </c>
      <c r="BB572" s="129">
        <f>IF(AZ572=2,G572,0)</f>
        <v>0</v>
      </c>
      <c r="BC572" s="129">
        <f>IF(AZ572=3,G572,0)</f>
        <v>0</v>
      </c>
      <c r="BD572" s="129">
        <f>IF(AZ572=4,G572,0)</f>
        <v>0</v>
      </c>
      <c r="BE572" s="129">
        <f>IF(AZ572=5,G572,0)</f>
        <v>0</v>
      </c>
      <c r="CZ572" s="129">
        <v>0.00409</v>
      </c>
    </row>
    <row r="573" spans="1:15" ht="12.75">
      <c r="A573" s="158"/>
      <c r="B573" s="159"/>
      <c r="C573" s="559" t="s">
        <v>756</v>
      </c>
      <c r="D573" s="560"/>
      <c r="E573" s="161">
        <v>2</v>
      </c>
      <c r="F573" s="162"/>
      <c r="G573" s="163"/>
      <c r="M573" s="160" t="s">
        <v>756</v>
      </c>
      <c r="O573" s="151"/>
    </row>
    <row r="574" spans="1:104" ht="12.75">
      <c r="A574" s="152">
        <v>131</v>
      </c>
      <c r="B574" s="153" t="s">
        <v>757</v>
      </c>
      <c r="C574" s="154" t="s">
        <v>758</v>
      </c>
      <c r="D574" s="155" t="s">
        <v>108</v>
      </c>
      <c r="E574" s="156">
        <v>4</v>
      </c>
      <c r="F574" s="182"/>
      <c r="G574" s="157">
        <f>E574*F574</f>
        <v>0</v>
      </c>
      <c r="O574" s="151">
        <v>2</v>
      </c>
      <c r="AA574" s="129">
        <v>1</v>
      </c>
      <c r="AB574" s="129">
        <v>7</v>
      </c>
      <c r="AC574" s="129">
        <v>7</v>
      </c>
      <c r="AZ574" s="129">
        <v>2</v>
      </c>
      <c r="BA574" s="129">
        <f>IF(AZ574=1,G574,0)</f>
        <v>0</v>
      </c>
      <c r="BB574" s="129">
        <f>IF(AZ574=2,G574,0)</f>
        <v>0</v>
      </c>
      <c r="BC574" s="129">
        <f>IF(AZ574=3,G574,0)</f>
        <v>0</v>
      </c>
      <c r="BD574" s="129">
        <f>IF(AZ574=4,G574,0)</f>
        <v>0</v>
      </c>
      <c r="BE574" s="129">
        <f>IF(AZ574=5,G574,0)</f>
        <v>0</v>
      </c>
      <c r="CZ574" s="129">
        <v>0.00467</v>
      </c>
    </row>
    <row r="575" spans="1:15" ht="12.75">
      <c r="A575" s="158"/>
      <c r="B575" s="159"/>
      <c r="C575" s="559" t="s">
        <v>759</v>
      </c>
      <c r="D575" s="560"/>
      <c r="E575" s="161">
        <v>4</v>
      </c>
      <c r="F575" s="162"/>
      <c r="G575" s="163"/>
      <c r="M575" s="160" t="s">
        <v>759</v>
      </c>
      <c r="O575" s="151"/>
    </row>
    <row r="576" spans="1:104" ht="12.75">
      <c r="A576" s="152">
        <v>132</v>
      </c>
      <c r="B576" s="153" t="s">
        <v>760</v>
      </c>
      <c r="C576" s="154" t="s">
        <v>761</v>
      </c>
      <c r="D576" s="155" t="s">
        <v>195</v>
      </c>
      <c r="E576" s="156">
        <v>39</v>
      </c>
      <c r="F576" s="182"/>
      <c r="G576" s="157">
        <f>E576*F576</f>
        <v>0</v>
      </c>
      <c r="O576" s="151">
        <v>2</v>
      </c>
      <c r="AA576" s="129">
        <v>1</v>
      </c>
      <c r="AB576" s="129">
        <v>7</v>
      </c>
      <c r="AC576" s="129">
        <v>7</v>
      </c>
      <c r="AZ576" s="129">
        <v>2</v>
      </c>
      <c r="BA576" s="129">
        <f>IF(AZ576=1,G576,0)</f>
        <v>0</v>
      </c>
      <c r="BB576" s="129">
        <f>IF(AZ576=2,G576,0)</f>
        <v>0</v>
      </c>
      <c r="BC576" s="129">
        <f>IF(AZ576=3,G576,0)</f>
        <v>0</v>
      </c>
      <c r="BD576" s="129">
        <f>IF(AZ576=4,G576,0)</f>
        <v>0</v>
      </c>
      <c r="BE576" s="129">
        <f>IF(AZ576=5,G576,0)</f>
        <v>0</v>
      </c>
      <c r="CZ576" s="129">
        <v>0</v>
      </c>
    </row>
    <row r="577" spans="1:104" ht="12.75">
      <c r="A577" s="152">
        <v>133</v>
      </c>
      <c r="B577" s="153" t="s">
        <v>762</v>
      </c>
      <c r="C577" s="154" t="s">
        <v>763</v>
      </c>
      <c r="D577" s="155" t="s">
        <v>195</v>
      </c>
      <c r="E577" s="156">
        <v>39</v>
      </c>
      <c r="F577" s="182"/>
      <c r="G577" s="157">
        <f>E577*F577</f>
        <v>0</v>
      </c>
      <c r="O577" s="151">
        <v>2</v>
      </c>
      <c r="AA577" s="129">
        <v>1</v>
      </c>
      <c r="AB577" s="129">
        <v>7</v>
      </c>
      <c r="AC577" s="129">
        <v>7</v>
      </c>
      <c r="AZ577" s="129">
        <v>2</v>
      </c>
      <c r="BA577" s="129">
        <f>IF(AZ577=1,G577,0)</f>
        <v>0</v>
      </c>
      <c r="BB577" s="129">
        <f>IF(AZ577=2,G577,0)</f>
        <v>0</v>
      </c>
      <c r="BC577" s="129">
        <f>IF(AZ577=3,G577,0)</f>
        <v>0</v>
      </c>
      <c r="BD577" s="129">
        <f>IF(AZ577=4,G577,0)</f>
        <v>0</v>
      </c>
      <c r="BE577" s="129">
        <f>IF(AZ577=5,G577,0)</f>
        <v>0</v>
      </c>
      <c r="CZ577" s="129">
        <v>0.00369</v>
      </c>
    </row>
    <row r="578" spans="1:15" ht="12.75">
      <c r="A578" s="158"/>
      <c r="B578" s="159"/>
      <c r="C578" s="559" t="s">
        <v>764</v>
      </c>
      <c r="D578" s="560"/>
      <c r="E578" s="161">
        <v>19.5</v>
      </c>
      <c r="F578" s="162"/>
      <c r="G578" s="163"/>
      <c r="M578" s="160" t="s">
        <v>764</v>
      </c>
      <c r="O578" s="151"/>
    </row>
    <row r="579" spans="1:15" ht="12.75">
      <c r="A579" s="158"/>
      <c r="B579" s="159"/>
      <c r="C579" s="559" t="s">
        <v>765</v>
      </c>
      <c r="D579" s="560"/>
      <c r="E579" s="161">
        <v>19.5</v>
      </c>
      <c r="F579" s="162"/>
      <c r="G579" s="163"/>
      <c r="M579" s="160" t="s">
        <v>765</v>
      </c>
      <c r="O579" s="151"/>
    </row>
    <row r="580" spans="1:104" ht="22.5">
      <c r="A580" s="152">
        <v>134</v>
      </c>
      <c r="B580" s="153" t="s">
        <v>766</v>
      </c>
      <c r="C580" s="154" t="s">
        <v>1097</v>
      </c>
      <c r="D580" s="155" t="s">
        <v>56</v>
      </c>
      <c r="E580" s="156">
        <f>SUM(G571:G579)/100</f>
        <v>0</v>
      </c>
      <c r="F580" s="183"/>
      <c r="G580" s="157">
        <f>E580*F580</f>
        <v>0</v>
      </c>
      <c r="O580" s="151">
        <v>2</v>
      </c>
      <c r="AA580" s="129">
        <v>7</v>
      </c>
      <c r="AB580" s="129">
        <v>1002</v>
      </c>
      <c r="AC580" s="129">
        <v>5</v>
      </c>
      <c r="AZ580" s="129">
        <v>2</v>
      </c>
      <c r="BA580" s="129">
        <f>IF(AZ580=1,G580,0)</f>
        <v>0</v>
      </c>
      <c r="BB580" s="129">
        <f>IF(AZ580=2,G580,0)</f>
        <v>0</v>
      </c>
      <c r="BC580" s="129">
        <f>IF(AZ580=3,G580,0)</f>
        <v>0</v>
      </c>
      <c r="BD580" s="129">
        <f>IF(AZ580=4,G580,0)</f>
        <v>0</v>
      </c>
      <c r="BE580" s="129">
        <f>IF(AZ580=5,G580,0)</f>
        <v>0</v>
      </c>
      <c r="CZ580" s="129">
        <v>0</v>
      </c>
    </row>
    <row r="581" spans="1:57" ht="12.75">
      <c r="A581" s="164"/>
      <c r="B581" s="165" t="s">
        <v>70</v>
      </c>
      <c r="C581" s="166" t="str">
        <f>CONCATENATE(B571," ",C571)</f>
        <v>764 Konstrukce klempířské</v>
      </c>
      <c r="D581" s="164"/>
      <c r="E581" s="167"/>
      <c r="F581" s="167"/>
      <c r="G581" s="168">
        <f>SUM(G571:G580)</f>
        <v>0</v>
      </c>
      <c r="O581" s="151">
        <v>4</v>
      </c>
      <c r="BA581" s="169">
        <f>SUM(BA571:BA580)</f>
        <v>0</v>
      </c>
      <c r="BB581" s="169">
        <f>SUM(BB571:BB580)</f>
        <v>0</v>
      </c>
      <c r="BC581" s="169">
        <f>SUM(BC571:BC580)</f>
        <v>0</v>
      </c>
      <c r="BD581" s="169">
        <f>SUM(BD571:BD580)</f>
        <v>0</v>
      </c>
      <c r="BE581" s="169">
        <f>SUM(BE571:BE580)</f>
        <v>0</v>
      </c>
    </row>
    <row r="582" spans="1:15" ht="12.75">
      <c r="A582" s="144" t="s">
        <v>67</v>
      </c>
      <c r="B582" s="145" t="s">
        <v>767</v>
      </c>
      <c r="C582" s="146" t="s">
        <v>768</v>
      </c>
      <c r="D582" s="147"/>
      <c r="E582" s="148"/>
      <c r="F582" s="148"/>
      <c r="G582" s="149"/>
      <c r="H582" s="150"/>
      <c r="I582" s="150"/>
      <c r="O582" s="151">
        <v>1</v>
      </c>
    </row>
    <row r="583" spans="1:104" ht="12.75">
      <c r="A583" s="152">
        <v>135</v>
      </c>
      <c r="B583" s="153" t="s">
        <v>769</v>
      </c>
      <c r="C583" s="154" t="s">
        <v>770</v>
      </c>
      <c r="D583" s="155" t="s">
        <v>108</v>
      </c>
      <c r="E583" s="156">
        <v>16</v>
      </c>
      <c r="F583" s="182"/>
      <c r="G583" s="157">
        <f>E583*F583</f>
        <v>0</v>
      </c>
      <c r="O583" s="151">
        <v>2</v>
      </c>
      <c r="AA583" s="129">
        <v>1</v>
      </c>
      <c r="AB583" s="129">
        <v>7</v>
      </c>
      <c r="AC583" s="129">
        <v>7</v>
      </c>
      <c r="AZ583" s="129">
        <v>2</v>
      </c>
      <c r="BA583" s="129">
        <f>IF(AZ583=1,G583,0)</f>
        <v>0</v>
      </c>
      <c r="BB583" s="129">
        <f>IF(AZ583=2,G583,0)</f>
        <v>0</v>
      </c>
      <c r="BC583" s="129">
        <f>IF(AZ583=3,G583,0)</f>
        <v>0</v>
      </c>
      <c r="BD583" s="129">
        <f>IF(AZ583=4,G583,0)</f>
        <v>0</v>
      </c>
      <c r="BE583" s="129">
        <f>IF(AZ583=5,G583,0)</f>
        <v>0</v>
      </c>
      <c r="CZ583" s="129">
        <v>0.00118</v>
      </c>
    </row>
    <row r="584" spans="1:15" ht="12.75">
      <c r="A584" s="158"/>
      <c r="B584" s="159"/>
      <c r="C584" s="559" t="s">
        <v>771</v>
      </c>
      <c r="D584" s="560"/>
      <c r="E584" s="161">
        <v>8</v>
      </c>
      <c r="F584" s="162"/>
      <c r="G584" s="163"/>
      <c r="M584" s="160" t="s">
        <v>771</v>
      </c>
      <c r="O584" s="151"/>
    </row>
    <row r="585" spans="1:15" ht="12.75">
      <c r="A585" s="158"/>
      <c r="B585" s="159"/>
      <c r="C585" s="559" t="s">
        <v>772</v>
      </c>
      <c r="D585" s="560"/>
      <c r="E585" s="161">
        <v>8</v>
      </c>
      <c r="F585" s="162"/>
      <c r="G585" s="163"/>
      <c r="M585" s="160" t="s">
        <v>772</v>
      </c>
      <c r="O585" s="151"/>
    </row>
    <row r="586" spans="1:104" ht="12.75">
      <c r="A586" s="152">
        <v>136</v>
      </c>
      <c r="B586" s="153" t="s">
        <v>773</v>
      </c>
      <c r="C586" s="154" t="s">
        <v>774</v>
      </c>
      <c r="D586" s="155" t="s">
        <v>108</v>
      </c>
      <c r="E586" s="156">
        <v>12</v>
      </c>
      <c r="F586" s="182"/>
      <c r="G586" s="157">
        <f>E586*F586</f>
        <v>0</v>
      </c>
      <c r="O586" s="151">
        <v>2</v>
      </c>
      <c r="AA586" s="129">
        <v>1</v>
      </c>
      <c r="AB586" s="129">
        <v>7</v>
      </c>
      <c r="AC586" s="129">
        <v>7</v>
      </c>
      <c r="AZ586" s="129">
        <v>2</v>
      </c>
      <c r="BA586" s="129">
        <f>IF(AZ586=1,G586,0)</f>
        <v>0</v>
      </c>
      <c r="BB586" s="129">
        <f>IF(AZ586=2,G586,0)</f>
        <v>0</v>
      </c>
      <c r="BC586" s="129">
        <f>IF(AZ586=3,G586,0)</f>
        <v>0</v>
      </c>
      <c r="BD586" s="129">
        <f>IF(AZ586=4,G586,0)</f>
        <v>0</v>
      </c>
      <c r="BE586" s="129">
        <f>IF(AZ586=5,G586,0)</f>
        <v>0</v>
      </c>
      <c r="CZ586" s="129">
        <v>0.00148</v>
      </c>
    </row>
    <row r="587" spans="1:15" ht="12.75">
      <c r="A587" s="158"/>
      <c r="B587" s="159"/>
      <c r="C587" s="559" t="s">
        <v>775</v>
      </c>
      <c r="D587" s="560"/>
      <c r="E587" s="161">
        <v>6</v>
      </c>
      <c r="F587" s="162"/>
      <c r="G587" s="163"/>
      <c r="M587" s="160" t="s">
        <v>775</v>
      </c>
      <c r="O587" s="151"/>
    </row>
    <row r="588" spans="1:15" ht="12.75">
      <c r="A588" s="158"/>
      <c r="B588" s="159"/>
      <c r="C588" s="559" t="s">
        <v>776</v>
      </c>
      <c r="D588" s="560"/>
      <c r="E588" s="161">
        <v>6</v>
      </c>
      <c r="F588" s="162"/>
      <c r="G588" s="163"/>
      <c r="M588" s="160" t="s">
        <v>776</v>
      </c>
      <c r="O588" s="151"/>
    </row>
    <row r="589" spans="1:104" ht="12.75">
      <c r="A589" s="152">
        <v>137</v>
      </c>
      <c r="B589" s="153" t="s">
        <v>777</v>
      </c>
      <c r="C589" s="154" t="s">
        <v>778</v>
      </c>
      <c r="D589" s="155" t="s">
        <v>108</v>
      </c>
      <c r="E589" s="156">
        <v>1</v>
      </c>
      <c r="F589" s="182"/>
      <c r="G589" s="157">
        <f>E589*F589</f>
        <v>0</v>
      </c>
      <c r="O589" s="151">
        <v>2</v>
      </c>
      <c r="AA589" s="129">
        <v>1</v>
      </c>
      <c r="AB589" s="129">
        <v>7</v>
      </c>
      <c r="AC589" s="129">
        <v>7</v>
      </c>
      <c r="AZ589" s="129">
        <v>2</v>
      </c>
      <c r="BA589" s="129">
        <f>IF(AZ589=1,G589,0)</f>
        <v>0</v>
      </c>
      <c r="BB589" s="129">
        <f>IF(AZ589=2,G589,0)</f>
        <v>0</v>
      </c>
      <c r="BC589" s="129">
        <f>IF(AZ589=3,G589,0)</f>
        <v>0</v>
      </c>
      <c r="BD589" s="129">
        <f>IF(AZ589=4,G589,0)</f>
        <v>0</v>
      </c>
      <c r="BE589" s="129">
        <f>IF(AZ589=5,G589,0)</f>
        <v>0</v>
      </c>
      <c r="CZ589" s="129">
        <v>0</v>
      </c>
    </row>
    <row r="590" spans="1:104" ht="12.75">
      <c r="A590" s="152">
        <v>138</v>
      </c>
      <c r="B590" s="153" t="s">
        <v>779</v>
      </c>
      <c r="C590" s="154" t="s">
        <v>780</v>
      </c>
      <c r="D590" s="155" t="s">
        <v>108</v>
      </c>
      <c r="E590" s="156">
        <v>14</v>
      </c>
      <c r="F590" s="182"/>
      <c r="G590" s="157">
        <f>E590*F590</f>
        <v>0</v>
      </c>
      <c r="O590" s="151">
        <v>2</v>
      </c>
      <c r="AA590" s="129">
        <v>1</v>
      </c>
      <c r="AB590" s="129">
        <v>7</v>
      </c>
      <c r="AC590" s="129">
        <v>7</v>
      </c>
      <c r="AZ590" s="129">
        <v>2</v>
      </c>
      <c r="BA590" s="129">
        <f>IF(AZ590=1,G590,0)</f>
        <v>0</v>
      </c>
      <c r="BB590" s="129">
        <f>IF(AZ590=2,G590,0)</f>
        <v>0</v>
      </c>
      <c r="BC590" s="129">
        <f>IF(AZ590=3,G590,0)</f>
        <v>0</v>
      </c>
      <c r="BD590" s="129">
        <f>IF(AZ590=4,G590,0)</f>
        <v>0</v>
      </c>
      <c r="BE590" s="129">
        <f>IF(AZ590=5,G590,0)</f>
        <v>0</v>
      </c>
      <c r="CZ590" s="129">
        <v>0</v>
      </c>
    </row>
    <row r="591" spans="1:15" ht="12.75">
      <c r="A591" s="158"/>
      <c r="B591" s="159"/>
      <c r="C591" s="559" t="s">
        <v>781</v>
      </c>
      <c r="D591" s="560"/>
      <c r="E591" s="161">
        <v>9</v>
      </c>
      <c r="F591" s="162"/>
      <c r="G591" s="163"/>
      <c r="M591" s="160" t="s">
        <v>781</v>
      </c>
      <c r="O591" s="151"/>
    </row>
    <row r="592" spans="1:15" ht="12.75">
      <c r="A592" s="158"/>
      <c r="B592" s="159"/>
      <c r="C592" s="559" t="s">
        <v>782</v>
      </c>
      <c r="D592" s="560"/>
      <c r="E592" s="161">
        <v>5</v>
      </c>
      <c r="F592" s="162"/>
      <c r="G592" s="163"/>
      <c r="M592" s="160" t="s">
        <v>782</v>
      </c>
      <c r="O592" s="151"/>
    </row>
    <row r="593" spans="1:104" ht="12.75">
      <c r="A593" s="152">
        <v>139</v>
      </c>
      <c r="B593" s="153" t="s">
        <v>783</v>
      </c>
      <c r="C593" s="154" t="s">
        <v>784</v>
      </c>
      <c r="D593" s="155" t="s">
        <v>108</v>
      </c>
      <c r="E593" s="156">
        <v>5</v>
      </c>
      <c r="F593" s="182"/>
      <c r="G593" s="157">
        <f>E593*F593</f>
        <v>0</v>
      </c>
      <c r="O593" s="151">
        <v>2</v>
      </c>
      <c r="AA593" s="129">
        <v>2</v>
      </c>
      <c r="AB593" s="129">
        <v>7</v>
      </c>
      <c r="AC593" s="129">
        <v>7</v>
      </c>
      <c r="AZ593" s="129">
        <v>2</v>
      </c>
      <c r="BA593" s="129">
        <f>IF(AZ593=1,G593,0)</f>
        <v>0</v>
      </c>
      <c r="BB593" s="129">
        <f>IF(AZ593=2,G593,0)</f>
        <v>0</v>
      </c>
      <c r="BC593" s="129">
        <f>IF(AZ593=3,G593,0)</f>
        <v>0</v>
      </c>
      <c r="BD593" s="129">
        <f>IF(AZ593=4,G593,0)</f>
        <v>0</v>
      </c>
      <c r="BE593" s="129">
        <f>IF(AZ593=5,G593,0)</f>
        <v>0</v>
      </c>
      <c r="CZ593" s="129">
        <v>0.00142</v>
      </c>
    </row>
    <row r="594" spans="1:15" ht="12.75">
      <c r="A594" s="158"/>
      <c r="B594" s="159"/>
      <c r="C594" s="559" t="s">
        <v>785</v>
      </c>
      <c r="D594" s="560"/>
      <c r="E594" s="161">
        <v>5</v>
      </c>
      <c r="F594" s="162"/>
      <c r="G594" s="163"/>
      <c r="M594" s="160" t="s">
        <v>785</v>
      </c>
      <c r="O594" s="151"/>
    </row>
    <row r="595" spans="1:104" ht="12.75">
      <c r="A595" s="152">
        <v>140</v>
      </c>
      <c r="B595" s="153" t="s">
        <v>786</v>
      </c>
      <c r="C595" s="154" t="s">
        <v>787</v>
      </c>
      <c r="D595" s="155" t="s">
        <v>108</v>
      </c>
      <c r="E595" s="156">
        <v>4</v>
      </c>
      <c r="F595" s="182"/>
      <c r="G595" s="157">
        <f>E595*F595</f>
        <v>0</v>
      </c>
      <c r="O595" s="151">
        <v>2</v>
      </c>
      <c r="AA595" s="129">
        <v>2</v>
      </c>
      <c r="AB595" s="129">
        <v>7</v>
      </c>
      <c r="AC595" s="129">
        <v>7</v>
      </c>
      <c r="AZ595" s="129">
        <v>2</v>
      </c>
      <c r="BA595" s="129">
        <f>IF(AZ595=1,G595,0)</f>
        <v>0</v>
      </c>
      <c r="BB595" s="129">
        <f>IF(AZ595=2,G595,0)</f>
        <v>0</v>
      </c>
      <c r="BC595" s="129">
        <f>IF(AZ595=3,G595,0)</f>
        <v>0</v>
      </c>
      <c r="BD595" s="129">
        <f>IF(AZ595=4,G595,0)</f>
        <v>0</v>
      </c>
      <c r="BE595" s="129">
        <f>IF(AZ595=5,G595,0)</f>
        <v>0</v>
      </c>
      <c r="CZ595" s="129">
        <v>0.00162</v>
      </c>
    </row>
    <row r="596" spans="1:15" ht="12.75">
      <c r="A596" s="158"/>
      <c r="B596" s="159"/>
      <c r="C596" s="559" t="s">
        <v>788</v>
      </c>
      <c r="D596" s="560"/>
      <c r="E596" s="161">
        <v>4</v>
      </c>
      <c r="F596" s="162"/>
      <c r="G596" s="163"/>
      <c r="M596" s="160" t="s">
        <v>788</v>
      </c>
      <c r="O596" s="151"/>
    </row>
    <row r="597" spans="1:104" ht="12.75">
      <c r="A597" s="152">
        <v>141</v>
      </c>
      <c r="B597" s="153" t="s">
        <v>789</v>
      </c>
      <c r="C597" s="154" t="s">
        <v>790</v>
      </c>
      <c r="D597" s="155" t="s">
        <v>108</v>
      </c>
      <c r="E597" s="156">
        <v>9</v>
      </c>
      <c r="F597" s="182"/>
      <c r="G597" s="157">
        <f>E597*F597</f>
        <v>0</v>
      </c>
      <c r="O597" s="151">
        <v>2</v>
      </c>
      <c r="AA597" s="129">
        <v>2</v>
      </c>
      <c r="AB597" s="129">
        <v>7</v>
      </c>
      <c r="AC597" s="129">
        <v>7</v>
      </c>
      <c r="AZ597" s="129">
        <v>2</v>
      </c>
      <c r="BA597" s="129">
        <f>IF(AZ597=1,G597,0)</f>
        <v>0</v>
      </c>
      <c r="BB597" s="129">
        <f>IF(AZ597=2,G597,0)</f>
        <v>0</v>
      </c>
      <c r="BC597" s="129">
        <f>IF(AZ597=3,G597,0)</f>
        <v>0</v>
      </c>
      <c r="BD597" s="129">
        <f>IF(AZ597=4,G597,0)</f>
        <v>0</v>
      </c>
      <c r="BE597" s="129">
        <f>IF(AZ597=5,G597,0)</f>
        <v>0</v>
      </c>
      <c r="CZ597" s="129">
        <v>0.00182</v>
      </c>
    </row>
    <row r="598" spans="1:15" ht="12.75">
      <c r="A598" s="158"/>
      <c r="B598" s="159"/>
      <c r="C598" s="559" t="s">
        <v>791</v>
      </c>
      <c r="D598" s="560"/>
      <c r="E598" s="161">
        <v>9</v>
      </c>
      <c r="F598" s="162"/>
      <c r="G598" s="163"/>
      <c r="M598" s="160" t="s">
        <v>791</v>
      </c>
      <c r="O598" s="151"/>
    </row>
    <row r="599" spans="1:104" ht="12.75">
      <c r="A599" s="152">
        <v>142</v>
      </c>
      <c r="B599" s="153" t="s">
        <v>792</v>
      </c>
      <c r="C599" s="154" t="s">
        <v>793</v>
      </c>
      <c r="D599" s="155" t="s">
        <v>108</v>
      </c>
      <c r="E599" s="156">
        <v>15</v>
      </c>
      <c r="F599" s="182"/>
      <c r="G599" s="157">
        <f>E599*F599</f>
        <v>0</v>
      </c>
      <c r="O599" s="151">
        <v>2</v>
      </c>
      <c r="AA599" s="129">
        <v>2</v>
      </c>
      <c r="AB599" s="129">
        <v>7</v>
      </c>
      <c r="AC599" s="129">
        <v>7</v>
      </c>
      <c r="AZ599" s="129">
        <v>2</v>
      </c>
      <c r="BA599" s="129">
        <f>IF(AZ599=1,G599,0)</f>
        <v>0</v>
      </c>
      <c r="BB599" s="129">
        <f>IF(AZ599=2,G599,0)</f>
        <v>0</v>
      </c>
      <c r="BC599" s="129">
        <f>IF(AZ599=3,G599,0)</f>
        <v>0</v>
      </c>
      <c r="BD599" s="129">
        <f>IF(AZ599=4,G599,0)</f>
        <v>0</v>
      </c>
      <c r="BE599" s="129">
        <f>IF(AZ599=5,G599,0)</f>
        <v>0</v>
      </c>
      <c r="CZ599" s="129">
        <v>0.00228</v>
      </c>
    </row>
    <row r="600" spans="1:15" ht="12.75">
      <c r="A600" s="158"/>
      <c r="B600" s="159"/>
      <c r="C600" s="559" t="s">
        <v>794</v>
      </c>
      <c r="D600" s="560"/>
      <c r="E600" s="161">
        <v>15</v>
      </c>
      <c r="F600" s="162"/>
      <c r="G600" s="163"/>
      <c r="M600" s="160" t="s">
        <v>794</v>
      </c>
      <c r="O600" s="151"/>
    </row>
    <row r="601" spans="1:104" ht="22.5">
      <c r="A601" s="152">
        <v>143</v>
      </c>
      <c r="B601" s="153" t="s">
        <v>795</v>
      </c>
      <c r="C601" s="154" t="s">
        <v>796</v>
      </c>
      <c r="D601" s="155" t="s">
        <v>69</v>
      </c>
      <c r="E601" s="156">
        <v>8</v>
      </c>
      <c r="F601" s="182"/>
      <c r="G601" s="157">
        <f>E601*F601</f>
        <v>0</v>
      </c>
      <c r="O601" s="151">
        <v>2</v>
      </c>
      <c r="AA601" s="129">
        <v>12</v>
      </c>
      <c r="AB601" s="129">
        <v>0</v>
      </c>
      <c r="AC601" s="129">
        <v>168</v>
      </c>
      <c r="AZ601" s="129">
        <v>2</v>
      </c>
      <c r="BA601" s="129">
        <f>IF(AZ601=1,G601,0)</f>
        <v>0</v>
      </c>
      <c r="BB601" s="129">
        <f>IF(AZ601=2,G601,0)</f>
        <v>0</v>
      </c>
      <c r="BC601" s="129">
        <f>IF(AZ601=3,G601,0)</f>
        <v>0</v>
      </c>
      <c r="BD601" s="129">
        <f>IF(AZ601=4,G601,0)</f>
        <v>0</v>
      </c>
      <c r="BE601" s="129">
        <f>IF(AZ601=5,G601,0)</f>
        <v>0</v>
      </c>
      <c r="CZ601" s="129">
        <v>0</v>
      </c>
    </row>
    <row r="602" spans="1:15" ht="12.75">
      <c r="A602" s="158"/>
      <c r="B602" s="159"/>
      <c r="C602" s="559" t="s">
        <v>797</v>
      </c>
      <c r="D602" s="560"/>
      <c r="E602" s="161">
        <v>8</v>
      </c>
      <c r="F602" s="162"/>
      <c r="G602" s="163"/>
      <c r="M602" s="160" t="s">
        <v>797</v>
      </c>
      <c r="O602" s="151"/>
    </row>
    <row r="603" spans="1:104" ht="22.5">
      <c r="A603" s="152">
        <v>144</v>
      </c>
      <c r="B603" s="153" t="s">
        <v>798</v>
      </c>
      <c r="C603" s="154" t="s">
        <v>799</v>
      </c>
      <c r="D603" s="155" t="s">
        <v>69</v>
      </c>
      <c r="E603" s="156">
        <v>6</v>
      </c>
      <c r="F603" s="182"/>
      <c r="G603" s="157">
        <f>E603*F603</f>
        <v>0</v>
      </c>
      <c r="O603" s="151">
        <v>2</v>
      </c>
      <c r="AA603" s="129">
        <v>12</v>
      </c>
      <c r="AB603" s="129">
        <v>0</v>
      </c>
      <c r="AC603" s="129">
        <v>169</v>
      </c>
      <c r="AZ603" s="129">
        <v>2</v>
      </c>
      <c r="BA603" s="129">
        <f>IF(AZ603=1,G603,0)</f>
        <v>0</v>
      </c>
      <c r="BB603" s="129">
        <f>IF(AZ603=2,G603,0)</f>
        <v>0</v>
      </c>
      <c r="BC603" s="129">
        <f>IF(AZ603=3,G603,0)</f>
        <v>0</v>
      </c>
      <c r="BD603" s="129">
        <f>IF(AZ603=4,G603,0)</f>
        <v>0</v>
      </c>
      <c r="BE603" s="129">
        <f>IF(AZ603=5,G603,0)</f>
        <v>0</v>
      </c>
      <c r="CZ603" s="129">
        <v>0</v>
      </c>
    </row>
    <row r="604" spans="1:15" ht="12.75">
      <c r="A604" s="158"/>
      <c r="B604" s="159"/>
      <c r="C604" s="559" t="s">
        <v>800</v>
      </c>
      <c r="D604" s="560"/>
      <c r="E604" s="161">
        <v>6</v>
      </c>
      <c r="F604" s="162"/>
      <c r="G604" s="163"/>
      <c r="M604" s="160" t="s">
        <v>800</v>
      </c>
      <c r="O604" s="151"/>
    </row>
    <row r="605" spans="1:104" ht="22.5">
      <c r="A605" s="152">
        <v>145</v>
      </c>
      <c r="B605" s="153" t="s">
        <v>801</v>
      </c>
      <c r="C605" s="154" t="s">
        <v>802</v>
      </c>
      <c r="D605" s="155" t="s">
        <v>69</v>
      </c>
      <c r="E605" s="156">
        <v>8</v>
      </c>
      <c r="F605" s="182"/>
      <c r="G605" s="157">
        <f>E605*F605</f>
        <v>0</v>
      </c>
      <c r="O605" s="151">
        <v>2</v>
      </c>
      <c r="AA605" s="129">
        <v>12</v>
      </c>
      <c r="AB605" s="129">
        <v>0</v>
      </c>
      <c r="AC605" s="129">
        <v>170</v>
      </c>
      <c r="AZ605" s="129">
        <v>2</v>
      </c>
      <c r="BA605" s="129">
        <f>IF(AZ605=1,G605,0)</f>
        <v>0</v>
      </c>
      <c r="BB605" s="129">
        <f>IF(AZ605=2,G605,0)</f>
        <v>0</v>
      </c>
      <c r="BC605" s="129">
        <f>IF(AZ605=3,G605,0)</f>
        <v>0</v>
      </c>
      <c r="BD605" s="129">
        <f>IF(AZ605=4,G605,0)</f>
        <v>0</v>
      </c>
      <c r="BE605" s="129">
        <f>IF(AZ605=5,G605,0)</f>
        <v>0</v>
      </c>
      <c r="CZ605" s="129">
        <v>0</v>
      </c>
    </row>
    <row r="606" spans="1:104" ht="22.5">
      <c r="A606" s="152">
        <v>146</v>
      </c>
      <c r="B606" s="153" t="s">
        <v>803</v>
      </c>
      <c r="C606" s="154" t="s">
        <v>804</v>
      </c>
      <c r="D606" s="155" t="s">
        <v>69</v>
      </c>
      <c r="E606" s="156">
        <v>6</v>
      </c>
      <c r="F606" s="182"/>
      <c r="G606" s="157">
        <f>E606*F606</f>
        <v>0</v>
      </c>
      <c r="O606" s="151">
        <v>2</v>
      </c>
      <c r="AA606" s="129">
        <v>12</v>
      </c>
      <c r="AB606" s="129">
        <v>0</v>
      </c>
      <c r="AC606" s="129">
        <v>171</v>
      </c>
      <c r="AZ606" s="129">
        <v>2</v>
      </c>
      <c r="BA606" s="129">
        <f>IF(AZ606=1,G606,0)</f>
        <v>0</v>
      </c>
      <c r="BB606" s="129">
        <f>IF(AZ606=2,G606,0)</f>
        <v>0</v>
      </c>
      <c r="BC606" s="129">
        <f>IF(AZ606=3,G606,0)</f>
        <v>0</v>
      </c>
      <c r="BD606" s="129">
        <f>IF(AZ606=4,G606,0)</f>
        <v>0</v>
      </c>
      <c r="BE606" s="129">
        <f>IF(AZ606=5,G606,0)</f>
        <v>0</v>
      </c>
      <c r="CZ606" s="129">
        <v>0</v>
      </c>
    </row>
    <row r="607" spans="1:15" ht="12.75">
      <c r="A607" s="158"/>
      <c r="B607" s="159"/>
      <c r="C607" s="559" t="s">
        <v>805</v>
      </c>
      <c r="D607" s="560"/>
      <c r="E607" s="161">
        <v>6</v>
      </c>
      <c r="F607" s="162"/>
      <c r="G607" s="163"/>
      <c r="M607" s="160" t="s">
        <v>805</v>
      </c>
      <c r="O607" s="151"/>
    </row>
    <row r="608" spans="1:104" ht="12.75">
      <c r="A608" s="152">
        <v>147</v>
      </c>
      <c r="B608" s="153" t="s">
        <v>806</v>
      </c>
      <c r="C608" s="154" t="s">
        <v>807</v>
      </c>
      <c r="D608" s="155" t="s">
        <v>69</v>
      </c>
      <c r="E608" s="156">
        <v>1</v>
      </c>
      <c r="F608" s="182"/>
      <c r="G608" s="157">
        <f aca="true" t="shared" si="6" ref="G608:G625">E608*F608</f>
        <v>0</v>
      </c>
      <c r="O608" s="151">
        <v>2</v>
      </c>
      <c r="AA608" s="129">
        <v>12</v>
      </c>
      <c r="AB608" s="129">
        <v>0</v>
      </c>
      <c r="AC608" s="129">
        <v>176</v>
      </c>
      <c r="AZ608" s="129">
        <v>2</v>
      </c>
      <c r="BA608" s="129">
        <f aca="true" t="shared" si="7" ref="BA608:BA625">IF(AZ608=1,G608,0)</f>
        <v>0</v>
      </c>
      <c r="BB608" s="129">
        <f aca="true" t="shared" si="8" ref="BB608:BB625">IF(AZ608=2,G608,0)</f>
        <v>0</v>
      </c>
      <c r="BC608" s="129">
        <f aca="true" t="shared" si="9" ref="BC608:BC625">IF(AZ608=3,G608,0)</f>
        <v>0</v>
      </c>
      <c r="BD608" s="129">
        <f aca="true" t="shared" si="10" ref="BD608:BD625">IF(AZ608=4,G608,0)</f>
        <v>0</v>
      </c>
      <c r="BE608" s="129">
        <f aca="true" t="shared" si="11" ref="BE608:BE625">IF(AZ608=5,G608,0)</f>
        <v>0</v>
      </c>
      <c r="CZ608" s="129">
        <v>0</v>
      </c>
    </row>
    <row r="609" spans="1:104" ht="12.75">
      <c r="A609" s="152">
        <v>148</v>
      </c>
      <c r="B609" s="153" t="s">
        <v>808</v>
      </c>
      <c r="C609" s="154" t="s">
        <v>809</v>
      </c>
      <c r="D609" s="155" t="s">
        <v>69</v>
      </c>
      <c r="E609" s="156">
        <v>2</v>
      </c>
      <c r="F609" s="182"/>
      <c r="G609" s="157">
        <f t="shared" si="6"/>
        <v>0</v>
      </c>
      <c r="O609" s="151">
        <v>2</v>
      </c>
      <c r="AA609" s="129">
        <v>12</v>
      </c>
      <c r="AB609" s="129">
        <v>0</v>
      </c>
      <c r="AC609" s="129">
        <v>177</v>
      </c>
      <c r="AZ609" s="129">
        <v>2</v>
      </c>
      <c r="BA609" s="129">
        <f t="shared" si="7"/>
        <v>0</v>
      </c>
      <c r="BB609" s="129">
        <f t="shared" si="8"/>
        <v>0</v>
      </c>
      <c r="BC609" s="129">
        <f t="shared" si="9"/>
        <v>0</v>
      </c>
      <c r="BD609" s="129">
        <f t="shared" si="10"/>
        <v>0</v>
      </c>
      <c r="BE609" s="129">
        <f t="shared" si="11"/>
        <v>0</v>
      </c>
      <c r="CZ609" s="129">
        <v>0</v>
      </c>
    </row>
    <row r="610" spans="1:104" ht="22.5">
      <c r="A610" s="152">
        <v>149</v>
      </c>
      <c r="B610" s="153" t="s">
        <v>810</v>
      </c>
      <c r="C610" s="154" t="s">
        <v>811</v>
      </c>
      <c r="D610" s="155" t="s">
        <v>69</v>
      </c>
      <c r="E610" s="156">
        <v>1</v>
      </c>
      <c r="F610" s="182"/>
      <c r="G610" s="157">
        <f t="shared" si="6"/>
        <v>0</v>
      </c>
      <c r="O610" s="151">
        <v>2</v>
      </c>
      <c r="AA610" s="129">
        <v>12</v>
      </c>
      <c r="AB610" s="129">
        <v>0</v>
      </c>
      <c r="AC610" s="129">
        <v>178</v>
      </c>
      <c r="AZ610" s="129">
        <v>2</v>
      </c>
      <c r="BA610" s="129">
        <f t="shared" si="7"/>
        <v>0</v>
      </c>
      <c r="BB610" s="129">
        <f t="shared" si="8"/>
        <v>0</v>
      </c>
      <c r="BC610" s="129">
        <f t="shared" si="9"/>
        <v>0</v>
      </c>
      <c r="BD610" s="129">
        <f t="shared" si="10"/>
        <v>0</v>
      </c>
      <c r="BE610" s="129">
        <f t="shared" si="11"/>
        <v>0</v>
      </c>
      <c r="CZ610" s="129">
        <v>0</v>
      </c>
    </row>
    <row r="611" spans="1:104" ht="12.75">
      <c r="A611" s="152">
        <v>150</v>
      </c>
      <c r="B611" s="153" t="s">
        <v>812</v>
      </c>
      <c r="C611" s="154" t="s">
        <v>813</v>
      </c>
      <c r="D611" s="155" t="s">
        <v>69</v>
      </c>
      <c r="E611" s="156">
        <v>1</v>
      </c>
      <c r="F611" s="182"/>
      <c r="G611" s="157">
        <f t="shared" si="6"/>
        <v>0</v>
      </c>
      <c r="O611" s="151">
        <v>2</v>
      </c>
      <c r="AA611" s="129">
        <v>12</v>
      </c>
      <c r="AB611" s="129">
        <v>0</v>
      </c>
      <c r="AC611" s="129">
        <v>179</v>
      </c>
      <c r="AZ611" s="129">
        <v>2</v>
      </c>
      <c r="BA611" s="129">
        <f t="shared" si="7"/>
        <v>0</v>
      </c>
      <c r="BB611" s="129">
        <f t="shared" si="8"/>
        <v>0</v>
      </c>
      <c r="BC611" s="129">
        <f t="shared" si="9"/>
        <v>0</v>
      </c>
      <c r="BD611" s="129">
        <f t="shared" si="10"/>
        <v>0</v>
      </c>
      <c r="BE611" s="129">
        <f t="shared" si="11"/>
        <v>0</v>
      </c>
      <c r="CZ611" s="129">
        <v>0</v>
      </c>
    </row>
    <row r="612" spans="1:104" ht="22.5">
      <c r="A612" s="152">
        <v>151</v>
      </c>
      <c r="B612" s="153" t="s">
        <v>814</v>
      </c>
      <c r="C612" s="154" t="s">
        <v>815</v>
      </c>
      <c r="D612" s="155" t="s">
        <v>69</v>
      </c>
      <c r="E612" s="156">
        <v>2</v>
      </c>
      <c r="F612" s="182"/>
      <c r="G612" s="157">
        <f t="shared" si="6"/>
        <v>0</v>
      </c>
      <c r="O612" s="151">
        <v>2</v>
      </c>
      <c r="AA612" s="129">
        <v>12</v>
      </c>
      <c r="AB612" s="129">
        <v>0</v>
      </c>
      <c r="AC612" s="129">
        <v>180</v>
      </c>
      <c r="AZ612" s="129">
        <v>2</v>
      </c>
      <c r="BA612" s="129">
        <f t="shared" si="7"/>
        <v>0</v>
      </c>
      <c r="BB612" s="129">
        <f t="shared" si="8"/>
        <v>0</v>
      </c>
      <c r="BC612" s="129">
        <f t="shared" si="9"/>
        <v>0</v>
      </c>
      <c r="BD612" s="129">
        <f t="shared" si="10"/>
        <v>0</v>
      </c>
      <c r="BE612" s="129">
        <f t="shared" si="11"/>
        <v>0</v>
      </c>
      <c r="CZ612" s="129">
        <v>0</v>
      </c>
    </row>
    <row r="613" spans="1:104" ht="22.5">
      <c r="A613" s="152">
        <v>152</v>
      </c>
      <c r="B613" s="153" t="s">
        <v>816</v>
      </c>
      <c r="C613" s="154" t="s">
        <v>817</v>
      </c>
      <c r="D613" s="155" t="s">
        <v>69</v>
      </c>
      <c r="E613" s="156">
        <v>2</v>
      </c>
      <c r="F613" s="182"/>
      <c r="G613" s="157">
        <f t="shared" si="6"/>
        <v>0</v>
      </c>
      <c r="O613" s="151">
        <v>2</v>
      </c>
      <c r="AA613" s="129">
        <v>12</v>
      </c>
      <c r="AB613" s="129">
        <v>0</v>
      </c>
      <c r="AC613" s="129">
        <v>181</v>
      </c>
      <c r="AZ613" s="129">
        <v>2</v>
      </c>
      <c r="BA613" s="129">
        <f t="shared" si="7"/>
        <v>0</v>
      </c>
      <c r="BB613" s="129">
        <f t="shared" si="8"/>
        <v>0</v>
      </c>
      <c r="BC613" s="129">
        <f t="shared" si="9"/>
        <v>0</v>
      </c>
      <c r="BD613" s="129">
        <f t="shared" si="10"/>
        <v>0</v>
      </c>
      <c r="BE613" s="129">
        <f t="shared" si="11"/>
        <v>0</v>
      </c>
      <c r="CZ613" s="129">
        <v>0</v>
      </c>
    </row>
    <row r="614" spans="1:104" ht="12.75">
      <c r="A614" s="152">
        <v>153</v>
      </c>
      <c r="B614" s="153" t="s">
        <v>818</v>
      </c>
      <c r="C614" s="154" t="s">
        <v>819</v>
      </c>
      <c r="D614" s="155" t="s">
        <v>69</v>
      </c>
      <c r="E614" s="156">
        <v>6</v>
      </c>
      <c r="F614" s="182"/>
      <c r="G614" s="157">
        <f t="shared" si="6"/>
        <v>0</v>
      </c>
      <c r="O614" s="151">
        <v>2</v>
      </c>
      <c r="AA614" s="129">
        <v>12</v>
      </c>
      <c r="AB614" s="129">
        <v>0</v>
      </c>
      <c r="AC614" s="129">
        <v>182</v>
      </c>
      <c r="AZ614" s="129">
        <v>2</v>
      </c>
      <c r="BA614" s="129">
        <f t="shared" si="7"/>
        <v>0</v>
      </c>
      <c r="BB614" s="129">
        <f t="shared" si="8"/>
        <v>0</v>
      </c>
      <c r="BC614" s="129">
        <f t="shared" si="9"/>
        <v>0</v>
      </c>
      <c r="BD614" s="129">
        <f t="shared" si="10"/>
        <v>0</v>
      </c>
      <c r="BE614" s="129">
        <f t="shared" si="11"/>
        <v>0</v>
      </c>
      <c r="CZ614" s="129">
        <v>0</v>
      </c>
    </row>
    <row r="615" spans="1:104" ht="12.75">
      <c r="A615" s="152">
        <v>154</v>
      </c>
      <c r="B615" s="153" t="s">
        <v>820</v>
      </c>
      <c r="C615" s="154" t="s">
        <v>821</v>
      </c>
      <c r="D615" s="155" t="s">
        <v>69</v>
      </c>
      <c r="E615" s="156">
        <v>2</v>
      </c>
      <c r="F615" s="182"/>
      <c r="G615" s="157">
        <f t="shared" si="6"/>
        <v>0</v>
      </c>
      <c r="O615" s="151">
        <v>2</v>
      </c>
      <c r="AA615" s="129">
        <v>12</v>
      </c>
      <c r="AB615" s="129">
        <v>0</v>
      </c>
      <c r="AC615" s="129">
        <v>183</v>
      </c>
      <c r="AZ615" s="129">
        <v>2</v>
      </c>
      <c r="BA615" s="129">
        <f t="shared" si="7"/>
        <v>0</v>
      </c>
      <c r="BB615" s="129">
        <f t="shared" si="8"/>
        <v>0</v>
      </c>
      <c r="BC615" s="129">
        <f t="shared" si="9"/>
        <v>0</v>
      </c>
      <c r="BD615" s="129">
        <f t="shared" si="10"/>
        <v>0</v>
      </c>
      <c r="BE615" s="129">
        <f t="shared" si="11"/>
        <v>0</v>
      </c>
      <c r="CZ615" s="129">
        <v>0</v>
      </c>
    </row>
    <row r="616" spans="1:104" ht="12.75">
      <c r="A616" s="152">
        <v>155</v>
      </c>
      <c r="B616" s="153" t="s">
        <v>822</v>
      </c>
      <c r="C616" s="154" t="s">
        <v>823</v>
      </c>
      <c r="D616" s="155" t="s">
        <v>69</v>
      </c>
      <c r="E616" s="156">
        <v>6</v>
      </c>
      <c r="F616" s="182"/>
      <c r="G616" s="157">
        <f t="shared" si="6"/>
        <v>0</v>
      </c>
      <c r="O616" s="151">
        <v>2</v>
      </c>
      <c r="AA616" s="129">
        <v>12</v>
      </c>
      <c r="AB616" s="129">
        <v>0</v>
      </c>
      <c r="AC616" s="129">
        <v>184</v>
      </c>
      <c r="AZ616" s="129">
        <v>2</v>
      </c>
      <c r="BA616" s="129">
        <f t="shared" si="7"/>
        <v>0</v>
      </c>
      <c r="BB616" s="129">
        <f t="shared" si="8"/>
        <v>0</v>
      </c>
      <c r="BC616" s="129">
        <f t="shared" si="9"/>
        <v>0</v>
      </c>
      <c r="BD616" s="129">
        <f t="shared" si="10"/>
        <v>0</v>
      </c>
      <c r="BE616" s="129">
        <f t="shared" si="11"/>
        <v>0</v>
      </c>
      <c r="CZ616" s="129">
        <v>0</v>
      </c>
    </row>
    <row r="617" spans="1:104" ht="22.5">
      <c r="A617" s="152">
        <v>156</v>
      </c>
      <c r="B617" s="153" t="s">
        <v>824</v>
      </c>
      <c r="C617" s="154" t="s">
        <v>825</v>
      </c>
      <c r="D617" s="155" t="s">
        <v>69</v>
      </c>
      <c r="E617" s="156">
        <v>2</v>
      </c>
      <c r="F617" s="182"/>
      <c r="G617" s="157">
        <f t="shared" si="6"/>
        <v>0</v>
      </c>
      <c r="O617" s="151">
        <v>2</v>
      </c>
      <c r="AA617" s="129">
        <v>12</v>
      </c>
      <c r="AB617" s="129">
        <v>0</v>
      </c>
      <c r="AC617" s="129">
        <v>185</v>
      </c>
      <c r="AZ617" s="129">
        <v>2</v>
      </c>
      <c r="BA617" s="129">
        <f t="shared" si="7"/>
        <v>0</v>
      </c>
      <c r="BB617" s="129">
        <f t="shared" si="8"/>
        <v>0</v>
      </c>
      <c r="BC617" s="129">
        <f t="shared" si="9"/>
        <v>0</v>
      </c>
      <c r="BD617" s="129">
        <f t="shared" si="10"/>
        <v>0</v>
      </c>
      <c r="BE617" s="129">
        <f t="shared" si="11"/>
        <v>0</v>
      </c>
      <c r="CZ617" s="129">
        <v>0</v>
      </c>
    </row>
    <row r="618" spans="1:104" ht="22.5">
      <c r="A618" s="152">
        <v>157</v>
      </c>
      <c r="B618" s="153" t="s">
        <v>826</v>
      </c>
      <c r="C618" s="154" t="s">
        <v>827</v>
      </c>
      <c r="D618" s="155" t="s">
        <v>69</v>
      </c>
      <c r="E618" s="156">
        <v>2</v>
      </c>
      <c r="F618" s="182"/>
      <c r="G618" s="157">
        <f t="shared" si="6"/>
        <v>0</v>
      </c>
      <c r="O618" s="151">
        <v>2</v>
      </c>
      <c r="AA618" s="129">
        <v>12</v>
      </c>
      <c r="AB618" s="129">
        <v>0</v>
      </c>
      <c r="AC618" s="129">
        <v>186</v>
      </c>
      <c r="AZ618" s="129">
        <v>2</v>
      </c>
      <c r="BA618" s="129">
        <f t="shared" si="7"/>
        <v>0</v>
      </c>
      <c r="BB618" s="129">
        <f t="shared" si="8"/>
        <v>0</v>
      </c>
      <c r="BC618" s="129">
        <f t="shared" si="9"/>
        <v>0</v>
      </c>
      <c r="BD618" s="129">
        <f t="shared" si="10"/>
        <v>0</v>
      </c>
      <c r="BE618" s="129">
        <f t="shared" si="11"/>
        <v>0</v>
      </c>
      <c r="CZ618" s="129">
        <v>0</v>
      </c>
    </row>
    <row r="619" spans="1:104" ht="12.75">
      <c r="A619" s="152">
        <v>158</v>
      </c>
      <c r="B619" s="153" t="s">
        <v>828</v>
      </c>
      <c r="C619" s="154" t="s">
        <v>829</v>
      </c>
      <c r="D619" s="155" t="s">
        <v>69</v>
      </c>
      <c r="E619" s="156">
        <v>5</v>
      </c>
      <c r="F619" s="182"/>
      <c r="G619" s="157">
        <f t="shared" si="6"/>
        <v>0</v>
      </c>
      <c r="O619" s="151">
        <v>2</v>
      </c>
      <c r="AA619" s="129">
        <v>12</v>
      </c>
      <c r="AB619" s="129">
        <v>0</v>
      </c>
      <c r="AC619" s="129">
        <v>187</v>
      </c>
      <c r="AZ619" s="129">
        <v>2</v>
      </c>
      <c r="BA619" s="129">
        <f t="shared" si="7"/>
        <v>0</v>
      </c>
      <c r="BB619" s="129">
        <f t="shared" si="8"/>
        <v>0</v>
      </c>
      <c r="BC619" s="129">
        <f t="shared" si="9"/>
        <v>0</v>
      </c>
      <c r="BD619" s="129">
        <f t="shared" si="10"/>
        <v>0</v>
      </c>
      <c r="BE619" s="129">
        <f t="shared" si="11"/>
        <v>0</v>
      </c>
      <c r="CZ619" s="129">
        <v>0</v>
      </c>
    </row>
    <row r="620" spans="1:104" ht="22.5">
      <c r="A620" s="152">
        <v>159</v>
      </c>
      <c r="B620" s="153" t="s">
        <v>830</v>
      </c>
      <c r="C620" s="154" t="s">
        <v>831</v>
      </c>
      <c r="D620" s="155" t="s">
        <v>69</v>
      </c>
      <c r="E620" s="156">
        <v>1</v>
      </c>
      <c r="F620" s="182"/>
      <c r="G620" s="157">
        <f t="shared" si="6"/>
        <v>0</v>
      </c>
      <c r="O620" s="151">
        <v>2</v>
      </c>
      <c r="AA620" s="129">
        <v>12</v>
      </c>
      <c r="AB620" s="129">
        <v>0</v>
      </c>
      <c r="AC620" s="129">
        <v>188</v>
      </c>
      <c r="AZ620" s="129">
        <v>2</v>
      </c>
      <c r="BA620" s="129">
        <f t="shared" si="7"/>
        <v>0</v>
      </c>
      <c r="BB620" s="129">
        <f t="shared" si="8"/>
        <v>0</v>
      </c>
      <c r="BC620" s="129">
        <f t="shared" si="9"/>
        <v>0</v>
      </c>
      <c r="BD620" s="129">
        <f t="shared" si="10"/>
        <v>0</v>
      </c>
      <c r="BE620" s="129">
        <f t="shared" si="11"/>
        <v>0</v>
      </c>
      <c r="CZ620" s="129">
        <v>0</v>
      </c>
    </row>
    <row r="621" spans="1:104" ht="22.5">
      <c r="A621" s="152">
        <v>160</v>
      </c>
      <c r="B621" s="153" t="s">
        <v>832</v>
      </c>
      <c r="C621" s="154" t="s">
        <v>833</v>
      </c>
      <c r="D621" s="155" t="s">
        <v>69</v>
      </c>
      <c r="E621" s="156">
        <v>1</v>
      </c>
      <c r="F621" s="182"/>
      <c r="G621" s="157">
        <f t="shared" si="6"/>
        <v>0</v>
      </c>
      <c r="O621" s="151">
        <v>2</v>
      </c>
      <c r="AA621" s="129">
        <v>12</v>
      </c>
      <c r="AB621" s="129">
        <v>0</v>
      </c>
      <c r="AC621" s="129">
        <v>189</v>
      </c>
      <c r="AZ621" s="129">
        <v>2</v>
      </c>
      <c r="BA621" s="129">
        <f t="shared" si="7"/>
        <v>0</v>
      </c>
      <c r="BB621" s="129">
        <f t="shared" si="8"/>
        <v>0</v>
      </c>
      <c r="BC621" s="129">
        <f t="shared" si="9"/>
        <v>0</v>
      </c>
      <c r="BD621" s="129">
        <f t="shared" si="10"/>
        <v>0</v>
      </c>
      <c r="BE621" s="129">
        <f t="shared" si="11"/>
        <v>0</v>
      </c>
      <c r="CZ621" s="129">
        <v>0</v>
      </c>
    </row>
    <row r="622" spans="1:104" ht="22.5">
      <c r="A622" s="152">
        <v>161</v>
      </c>
      <c r="B622" s="153" t="s">
        <v>834</v>
      </c>
      <c r="C622" s="154" t="s">
        <v>835</v>
      </c>
      <c r="D622" s="155" t="s">
        <v>69</v>
      </c>
      <c r="E622" s="156">
        <v>1</v>
      </c>
      <c r="F622" s="182"/>
      <c r="G622" s="157">
        <f t="shared" si="6"/>
        <v>0</v>
      </c>
      <c r="O622" s="151">
        <v>2</v>
      </c>
      <c r="AA622" s="129">
        <v>12</v>
      </c>
      <c r="AB622" s="129">
        <v>0</v>
      </c>
      <c r="AC622" s="129">
        <v>190</v>
      </c>
      <c r="AZ622" s="129">
        <v>2</v>
      </c>
      <c r="BA622" s="129">
        <f t="shared" si="7"/>
        <v>0</v>
      </c>
      <c r="BB622" s="129">
        <f t="shared" si="8"/>
        <v>0</v>
      </c>
      <c r="BC622" s="129">
        <f t="shared" si="9"/>
        <v>0</v>
      </c>
      <c r="BD622" s="129">
        <f t="shared" si="10"/>
        <v>0</v>
      </c>
      <c r="BE622" s="129">
        <f t="shared" si="11"/>
        <v>0</v>
      </c>
      <c r="CZ622" s="129">
        <v>0</v>
      </c>
    </row>
    <row r="623" spans="1:104" ht="22.5">
      <c r="A623" s="152">
        <v>162</v>
      </c>
      <c r="B623" s="153" t="s">
        <v>836</v>
      </c>
      <c r="C623" s="154" t="s">
        <v>837</v>
      </c>
      <c r="D623" s="155" t="s">
        <v>69</v>
      </c>
      <c r="E623" s="156">
        <v>1</v>
      </c>
      <c r="F623" s="182"/>
      <c r="G623" s="157">
        <f t="shared" si="6"/>
        <v>0</v>
      </c>
      <c r="O623" s="151">
        <v>2</v>
      </c>
      <c r="AA623" s="129">
        <v>12</v>
      </c>
      <c r="AB623" s="129">
        <v>0</v>
      </c>
      <c r="AC623" s="129">
        <v>191</v>
      </c>
      <c r="AZ623" s="129">
        <v>2</v>
      </c>
      <c r="BA623" s="129">
        <f t="shared" si="7"/>
        <v>0</v>
      </c>
      <c r="BB623" s="129">
        <f t="shared" si="8"/>
        <v>0</v>
      </c>
      <c r="BC623" s="129">
        <f t="shared" si="9"/>
        <v>0</v>
      </c>
      <c r="BD623" s="129">
        <f t="shared" si="10"/>
        <v>0</v>
      </c>
      <c r="BE623" s="129">
        <f t="shared" si="11"/>
        <v>0</v>
      </c>
      <c r="CZ623" s="129">
        <v>0</v>
      </c>
    </row>
    <row r="624" spans="1:104" ht="22.5">
      <c r="A624" s="152">
        <v>163</v>
      </c>
      <c r="B624" s="153" t="s">
        <v>838</v>
      </c>
      <c r="C624" s="154" t="s">
        <v>839</v>
      </c>
      <c r="D624" s="155" t="s">
        <v>69</v>
      </c>
      <c r="E624" s="156">
        <v>1</v>
      </c>
      <c r="F624" s="182"/>
      <c r="G624" s="157">
        <f t="shared" si="6"/>
        <v>0</v>
      </c>
      <c r="O624" s="151">
        <v>2</v>
      </c>
      <c r="AA624" s="129">
        <v>12</v>
      </c>
      <c r="AB624" s="129">
        <v>0</v>
      </c>
      <c r="AC624" s="129">
        <v>192</v>
      </c>
      <c r="AZ624" s="129">
        <v>2</v>
      </c>
      <c r="BA624" s="129">
        <f t="shared" si="7"/>
        <v>0</v>
      </c>
      <c r="BB624" s="129">
        <f t="shared" si="8"/>
        <v>0</v>
      </c>
      <c r="BC624" s="129">
        <f t="shared" si="9"/>
        <v>0</v>
      </c>
      <c r="BD624" s="129">
        <f t="shared" si="10"/>
        <v>0</v>
      </c>
      <c r="BE624" s="129">
        <f t="shared" si="11"/>
        <v>0</v>
      </c>
      <c r="CZ624" s="129">
        <v>0</v>
      </c>
    </row>
    <row r="625" spans="1:104" ht="22.5">
      <c r="A625" s="152">
        <v>164</v>
      </c>
      <c r="B625" s="153" t="s">
        <v>840</v>
      </c>
      <c r="C625" s="154" t="s">
        <v>1098</v>
      </c>
      <c r="D625" s="155" t="s">
        <v>56</v>
      </c>
      <c r="E625" s="156">
        <f>SUM(G582:G624)/100</f>
        <v>0</v>
      </c>
      <c r="F625" s="183"/>
      <c r="G625" s="157">
        <f t="shared" si="6"/>
        <v>0</v>
      </c>
      <c r="O625" s="151">
        <v>2</v>
      </c>
      <c r="AA625" s="129">
        <v>7</v>
      </c>
      <c r="AB625" s="129">
        <v>1002</v>
      </c>
      <c r="AC625" s="129">
        <v>5</v>
      </c>
      <c r="AZ625" s="129">
        <v>2</v>
      </c>
      <c r="BA625" s="129">
        <f t="shared" si="7"/>
        <v>0</v>
      </c>
      <c r="BB625" s="129">
        <f t="shared" si="8"/>
        <v>0</v>
      </c>
      <c r="BC625" s="129">
        <f t="shared" si="9"/>
        <v>0</v>
      </c>
      <c r="BD625" s="129">
        <f t="shared" si="10"/>
        <v>0</v>
      </c>
      <c r="BE625" s="129">
        <f t="shared" si="11"/>
        <v>0</v>
      </c>
      <c r="CZ625" s="129">
        <v>0</v>
      </c>
    </row>
    <row r="626" spans="1:57" ht="12.75">
      <c r="A626" s="164"/>
      <c r="B626" s="165" t="s">
        <v>70</v>
      </c>
      <c r="C626" s="166" t="str">
        <f>CONCATENATE(B582," ",C582)</f>
        <v>766 Konstrukce truhlářské</v>
      </c>
      <c r="D626" s="164"/>
      <c r="E626" s="167"/>
      <c r="F626" s="167"/>
      <c r="G626" s="168">
        <f>SUM(G582:G625)</f>
        <v>0</v>
      </c>
      <c r="O626" s="151">
        <v>4</v>
      </c>
      <c r="BA626" s="169">
        <f>SUM(BA582:BA625)</f>
        <v>0</v>
      </c>
      <c r="BB626" s="169">
        <f>SUM(BB582:BB625)</f>
        <v>0</v>
      </c>
      <c r="BC626" s="169">
        <f>SUM(BC582:BC625)</f>
        <v>0</v>
      </c>
      <c r="BD626" s="169">
        <f>SUM(BD582:BD625)</f>
        <v>0</v>
      </c>
      <c r="BE626" s="169">
        <f>SUM(BE582:BE625)</f>
        <v>0</v>
      </c>
    </row>
    <row r="627" spans="1:15" ht="12.75">
      <c r="A627" s="144" t="s">
        <v>67</v>
      </c>
      <c r="B627" s="145" t="s">
        <v>841</v>
      </c>
      <c r="C627" s="146" t="s">
        <v>842</v>
      </c>
      <c r="D627" s="147"/>
      <c r="E627" s="148"/>
      <c r="F627" s="148"/>
      <c r="G627" s="149"/>
      <c r="H627" s="150"/>
      <c r="I627" s="150"/>
      <c r="O627" s="151">
        <v>1</v>
      </c>
    </row>
    <row r="628" spans="1:104" ht="12.75">
      <c r="A628" s="152">
        <v>165</v>
      </c>
      <c r="B628" s="153" t="s">
        <v>843</v>
      </c>
      <c r="C628" s="154" t="s">
        <v>844</v>
      </c>
      <c r="D628" s="155" t="s">
        <v>102</v>
      </c>
      <c r="E628" s="156">
        <v>87.163</v>
      </c>
      <c r="F628" s="182"/>
      <c r="G628" s="157">
        <f>E628*F628</f>
        <v>0</v>
      </c>
      <c r="O628" s="151">
        <v>2</v>
      </c>
      <c r="AA628" s="129">
        <v>1</v>
      </c>
      <c r="AB628" s="129">
        <v>7</v>
      </c>
      <c r="AC628" s="129">
        <v>7</v>
      </c>
      <c r="AZ628" s="129">
        <v>2</v>
      </c>
      <c r="BA628" s="129">
        <f>IF(AZ628=1,G628,0)</f>
        <v>0</v>
      </c>
      <c r="BB628" s="129">
        <f>IF(AZ628=2,G628,0)</f>
        <v>0</v>
      </c>
      <c r="BC628" s="129">
        <f>IF(AZ628=3,G628,0)</f>
        <v>0</v>
      </c>
      <c r="BD628" s="129">
        <f>IF(AZ628=4,G628,0)</f>
        <v>0</v>
      </c>
      <c r="BE628" s="129">
        <f>IF(AZ628=5,G628,0)</f>
        <v>0</v>
      </c>
      <c r="CZ628" s="129">
        <v>0</v>
      </c>
    </row>
    <row r="629" spans="1:15" ht="12.75">
      <c r="A629" s="158"/>
      <c r="B629" s="159"/>
      <c r="C629" s="559" t="s">
        <v>845</v>
      </c>
      <c r="D629" s="560"/>
      <c r="E629" s="161">
        <v>26.4</v>
      </c>
      <c r="F629" s="162"/>
      <c r="G629" s="163"/>
      <c r="M629" s="160" t="s">
        <v>845</v>
      </c>
      <c r="O629" s="151"/>
    </row>
    <row r="630" spans="1:15" ht="12.75">
      <c r="A630" s="158"/>
      <c r="B630" s="159"/>
      <c r="C630" s="559" t="s">
        <v>680</v>
      </c>
      <c r="D630" s="560"/>
      <c r="E630" s="161">
        <v>46</v>
      </c>
      <c r="F630" s="162"/>
      <c r="G630" s="163"/>
      <c r="M630" s="160" t="s">
        <v>680</v>
      </c>
      <c r="O630" s="151"/>
    </row>
    <row r="631" spans="1:15" ht="12.75">
      <c r="A631" s="158"/>
      <c r="B631" s="159"/>
      <c r="C631" s="559" t="s">
        <v>846</v>
      </c>
      <c r="D631" s="560"/>
      <c r="E631" s="161">
        <v>14.763</v>
      </c>
      <c r="F631" s="162"/>
      <c r="G631" s="163"/>
      <c r="M631" s="160" t="s">
        <v>846</v>
      </c>
      <c r="O631" s="151"/>
    </row>
    <row r="632" spans="1:104" ht="12.75">
      <c r="A632" s="152">
        <v>166</v>
      </c>
      <c r="B632" s="153" t="s">
        <v>847</v>
      </c>
      <c r="C632" s="154" t="s">
        <v>848</v>
      </c>
      <c r="D632" s="155" t="s">
        <v>102</v>
      </c>
      <c r="E632" s="156">
        <v>87.17</v>
      </c>
      <c r="F632" s="182"/>
      <c r="G632" s="157">
        <f>E632*F632</f>
        <v>0</v>
      </c>
      <c r="O632" s="151">
        <v>2</v>
      </c>
      <c r="AA632" s="129">
        <v>1</v>
      </c>
      <c r="AB632" s="129">
        <v>7</v>
      </c>
      <c r="AC632" s="129">
        <v>7</v>
      </c>
      <c r="AZ632" s="129">
        <v>2</v>
      </c>
      <c r="BA632" s="129">
        <f>IF(AZ632=1,G632,0)</f>
        <v>0</v>
      </c>
      <c r="BB632" s="129">
        <f>IF(AZ632=2,G632,0)</f>
        <v>0</v>
      </c>
      <c r="BC632" s="129">
        <f>IF(AZ632=3,G632,0)</f>
        <v>0</v>
      </c>
      <c r="BD632" s="129">
        <f>IF(AZ632=4,G632,0)</f>
        <v>0</v>
      </c>
      <c r="BE632" s="129">
        <f>IF(AZ632=5,G632,0)</f>
        <v>0</v>
      </c>
      <c r="CZ632" s="129">
        <v>0</v>
      </c>
    </row>
    <row r="633" spans="1:15" ht="12.75">
      <c r="A633" s="158"/>
      <c r="B633" s="159"/>
      <c r="C633" s="559" t="s">
        <v>849</v>
      </c>
      <c r="D633" s="560"/>
      <c r="E633" s="161">
        <v>87.17</v>
      </c>
      <c r="F633" s="162"/>
      <c r="G633" s="163"/>
      <c r="M633" s="160" t="s">
        <v>849</v>
      </c>
      <c r="O633" s="151"/>
    </row>
    <row r="634" spans="1:57" ht="12.75">
      <c r="A634" s="164"/>
      <c r="B634" s="165" t="s">
        <v>70</v>
      </c>
      <c r="C634" s="166" t="str">
        <f>CONCATENATE(B627," ",C627)</f>
        <v>767 Konstrukce zámečnické</v>
      </c>
      <c r="D634" s="164"/>
      <c r="E634" s="167"/>
      <c r="F634" s="167"/>
      <c r="G634" s="168">
        <f>SUM(G627:G633)</f>
        <v>0</v>
      </c>
      <c r="O634" s="151">
        <v>4</v>
      </c>
      <c r="BA634" s="169">
        <f>SUM(BA627:BA633)</f>
        <v>0</v>
      </c>
      <c r="BB634" s="169">
        <f>SUM(BB627:BB633)</f>
        <v>0</v>
      </c>
      <c r="BC634" s="169">
        <f>SUM(BC627:BC633)</f>
        <v>0</v>
      </c>
      <c r="BD634" s="169">
        <f>SUM(BD627:BD633)</f>
        <v>0</v>
      </c>
      <c r="BE634" s="169">
        <f>SUM(BE627:BE633)</f>
        <v>0</v>
      </c>
    </row>
    <row r="635" spans="1:15" ht="12.75">
      <c r="A635" s="144" t="s">
        <v>67</v>
      </c>
      <c r="B635" s="145" t="s">
        <v>850</v>
      </c>
      <c r="C635" s="146" t="s">
        <v>851</v>
      </c>
      <c r="D635" s="147"/>
      <c r="E635" s="148"/>
      <c r="F635" s="148"/>
      <c r="G635" s="149"/>
      <c r="H635" s="150"/>
      <c r="I635" s="150"/>
      <c r="O635" s="151">
        <v>1</v>
      </c>
    </row>
    <row r="636" spans="1:104" ht="12.75">
      <c r="A636" s="152">
        <v>167</v>
      </c>
      <c r="B636" s="153" t="s">
        <v>852</v>
      </c>
      <c r="C636" s="154" t="s">
        <v>853</v>
      </c>
      <c r="D636" s="155" t="s">
        <v>195</v>
      </c>
      <c r="E636" s="156">
        <v>111.16</v>
      </c>
      <c r="F636" s="182"/>
      <c r="G636" s="157">
        <f>E636*F636</f>
        <v>0</v>
      </c>
      <c r="O636" s="151">
        <v>2</v>
      </c>
      <c r="AA636" s="129">
        <v>1</v>
      </c>
      <c r="AB636" s="129">
        <v>7</v>
      </c>
      <c r="AC636" s="129">
        <v>7</v>
      </c>
      <c r="AZ636" s="129">
        <v>2</v>
      </c>
      <c r="BA636" s="129">
        <f>IF(AZ636=1,G636,0)</f>
        <v>0</v>
      </c>
      <c r="BB636" s="129">
        <f>IF(AZ636=2,G636,0)</f>
        <v>0</v>
      </c>
      <c r="BC636" s="129">
        <f>IF(AZ636=3,G636,0)</f>
        <v>0</v>
      </c>
      <c r="BD636" s="129">
        <f>IF(AZ636=4,G636,0)</f>
        <v>0</v>
      </c>
      <c r="BE636" s="129">
        <f>IF(AZ636=5,G636,0)</f>
        <v>0</v>
      </c>
      <c r="CZ636" s="129">
        <v>4E-05</v>
      </c>
    </row>
    <row r="637" spans="1:15" ht="12.75">
      <c r="A637" s="158"/>
      <c r="B637" s="159"/>
      <c r="C637" s="559" t="s">
        <v>854</v>
      </c>
      <c r="D637" s="560"/>
      <c r="E637" s="161">
        <v>43.4</v>
      </c>
      <c r="F637" s="162"/>
      <c r="G637" s="163"/>
      <c r="M637" s="160" t="s">
        <v>854</v>
      </c>
      <c r="O637" s="151"/>
    </row>
    <row r="638" spans="1:15" ht="12.75">
      <c r="A638" s="158"/>
      <c r="B638" s="159"/>
      <c r="C638" s="559" t="s">
        <v>855</v>
      </c>
      <c r="D638" s="560"/>
      <c r="E638" s="161">
        <v>67.76</v>
      </c>
      <c r="F638" s="162"/>
      <c r="G638" s="163"/>
      <c r="M638" s="160" t="s">
        <v>855</v>
      </c>
      <c r="O638" s="151"/>
    </row>
    <row r="639" spans="1:104" ht="12.75">
      <c r="A639" s="152">
        <v>168</v>
      </c>
      <c r="B639" s="153" t="s">
        <v>856</v>
      </c>
      <c r="C639" s="154" t="s">
        <v>857</v>
      </c>
      <c r="D639" s="155" t="s">
        <v>102</v>
      </c>
      <c r="E639" s="156">
        <v>79.4</v>
      </c>
      <c r="F639" s="182"/>
      <c r="G639" s="157">
        <f>E639*F639</f>
        <v>0</v>
      </c>
      <c r="O639" s="151">
        <v>2</v>
      </c>
      <c r="AA639" s="129">
        <v>1</v>
      </c>
      <c r="AB639" s="129">
        <v>7</v>
      </c>
      <c r="AC639" s="129">
        <v>7</v>
      </c>
      <c r="AZ639" s="129">
        <v>2</v>
      </c>
      <c r="BA639" s="129">
        <f>IF(AZ639=1,G639,0)</f>
        <v>0</v>
      </c>
      <c r="BB639" s="129">
        <f>IF(AZ639=2,G639,0)</f>
        <v>0</v>
      </c>
      <c r="BC639" s="129">
        <f>IF(AZ639=3,G639,0)</f>
        <v>0</v>
      </c>
      <c r="BD639" s="129">
        <f>IF(AZ639=4,G639,0)</f>
        <v>0</v>
      </c>
      <c r="BE639" s="129">
        <f>IF(AZ639=5,G639,0)</f>
        <v>0</v>
      </c>
      <c r="CZ639" s="129">
        <v>0.0012</v>
      </c>
    </row>
    <row r="640" spans="1:15" ht="12.75">
      <c r="A640" s="158"/>
      <c r="B640" s="159"/>
      <c r="C640" s="559" t="s">
        <v>710</v>
      </c>
      <c r="D640" s="560"/>
      <c r="E640" s="161">
        <v>31</v>
      </c>
      <c r="F640" s="162"/>
      <c r="G640" s="163"/>
      <c r="M640" s="160" t="s">
        <v>710</v>
      </c>
      <c r="O640" s="151"/>
    </row>
    <row r="641" spans="1:15" ht="12.75">
      <c r="A641" s="158"/>
      <c r="B641" s="159"/>
      <c r="C641" s="559" t="s">
        <v>711</v>
      </c>
      <c r="D641" s="560"/>
      <c r="E641" s="161">
        <v>48.4</v>
      </c>
      <c r="F641" s="162"/>
      <c r="G641" s="163"/>
      <c r="M641" s="160" t="s">
        <v>711</v>
      </c>
      <c r="O641" s="151"/>
    </row>
    <row r="642" spans="1:104" ht="22.5">
      <c r="A642" s="152">
        <v>169</v>
      </c>
      <c r="B642" s="153" t="s">
        <v>858</v>
      </c>
      <c r="C642" s="154" t="s">
        <v>859</v>
      </c>
      <c r="D642" s="155" t="s">
        <v>102</v>
      </c>
      <c r="E642" s="156">
        <v>79.4</v>
      </c>
      <c r="F642" s="182"/>
      <c r="G642" s="157">
        <f>E642*F642</f>
        <v>0</v>
      </c>
      <c r="O642" s="151">
        <v>2</v>
      </c>
      <c r="AA642" s="129">
        <v>2</v>
      </c>
      <c r="AB642" s="129">
        <v>7</v>
      </c>
      <c r="AC642" s="129">
        <v>7</v>
      </c>
      <c r="AZ642" s="129">
        <v>2</v>
      </c>
      <c r="BA642" s="129">
        <f>IF(AZ642=1,G642,0)</f>
        <v>0</v>
      </c>
      <c r="BB642" s="129">
        <f>IF(AZ642=2,G642,0)</f>
        <v>0</v>
      </c>
      <c r="BC642" s="129">
        <f>IF(AZ642=3,G642,0)</f>
        <v>0</v>
      </c>
      <c r="BD642" s="129">
        <f>IF(AZ642=4,G642,0)</f>
        <v>0</v>
      </c>
      <c r="BE642" s="129">
        <f>IF(AZ642=5,G642,0)</f>
        <v>0</v>
      </c>
      <c r="CZ642" s="129">
        <v>0.00284</v>
      </c>
    </row>
    <row r="643" spans="1:15" ht="12.75">
      <c r="A643" s="158"/>
      <c r="B643" s="159"/>
      <c r="C643" s="559" t="s">
        <v>860</v>
      </c>
      <c r="D643" s="560"/>
      <c r="E643" s="161">
        <v>79.4</v>
      </c>
      <c r="F643" s="162"/>
      <c r="G643" s="163"/>
      <c r="M643" s="160" t="s">
        <v>860</v>
      </c>
      <c r="O643" s="151"/>
    </row>
    <row r="644" spans="1:104" ht="12.75">
      <c r="A644" s="152">
        <v>170</v>
      </c>
      <c r="B644" s="153" t="s">
        <v>861</v>
      </c>
      <c r="C644" s="154" t="s">
        <v>862</v>
      </c>
      <c r="D644" s="155" t="s">
        <v>102</v>
      </c>
      <c r="E644" s="156">
        <v>87.34</v>
      </c>
      <c r="F644" s="182"/>
      <c r="G644" s="157">
        <f>E644*F644</f>
        <v>0</v>
      </c>
      <c r="O644" s="151">
        <v>2</v>
      </c>
      <c r="AA644" s="129">
        <v>12</v>
      </c>
      <c r="AB644" s="129">
        <v>0</v>
      </c>
      <c r="AC644" s="129">
        <v>140</v>
      </c>
      <c r="AZ644" s="129">
        <v>2</v>
      </c>
      <c r="BA644" s="129">
        <f>IF(AZ644=1,G644,0)</f>
        <v>0</v>
      </c>
      <c r="BB644" s="129">
        <f>IF(AZ644=2,G644,0)</f>
        <v>0</v>
      </c>
      <c r="BC644" s="129">
        <f>IF(AZ644=3,G644,0)</f>
        <v>0</v>
      </c>
      <c r="BD644" s="129">
        <f>IF(AZ644=4,G644,0)</f>
        <v>0</v>
      </c>
      <c r="BE644" s="129">
        <f>IF(AZ644=5,G644,0)</f>
        <v>0</v>
      </c>
      <c r="CZ644" s="129">
        <v>0</v>
      </c>
    </row>
    <row r="645" spans="1:15" ht="12.75">
      <c r="A645" s="158"/>
      <c r="B645" s="159"/>
      <c r="C645" s="559" t="s">
        <v>863</v>
      </c>
      <c r="D645" s="560"/>
      <c r="E645" s="161">
        <v>87.34</v>
      </c>
      <c r="F645" s="162"/>
      <c r="G645" s="163"/>
      <c r="M645" s="160" t="s">
        <v>863</v>
      </c>
      <c r="O645" s="151"/>
    </row>
    <row r="646" spans="1:104" ht="12.75">
      <c r="A646" s="152">
        <v>171</v>
      </c>
      <c r="B646" s="153" t="s">
        <v>864</v>
      </c>
      <c r="C646" s="154" t="s">
        <v>865</v>
      </c>
      <c r="D646" s="155" t="s">
        <v>56</v>
      </c>
      <c r="E646" s="156">
        <f>SUM(G635:G645)/100</f>
        <v>0</v>
      </c>
      <c r="F646" s="183"/>
      <c r="G646" s="157">
        <f>E646*F646</f>
        <v>0</v>
      </c>
      <c r="O646" s="151">
        <v>2</v>
      </c>
      <c r="AA646" s="129">
        <v>7</v>
      </c>
      <c r="AB646" s="129">
        <v>1002</v>
      </c>
      <c r="AC646" s="129">
        <v>5</v>
      </c>
      <c r="AZ646" s="129">
        <v>2</v>
      </c>
      <c r="BA646" s="129">
        <f>IF(AZ646=1,G646,0)</f>
        <v>0</v>
      </c>
      <c r="BB646" s="129">
        <f>IF(AZ646=2,G646,0)</f>
        <v>0</v>
      </c>
      <c r="BC646" s="129">
        <f>IF(AZ646=3,G646,0)</f>
        <v>0</v>
      </c>
      <c r="BD646" s="129">
        <f>IF(AZ646=4,G646,0)</f>
        <v>0</v>
      </c>
      <c r="BE646" s="129">
        <f>IF(AZ646=5,G646,0)</f>
        <v>0</v>
      </c>
      <c r="CZ646" s="129">
        <v>0</v>
      </c>
    </row>
    <row r="647" spans="1:57" ht="12.75">
      <c r="A647" s="164"/>
      <c r="B647" s="165" t="s">
        <v>70</v>
      </c>
      <c r="C647" s="166" t="str">
        <f>CONCATENATE(B635," ",C635)</f>
        <v>771 Podlahy z dlaždic a obklady</v>
      </c>
      <c r="D647" s="164"/>
      <c r="E647" s="167"/>
      <c r="F647" s="167"/>
      <c r="G647" s="168">
        <f>SUM(G635:G646)</f>
        <v>0</v>
      </c>
      <c r="O647" s="151">
        <v>4</v>
      </c>
      <c r="BA647" s="169">
        <f>SUM(BA635:BA646)</f>
        <v>0</v>
      </c>
      <c r="BB647" s="169">
        <f>SUM(BB635:BB646)</f>
        <v>0</v>
      </c>
      <c r="BC647" s="169">
        <f>SUM(BC635:BC646)</f>
        <v>0</v>
      </c>
      <c r="BD647" s="169">
        <f>SUM(BD635:BD646)</f>
        <v>0</v>
      </c>
      <c r="BE647" s="169">
        <f>SUM(BE635:BE646)</f>
        <v>0</v>
      </c>
    </row>
    <row r="648" spans="1:15" ht="12.75">
      <c r="A648" s="144" t="s">
        <v>67</v>
      </c>
      <c r="B648" s="145" t="s">
        <v>866</v>
      </c>
      <c r="C648" s="146" t="s">
        <v>867</v>
      </c>
      <c r="D648" s="147"/>
      <c r="E648" s="148"/>
      <c r="F648" s="148"/>
      <c r="G648" s="149"/>
      <c r="H648" s="150"/>
      <c r="I648" s="150"/>
      <c r="O648" s="151">
        <v>1</v>
      </c>
    </row>
    <row r="649" spans="1:104" ht="22.5">
      <c r="A649" s="152">
        <v>172</v>
      </c>
      <c r="B649" s="153" t="s">
        <v>868</v>
      </c>
      <c r="C649" s="154" t="s">
        <v>869</v>
      </c>
      <c r="D649" s="155" t="s">
        <v>195</v>
      </c>
      <c r="E649" s="156">
        <v>871.875</v>
      </c>
      <c r="F649" s="182"/>
      <c r="G649" s="157">
        <f>E649*F649</f>
        <v>0</v>
      </c>
      <c r="O649" s="151">
        <v>2</v>
      </c>
      <c r="AA649" s="129">
        <v>1</v>
      </c>
      <c r="AB649" s="129">
        <v>7</v>
      </c>
      <c r="AC649" s="129">
        <v>7</v>
      </c>
      <c r="AZ649" s="129">
        <v>2</v>
      </c>
      <c r="BA649" s="129">
        <f>IF(AZ649=1,G649,0)</f>
        <v>0</v>
      </c>
      <c r="BB649" s="129">
        <f>IF(AZ649=2,G649,0)</f>
        <v>0</v>
      </c>
      <c r="BC649" s="129">
        <f>IF(AZ649=3,G649,0)</f>
        <v>0</v>
      </c>
      <c r="BD649" s="129">
        <f>IF(AZ649=4,G649,0)</f>
        <v>0</v>
      </c>
      <c r="BE649" s="129">
        <f>IF(AZ649=5,G649,0)</f>
        <v>0</v>
      </c>
      <c r="CZ649" s="129">
        <v>0</v>
      </c>
    </row>
    <row r="650" spans="1:15" ht="12.75">
      <c r="A650" s="158"/>
      <c r="B650" s="159"/>
      <c r="C650" s="559" t="s">
        <v>870</v>
      </c>
      <c r="D650" s="560"/>
      <c r="E650" s="161">
        <v>871.875</v>
      </c>
      <c r="F650" s="162"/>
      <c r="G650" s="163"/>
      <c r="M650" s="160" t="s">
        <v>870</v>
      </c>
      <c r="O650" s="151"/>
    </row>
    <row r="651" spans="1:104" ht="22.5">
      <c r="A651" s="152">
        <v>173</v>
      </c>
      <c r="B651" s="153" t="s">
        <v>871</v>
      </c>
      <c r="C651" s="154" t="s">
        <v>872</v>
      </c>
      <c r="D651" s="155" t="s">
        <v>102</v>
      </c>
      <c r="E651" s="156">
        <v>697.5</v>
      </c>
      <c r="F651" s="182"/>
      <c r="G651" s="157">
        <f>E651*F651</f>
        <v>0</v>
      </c>
      <c r="O651" s="151">
        <v>2</v>
      </c>
      <c r="AA651" s="129">
        <v>1</v>
      </c>
      <c r="AB651" s="129">
        <v>7</v>
      </c>
      <c r="AC651" s="129">
        <v>7</v>
      </c>
      <c r="AZ651" s="129">
        <v>2</v>
      </c>
      <c r="BA651" s="129">
        <f>IF(AZ651=1,G651,0)</f>
        <v>0</v>
      </c>
      <c r="BB651" s="129">
        <f>IF(AZ651=2,G651,0)</f>
        <v>0</v>
      </c>
      <c r="BC651" s="129">
        <f>IF(AZ651=3,G651,0)</f>
        <v>0</v>
      </c>
      <c r="BD651" s="129">
        <f>IF(AZ651=4,G651,0)</f>
        <v>0</v>
      </c>
      <c r="BE651" s="129">
        <f>IF(AZ651=5,G651,0)</f>
        <v>0</v>
      </c>
      <c r="CZ651" s="129">
        <v>0</v>
      </c>
    </row>
    <row r="652" spans="1:15" ht="12.75">
      <c r="A652" s="158"/>
      <c r="B652" s="159"/>
      <c r="C652" s="559" t="s">
        <v>873</v>
      </c>
      <c r="D652" s="560"/>
      <c r="E652" s="161">
        <v>697.5</v>
      </c>
      <c r="F652" s="162"/>
      <c r="G652" s="163"/>
      <c r="M652" s="160" t="s">
        <v>873</v>
      </c>
      <c r="O652" s="151"/>
    </row>
    <row r="653" spans="1:104" ht="12.75">
      <c r="A653" s="152">
        <v>174</v>
      </c>
      <c r="B653" s="153" t="s">
        <v>874</v>
      </c>
      <c r="C653" s="154" t="s">
        <v>875</v>
      </c>
      <c r="D653" s="155" t="s">
        <v>102</v>
      </c>
      <c r="E653" s="156">
        <v>544.2</v>
      </c>
      <c r="F653" s="182"/>
      <c r="G653" s="157">
        <f>E653*F653</f>
        <v>0</v>
      </c>
      <c r="O653" s="151">
        <v>2</v>
      </c>
      <c r="AA653" s="129">
        <v>12</v>
      </c>
      <c r="AB653" s="129">
        <v>0</v>
      </c>
      <c r="AC653" s="129">
        <v>142</v>
      </c>
      <c r="AZ653" s="129">
        <v>2</v>
      </c>
      <c r="BA653" s="129">
        <f>IF(AZ653=1,G653,0)</f>
        <v>0</v>
      </c>
      <c r="BB653" s="129">
        <f>IF(AZ653=2,G653,0)</f>
        <v>0</v>
      </c>
      <c r="BC653" s="129">
        <f>IF(AZ653=3,G653,0)</f>
        <v>0</v>
      </c>
      <c r="BD653" s="129">
        <f>IF(AZ653=4,G653,0)</f>
        <v>0</v>
      </c>
      <c r="BE653" s="129">
        <f>IF(AZ653=5,G653,0)</f>
        <v>0</v>
      </c>
      <c r="CZ653" s="129">
        <v>0</v>
      </c>
    </row>
    <row r="654" spans="1:15" ht="12.75">
      <c r="A654" s="158"/>
      <c r="B654" s="159"/>
      <c r="C654" s="559" t="s">
        <v>876</v>
      </c>
      <c r="D654" s="560"/>
      <c r="E654" s="161">
        <v>544.2</v>
      </c>
      <c r="F654" s="162"/>
      <c r="G654" s="163"/>
      <c r="M654" s="160" t="s">
        <v>876</v>
      </c>
      <c r="O654" s="151"/>
    </row>
    <row r="655" spans="1:104" ht="22.5">
      <c r="A655" s="152">
        <v>175</v>
      </c>
      <c r="B655" s="153" t="s">
        <v>877</v>
      </c>
      <c r="C655" s="154" t="s">
        <v>1099</v>
      </c>
      <c r="D655" s="155" t="s">
        <v>56</v>
      </c>
      <c r="E655" s="156">
        <f>SUM(G648:G654)/100</f>
        <v>0</v>
      </c>
      <c r="F655" s="183"/>
      <c r="G655" s="157">
        <f>E655*F655</f>
        <v>0</v>
      </c>
      <c r="O655" s="151">
        <v>2</v>
      </c>
      <c r="AA655" s="129">
        <v>7</v>
      </c>
      <c r="AB655" s="129">
        <v>1002</v>
      </c>
      <c r="AC655" s="129">
        <v>5</v>
      </c>
      <c r="AZ655" s="129">
        <v>2</v>
      </c>
      <c r="BA655" s="129">
        <f>IF(AZ655=1,G655,0)</f>
        <v>0</v>
      </c>
      <c r="BB655" s="129">
        <f>IF(AZ655=2,G655,0)</f>
        <v>0</v>
      </c>
      <c r="BC655" s="129">
        <f>IF(AZ655=3,G655,0)</f>
        <v>0</v>
      </c>
      <c r="BD655" s="129">
        <f>IF(AZ655=4,G655,0)</f>
        <v>0</v>
      </c>
      <c r="BE655" s="129">
        <f>IF(AZ655=5,G655,0)</f>
        <v>0</v>
      </c>
      <c r="CZ655" s="129">
        <v>0</v>
      </c>
    </row>
    <row r="656" spans="1:57" ht="12.75">
      <c r="A656" s="164"/>
      <c r="B656" s="165" t="s">
        <v>70</v>
      </c>
      <c r="C656" s="166" t="str">
        <f>CONCATENATE(B648," ",C648)</f>
        <v>776 Podlahy povlakové</v>
      </c>
      <c r="D656" s="164"/>
      <c r="E656" s="167"/>
      <c r="F656" s="167"/>
      <c r="G656" s="168">
        <f>SUM(G648:G655)</f>
        <v>0</v>
      </c>
      <c r="O656" s="151">
        <v>4</v>
      </c>
      <c r="BA656" s="169">
        <f>SUM(BA648:BA655)</f>
        <v>0</v>
      </c>
      <c r="BB656" s="169">
        <f>SUM(BB648:BB655)</f>
        <v>0</v>
      </c>
      <c r="BC656" s="169">
        <f>SUM(BC648:BC655)</f>
        <v>0</v>
      </c>
      <c r="BD656" s="169">
        <f>SUM(BD648:BD655)</f>
        <v>0</v>
      </c>
      <c r="BE656" s="169">
        <f>SUM(BE648:BE655)</f>
        <v>0</v>
      </c>
    </row>
    <row r="657" spans="1:15" ht="12.75">
      <c r="A657" s="144" t="s">
        <v>67</v>
      </c>
      <c r="B657" s="145" t="s">
        <v>878</v>
      </c>
      <c r="C657" s="146" t="s">
        <v>879</v>
      </c>
      <c r="D657" s="147"/>
      <c r="E657" s="148"/>
      <c r="F657" s="148"/>
      <c r="G657" s="149"/>
      <c r="H657" s="150"/>
      <c r="I657" s="150"/>
      <c r="O657" s="151">
        <v>1</v>
      </c>
    </row>
    <row r="658" spans="1:104" ht="12.75">
      <c r="A658" s="152">
        <v>176</v>
      </c>
      <c r="B658" s="153" t="s">
        <v>880</v>
      </c>
      <c r="C658" s="154" t="s">
        <v>881</v>
      </c>
      <c r="D658" s="155" t="s">
        <v>102</v>
      </c>
      <c r="E658" s="156">
        <v>544.2</v>
      </c>
      <c r="F658" s="182"/>
      <c r="G658" s="157">
        <f>E658*F658</f>
        <v>0</v>
      </c>
      <c r="O658" s="151">
        <v>2</v>
      </c>
      <c r="AA658" s="129">
        <v>1</v>
      </c>
      <c r="AB658" s="129">
        <v>7</v>
      </c>
      <c r="AC658" s="129">
        <v>7</v>
      </c>
      <c r="AZ658" s="129">
        <v>2</v>
      </c>
      <c r="BA658" s="129">
        <f>IF(AZ658=1,G658,0)</f>
        <v>0</v>
      </c>
      <c r="BB658" s="129">
        <f>IF(AZ658=2,G658,0)</f>
        <v>0</v>
      </c>
      <c r="BC658" s="129">
        <f>IF(AZ658=3,G658,0)</f>
        <v>0</v>
      </c>
      <c r="BD658" s="129">
        <f>IF(AZ658=4,G658,0)</f>
        <v>0</v>
      </c>
      <c r="BE658" s="129">
        <f>IF(AZ658=5,G658,0)</f>
        <v>0</v>
      </c>
      <c r="CZ658" s="129">
        <v>5E-05</v>
      </c>
    </row>
    <row r="659" spans="1:15" ht="12.75">
      <c r="A659" s="158"/>
      <c r="B659" s="159"/>
      <c r="C659" s="559" t="s">
        <v>882</v>
      </c>
      <c r="D659" s="560"/>
      <c r="E659" s="161">
        <v>544.2</v>
      </c>
      <c r="F659" s="162"/>
      <c r="G659" s="163"/>
      <c r="M659" s="160" t="s">
        <v>882</v>
      </c>
      <c r="O659" s="151"/>
    </row>
    <row r="660" spans="1:104" ht="12.75">
      <c r="A660" s="152">
        <v>177</v>
      </c>
      <c r="B660" s="153" t="s">
        <v>883</v>
      </c>
      <c r="C660" s="154" t="s">
        <v>884</v>
      </c>
      <c r="D660" s="155" t="s">
        <v>102</v>
      </c>
      <c r="E660" s="156">
        <v>544.2</v>
      </c>
      <c r="F660" s="182"/>
      <c r="G660" s="157">
        <f>E660*F660</f>
        <v>0</v>
      </c>
      <c r="O660" s="151">
        <v>2</v>
      </c>
      <c r="AA660" s="129">
        <v>1</v>
      </c>
      <c r="AB660" s="129">
        <v>7</v>
      </c>
      <c r="AC660" s="129">
        <v>7</v>
      </c>
      <c r="AZ660" s="129">
        <v>2</v>
      </c>
      <c r="BA660" s="129">
        <f>IF(AZ660=1,G660,0)</f>
        <v>0</v>
      </c>
      <c r="BB660" s="129">
        <f>IF(AZ660=2,G660,0)</f>
        <v>0</v>
      </c>
      <c r="BC660" s="129">
        <f>IF(AZ660=3,G660,0)</f>
        <v>0</v>
      </c>
      <c r="BD660" s="129">
        <f>IF(AZ660=4,G660,0)</f>
        <v>0</v>
      </c>
      <c r="BE660" s="129">
        <f>IF(AZ660=5,G660,0)</f>
        <v>0</v>
      </c>
      <c r="CZ660" s="129">
        <v>0.0022</v>
      </c>
    </row>
    <row r="661" spans="1:15" ht="12.75">
      <c r="A661" s="158"/>
      <c r="B661" s="159"/>
      <c r="C661" s="559" t="s">
        <v>882</v>
      </c>
      <c r="D661" s="560"/>
      <c r="E661" s="161">
        <v>544.2</v>
      </c>
      <c r="F661" s="162"/>
      <c r="G661" s="163"/>
      <c r="M661" s="160" t="s">
        <v>882</v>
      </c>
      <c r="O661" s="151"/>
    </row>
    <row r="662" spans="1:104" ht="22.5">
      <c r="A662" s="152">
        <v>178</v>
      </c>
      <c r="B662" s="153" t="s">
        <v>885</v>
      </c>
      <c r="C662" s="154" t="s">
        <v>1100</v>
      </c>
      <c r="D662" s="155" t="s">
        <v>56</v>
      </c>
      <c r="E662" s="156">
        <f>SUM(G657:G661)/100</f>
        <v>0</v>
      </c>
      <c r="F662" s="183"/>
      <c r="G662" s="157">
        <f>E662*F662</f>
        <v>0</v>
      </c>
      <c r="O662" s="151">
        <v>2</v>
      </c>
      <c r="AA662" s="129">
        <v>7</v>
      </c>
      <c r="AB662" s="129">
        <v>1002</v>
      </c>
      <c r="AC662" s="129">
        <v>5</v>
      </c>
      <c r="AZ662" s="129">
        <v>2</v>
      </c>
      <c r="BA662" s="129">
        <f>IF(AZ662=1,G662,0)</f>
        <v>0</v>
      </c>
      <c r="BB662" s="129">
        <f>IF(AZ662=2,G662,0)</f>
        <v>0</v>
      </c>
      <c r="BC662" s="129">
        <f>IF(AZ662=3,G662,0)</f>
        <v>0</v>
      </c>
      <c r="BD662" s="129">
        <f>IF(AZ662=4,G662,0)</f>
        <v>0</v>
      </c>
      <c r="BE662" s="129">
        <f>IF(AZ662=5,G662,0)</f>
        <v>0</v>
      </c>
      <c r="CZ662" s="129">
        <v>0</v>
      </c>
    </row>
    <row r="663" spans="1:57" ht="12.75">
      <c r="A663" s="164"/>
      <c r="B663" s="165" t="s">
        <v>70</v>
      </c>
      <c r="C663" s="166" t="str">
        <f>CONCATENATE(B657," ",C657)</f>
        <v>777 Podlahy ze syntetických hmot</v>
      </c>
      <c r="D663" s="164"/>
      <c r="E663" s="167"/>
      <c r="F663" s="167"/>
      <c r="G663" s="168">
        <f>SUM(G657:G662)</f>
        <v>0</v>
      </c>
      <c r="O663" s="151">
        <v>4</v>
      </c>
      <c r="BA663" s="169">
        <f>SUM(BA657:BA662)</f>
        <v>0</v>
      </c>
      <c r="BB663" s="169">
        <f>SUM(BB657:BB662)</f>
        <v>0</v>
      </c>
      <c r="BC663" s="169">
        <f>SUM(BC657:BC662)</f>
        <v>0</v>
      </c>
      <c r="BD663" s="169">
        <f>SUM(BD657:BD662)</f>
        <v>0</v>
      </c>
      <c r="BE663" s="169">
        <f>SUM(BE657:BE662)</f>
        <v>0</v>
      </c>
    </row>
    <row r="664" spans="1:15" ht="12.75">
      <c r="A664" s="144" t="s">
        <v>67</v>
      </c>
      <c r="B664" s="145" t="s">
        <v>886</v>
      </c>
      <c r="C664" s="146" t="s">
        <v>887</v>
      </c>
      <c r="D664" s="147"/>
      <c r="E664" s="148"/>
      <c r="F664" s="148"/>
      <c r="G664" s="149"/>
      <c r="H664" s="150"/>
      <c r="I664" s="150"/>
      <c r="O664" s="151">
        <v>1</v>
      </c>
    </row>
    <row r="665" spans="1:104" ht="22.5">
      <c r="A665" s="152">
        <v>179</v>
      </c>
      <c r="B665" s="153" t="s">
        <v>888</v>
      </c>
      <c r="C665" s="154" t="s">
        <v>889</v>
      </c>
      <c r="D665" s="155" t="s">
        <v>102</v>
      </c>
      <c r="E665" s="156">
        <v>322.54</v>
      </c>
      <c r="F665" s="182"/>
      <c r="G665" s="157">
        <f>E665*F665</f>
        <v>0</v>
      </c>
      <c r="O665" s="151">
        <v>2</v>
      </c>
      <c r="AA665" s="129">
        <v>2</v>
      </c>
      <c r="AB665" s="129">
        <v>7</v>
      </c>
      <c r="AC665" s="129">
        <v>7</v>
      </c>
      <c r="AZ665" s="129">
        <v>2</v>
      </c>
      <c r="BA665" s="129">
        <f>IF(AZ665=1,G665,0)</f>
        <v>0</v>
      </c>
      <c r="BB665" s="129">
        <f>IF(AZ665=2,G665,0)</f>
        <v>0</v>
      </c>
      <c r="BC665" s="129">
        <f>IF(AZ665=3,G665,0)</f>
        <v>0</v>
      </c>
      <c r="BD665" s="129">
        <f>IF(AZ665=4,G665,0)</f>
        <v>0</v>
      </c>
      <c r="BE665" s="129">
        <f>IF(AZ665=5,G665,0)</f>
        <v>0</v>
      </c>
      <c r="CZ665" s="129">
        <v>0.06695</v>
      </c>
    </row>
    <row r="666" spans="1:15" ht="12.75">
      <c r="A666" s="158"/>
      <c r="B666" s="159"/>
      <c r="C666" s="559" t="s">
        <v>890</v>
      </c>
      <c r="D666" s="560"/>
      <c r="E666" s="161">
        <v>190.05</v>
      </c>
      <c r="F666" s="162"/>
      <c r="G666" s="163"/>
      <c r="M666" s="160" t="s">
        <v>890</v>
      </c>
      <c r="O666" s="151"/>
    </row>
    <row r="667" spans="1:15" ht="12.75">
      <c r="A667" s="158"/>
      <c r="B667" s="159"/>
      <c r="C667" s="559" t="s">
        <v>891</v>
      </c>
      <c r="D667" s="560"/>
      <c r="E667" s="161">
        <v>132.49</v>
      </c>
      <c r="F667" s="162"/>
      <c r="G667" s="163"/>
      <c r="M667" s="160" t="s">
        <v>891</v>
      </c>
      <c r="O667" s="151"/>
    </row>
    <row r="668" spans="1:104" ht="12.75">
      <c r="A668" s="152">
        <v>180</v>
      </c>
      <c r="B668" s="153" t="s">
        <v>892</v>
      </c>
      <c r="C668" s="154" t="s">
        <v>893</v>
      </c>
      <c r="D668" s="155" t="s">
        <v>102</v>
      </c>
      <c r="E668" s="156">
        <v>354.794</v>
      </c>
      <c r="F668" s="182"/>
      <c r="G668" s="157">
        <f>E668*F668</f>
        <v>0</v>
      </c>
      <c r="O668" s="151">
        <v>2</v>
      </c>
      <c r="AA668" s="129">
        <v>12</v>
      </c>
      <c r="AB668" s="129">
        <v>0</v>
      </c>
      <c r="AC668" s="129">
        <v>148</v>
      </c>
      <c r="AZ668" s="129">
        <v>2</v>
      </c>
      <c r="BA668" s="129">
        <f>IF(AZ668=1,G668,0)</f>
        <v>0</v>
      </c>
      <c r="BB668" s="129">
        <f>IF(AZ668=2,G668,0)</f>
        <v>0</v>
      </c>
      <c r="BC668" s="129">
        <f>IF(AZ668=3,G668,0)</f>
        <v>0</v>
      </c>
      <c r="BD668" s="129">
        <f>IF(AZ668=4,G668,0)</f>
        <v>0</v>
      </c>
      <c r="BE668" s="129">
        <f>IF(AZ668=5,G668,0)</f>
        <v>0</v>
      </c>
      <c r="CZ668" s="129">
        <v>0</v>
      </c>
    </row>
    <row r="669" spans="1:15" ht="12.75">
      <c r="A669" s="158"/>
      <c r="B669" s="159"/>
      <c r="C669" s="559" t="s">
        <v>894</v>
      </c>
      <c r="D669" s="560"/>
      <c r="E669" s="161">
        <v>354.794</v>
      </c>
      <c r="F669" s="162"/>
      <c r="G669" s="163"/>
      <c r="M669" s="160" t="s">
        <v>894</v>
      </c>
      <c r="O669" s="151"/>
    </row>
    <row r="670" spans="1:104" ht="12.75">
      <c r="A670" s="152">
        <v>181</v>
      </c>
      <c r="B670" s="153" t="s">
        <v>895</v>
      </c>
      <c r="C670" s="154" t="s">
        <v>896</v>
      </c>
      <c r="D670" s="155" t="s">
        <v>102</v>
      </c>
      <c r="E670" s="156">
        <v>322.54</v>
      </c>
      <c r="F670" s="182"/>
      <c r="G670" s="157">
        <f>E670*F670</f>
        <v>0</v>
      </c>
      <c r="O670" s="151">
        <v>2</v>
      </c>
      <c r="AA670" s="129">
        <v>12</v>
      </c>
      <c r="AB670" s="129">
        <v>0</v>
      </c>
      <c r="AC670" s="129">
        <v>149</v>
      </c>
      <c r="AZ670" s="129">
        <v>2</v>
      </c>
      <c r="BA670" s="129">
        <f>IF(AZ670=1,G670,0)</f>
        <v>0</v>
      </c>
      <c r="BB670" s="129">
        <f>IF(AZ670=2,G670,0)</f>
        <v>0</v>
      </c>
      <c r="BC670" s="129">
        <f>IF(AZ670=3,G670,0)</f>
        <v>0</v>
      </c>
      <c r="BD670" s="129">
        <f>IF(AZ670=4,G670,0)</f>
        <v>0</v>
      </c>
      <c r="BE670" s="129">
        <f>IF(AZ670=5,G670,0)</f>
        <v>0</v>
      </c>
      <c r="CZ670" s="129">
        <v>0</v>
      </c>
    </row>
    <row r="671" spans="1:15" ht="12.75">
      <c r="A671" s="158"/>
      <c r="B671" s="159"/>
      <c r="C671" s="559" t="s">
        <v>897</v>
      </c>
      <c r="D671" s="560"/>
      <c r="E671" s="161">
        <v>322.54</v>
      </c>
      <c r="F671" s="162"/>
      <c r="G671" s="163"/>
      <c r="M671" s="160" t="s">
        <v>897</v>
      </c>
      <c r="O671" s="151"/>
    </row>
    <row r="672" spans="1:104" ht="22.5">
      <c r="A672" s="152">
        <v>182</v>
      </c>
      <c r="B672" s="153" t="s">
        <v>898</v>
      </c>
      <c r="C672" s="154" t="s">
        <v>1101</v>
      </c>
      <c r="D672" s="155" t="s">
        <v>56</v>
      </c>
      <c r="E672" s="156">
        <f>SUM(G664:G671)/100</f>
        <v>0</v>
      </c>
      <c r="F672" s="183"/>
      <c r="G672" s="157">
        <f>E672*F672</f>
        <v>0</v>
      </c>
      <c r="O672" s="151">
        <v>2</v>
      </c>
      <c r="AA672" s="129">
        <v>7</v>
      </c>
      <c r="AB672" s="129">
        <v>1002</v>
      </c>
      <c r="AC672" s="129">
        <v>5</v>
      </c>
      <c r="AZ672" s="129">
        <v>2</v>
      </c>
      <c r="BA672" s="129">
        <f>IF(AZ672=1,G672,0)</f>
        <v>0</v>
      </c>
      <c r="BB672" s="129">
        <f>IF(AZ672=2,G672,0)</f>
        <v>0</v>
      </c>
      <c r="BC672" s="129">
        <f>IF(AZ672=3,G672,0)</f>
        <v>0</v>
      </c>
      <c r="BD672" s="129">
        <f>IF(AZ672=4,G672,0)</f>
        <v>0</v>
      </c>
      <c r="BE672" s="129">
        <f>IF(AZ672=5,G672,0)</f>
        <v>0</v>
      </c>
      <c r="CZ672" s="129">
        <v>0</v>
      </c>
    </row>
    <row r="673" spans="1:57" ht="12.75">
      <c r="A673" s="164"/>
      <c r="B673" s="165" t="s">
        <v>70</v>
      </c>
      <c r="C673" s="166" t="str">
        <f>CONCATENATE(B664," ",C664)</f>
        <v>781 Obklady keramické</v>
      </c>
      <c r="D673" s="164"/>
      <c r="E673" s="167"/>
      <c r="F673" s="167"/>
      <c r="G673" s="168">
        <f>SUM(G664:G672)</f>
        <v>0</v>
      </c>
      <c r="O673" s="151">
        <v>4</v>
      </c>
      <c r="BA673" s="169">
        <f>SUM(BA664:BA672)</f>
        <v>0</v>
      </c>
      <c r="BB673" s="169">
        <f>SUM(BB664:BB672)</f>
        <v>0</v>
      </c>
      <c r="BC673" s="169">
        <f>SUM(BC664:BC672)</f>
        <v>0</v>
      </c>
      <c r="BD673" s="169">
        <f>SUM(BD664:BD672)</f>
        <v>0</v>
      </c>
      <c r="BE673" s="169">
        <f>SUM(BE664:BE672)</f>
        <v>0</v>
      </c>
    </row>
    <row r="674" spans="1:15" ht="12.75">
      <c r="A674" s="144" t="s">
        <v>67</v>
      </c>
      <c r="B674" s="145" t="s">
        <v>899</v>
      </c>
      <c r="C674" s="146" t="s">
        <v>900</v>
      </c>
      <c r="D674" s="147"/>
      <c r="E674" s="148"/>
      <c r="F674" s="148"/>
      <c r="G674" s="149"/>
      <c r="H674" s="150"/>
      <c r="I674" s="150"/>
      <c r="O674" s="151">
        <v>1</v>
      </c>
    </row>
    <row r="675" spans="1:104" ht="22.5">
      <c r="A675" s="152">
        <v>183</v>
      </c>
      <c r="B675" s="153" t="s">
        <v>901</v>
      </c>
      <c r="C675" s="154" t="s">
        <v>902</v>
      </c>
      <c r="D675" s="155" t="s">
        <v>102</v>
      </c>
      <c r="E675" s="156">
        <v>36</v>
      </c>
      <c r="F675" s="182"/>
      <c r="G675" s="157">
        <f>E675*F675</f>
        <v>0</v>
      </c>
      <c r="O675" s="151">
        <v>2</v>
      </c>
      <c r="AA675" s="129">
        <v>2</v>
      </c>
      <c r="AB675" s="129">
        <v>7</v>
      </c>
      <c r="AC675" s="129">
        <v>7</v>
      </c>
      <c r="AZ675" s="129">
        <v>2</v>
      </c>
      <c r="BA675" s="129">
        <f>IF(AZ675=1,G675,0)</f>
        <v>0</v>
      </c>
      <c r="BB675" s="129">
        <f>IF(AZ675=2,G675,0)</f>
        <v>0</v>
      </c>
      <c r="BC675" s="129">
        <f>IF(AZ675=3,G675,0)</f>
        <v>0</v>
      </c>
      <c r="BD675" s="129">
        <f>IF(AZ675=4,G675,0)</f>
        <v>0</v>
      </c>
      <c r="BE675" s="129">
        <f>IF(AZ675=5,G675,0)</f>
        <v>0</v>
      </c>
      <c r="CZ675" s="129">
        <v>0.00032</v>
      </c>
    </row>
    <row r="676" spans="1:15" ht="12.75">
      <c r="A676" s="158"/>
      <c r="B676" s="159"/>
      <c r="C676" s="559" t="s">
        <v>903</v>
      </c>
      <c r="D676" s="560"/>
      <c r="E676" s="161">
        <v>36</v>
      </c>
      <c r="F676" s="162"/>
      <c r="G676" s="163"/>
      <c r="M676" s="160" t="s">
        <v>903</v>
      </c>
      <c r="O676" s="151"/>
    </row>
    <row r="677" spans="1:104" ht="22.5">
      <c r="A677" s="152">
        <v>184</v>
      </c>
      <c r="B677" s="153" t="s">
        <v>904</v>
      </c>
      <c r="C677" s="154" t="s">
        <v>905</v>
      </c>
      <c r="D677" s="155" t="s">
        <v>102</v>
      </c>
      <c r="E677" s="156">
        <v>13.5</v>
      </c>
      <c r="F677" s="182"/>
      <c r="G677" s="157">
        <f>E677*F677</f>
        <v>0</v>
      </c>
      <c r="O677" s="151">
        <v>2</v>
      </c>
      <c r="AA677" s="129">
        <v>2</v>
      </c>
      <c r="AB677" s="129">
        <v>7</v>
      </c>
      <c r="AC677" s="129">
        <v>7</v>
      </c>
      <c r="AZ677" s="129">
        <v>2</v>
      </c>
      <c r="BA677" s="129">
        <f>IF(AZ677=1,G677,0)</f>
        <v>0</v>
      </c>
      <c r="BB677" s="129">
        <f>IF(AZ677=2,G677,0)</f>
        <v>0</v>
      </c>
      <c r="BC677" s="129">
        <f>IF(AZ677=3,G677,0)</f>
        <v>0</v>
      </c>
      <c r="BD677" s="129">
        <f>IF(AZ677=4,G677,0)</f>
        <v>0</v>
      </c>
      <c r="BE677" s="129">
        <f>IF(AZ677=5,G677,0)</f>
        <v>0</v>
      </c>
      <c r="CZ677" s="129">
        <v>0.00061</v>
      </c>
    </row>
    <row r="678" spans="1:15" ht="12.75">
      <c r="A678" s="158"/>
      <c r="B678" s="159"/>
      <c r="C678" s="559" t="s">
        <v>906</v>
      </c>
      <c r="D678" s="560"/>
      <c r="E678" s="161">
        <v>13.5</v>
      </c>
      <c r="F678" s="162"/>
      <c r="G678" s="163"/>
      <c r="M678" s="160" t="s">
        <v>906</v>
      </c>
      <c r="O678" s="151"/>
    </row>
    <row r="679" spans="1:57" ht="12.75">
      <c r="A679" s="164"/>
      <c r="B679" s="165" t="s">
        <v>70</v>
      </c>
      <c r="C679" s="166" t="str">
        <f>CONCATENATE(B674," ",C674)</f>
        <v>783 Nátěry</v>
      </c>
      <c r="D679" s="164"/>
      <c r="E679" s="167"/>
      <c r="F679" s="167"/>
      <c r="G679" s="168">
        <f>SUM(G674:G678)</f>
        <v>0</v>
      </c>
      <c r="O679" s="151">
        <v>4</v>
      </c>
      <c r="BA679" s="169">
        <f>SUM(BA674:BA678)</f>
        <v>0</v>
      </c>
      <c r="BB679" s="169">
        <f>SUM(BB674:BB678)</f>
        <v>0</v>
      </c>
      <c r="BC679" s="169">
        <f>SUM(BC674:BC678)</f>
        <v>0</v>
      </c>
      <c r="BD679" s="169">
        <f>SUM(BD674:BD678)</f>
        <v>0</v>
      </c>
      <c r="BE679" s="169">
        <f>SUM(BE674:BE678)</f>
        <v>0</v>
      </c>
    </row>
    <row r="680" spans="1:15" ht="12.75">
      <c r="A680" s="144" t="s">
        <v>67</v>
      </c>
      <c r="B680" s="145" t="s">
        <v>907</v>
      </c>
      <c r="C680" s="146" t="s">
        <v>908</v>
      </c>
      <c r="D680" s="147"/>
      <c r="E680" s="148"/>
      <c r="F680" s="148"/>
      <c r="G680" s="149"/>
      <c r="H680" s="150"/>
      <c r="I680" s="150"/>
      <c r="O680" s="151">
        <v>1</v>
      </c>
    </row>
    <row r="681" spans="1:104" ht="22.5">
      <c r="A681" s="152">
        <v>185</v>
      </c>
      <c r="B681" s="153" t="s">
        <v>909</v>
      </c>
      <c r="C681" s="154" t="s">
        <v>910</v>
      </c>
      <c r="D681" s="155" t="s">
        <v>102</v>
      </c>
      <c r="E681" s="156">
        <v>3336</v>
      </c>
      <c r="F681" s="182"/>
      <c r="G681" s="157">
        <f>E681*F681</f>
        <v>0</v>
      </c>
      <c r="O681" s="151">
        <v>2</v>
      </c>
      <c r="AA681" s="129">
        <v>2</v>
      </c>
      <c r="AB681" s="129">
        <v>7</v>
      </c>
      <c r="AC681" s="129">
        <v>7</v>
      </c>
      <c r="AZ681" s="129">
        <v>2</v>
      </c>
      <c r="BA681" s="129">
        <f>IF(AZ681=1,G681,0)</f>
        <v>0</v>
      </c>
      <c r="BB681" s="129">
        <f>IF(AZ681=2,G681,0)</f>
        <v>0</v>
      </c>
      <c r="BC681" s="129">
        <f>IF(AZ681=3,G681,0)</f>
        <v>0</v>
      </c>
      <c r="BD681" s="129">
        <f>IF(AZ681=4,G681,0)</f>
        <v>0</v>
      </c>
      <c r="BE681" s="129">
        <f>IF(AZ681=5,G681,0)</f>
        <v>0</v>
      </c>
      <c r="CZ681" s="129">
        <v>0.00052</v>
      </c>
    </row>
    <row r="682" spans="1:15" ht="12.75">
      <c r="A682" s="158"/>
      <c r="B682" s="159"/>
      <c r="C682" s="559" t="s">
        <v>911</v>
      </c>
      <c r="D682" s="560"/>
      <c r="E682" s="161">
        <v>1949</v>
      </c>
      <c r="F682" s="162"/>
      <c r="G682" s="163"/>
      <c r="M682" s="160" t="s">
        <v>911</v>
      </c>
      <c r="O682" s="151"/>
    </row>
    <row r="683" spans="1:15" ht="12.75">
      <c r="A683" s="158"/>
      <c r="B683" s="159"/>
      <c r="C683" s="559" t="s">
        <v>912</v>
      </c>
      <c r="D683" s="560"/>
      <c r="E683" s="161">
        <v>580</v>
      </c>
      <c r="F683" s="162"/>
      <c r="G683" s="163"/>
      <c r="M683" s="160" t="s">
        <v>912</v>
      </c>
      <c r="O683" s="151"/>
    </row>
    <row r="684" spans="1:15" ht="12.75">
      <c r="A684" s="158"/>
      <c r="B684" s="159"/>
      <c r="C684" s="559" t="s">
        <v>913</v>
      </c>
      <c r="D684" s="560"/>
      <c r="E684" s="161">
        <v>807</v>
      </c>
      <c r="F684" s="162"/>
      <c r="G684" s="163"/>
      <c r="M684" s="160" t="s">
        <v>913</v>
      </c>
      <c r="O684" s="151"/>
    </row>
    <row r="685" spans="1:104" ht="12.75">
      <c r="A685" s="152">
        <v>186</v>
      </c>
      <c r="B685" s="153" t="s">
        <v>914</v>
      </c>
      <c r="C685" s="154" t="s">
        <v>915</v>
      </c>
      <c r="D685" s="155" t="s">
        <v>102</v>
      </c>
      <c r="E685" s="156">
        <v>2529</v>
      </c>
      <c r="F685" s="182"/>
      <c r="G685" s="157">
        <f>E685*F685</f>
        <v>0</v>
      </c>
      <c r="O685" s="151">
        <v>2</v>
      </c>
      <c r="AA685" s="129">
        <v>2</v>
      </c>
      <c r="AB685" s="129">
        <v>7</v>
      </c>
      <c r="AC685" s="129">
        <v>7</v>
      </c>
      <c r="AZ685" s="129">
        <v>2</v>
      </c>
      <c r="BA685" s="129">
        <f>IF(AZ685=1,G685,0)</f>
        <v>0</v>
      </c>
      <c r="BB685" s="129">
        <f>IF(AZ685=2,G685,0)</f>
        <v>0</v>
      </c>
      <c r="BC685" s="129">
        <f>IF(AZ685=3,G685,0)</f>
        <v>0</v>
      </c>
      <c r="BD685" s="129">
        <f>IF(AZ685=4,G685,0)</f>
        <v>0</v>
      </c>
      <c r="BE685" s="129">
        <f>IF(AZ685=5,G685,0)</f>
        <v>0</v>
      </c>
      <c r="CZ685" s="129">
        <v>0.00042</v>
      </c>
    </row>
    <row r="686" spans="1:15" ht="12.75">
      <c r="A686" s="158"/>
      <c r="B686" s="159"/>
      <c r="C686" s="559" t="s">
        <v>916</v>
      </c>
      <c r="D686" s="560"/>
      <c r="E686" s="161">
        <v>2529</v>
      </c>
      <c r="F686" s="162"/>
      <c r="G686" s="163"/>
      <c r="M686" s="160" t="s">
        <v>916</v>
      </c>
      <c r="O686" s="151"/>
    </row>
    <row r="687" spans="1:104" ht="12.75">
      <c r="A687" s="152">
        <v>187</v>
      </c>
      <c r="B687" s="153" t="s">
        <v>917</v>
      </c>
      <c r="C687" s="154" t="s">
        <v>918</v>
      </c>
      <c r="D687" s="155" t="s">
        <v>102</v>
      </c>
      <c r="E687" s="156">
        <v>807</v>
      </c>
      <c r="F687" s="182"/>
      <c r="G687" s="157">
        <f>E687*F687</f>
        <v>0</v>
      </c>
      <c r="O687" s="151">
        <v>2</v>
      </c>
      <c r="AA687" s="129">
        <v>2</v>
      </c>
      <c r="AB687" s="129">
        <v>7</v>
      </c>
      <c r="AC687" s="129">
        <v>7</v>
      </c>
      <c r="AZ687" s="129">
        <v>2</v>
      </c>
      <c r="BA687" s="129">
        <f>IF(AZ687=1,G687,0)</f>
        <v>0</v>
      </c>
      <c r="BB687" s="129">
        <f>IF(AZ687=2,G687,0)</f>
        <v>0</v>
      </c>
      <c r="BC687" s="129">
        <f>IF(AZ687=3,G687,0)</f>
        <v>0</v>
      </c>
      <c r="BD687" s="129">
        <f>IF(AZ687=4,G687,0)</f>
        <v>0</v>
      </c>
      <c r="BE687" s="129">
        <f>IF(AZ687=5,G687,0)</f>
        <v>0</v>
      </c>
      <c r="CZ687" s="129">
        <v>0.00037</v>
      </c>
    </row>
    <row r="688" spans="1:15" ht="12.75">
      <c r="A688" s="158"/>
      <c r="B688" s="159"/>
      <c r="C688" s="559" t="s">
        <v>919</v>
      </c>
      <c r="D688" s="560"/>
      <c r="E688" s="161">
        <v>807</v>
      </c>
      <c r="F688" s="162"/>
      <c r="G688" s="163"/>
      <c r="M688" s="160" t="s">
        <v>919</v>
      </c>
      <c r="O688" s="151"/>
    </row>
    <row r="689" spans="1:57" ht="12.75">
      <c r="A689" s="164"/>
      <c r="B689" s="165" t="s">
        <v>70</v>
      </c>
      <c r="C689" s="166" t="str">
        <f>CONCATENATE(B680," ",C680)</f>
        <v>784 Malby</v>
      </c>
      <c r="D689" s="164"/>
      <c r="E689" s="167"/>
      <c r="F689" s="167"/>
      <c r="G689" s="168">
        <f>SUM(G680:G688)</f>
        <v>0</v>
      </c>
      <c r="O689" s="151">
        <v>4</v>
      </c>
      <c r="BA689" s="169">
        <f>SUM(BA680:BA688)</f>
        <v>0</v>
      </c>
      <c r="BB689" s="169">
        <f>SUM(BB680:BB688)</f>
        <v>0</v>
      </c>
      <c r="BC689" s="169">
        <f>SUM(BC680:BC688)</f>
        <v>0</v>
      </c>
      <c r="BD689" s="169">
        <f>SUM(BD680:BD688)</f>
        <v>0</v>
      </c>
      <c r="BE689" s="169">
        <f>SUM(BE680:BE688)</f>
        <v>0</v>
      </c>
    </row>
    <row r="690" spans="1:15" ht="12.75">
      <c r="A690" s="144" t="s">
        <v>67</v>
      </c>
      <c r="B690" s="145" t="s">
        <v>920</v>
      </c>
      <c r="C690" s="146" t="s">
        <v>921</v>
      </c>
      <c r="D690" s="147"/>
      <c r="E690" s="148"/>
      <c r="F690" s="148"/>
      <c r="G690" s="149"/>
      <c r="H690" s="150"/>
      <c r="I690" s="150"/>
      <c r="O690" s="151">
        <v>1</v>
      </c>
    </row>
    <row r="691" spans="1:104" ht="22.5">
      <c r="A691" s="152">
        <v>188</v>
      </c>
      <c r="B691" s="153" t="s">
        <v>922</v>
      </c>
      <c r="C691" s="154" t="s">
        <v>923</v>
      </c>
      <c r="D691" s="155" t="s">
        <v>195</v>
      </c>
      <c r="E691" s="156">
        <v>121</v>
      </c>
      <c r="F691" s="182"/>
      <c r="G691" s="157">
        <f>E691*F691</f>
        <v>0</v>
      </c>
      <c r="O691" s="151">
        <v>2</v>
      </c>
      <c r="AA691" s="129">
        <v>12</v>
      </c>
      <c r="AB691" s="129">
        <v>0</v>
      </c>
      <c r="AC691" s="129">
        <v>223</v>
      </c>
      <c r="AZ691" s="129">
        <v>2</v>
      </c>
      <c r="BA691" s="129">
        <f>IF(AZ691=1,G691,0)</f>
        <v>0</v>
      </c>
      <c r="BB691" s="129">
        <f>IF(AZ691=2,G691,0)</f>
        <v>0</v>
      </c>
      <c r="BC691" s="129">
        <f>IF(AZ691=3,G691,0)</f>
        <v>0</v>
      </c>
      <c r="BD691" s="129">
        <f>IF(AZ691=4,G691,0)</f>
        <v>0</v>
      </c>
      <c r="BE691" s="129">
        <f>IF(AZ691=5,G691,0)</f>
        <v>0</v>
      </c>
      <c r="CZ691" s="129">
        <v>0</v>
      </c>
    </row>
    <row r="692" spans="1:15" ht="12.75">
      <c r="A692" s="158"/>
      <c r="B692" s="159"/>
      <c r="C692" s="559" t="s">
        <v>924</v>
      </c>
      <c r="D692" s="560"/>
      <c r="E692" s="161">
        <v>121</v>
      </c>
      <c r="F692" s="162"/>
      <c r="G692" s="163"/>
      <c r="M692" s="160" t="s">
        <v>924</v>
      </c>
      <c r="O692" s="151"/>
    </row>
    <row r="693" spans="1:104" ht="22.5">
      <c r="A693" s="152">
        <v>189</v>
      </c>
      <c r="B693" s="153" t="s">
        <v>925</v>
      </c>
      <c r="C693" s="154" t="s">
        <v>926</v>
      </c>
      <c r="D693" s="155" t="s">
        <v>69</v>
      </c>
      <c r="E693" s="156">
        <v>2</v>
      </c>
      <c r="F693" s="182"/>
      <c r="G693" s="157">
        <f>E693*F693</f>
        <v>0</v>
      </c>
      <c r="O693" s="151">
        <v>2</v>
      </c>
      <c r="AA693" s="129">
        <v>12</v>
      </c>
      <c r="AB693" s="129">
        <v>0</v>
      </c>
      <c r="AC693" s="129">
        <v>204</v>
      </c>
      <c r="AZ693" s="129">
        <v>2</v>
      </c>
      <c r="BA693" s="129">
        <f>IF(AZ693=1,G693,0)</f>
        <v>0</v>
      </c>
      <c r="BB693" s="129">
        <f>IF(AZ693=2,G693,0)</f>
        <v>0</v>
      </c>
      <c r="BC693" s="129">
        <f>IF(AZ693=3,G693,0)</f>
        <v>0</v>
      </c>
      <c r="BD693" s="129">
        <f>IF(AZ693=4,G693,0)</f>
        <v>0</v>
      </c>
      <c r="BE693" s="129">
        <f>IF(AZ693=5,G693,0)</f>
        <v>0</v>
      </c>
      <c r="CZ693" s="129">
        <v>0</v>
      </c>
    </row>
    <row r="694" spans="1:104" ht="22.5">
      <c r="A694" s="152">
        <v>190</v>
      </c>
      <c r="B694" s="153" t="s">
        <v>927</v>
      </c>
      <c r="C694" s="154" t="s">
        <v>928</v>
      </c>
      <c r="D694" s="155" t="s">
        <v>195</v>
      </c>
      <c r="E694" s="156">
        <v>121</v>
      </c>
      <c r="F694" s="182"/>
      <c r="G694" s="157">
        <f>E694*F694</f>
        <v>0</v>
      </c>
      <c r="O694" s="151">
        <v>2</v>
      </c>
      <c r="AA694" s="129">
        <v>12</v>
      </c>
      <c r="AB694" s="129">
        <v>0</v>
      </c>
      <c r="AC694" s="129">
        <v>224</v>
      </c>
      <c r="AZ694" s="129">
        <v>2</v>
      </c>
      <c r="BA694" s="129">
        <f>IF(AZ694=1,G694,0)</f>
        <v>0</v>
      </c>
      <c r="BB694" s="129">
        <f>IF(AZ694=2,G694,0)</f>
        <v>0</v>
      </c>
      <c r="BC694" s="129">
        <f>IF(AZ694=3,G694,0)</f>
        <v>0</v>
      </c>
      <c r="BD694" s="129">
        <f>IF(AZ694=4,G694,0)</f>
        <v>0</v>
      </c>
      <c r="BE694" s="129">
        <f>IF(AZ694=5,G694,0)</f>
        <v>0</v>
      </c>
      <c r="CZ694" s="129">
        <v>0</v>
      </c>
    </row>
    <row r="695" spans="1:15" ht="12.75">
      <c r="A695" s="158"/>
      <c r="B695" s="159"/>
      <c r="C695" s="559" t="s">
        <v>924</v>
      </c>
      <c r="D695" s="560"/>
      <c r="E695" s="161">
        <v>121</v>
      </c>
      <c r="F695" s="162"/>
      <c r="G695" s="163"/>
      <c r="M695" s="160" t="s">
        <v>924</v>
      </c>
      <c r="O695" s="151"/>
    </row>
    <row r="696" spans="1:104" ht="22.5">
      <c r="A696" s="152">
        <v>191</v>
      </c>
      <c r="B696" s="153" t="s">
        <v>929</v>
      </c>
      <c r="C696" s="154" t="s">
        <v>930</v>
      </c>
      <c r="D696" s="155" t="s">
        <v>69</v>
      </c>
      <c r="E696" s="156">
        <v>1</v>
      </c>
      <c r="F696" s="182"/>
      <c r="G696" s="157">
        <f>E696*F696</f>
        <v>0</v>
      </c>
      <c r="O696" s="151">
        <v>2</v>
      </c>
      <c r="AA696" s="129">
        <v>12</v>
      </c>
      <c r="AB696" s="129">
        <v>0</v>
      </c>
      <c r="AC696" s="129">
        <v>205</v>
      </c>
      <c r="AZ696" s="129">
        <v>2</v>
      </c>
      <c r="BA696" s="129">
        <f>IF(AZ696=1,G696,0)</f>
        <v>0</v>
      </c>
      <c r="BB696" s="129">
        <f>IF(AZ696=2,G696,0)</f>
        <v>0</v>
      </c>
      <c r="BC696" s="129">
        <f>IF(AZ696=3,G696,0)</f>
        <v>0</v>
      </c>
      <c r="BD696" s="129">
        <f>IF(AZ696=4,G696,0)</f>
        <v>0</v>
      </c>
      <c r="BE696" s="129">
        <f>IF(AZ696=5,G696,0)</f>
        <v>0</v>
      </c>
      <c r="CZ696" s="129">
        <v>0</v>
      </c>
    </row>
    <row r="697" spans="1:104" ht="12.75">
      <c r="A697" s="152">
        <v>192</v>
      </c>
      <c r="B697" s="153" t="s">
        <v>931</v>
      </c>
      <c r="C697" s="154" t="s">
        <v>932</v>
      </c>
      <c r="D697" s="155" t="s">
        <v>102</v>
      </c>
      <c r="E697" s="156">
        <v>17.16</v>
      </c>
      <c r="F697" s="182"/>
      <c r="G697" s="157">
        <f>E697*F697</f>
        <v>0</v>
      </c>
      <c r="O697" s="151">
        <v>2</v>
      </c>
      <c r="AA697" s="129">
        <v>12</v>
      </c>
      <c r="AB697" s="129">
        <v>0</v>
      </c>
      <c r="AC697" s="129">
        <v>225</v>
      </c>
      <c r="AZ697" s="129">
        <v>2</v>
      </c>
      <c r="BA697" s="129">
        <f>IF(AZ697=1,G697,0)</f>
        <v>0</v>
      </c>
      <c r="BB697" s="129">
        <f>IF(AZ697=2,G697,0)</f>
        <v>0</v>
      </c>
      <c r="BC697" s="129">
        <f>IF(AZ697=3,G697,0)</f>
        <v>0</v>
      </c>
      <c r="BD697" s="129">
        <f>IF(AZ697=4,G697,0)</f>
        <v>0</v>
      </c>
      <c r="BE697" s="129">
        <f>IF(AZ697=5,G697,0)</f>
        <v>0</v>
      </c>
      <c r="CZ697" s="129">
        <v>0</v>
      </c>
    </row>
    <row r="698" spans="1:15" ht="12.75">
      <c r="A698" s="158"/>
      <c r="B698" s="159"/>
      <c r="C698" s="559" t="s">
        <v>933</v>
      </c>
      <c r="D698" s="560"/>
      <c r="E698" s="161">
        <v>17.16</v>
      </c>
      <c r="F698" s="162"/>
      <c r="G698" s="163"/>
      <c r="M698" s="160" t="s">
        <v>933</v>
      </c>
      <c r="O698" s="151"/>
    </row>
    <row r="699" spans="1:104" ht="22.5">
      <c r="A699" s="152">
        <v>193</v>
      </c>
      <c r="B699" s="153" t="s">
        <v>934</v>
      </c>
      <c r="C699" s="154" t="s">
        <v>935</v>
      </c>
      <c r="D699" s="155" t="s">
        <v>69</v>
      </c>
      <c r="E699" s="156">
        <v>1</v>
      </c>
      <c r="F699" s="182"/>
      <c r="G699" s="157">
        <f>E699*F699</f>
        <v>0</v>
      </c>
      <c r="O699" s="151">
        <v>2</v>
      </c>
      <c r="AA699" s="129">
        <v>12</v>
      </c>
      <c r="AB699" s="129">
        <v>0</v>
      </c>
      <c r="AC699" s="129">
        <v>206</v>
      </c>
      <c r="AZ699" s="129">
        <v>2</v>
      </c>
      <c r="BA699" s="129">
        <f>IF(AZ699=1,G699,0)</f>
        <v>0</v>
      </c>
      <c r="BB699" s="129">
        <f>IF(AZ699=2,G699,0)</f>
        <v>0</v>
      </c>
      <c r="BC699" s="129">
        <f>IF(AZ699=3,G699,0)</f>
        <v>0</v>
      </c>
      <c r="BD699" s="129">
        <f>IF(AZ699=4,G699,0)</f>
        <v>0</v>
      </c>
      <c r="BE699" s="129">
        <f>IF(AZ699=5,G699,0)</f>
        <v>0</v>
      </c>
      <c r="CZ699" s="129">
        <v>0</v>
      </c>
    </row>
    <row r="700" spans="1:104" ht="22.5">
      <c r="A700" s="152">
        <v>194</v>
      </c>
      <c r="B700" s="153" t="s">
        <v>936</v>
      </c>
      <c r="C700" s="154" t="s">
        <v>937</v>
      </c>
      <c r="D700" s="155" t="s">
        <v>195</v>
      </c>
      <c r="E700" s="156">
        <v>162.8</v>
      </c>
      <c r="F700" s="182"/>
      <c r="G700" s="157">
        <f>E700*F700</f>
        <v>0</v>
      </c>
      <c r="O700" s="151">
        <v>2</v>
      </c>
      <c r="AA700" s="129">
        <v>12</v>
      </c>
      <c r="AB700" s="129">
        <v>0</v>
      </c>
      <c r="AC700" s="129">
        <v>226</v>
      </c>
      <c r="AZ700" s="129">
        <v>2</v>
      </c>
      <c r="BA700" s="129">
        <f>IF(AZ700=1,G700,0)</f>
        <v>0</v>
      </c>
      <c r="BB700" s="129">
        <f>IF(AZ700=2,G700,0)</f>
        <v>0</v>
      </c>
      <c r="BC700" s="129">
        <f>IF(AZ700=3,G700,0)</f>
        <v>0</v>
      </c>
      <c r="BD700" s="129">
        <f>IF(AZ700=4,G700,0)</f>
        <v>0</v>
      </c>
      <c r="BE700" s="129">
        <f>IF(AZ700=5,G700,0)</f>
        <v>0</v>
      </c>
      <c r="CZ700" s="129">
        <v>0</v>
      </c>
    </row>
    <row r="701" spans="1:15" ht="12.75">
      <c r="A701" s="158"/>
      <c r="B701" s="159"/>
      <c r="C701" s="559" t="s">
        <v>938</v>
      </c>
      <c r="D701" s="560"/>
      <c r="E701" s="161">
        <v>162.8</v>
      </c>
      <c r="F701" s="162"/>
      <c r="G701" s="163"/>
      <c r="M701" s="160" t="s">
        <v>938</v>
      </c>
      <c r="O701" s="151"/>
    </row>
    <row r="702" spans="1:104" ht="22.5">
      <c r="A702" s="152">
        <v>195</v>
      </c>
      <c r="B702" s="153" t="s">
        <v>939</v>
      </c>
      <c r="C702" s="154" t="s">
        <v>940</v>
      </c>
      <c r="D702" s="155" t="s">
        <v>69</v>
      </c>
      <c r="E702" s="156">
        <v>5</v>
      </c>
      <c r="F702" s="182"/>
      <c r="G702" s="157">
        <f>E702*F702</f>
        <v>0</v>
      </c>
      <c r="O702" s="151">
        <v>2</v>
      </c>
      <c r="AA702" s="129">
        <v>12</v>
      </c>
      <c r="AB702" s="129">
        <v>0</v>
      </c>
      <c r="AC702" s="129">
        <v>207</v>
      </c>
      <c r="AZ702" s="129">
        <v>2</v>
      </c>
      <c r="BA702" s="129">
        <f>IF(AZ702=1,G702,0)</f>
        <v>0</v>
      </c>
      <c r="BB702" s="129">
        <f>IF(AZ702=2,G702,0)</f>
        <v>0</v>
      </c>
      <c r="BC702" s="129">
        <f>IF(AZ702=3,G702,0)</f>
        <v>0</v>
      </c>
      <c r="BD702" s="129">
        <f>IF(AZ702=4,G702,0)</f>
        <v>0</v>
      </c>
      <c r="BE702" s="129">
        <f>IF(AZ702=5,G702,0)</f>
        <v>0</v>
      </c>
      <c r="CZ702" s="129">
        <v>0</v>
      </c>
    </row>
    <row r="703" spans="1:104" ht="22.5">
      <c r="A703" s="152">
        <v>196</v>
      </c>
      <c r="B703" s="153" t="s">
        <v>941</v>
      </c>
      <c r="C703" s="154" t="s">
        <v>942</v>
      </c>
      <c r="D703" s="155" t="s">
        <v>195</v>
      </c>
      <c r="E703" s="156">
        <v>66</v>
      </c>
      <c r="F703" s="182"/>
      <c r="G703" s="157">
        <f>E703*F703</f>
        <v>0</v>
      </c>
      <c r="O703" s="151">
        <v>2</v>
      </c>
      <c r="AA703" s="129">
        <v>12</v>
      </c>
      <c r="AB703" s="129">
        <v>0</v>
      </c>
      <c r="AC703" s="129">
        <v>227</v>
      </c>
      <c r="AZ703" s="129">
        <v>2</v>
      </c>
      <c r="BA703" s="129">
        <f>IF(AZ703=1,G703,0)</f>
        <v>0</v>
      </c>
      <c r="BB703" s="129">
        <f>IF(AZ703=2,G703,0)</f>
        <v>0</v>
      </c>
      <c r="BC703" s="129">
        <f>IF(AZ703=3,G703,0)</f>
        <v>0</v>
      </c>
      <c r="BD703" s="129">
        <f>IF(AZ703=4,G703,0)</f>
        <v>0</v>
      </c>
      <c r="BE703" s="129">
        <f>IF(AZ703=5,G703,0)</f>
        <v>0</v>
      </c>
      <c r="CZ703" s="129">
        <v>0</v>
      </c>
    </row>
    <row r="704" spans="1:15" ht="12.75">
      <c r="A704" s="158"/>
      <c r="B704" s="159"/>
      <c r="C704" s="559" t="s">
        <v>943</v>
      </c>
      <c r="D704" s="560"/>
      <c r="E704" s="161">
        <v>66</v>
      </c>
      <c r="F704" s="162"/>
      <c r="G704" s="163"/>
      <c r="M704" s="160" t="s">
        <v>943</v>
      </c>
      <c r="O704" s="151"/>
    </row>
    <row r="705" spans="1:104" ht="22.5">
      <c r="A705" s="152">
        <v>197</v>
      </c>
      <c r="B705" s="153" t="s">
        <v>944</v>
      </c>
      <c r="C705" s="154" t="s">
        <v>945</v>
      </c>
      <c r="D705" s="155" t="s">
        <v>69</v>
      </c>
      <c r="E705" s="156">
        <v>1</v>
      </c>
      <c r="F705" s="182"/>
      <c r="G705" s="157">
        <f aca="true" t="shared" si="12" ref="G705:G710">E705*F705</f>
        <v>0</v>
      </c>
      <c r="O705" s="151">
        <v>2</v>
      </c>
      <c r="AA705" s="129">
        <v>12</v>
      </c>
      <c r="AB705" s="129">
        <v>0</v>
      </c>
      <c r="AC705" s="129">
        <v>208</v>
      </c>
      <c r="AZ705" s="129">
        <v>2</v>
      </c>
      <c r="BA705" s="129">
        <f aca="true" t="shared" si="13" ref="BA705:BA710">IF(AZ705=1,G705,0)</f>
        <v>0</v>
      </c>
      <c r="BB705" s="129">
        <f aca="true" t="shared" si="14" ref="BB705:BB710">IF(AZ705=2,G705,0)</f>
        <v>0</v>
      </c>
      <c r="BC705" s="129">
        <f aca="true" t="shared" si="15" ref="BC705:BC710">IF(AZ705=3,G705,0)</f>
        <v>0</v>
      </c>
      <c r="BD705" s="129">
        <f aca="true" t="shared" si="16" ref="BD705:BD710">IF(AZ705=4,G705,0)</f>
        <v>0</v>
      </c>
      <c r="BE705" s="129">
        <f aca="true" t="shared" si="17" ref="BE705:BE710">IF(AZ705=5,G705,0)</f>
        <v>0</v>
      </c>
      <c r="CZ705" s="129">
        <v>0</v>
      </c>
    </row>
    <row r="706" spans="1:104" ht="22.5">
      <c r="A706" s="152">
        <v>198</v>
      </c>
      <c r="B706" s="153" t="s">
        <v>946</v>
      </c>
      <c r="C706" s="154" t="s">
        <v>947</v>
      </c>
      <c r="D706" s="155" t="s">
        <v>69</v>
      </c>
      <c r="E706" s="156">
        <v>28</v>
      </c>
      <c r="F706" s="182"/>
      <c r="G706" s="157">
        <f t="shared" si="12"/>
        <v>0</v>
      </c>
      <c r="O706" s="151">
        <v>2</v>
      </c>
      <c r="AA706" s="129">
        <v>12</v>
      </c>
      <c r="AB706" s="129">
        <v>0</v>
      </c>
      <c r="AC706" s="129">
        <v>228</v>
      </c>
      <c r="AZ706" s="129">
        <v>2</v>
      </c>
      <c r="BA706" s="129">
        <f t="shared" si="13"/>
        <v>0</v>
      </c>
      <c r="BB706" s="129">
        <f t="shared" si="14"/>
        <v>0</v>
      </c>
      <c r="BC706" s="129">
        <f t="shared" si="15"/>
        <v>0</v>
      </c>
      <c r="BD706" s="129">
        <f t="shared" si="16"/>
        <v>0</v>
      </c>
      <c r="BE706" s="129">
        <f t="shared" si="17"/>
        <v>0</v>
      </c>
      <c r="CZ706" s="129">
        <v>0</v>
      </c>
    </row>
    <row r="707" spans="1:104" ht="12.75">
      <c r="A707" s="152">
        <v>199</v>
      </c>
      <c r="B707" s="153" t="s">
        <v>948</v>
      </c>
      <c r="C707" s="154" t="s">
        <v>949</v>
      </c>
      <c r="D707" s="155" t="s">
        <v>69</v>
      </c>
      <c r="E707" s="156">
        <v>28</v>
      </c>
      <c r="F707" s="182"/>
      <c r="G707" s="157">
        <f t="shared" si="12"/>
        <v>0</v>
      </c>
      <c r="O707" s="151">
        <v>2</v>
      </c>
      <c r="AA707" s="129">
        <v>12</v>
      </c>
      <c r="AB707" s="129">
        <v>0</v>
      </c>
      <c r="AC707" s="129">
        <v>209</v>
      </c>
      <c r="AZ707" s="129">
        <v>2</v>
      </c>
      <c r="BA707" s="129">
        <f t="shared" si="13"/>
        <v>0</v>
      </c>
      <c r="BB707" s="129">
        <f t="shared" si="14"/>
        <v>0</v>
      </c>
      <c r="BC707" s="129">
        <f t="shared" si="15"/>
        <v>0</v>
      </c>
      <c r="BD707" s="129">
        <f t="shared" si="16"/>
        <v>0</v>
      </c>
      <c r="BE707" s="129">
        <f t="shared" si="17"/>
        <v>0</v>
      </c>
      <c r="CZ707" s="129">
        <v>0</v>
      </c>
    </row>
    <row r="708" spans="1:104" ht="12.75">
      <c r="A708" s="152">
        <v>200</v>
      </c>
      <c r="B708" s="153" t="s">
        <v>950</v>
      </c>
      <c r="C708" s="154" t="s">
        <v>951</v>
      </c>
      <c r="D708" s="155" t="s">
        <v>69</v>
      </c>
      <c r="E708" s="156">
        <v>4</v>
      </c>
      <c r="F708" s="182"/>
      <c r="G708" s="157">
        <f t="shared" si="12"/>
        <v>0</v>
      </c>
      <c r="O708" s="151">
        <v>2</v>
      </c>
      <c r="AA708" s="129">
        <v>12</v>
      </c>
      <c r="AB708" s="129">
        <v>0</v>
      </c>
      <c r="AC708" s="129">
        <v>229</v>
      </c>
      <c r="AZ708" s="129">
        <v>2</v>
      </c>
      <c r="BA708" s="129">
        <f t="shared" si="13"/>
        <v>0</v>
      </c>
      <c r="BB708" s="129">
        <f t="shared" si="14"/>
        <v>0</v>
      </c>
      <c r="BC708" s="129">
        <f t="shared" si="15"/>
        <v>0</v>
      </c>
      <c r="BD708" s="129">
        <f t="shared" si="16"/>
        <v>0</v>
      </c>
      <c r="BE708" s="129">
        <f t="shared" si="17"/>
        <v>0</v>
      </c>
      <c r="CZ708" s="129">
        <v>0</v>
      </c>
    </row>
    <row r="709" spans="1:104" ht="12.75">
      <c r="A709" s="152">
        <v>201</v>
      </c>
      <c r="B709" s="153" t="s">
        <v>952</v>
      </c>
      <c r="C709" s="154" t="s">
        <v>953</v>
      </c>
      <c r="D709" s="155" t="s">
        <v>69</v>
      </c>
      <c r="E709" s="156">
        <v>2</v>
      </c>
      <c r="F709" s="182"/>
      <c r="G709" s="157">
        <f t="shared" si="12"/>
        <v>0</v>
      </c>
      <c r="O709" s="151">
        <v>2</v>
      </c>
      <c r="AA709" s="129">
        <v>12</v>
      </c>
      <c r="AB709" s="129">
        <v>0</v>
      </c>
      <c r="AC709" s="129">
        <v>210</v>
      </c>
      <c r="AZ709" s="129">
        <v>2</v>
      </c>
      <c r="BA709" s="129">
        <f t="shared" si="13"/>
        <v>0</v>
      </c>
      <c r="BB709" s="129">
        <f t="shared" si="14"/>
        <v>0</v>
      </c>
      <c r="BC709" s="129">
        <f t="shared" si="15"/>
        <v>0</v>
      </c>
      <c r="BD709" s="129">
        <f t="shared" si="16"/>
        <v>0</v>
      </c>
      <c r="BE709" s="129">
        <f t="shared" si="17"/>
        <v>0</v>
      </c>
      <c r="CZ709" s="129">
        <v>0</v>
      </c>
    </row>
    <row r="710" spans="1:104" ht="12.75">
      <c r="A710" s="152">
        <v>202</v>
      </c>
      <c r="B710" s="153" t="s">
        <v>954</v>
      </c>
      <c r="C710" s="154" t="s">
        <v>955</v>
      </c>
      <c r="D710" s="155" t="s">
        <v>102</v>
      </c>
      <c r="E710" s="156">
        <v>225.5</v>
      </c>
      <c r="F710" s="182"/>
      <c r="G710" s="157">
        <f t="shared" si="12"/>
        <v>0</v>
      </c>
      <c r="O710" s="151">
        <v>2</v>
      </c>
      <c r="AA710" s="129">
        <v>12</v>
      </c>
      <c r="AB710" s="129">
        <v>0</v>
      </c>
      <c r="AC710" s="129">
        <v>230</v>
      </c>
      <c r="AZ710" s="129">
        <v>2</v>
      </c>
      <c r="BA710" s="129">
        <f t="shared" si="13"/>
        <v>0</v>
      </c>
      <c r="BB710" s="129">
        <f t="shared" si="14"/>
        <v>0</v>
      </c>
      <c r="BC710" s="129">
        <f t="shared" si="15"/>
        <v>0</v>
      </c>
      <c r="BD710" s="129">
        <f t="shared" si="16"/>
        <v>0</v>
      </c>
      <c r="BE710" s="129">
        <f t="shared" si="17"/>
        <v>0</v>
      </c>
      <c r="CZ710" s="129">
        <v>0</v>
      </c>
    </row>
    <row r="711" spans="1:15" ht="12.75">
      <c r="A711" s="158"/>
      <c r="B711" s="159"/>
      <c r="C711" s="559" t="s">
        <v>956</v>
      </c>
      <c r="D711" s="560"/>
      <c r="E711" s="161">
        <v>225.5</v>
      </c>
      <c r="F711" s="162"/>
      <c r="G711" s="163"/>
      <c r="M711" s="160" t="s">
        <v>956</v>
      </c>
      <c r="O711" s="151"/>
    </row>
    <row r="712" spans="1:104" ht="22.5">
      <c r="A712" s="152">
        <v>203</v>
      </c>
      <c r="B712" s="153" t="s">
        <v>957</v>
      </c>
      <c r="C712" s="154" t="s">
        <v>958</v>
      </c>
      <c r="D712" s="155" t="s">
        <v>69</v>
      </c>
      <c r="E712" s="156">
        <v>9</v>
      </c>
      <c r="F712" s="182"/>
      <c r="G712" s="157">
        <f aca="true" t="shared" si="18" ref="G712:G720">E712*F712</f>
        <v>0</v>
      </c>
      <c r="O712" s="151">
        <v>2</v>
      </c>
      <c r="AA712" s="129">
        <v>12</v>
      </c>
      <c r="AB712" s="129">
        <v>0</v>
      </c>
      <c r="AC712" s="129">
        <v>211</v>
      </c>
      <c r="AZ712" s="129">
        <v>2</v>
      </c>
      <c r="BA712" s="129">
        <f aca="true" t="shared" si="19" ref="BA712:BA720">IF(AZ712=1,G712,0)</f>
        <v>0</v>
      </c>
      <c r="BB712" s="129">
        <f aca="true" t="shared" si="20" ref="BB712:BB720">IF(AZ712=2,G712,0)</f>
        <v>0</v>
      </c>
      <c r="BC712" s="129">
        <f aca="true" t="shared" si="21" ref="BC712:BC720">IF(AZ712=3,G712,0)</f>
        <v>0</v>
      </c>
      <c r="BD712" s="129">
        <f aca="true" t="shared" si="22" ref="BD712:BD720">IF(AZ712=4,G712,0)</f>
        <v>0</v>
      </c>
      <c r="BE712" s="129">
        <f aca="true" t="shared" si="23" ref="BE712:BE720">IF(AZ712=5,G712,0)</f>
        <v>0</v>
      </c>
      <c r="CZ712" s="129">
        <v>0</v>
      </c>
    </row>
    <row r="713" spans="1:104" ht="12.75">
      <c r="A713" s="152">
        <v>204</v>
      </c>
      <c r="B713" s="153" t="s">
        <v>959</v>
      </c>
      <c r="C713" s="154" t="s">
        <v>960</v>
      </c>
      <c r="D713" s="155" t="s">
        <v>69</v>
      </c>
      <c r="E713" s="156">
        <v>8</v>
      </c>
      <c r="F713" s="182"/>
      <c r="G713" s="157">
        <f t="shared" si="18"/>
        <v>0</v>
      </c>
      <c r="O713" s="151">
        <v>2</v>
      </c>
      <c r="AA713" s="129">
        <v>12</v>
      </c>
      <c r="AB713" s="129">
        <v>0</v>
      </c>
      <c r="AC713" s="129">
        <v>231</v>
      </c>
      <c r="AZ713" s="129">
        <v>2</v>
      </c>
      <c r="BA713" s="129">
        <f t="shared" si="19"/>
        <v>0</v>
      </c>
      <c r="BB713" s="129">
        <f t="shared" si="20"/>
        <v>0</v>
      </c>
      <c r="BC713" s="129">
        <f t="shared" si="21"/>
        <v>0</v>
      </c>
      <c r="BD713" s="129">
        <f t="shared" si="22"/>
        <v>0</v>
      </c>
      <c r="BE713" s="129">
        <f t="shared" si="23"/>
        <v>0</v>
      </c>
      <c r="CZ713" s="129">
        <v>0</v>
      </c>
    </row>
    <row r="714" spans="1:104" ht="22.5">
      <c r="A714" s="152">
        <v>205</v>
      </c>
      <c r="B714" s="153" t="s">
        <v>961</v>
      </c>
      <c r="C714" s="154" t="s">
        <v>962</v>
      </c>
      <c r="D714" s="155" t="s">
        <v>69</v>
      </c>
      <c r="E714" s="156">
        <v>3</v>
      </c>
      <c r="F714" s="182"/>
      <c r="G714" s="157">
        <f t="shared" si="18"/>
        <v>0</v>
      </c>
      <c r="O714" s="151">
        <v>2</v>
      </c>
      <c r="AA714" s="129">
        <v>12</v>
      </c>
      <c r="AB714" s="129">
        <v>0</v>
      </c>
      <c r="AC714" s="129">
        <v>212</v>
      </c>
      <c r="AZ714" s="129">
        <v>2</v>
      </c>
      <c r="BA714" s="129">
        <f t="shared" si="19"/>
        <v>0</v>
      </c>
      <c r="BB714" s="129">
        <f t="shared" si="20"/>
        <v>0</v>
      </c>
      <c r="BC714" s="129">
        <f t="shared" si="21"/>
        <v>0</v>
      </c>
      <c r="BD714" s="129">
        <f t="shared" si="22"/>
        <v>0</v>
      </c>
      <c r="BE714" s="129">
        <f t="shared" si="23"/>
        <v>0</v>
      </c>
      <c r="CZ714" s="129">
        <v>0</v>
      </c>
    </row>
    <row r="715" spans="1:104" ht="12.75">
      <c r="A715" s="152">
        <v>206</v>
      </c>
      <c r="B715" s="153" t="s">
        <v>963</v>
      </c>
      <c r="C715" s="154" t="s">
        <v>964</v>
      </c>
      <c r="D715" s="155" t="s">
        <v>69</v>
      </c>
      <c r="E715" s="156">
        <v>17</v>
      </c>
      <c r="F715" s="182"/>
      <c r="G715" s="157">
        <f t="shared" si="18"/>
        <v>0</v>
      </c>
      <c r="O715" s="151">
        <v>2</v>
      </c>
      <c r="AA715" s="129">
        <v>12</v>
      </c>
      <c r="AB715" s="129">
        <v>0</v>
      </c>
      <c r="AC715" s="129">
        <v>232</v>
      </c>
      <c r="AZ715" s="129">
        <v>2</v>
      </c>
      <c r="BA715" s="129">
        <f t="shared" si="19"/>
        <v>0</v>
      </c>
      <c r="BB715" s="129">
        <f t="shared" si="20"/>
        <v>0</v>
      </c>
      <c r="BC715" s="129">
        <f t="shared" si="21"/>
        <v>0</v>
      </c>
      <c r="BD715" s="129">
        <f t="shared" si="22"/>
        <v>0</v>
      </c>
      <c r="BE715" s="129">
        <f t="shared" si="23"/>
        <v>0</v>
      </c>
      <c r="CZ715" s="129">
        <v>0</v>
      </c>
    </row>
    <row r="716" spans="1:104" ht="22.5">
      <c r="A716" s="152">
        <v>207</v>
      </c>
      <c r="B716" s="153" t="s">
        <v>965</v>
      </c>
      <c r="C716" s="154" t="s">
        <v>966</v>
      </c>
      <c r="D716" s="155" t="s">
        <v>69</v>
      </c>
      <c r="E716" s="156">
        <v>11</v>
      </c>
      <c r="F716" s="182"/>
      <c r="G716" s="157">
        <f t="shared" si="18"/>
        <v>0</v>
      </c>
      <c r="O716" s="151">
        <v>2</v>
      </c>
      <c r="AA716" s="129">
        <v>12</v>
      </c>
      <c r="AB716" s="129">
        <v>0</v>
      </c>
      <c r="AC716" s="129">
        <v>213</v>
      </c>
      <c r="AZ716" s="129">
        <v>2</v>
      </c>
      <c r="BA716" s="129">
        <f t="shared" si="19"/>
        <v>0</v>
      </c>
      <c r="BB716" s="129">
        <f t="shared" si="20"/>
        <v>0</v>
      </c>
      <c r="BC716" s="129">
        <f t="shared" si="21"/>
        <v>0</v>
      </c>
      <c r="BD716" s="129">
        <f t="shared" si="22"/>
        <v>0</v>
      </c>
      <c r="BE716" s="129">
        <f t="shared" si="23"/>
        <v>0</v>
      </c>
      <c r="CZ716" s="129">
        <v>0</v>
      </c>
    </row>
    <row r="717" spans="1:104" ht="12.75">
      <c r="A717" s="152">
        <v>208</v>
      </c>
      <c r="B717" s="153" t="s">
        <v>967</v>
      </c>
      <c r="C717" s="154" t="s">
        <v>968</v>
      </c>
      <c r="D717" s="155" t="s">
        <v>69</v>
      </c>
      <c r="E717" s="156">
        <v>2</v>
      </c>
      <c r="F717" s="182"/>
      <c r="G717" s="157">
        <f t="shared" si="18"/>
        <v>0</v>
      </c>
      <c r="O717" s="151">
        <v>2</v>
      </c>
      <c r="AA717" s="129">
        <v>12</v>
      </c>
      <c r="AB717" s="129">
        <v>0</v>
      </c>
      <c r="AC717" s="129">
        <v>233</v>
      </c>
      <c r="AZ717" s="129">
        <v>2</v>
      </c>
      <c r="BA717" s="129">
        <f t="shared" si="19"/>
        <v>0</v>
      </c>
      <c r="BB717" s="129">
        <f t="shared" si="20"/>
        <v>0</v>
      </c>
      <c r="BC717" s="129">
        <f t="shared" si="21"/>
        <v>0</v>
      </c>
      <c r="BD717" s="129">
        <f t="shared" si="22"/>
        <v>0</v>
      </c>
      <c r="BE717" s="129">
        <f t="shared" si="23"/>
        <v>0</v>
      </c>
      <c r="CZ717" s="129">
        <v>0</v>
      </c>
    </row>
    <row r="718" spans="1:104" ht="22.5">
      <c r="A718" s="152">
        <v>209</v>
      </c>
      <c r="B718" s="153" t="s">
        <v>969</v>
      </c>
      <c r="C718" s="154" t="s">
        <v>970</v>
      </c>
      <c r="D718" s="155" t="s">
        <v>69</v>
      </c>
      <c r="E718" s="156">
        <v>1</v>
      </c>
      <c r="F718" s="182"/>
      <c r="G718" s="157">
        <f t="shared" si="18"/>
        <v>0</v>
      </c>
      <c r="O718" s="151">
        <v>2</v>
      </c>
      <c r="AA718" s="129">
        <v>12</v>
      </c>
      <c r="AB718" s="129">
        <v>0</v>
      </c>
      <c r="AC718" s="129">
        <v>214</v>
      </c>
      <c r="AZ718" s="129">
        <v>2</v>
      </c>
      <c r="BA718" s="129">
        <f t="shared" si="19"/>
        <v>0</v>
      </c>
      <c r="BB718" s="129">
        <f t="shared" si="20"/>
        <v>0</v>
      </c>
      <c r="BC718" s="129">
        <f t="shared" si="21"/>
        <v>0</v>
      </c>
      <c r="BD718" s="129">
        <f t="shared" si="22"/>
        <v>0</v>
      </c>
      <c r="BE718" s="129">
        <f t="shared" si="23"/>
        <v>0</v>
      </c>
      <c r="CZ718" s="129">
        <v>0</v>
      </c>
    </row>
    <row r="719" spans="1:104" ht="12.75">
      <c r="A719" s="152">
        <v>210</v>
      </c>
      <c r="B719" s="153" t="s">
        <v>971</v>
      </c>
      <c r="C719" s="154" t="s">
        <v>972</v>
      </c>
      <c r="D719" s="155" t="s">
        <v>69</v>
      </c>
      <c r="E719" s="156">
        <v>3</v>
      </c>
      <c r="F719" s="182"/>
      <c r="G719" s="157">
        <f t="shared" si="18"/>
        <v>0</v>
      </c>
      <c r="O719" s="151">
        <v>2</v>
      </c>
      <c r="AA719" s="129">
        <v>12</v>
      </c>
      <c r="AB719" s="129">
        <v>0</v>
      </c>
      <c r="AC719" s="129">
        <v>234</v>
      </c>
      <c r="AZ719" s="129">
        <v>2</v>
      </c>
      <c r="BA719" s="129">
        <f t="shared" si="19"/>
        <v>0</v>
      </c>
      <c r="BB719" s="129">
        <f t="shared" si="20"/>
        <v>0</v>
      </c>
      <c r="BC719" s="129">
        <f t="shared" si="21"/>
        <v>0</v>
      </c>
      <c r="BD719" s="129">
        <f t="shared" si="22"/>
        <v>0</v>
      </c>
      <c r="BE719" s="129">
        <f t="shared" si="23"/>
        <v>0</v>
      </c>
      <c r="CZ719" s="129">
        <v>0</v>
      </c>
    </row>
    <row r="720" spans="1:104" ht="12.75">
      <c r="A720" s="152">
        <v>211</v>
      </c>
      <c r="B720" s="153" t="s">
        <v>973</v>
      </c>
      <c r="C720" s="154" t="s">
        <v>974</v>
      </c>
      <c r="D720" s="155" t="s">
        <v>195</v>
      </c>
      <c r="E720" s="156">
        <v>15.95</v>
      </c>
      <c r="F720" s="182"/>
      <c r="G720" s="157">
        <f t="shared" si="18"/>
        <v>0</v>
      </c>
      <c r="O720" s="151">
        <v>2</v>
      </c>
      <c r="AA720" s="129">
        <v>12</v>
      </c>
      <c r="AB720" s="129">
        <v>0</v>
      </c>
      <c r="AC720" s="129">
        <v>215</v>
      </c>
      <c r="AZ720" s="129">
        <v>2</v>
      </c>
      <c r="BA720" s="129">
        <f t="shared" si="19"/>
        <v>0</v>
      </c>
      <c r="BB720" s="129">
        <f t="shared" si="20"/>
        <v>0</v>
      </c>
      <c r="BC720" s="129">
        <f t="shared" si="21"/>
        <v>0</v>
      </c>
      <c r="BD720" s="129">
        <f t="shared" si="22"/>
        <v>0</v>
      </c>
      <c r="BE720" s="129">
        <f t="shared" si="23"/>
        <v>0</v>
      </c>
      <c r="CZ720" s="129">
        <v>0</v>
      </c>
    </row>
    <row r="721" spans="1:15" ht="12.75">
      <c r="A721" s="158"/>
      <c r="B721" s="159"/>
      <c r="C721" s="559" t="s">
        <v>975</v>
      </c>
      <c r="D721" s="560"/>
      <c r="E721" s="161">
        <v>3.08</v>
      </c>
      <c r="F721" s="162"/>
      <c r="G721" s="163"/>
      <c r="M721" s="160" t="s">
        <v>975</v>
      </c>
      <c r="O721" s="151"/>
    </row>
    <row r="722" spans="1:15" ht="12.75">
      <c r="A722" s="158"/>
      <c r="B722" s="159"/>
      <c r="C722" s="559" t="s">
        <v>976</v>
      </c>
      <c r="D722" s="560"/>
      <c r="E722" s="161">
        <v>3.52</v>
      </c>
      <c r="F722" s="162"/>
      <c r="G722" s="163"/>
      <c r="M722" s="160" t="s">
        <v>976</v>
      </c>
      <c r="O722" s="151"/>
    </row>
    <row r="723" spans="1:15" ht="12.75">
      <c r="A723" s="158"/>
      <c r="B723" s="159"/>
      <c r="C723" s="559" t="s">
        <v>977</v>
      </c>
      <c r="D723" s="560"/>
      <c r="E723" s="161">
        <v>6.93</v>
      </c>
      <c r="F723" s="162"/>
      <c r="G723" s="163"/>
      <c r="M723" s="160" t="s">
        <v>977</v>
      </c>
      <c r="O723" s="151"/>
    </row>
    <row r="724" spans="1:15" ht="12.75">
      <c r="A724" s="158"/>
      <c r="B724" s="159"/>
      <c r="C724" s="559" t="s">
        <v>978</v>
      </c>
      <c r="D724" s="560"/>
      <c r="E724" s="161">
        <v>2.42</v>
      </c>
      <c r="F724" s="162"/>
      <c r="G724" s="163"/>
      <c r="M724" s="160" t="s">
        <v>978</v>
      </c>
      <c r="O724" s="151"/>
    </row>
    <row r="725" spans="1:104" ht="12.75">
      <c r="A725" s="152">
        <v>212</v>
      </c>
      <c r="B725" s="153" t="s">
        <v>979</v>
      </c>
      <c r="C725" s="154" t="s">
        <v>980</v>
      </c>
      <c r="D725" s="155" t="s">
        <v>69</v>
      </c>
      <c r="E725" s="156">
        <v>1</v>
      </c>
      <c r="F725" s="182"/>
      <c r="G725" s="157">
        <f aca="true" t="shared" si="24" ref="G725:G733">E725*F725</f>
        <v>0</v>
      </c>
      <c r="O725" s="151">
        <v>2</v>
      </c>
      <c r="AA725" s="129">
        <v>12</v>
      </c>
      <c r="AB725" s="129">
        <v>0</v>
      </c>
      <c r="AC725" s="129">
        <v>235</v>
      </c>
      <c r="AZ725" s="129">
        <v>2</v>
      </c>
      <c r="BA725" s="129">
        <f aca="true" t="shared" si="25" ref="BA725:BA733">IF(AZ725=1,G725,0)</f>
        <v>0</v>
      </c>
      <c r="BB725" s="129">
        <f aca="true" t="shared" si="26" ref="BB725:BB733">IF(AZ725=2,G725,0)</f>
        <v>0</v>
      </c>
      <c r="BC725" s="129">
        <f aca="true" t="shared" si="27" ref="BC725:BC733">IF(AZ725=3,G725,0)</f>
        <v>0</v>
      </c>
      <c r="BD725" s="129">
        <f aca="true" t="shared" si="28" ref="BD725:BD733">IF(AZ725=4,G725,0)</f>
        <v>0</v>
      </c>
      <c r="BE725" s="129">
        <f aca="true" t="shared" si="29" ref="BE725:BE733">IF(AZ725=5,G725,0)</f>
        <v>0</v>
      </c>
      <c r="CZ725" s="129">
        <v>0</v>
      </c>
    </row>
    <row r="726" spans="1:104" ht="22.5">
      <c r="A726" s="152">
        <v>213</v>
      </c>
      <c r="B726" s="153" t="s">
        <v>981</v>
      </c>
      <c r="C726" s="154" t="s">
        <v>982</v>
      </c>
      <c r="D726" s="155" t="s">
        <v>69</v>
      </c>
      <c r="E726" s="156">
        <v>2</v>
      </c>
      <c r="F726" s="182"/>
      <c r="G726" s="157">
        <f t="shared" si="24"/>
        <v>0</v>
      </c>
      <c r="O726" s="151">
        <v>2</v>
      </c>
      <c r="AA726" s="129">
        <v>12</v>
      </c>
      <c r="AB726" s="129">
        <v>0</v>
      </c>
      <c r="AC726" s="129">
        <v>216</v>
      </c>
      <c r="AZ726" s="129">
        <v>2</v>
      </c>
      <c r="BA726" s="129">
        <f t="shared" si="25"/>
        <v>0</v>
      </c>
      <c r="BB726" s="129">
        <f t="shared" si="26"/>
        <v>0</v>
      </c>
      <c r="BC726" s="129">
        <f t="shared" si="27"/>
        <v>0</v>
      </c>
      <c r="BD726" s="129">
        <f t="shared" si="28"/>
        <v>0</v>
      </c>
      <c r="BE726" s="129">
        <f t="shared" si="29"/>
        <v>0</v>
      </c>
      <c r="CZ726" s="129">
        <v>0</v>
      </c>
    </row>
    <row r="727" spans="1:104" ht="12.75">
      <c r="A727" s="152">
        <v>214</v>
      </c>
      <c r="B727" s="153" t="s">
        <v>983</v>
      </c>
      <c r="C727" s="154" t="s">
        <v>984</v>
      </c>
      <c r="D727" s="155" t="s">
        <v>69</v>
      </c>
      <c r="E727" s="156">
        <v>2</v>
      </c>
      <c r="F727" s="182"/>
      <c r="G727" s="157">
        <f t="shared" si="24"/>
        <v>0</v>
      </c>
      <c r="O727" s="151">
        <v>2</v>
      </c>
      <c r="AA727" s="129">
        <v>12</v>
      </c>
      <c r="AB727" s="129">
        <v>0</v>
      </c>
      <c r="AC727" s="129">
        <v>236</v>
      </c>
      <c r="AZ727" s="129">
        <v>2</v>
      </c>
      <c r="BA727" s="129">
        <f t="shared" si="25"/>
        <v>0</v>
      </c>
      <c r="BB727" s="129">
        <f t="shared" si="26"/>
        <v>0</v>
      </c>
      <c r="BC727" s="129">
        <f t="shared" si="27"/>
        <v>0</v>
      </c>
      <c r="BD727" s="129">
        <f t="shared" si="28"/>
        <v>0</v>
      </c>
      <c r="BE727" s="129">
        <f t="shared" si="29"/>
        <v>0</v>
      </c>
      <c r="CZ727" s="129">
        <v>0</v>
      </c>
    </row>
    <row r="728" spans="1:104" ht="12.75">
      <c r="A728" s="152">
        <v>215</v>
      </c>
      <c r="B728" s="153" t="s">
        <v>985</v>
      </c>
      <c r="C728" s="154" t="s">
        <v>986</v>
      </c>
      <c r="D728" s="155" t="s">
        <v>69</v>
      </c>
      <c r="E728" s="156">
        <v>12</v>
      </c>
      <c r="F728" s="182"/>
      <c r="G728" s="157">
        <f t="shared" si="24"/>
        <v>0</v>
      </c>
      <c r="O728" s="151">
        <v>2</v>
      </c>
      <c r="AA728" s="129">
        <v>12</v>
      </c>
      <c r="AB728" s="129">
        <v>0</v>
      </c>
      <c r="AC728" s="129">
        <v>217</v>
      </c>
      <c r="AZ728" s="129">
        <v>2</v>
      </c>
      <c r="BA728" s="129">
        <f t="shared" si="25"/>
        <v>0</v>
      </c>
      <c r="BB728" s="129">
        <f t="shared" si="26"/>
        <v>0</v>
      </c>
      <c r="BC728" s="129">
        <f t="shared" si="27"/>
        <v>0</v>
      </c>
      <c r="BD728" s="129">
        <f t="shared" si="28"/>
        <v>0</v>
      </c>
      <c r="BE728" s="129">
        <f t="shared" si="29"/>
        <v>0</v>
      </c>
      <c r="CZ728" s="129">
        <v>0</v>
      </c>
    </row>
    <row r="729" spans="1:104" ht="22.5">
      <c r="A729" s="152">
        <v>216</v>
      </c>
      <c r="B729" s="153" t="s">
        <v>987</v>
      </c>
      <c r="C729" s="154" t="s">
        <v>988</v>
      </c>
      <c r="D729" s="155" t="s">
        <v>69</v>
      </c>
      <c r="E729" s="156">
        <v>4</v>
      </c>
      <c r="F729" s="182"/>
      <c r="G729" s="157">
        <f t="shared" si="24"/>
        <v>0</v>
      </c>
      <c r="O729" s="151">
        <v>2</v>
      </c>
      <c r="AA729" s="129">
        <v>12</v>
      </c>
      <c r="AB729" s="129">
        <v>0</v>
      </c>
      <c r="AC729" s="129">
        <v>237</v>
      </c>
      <c r="AZ729" s="129">
        <v>2</v>
      </c>
      <c r="BA729" s="129">
        <f t="shared" si="25"/>
        <v>0</v>
      </c>
      <c r="BB729" s="129">
        <f t="shared" si="26"/>
        <v>0</v>
      </c>
      <c r="BC729" s="129">
        <f t="shared" si="27"/>
        <v>0</v>
      </c>
      <c r="BD729" s="129">
        <f t="shared" si="28"/>
        <v>0</v>
      </c>
      <c r="BE729" s="129">
        <f t="shared" si="29"/>
        <v>0</v>
      </c>
      <c r="CZ729" s="129">
        <v>0</v>
      </c>
    </row>
    <row r="730" spans="1:104" ht="12.75">
      <c r="A730" s="152">
        <v>217</v>
      </c>
      <c r="B730" s="153" t="s">
        <v>989</v>
      </c>
      <c r="C730" s="154" t="s">
        <v>990</v>
      </c>
      <c r="D730" s="155" t="s">
        <v>69</v>
      </c>
      <c r="E730" s="156">
        <v>2</v>
      </c>
      <c r="F730" s="182"/>
      <c r="G730" s="157">
        <f t="shared" si="24"/>
        <v>0</v>
      </c>
      <c r="O730" s="151">
        <v>2</v>
      </c>
      <c r="AA730" s="129">
        <v>12</v>
      </c>
      <c r="AB730" s="129">
        <v>0</v>
      </c>
      <c r="AC730" s="129">
        <v>218</v>
      </c>
      <c r="AZ730" s="129">
        <v>2</v>
      </c>
      <c r="BA730" s="129">
        <f t="shared" si="25"/>
        <v>0</v>
      </c>
      <c r="BB730" s="129">
        <f t="shared" si="26"/>
        <v>0</v>
      </c>
      <c r="BC730" s="129">
        <f t="shared" si="27"/>
        <v>0</v>
      </c>
      <c r="BD730" s="129">
        <f t="shared" si="28"/>
        <v>0</v>
      </c>
      <c r="BE730" s="129">
        <f t="shared" si="29"/>
        <v>0</v>
      </c>
      <c r="CZ730" s="129">
        <v>0</v>
      </c>
    </row>
    <row r="731" spans="1:104" ht="12.75">
      <c r="A731" s="152">
        <v>218</v>
      </c>
      <c r="B731" s="153" t="s">
        <v>991</v>
      </c>
      <c r="C731" s="154" t="s">
        <v>992</v>
      </c>
      <c r="D731" s="155" t="s">
        <v>69</v>
      </c>
      <c r="E731" s="156">
        <v>2</v>
      </c>
      <c r="F731" s="182"/>
      <c r="G731" s="157">
        <f t="shared" si="24"/>
        <v>0</v>
      </c>
      <c r="O731" s="151">
        <v>2</v>
      </c>
      <c r="AA731" s="129">
        <v>12</v>
      </c>
      <c r="AB731" s="129">
        <v>0</v>
      </c>
      <c r="AC731" s="129">
        <v>219</v>
      </c>
      <c r="AZ731" s="129">
        <v>2</v>
      </c>
      <c r="BA731" s="129">
        <f t="shared" si="25"/>
        <v>0</v>
      </c>
      <c r="BB731" s="129">
        <f t="shared" si="26"/>
        <v>0</v>
      </c>
      <c r="BC731" s="129">
        <f t="shared" si="27"/>
        <v>0</v>
      </c>
      <c r="BD731" s="129">
        <f t="shared" si="28"/>
        <v>0</v>
      </c>
      <c r="BE731" s="129">
        <f t="shared" si="29"/>
        <v>0</v>
      </c>
      <c r="CZ731" s="129">
        <v>0</v>
      </c>
    </row>
    <row r="732" spans="1:104" ht="22.5">
      <c r="A732" s="152">
        <v>219</v>
      </c>
      <c r="B732" s="153" t="s">
        <v>993</v>
      </c>
      <c r="C732" s="154" t="s">
        <v>994</v>
      </c>
      <c r="D732" s="155" t="s">
        <v>69</v>
      </c>
      <c r="E732" s="156">
        <v>18</v>
      </c>
      <c r="F732" s="182"/>
      <c r="G732" s="157">
        <f t="shared" si="24"/>
        <v>0</v>
      </c>
      <c r="O732" s="151">
        <v>2</v>
      </c>
      <c r="AA732" s="129">
        <v>12</v>
      </c>
      <c r="AB732" s="129">
        <v>0</v>
      </c>
      <c r="AC732" s="129">
        <v>220</v>
      </c>
      <c r="AZ732" s="129">
        <v>2</v>
      </c>
      <c r="BA732" s="129">
        <f t="shared" si="25"/>
        <v>0</v>
      </c>
      <c r="BB732" s="129">
        <f t="shared" si="26"/>
        <v>0</v>
      </c>
      <c r="BC732" s="129">
        <f t="shared" si="27"/>
        <v>0</v>
      </c>
      <c r="BD732" s="129">
        <f t="shared" si="28"/>
        <v>0</v>
      </c>
      <c r="BE732" s="129">
        <f t="shared" si="29"/>
        <v>0</v>
      </c>
      <c r="CZ732" s="129">
        <v>0</v>
      </c>
    </row>
    <row r="733" spans="1:104" ht="22.5">
      <c r="A733" s="152">
        <v>220</v>
      </c>
      <c r="B733" s="153" t="s">
        <v>995</v>
      </c>
      <c r="C733" s="154" t="s">
        <v>996</v>
      </c>
      <c r="D733" s="155" t="s">
        <v>997</v>
      </c>
      <c r="E733" s="156">
        <v>80</v>
      </c>
      <c r="F733" s="182"/>
      <c r="G733" s="157">
        <f t="shared" si="24"/>
        <v>0</v>
      </c>
      <c r="O733" s="151">
        <v>2</v>
      </c>
      <c r="AA733" s="129">
        <v>12</v>
      </c>
      <c r="AB733" s="129">
        <v>0</v>
      </c>
      <c r="AC733" s="129">
        <v>221</v>
      </c>
      <c r="AZ733" s="129">
        <v>2</v>
      </c>
      <c r="BA733" s="129">
        <f t="shared" si="25"/>
        <v>0</v>
      </c>
      <c r="BB733" s="129">
        <f t="shared" si="26"/>
        <v>0</v>
      </c>
      <c r="BC733" s="129">
        <f t="shared" si="27"/>
        <v>0</v>
      </c>
      <c r="BD733" s="129">
        <f t="shared" si="28"/>
        <v>0</v>
      </c>
      <c r="BE733" s="129">
        <f t="shared" si="29"/>
        <v>0</v>
      </c>
      <c r="CZ733" s="129">
        <v>0</v>
      </c>
    </row>
    <row r="734" spans="1:15" ht="12.75">
      <c r="A734" s="158"/>
      <c r="B734" s="159"/>
      <c r="C734" s="559" t="s">
        <v>998</v>
      </c>
      <c r="D734" s="560"/>
      <c r="E734" s="161">
        <v>80</v>
      </c>
      <c r="F734" s="162"/>
      <c r="G734" s="163"/>
      <c r="M734" s="160" t="s">
        <v>998</v>
      </c>
      <c r="O734" s="151"/>
    </row>
    <row r="735" spans="1:104" ht="22.5">
      <c r="A735" s="152">
        <v>221</v>
      </c>
      <c r="B735" s="153" t="s">
        <v>999</v>
      </c>
      <c r="C735" s="154" t="s">
        <v>1000</v>
      </c>
      <c r="D735" s="155" t="s">
        <v>69</v>
      </c>
      <c r="E735" s="156">
        <v>3</v>
      </c>
      <c r="F735" s="182"/>
      <c r="G735" s="157">
        <f>E735*F735</f>
        <v>0</v>
      </c>
      <c r="O735" s="151">
        <v>2</v>
      </c>
      <c r="AA735" s="129">
        <v>12</v>
      </c>
      <c r="AB735" s="129">
        <v>0</v>
      </c>
      <c r="AC735" s="129">
        <v>222</v>
      </c>
      <c r="AZ735" s="129">
        <v>2</v>
      </c>
      <c r="BA735" s="129">
        <f>IF(AZ735=1,G735,0)</f>
        <v>0</v>
      </c>
      <c r="BB735" s="129">
        <f>IF(AZ735=2,G735,0)</f>
        <v>0</v>
      </c>
      <c r="BC735" s="129">
        <f>IF(AZ735=3,G735,0)</f>
        <v>0</v>
      </c>
      <c r="BD735" s="129">
        <f>IF(AZ735=4,G735,0)</f>
        <v>0</v>
      </c>
      <c r="BE735" s="129">
        <f>IF(AZ735=5,G735,0)</f>
        <v>0</v>
      </c>
      <c r="CZ735" s="129">
        <v>0</v>
      </c>
    </row>
    <row r="736" spans="1:104" ht="12.75">
      <c r="A736" s="152">
        <v>222</v>
      </c>
      <c r="B736" s="153" t="s">
        <v>1001</v>
      </c>
      <c r="C736" s="154" t="s">
        <v>1002</v>
      </c>
      <c r="D736" s="155" t="s">
        <v>1003</v>
      </c>
      <c r="E736" s="156">
        <v>1</v>
      </c>
      <c r="F736" s="182"/>
      <c r="G736" s="157">
        <f>E736*F736</f>
        <v>0</v>
      </c>
      <c r="O736" s="151">
        <v>2</v>
      </c>
      <c r="AA736" s="129">
        <v>12</v>
      </c>
      <c r="AB736" s="129">
        <v>0</v>
      </c>
      <c r="AC736" s="129">
        <v>238</v>
      </c>
      <c r="AZ736" s="129">
        <v>2</v>
      </c>
      <c r="BA736" s="129">
        <f>IF(AZ736=1,G736,0)</f>
        <v>0</v>
      </c>
      <c r="BB736" s="129">
        <f>IF(AZ736=2,G736,0)</f>
        <v>0</v>
      </c>
      <c r="BC736" s="129">
        <f>IF(AZ736=3,G736,0)</f>
        <v>0</v>
      </c>
      <c r="BD736" s="129">
        <f>IF(AZ736=4,G736,0)</f>
        <v>0</v>
      </c>
      <c r="BE736" s="129">
        <f>IF(AZ736=5,G736,0)</f>
        <v>0</v>
      </c>
      <c r="CZ736" s="129">
        <v>0</v>
      </c>
    </row>
    <row r="737" spans="1:15" ht="12.75">
      <c r="A737" s="158"/>
      <c r="B737" s="159"/>
      <c r="C737" s="559" t="s">
        <v>68</v>
      </c>
      <c r="D737" s="560"/>
      <c r="E737" s="161">
        <v>1</v>
      </c>
      <c r="F737" s="162"/>
      <c r="G737" s="163"/>
      <c r="M737" s="160">
        <v>1</v>
      </c>
      <c r="O737" s="151"/>
    </row>
    <row r="738" spans="1:15" ht="12.75">
      <c r="A738" s="158"/>
      <c r="B738" s="159"/>
      <c r="C738" s="559" t="s">
        <v>1004</v>
      </c>
      <c r="D738" s="560"/>
      <c r="E738" s="161">
        <v>0</v>
      </c>
      <c r="F738" s="162"/>
      <c r="G738" s="163"/>
      <c r="M738" s="160"/>
      <c r="O738" s="151"/>
    </row>
    <row r="739" spans="1:57" ht="12.75">
      <c r="A739" s="164"/>
      <c r="B739" s="165" t="s">
        <v>70</v>
      </c>
      <c r="C739" s="166" t="str">
        <f>CONCATENATE(B690," ",C690)</f>
        <v>799 Ostatní</v>
      </c>
      <c r="D739" s="164"/>
      <c r="E739" s="167"/>
      <c r="F739" s="167"/>
      <c r="G739" s="168">
        <f>SUM(G690:G738)</f>
        <v>0</v>
      </c>
      <c r="O739" s="151">
        <v>4</v>
      </c>
      <c r="BA739" s="169">
        <f>SUM(BA690:BA738)</f>
        <v>0</v>
      </c>
      <c r="BB739" s="169">
        <f>SUM(BB690:BB738)</f>
        <v>0</v>
      </c>
      <c r="BC739" s="169">
        <f>SUM(BC690:BC738)</f>
        <v>0</v>
      </c>
      <c r="BD739" s="169">
        <f>SUM(BD690:BD738)</f>
        <v>0</v>
      </c>
      <c r="BE739" s="169">
        <f>SUM(BE690:BE738)</f>
        <v>0</v>
      </c>
    </row>
    <row r="740" spans="1:15" ht="12.75">
      <c r="A740" s="144" t="s">
        <v>67</v>
      </c>
      <c r="B740" s="145" t="s">
        <v>1005</v>
      </c>
      <c r="C740" s="146" t="s">
        <v>1006</v>
      </c>
      <c r="D740" s="147"/>
      <c r="E740" s="148"/>
      <c r="F740" s="148"/>
      <c r="G740" s="149"/>
      <c r="H740" s="150"/>
      <c r="I740" s="150"/>
      <c r="O740" s="151">
        <v>1</v>
      </c>
    </row>
    <row r="741" spans="1:104" ht="12.75">
      <c r="A741" s="152">
        <v>223</v>
      </c>
      <c r="B741" s="153" t="s">
        <v>1007</v>
      </c>
      <c r="C741" s="154" t="s">
        <v>1008</v>
      </c>
      <c r="D741" s="155" t="s">
        <v>723</v>
      </c>
      <c r="E741" s="156">
        <v>1</v>
      </c>
      <c r="F741" s="156">
        <f>'EL'!F88</f>
        <v>0</v>
      </c>
      <c r="G741" s="157">
        <f>E741*F741</f>
        <v>0</v>
      </c>
      <c r="O741" s="151">
        <v>2</v>
      </c>
      <c r="AA741" s="129">
        <v>12</v>
      </c>
      <c r="AB741" s="129">
        <v>0</v>
      </c>
      <c r="AC741" s="129">
        <v>160</v>
      </c>
      <c r="AZ741" s="129">
        <v>4</v>
      </c>
      <c r="BA741" s="129">
        <f>IF(AZ741=1,G741,0)</f>
        <v>0</v>
      </c>
      <c r="BB741" s="129">
        <f>IF(AZ741=2,G741,0)</f>
        <v>0</v>
      </c>
      <c r="BC741" s="129">
        <f>IF(AZ741=3,G741,0)</f>
        <v>0</v>
      </c>
      <c r="BD741" s="129">
        <f>IF(AZ741=4,G741,0)</f>
        <v>0</v>
      </c>
      <c r="BE741" s="129">
        <f>IF(AZ741=5,G741,0)</f>
        <v>0</v>
      </c>
      <c r="CZ741" s="129">
        <v>0</v>
      </c>
    </row>
    <row r="742" spans="1:57" ht="12.75">
      <c r="A742" s="164"/>
      <c r="B742" s="165" t="s">
        <v>70</v>
      </c>
      <c r="C742" s="166" t="str">
        <f>CONCATENATE(B740," ",C740)</f>
        <v>M21 Elektromontáže</v>
      </c>
      <c r="D742" s="164"/>
      <c r="E742" s="167"/>
      <c r="F742" s="167"/>
      <c r="G742" s="168">
        <f>SUM(G740:G741)</f>
        <v>0</v>
      </c>
      <c r="O742" s="151">
        <v>4</v>
      </c>
      <c r="BA742" s="169">
        <f>SUM(BA740:BA741)</f>
        <v>0</v>
      </c>
      <c r="BB742" s="169">
        <f>SUM(BB740:BB741)</f>
        <v>0</v>
      </c>
      <c r="BC742" s="169">
        <f>SUM(BC740:BC741)</f>
        <v>0</v>
      </c>
      <c r="BD742" s="169">
        <f>SUM(BD740:BD741)</f>
        <v>0</v>
      </c>
      <c r="BE742" s="169">
        <f>SUM(BE740:BE741)</f>
        <v>0</v>
      </c>
    </row>
    <row r="743" spans="1:15" ht="12.75">
      <c r="A743" s="144" t="s">
        <v>67</v>
      </c>
      <c r="B743" s="145" t="s">
        <v>1009</v>
      </c>
      <c r="C743" s="146" t="s">
        <v>1010</v>
      </c>
      <c r="D743" s="147"/>
      <c r="E743" s="148"/>
      <c r="F743" s="148"/>
      <c r="G743" s="149"/>
      <c r="H743" s="150"/>
      <c r="I743" s="150"/>
      <c r="O743" s="151">
        <v>1</v>
      </c>
    </row>
    <row r="744" spans="1:104" ht="12.75">
      <c r="A744" s="152">
        <v>224</v>
      </c>
      <c r="B744" s="153" t="s">
        <v>1011</v>
      </c>
      <c r="C744" s="154" t="s">
        <v>1012</v>
      </c>
      <c r="D744" s="155" t="s">
        <v>723</v>
      </c>
      <c r="E744" s="156">
        <v>1</v>
      </c>
      <c r="F744" s="156">
        <f>SLP!H155+SLP!I155</f>
        <v>0</v>
      </c>
      <c r="G744" s="157">
        <f>E744*F744</f>
        <v>0</v>
      </c>
      <c r="O744" s="151">
        <v>2</v>
      </c>
      <c r="AA744" s="129">
        <v>12</v>
      </c>
      <c r="AB744" s="129">
        <v>0</v>
      </c>
      <c r="AC744" s="129">
        <v>161</v>
      </c>
      <c r="AZ744" s="129">
        <v>4</v>
      </c>
      <c r="BA744" s="129">
        <f>IF(AZ744=1,G744,0)</f>
        <v>0</v>
      </c>
      <c r="BB744" s="129">
        <f>IF(AZ744=2,G744,0)</f>
        <v>0</v>
      </c>
      <c r="BC744" s="129">
        <f>IF(AZ744=3,G744,0)</f>
        <v>0</v>
      </c>
      <c r="BD744" s="129">
        <f>IF(AZ744=4,G744,0)</f>
        <v>0</v>
      </c>
      <c r="BE744" s="129">
        <f>IF(AZ744=5,G744,0)</f>
        <v>0</v>
      </c>
      <c r="CZ744" s="129">
        <v>0</v>
      </c>
    </row>
    <row r="745" spans="1:57" ht="12.75">
      <c r="A745" s="164"/>
      <c r="B745" s="165" t="s">
        <v>70</v>
      </c>
      <c r="C745" s="166" t="str">
        <f>CONCATENATE(B743," ",C743)</f>
        <v>M22 Montáž sdělovací a zabezp. techniky</v>
      </c>
      <c r="D745" s="164"/>
      <c r="E745" s="167"/>
      <c r="F745" s="167"/>
      <c r="G745" s="168">
        <f>SUM(G743:G744)</f>
        <v>0</v>
      </c>
      <c r="O745" s="151">
        <v>4</v>
      </c>
      <c r="BA745" s="169">
        <f>SUM(BA743:BA744)</f>
        <v>0</v>
      </c>
      <c r="BB745" s="169">
        <f>SUM(BB743:BB744)</f>
        <v>0</v>
      </c>
      <c r="BC745" s="169">
        <f>SUM(BC743:BC744)</f>
        <v>0</v>
      </c>
      <c r="BD745" s="169">
        <f>SUM(BD743:BD744)</f>
        <v>0</v>
      </c>
      <c r="BE745" s="169">
        <f>SUM(BE743:BE744)</f>
        <v>0</v>
      </c>
    </row>
    <row r="746" spans="1:15" ht="12.75">
      <c r="A746" s="144" t="s">
        <v>67</v>
      </c>
      <c r="B746" s="145" t="s">
        <v>1013</v>
      </c>
      <c r="C746" s="146" t="s">
        <v>1014</v>
      </c>
      <c r="D746" s="147"/>
      <c r="E746" s="148"/>
      <c r="F746" s="148"/>
      <c r="G746" s="149"/>
      <c r="H746" s="150"/>
      <c r="I746" s="150"/>
      <c r="O746" s="151">
        <v>1</v>
      </c>
    </row>
    <row r="747" spans="1:104" ht="12.75">
      <c r="A747" s="152">
        <v>225</v>
      </c>
      <c r="B747" s="153" t="s">
        <v>1015</v>
      </c>
      <c r="C747" s="154" t="s">
        <v>1016</v>
      </c>
      <c r="D747" s="155" t="s">
        <v>723</v>
      </c>
      <c r="E747" s="156">
        <v>1</v>
      </c>
      <c r="F747" s="156">
        <f>VZT_rekap!F37</f>
        <v>0</v>
      </c>
      <c r="G747" s="157">
        <f>E747*F747</f>
        <v>0</v>
      </c>
      <c r="O747" s="151">
        <v>2</v>
      </c>
      <c r="AA747" s="129">
        <v>12</v>
      </c>
      <c r="AB747" s="129">
        <v>0</v>
      </c>
      <c r="AC747" s="129">
        <v>162</v>
      </c>
      <c r="AZ747" s="129">
        <v>4</v>
      </c>
      <c r="BA747" s="129">
        <f>IF(AZ747=1,G747,0)</f>
        <v>0</v>
      </c>
      <c r="BB747" s="129">
        <f>IF(AZ747=2,G747,0)</f>
        <v>0</v>
      </c>
      <c r="BC747" s="129">
        <f>IF(AZ747=3,G747,0)</f>
        <v>0</v>
      </c>
      <c r="BD747" s="129">
        <f>IF(AZ747=4,G747,0)</f>
        <v>0</v>
      </c>
      <c r="BE747" s="129">
        <f>IF(AZ747=5,G747,0)</f>
        <v>0</v>
      </c>
      <c r="CZ747" s="129">
        <v>0</v>
      </c>
    </row>
    <row r="748" spans="1:57" ht="12.75">
      <c r="A748" s="164"/>
      <c r="B748" s="165" t="s">
        <v>70</v>
      </c>
      <c r="C748" s="166" t="str">
        <f>CONCATENATE(B746," ",C746)</f>
        <v>M24 Montáže vzduchotechnických zařízení</v>
      </c>
      <c r="D748" s="164"/>
      <c r="E748" s="167"/>
      <c r="F748" s="167"/>
      <c r="G748" s="168">
        <f>SUM(G746:G747)</f>
        <v>0</v>
      </c>
      <c r="O748" s="151">
        <v>4</v>
      </c>
      <c r="BA748" s="169">
        <f>SUM(BA746:BA747)</f>
        <v>0</v>
      </c>
      <c r="BB748" s="169">
        <f>SUM(BB746:BB747)</f>
        <v>0</v>
      </c>
      <c r="BC748" s="169">
        <f>SUM(BC746:BC747)</f>
        <v>0</v>
      </c>
      <c r="BD748" s="169">
        <f>SUM(BD746:BD747)</f>
        <v>0</v>
      </c>
      <c r="BE748" s="169">
        <f>SUM(BE746:BE747)</f>
        <v>0</v>
      </c>
    </row>
    <row r="749" spans="1:15" ht="12.75">
      <c r="A749" s="144" t="s">
        <v>67</v>
      </c>
      <c r="B749" s="145" t="s">
        <v>1017</v>
      </c>
      <c r="C749" s="146" t="s">
        <v>1018</v>
      </c>
      <c r="D749" s="147"/>
      <c r="E749" s="148"/>
      <c r="F749" s="148"/>
      <c r="G749" s="149"/>
      <c r="H749" s="150"/>
      <c r="I749" s="150"/>
      <c r="O749" s="151">
        <v>1</v>
      </c>
    </row>
    <row r="750" spans="1:104" ht="12.75">
      <c r="A750" s="152">
        <v>226</v>
      </c>
      <c r="B750" s="153" t="s">
        <v>1019</v>
      </c>
      <c r="C750" s="154" t="s">
        <v>1020</v>
      </c>
      <c r="D750" s="155" t="s">
        <v>102</v>
      </c>
      <c r="E750" s="156">
        <v>544.2</v>
      </c>
      <c r="F750" s="156">
        <v>0</v>
      </c>
      <c r="G750" s="157">
        <f>E750*F750</f>
        <v>0</v>
      </c>
      <c r="O750" s="151">
        <v>2</v>
      </c>
      <c r="AA750" s="129">
        <v>12</v>
      </c>
      <c r="AB750" s="129">
        <v>0</v>
      </c>
      <c r="AC750" s="129">
        <v>1</v>
      </c>
      <c r="AZ750" s="129">
        <v>4</v>
      </c>
      <c r="BA750" s="129">
        <f>IF(AZ750=1,G750,0)</f>
        <v>0</v>
      </c>
      <c r="BB750" s="129">
        <f>IF(AZ750=2,G750,0)</f>
        <v>0</v>
      </c>
      <c r="BC750" s="129">
        <f>IF(AZ750=3,G750,0)</f>
        <v>0</v>
      </c>
      <c r="BD750" s="129">
        <f>IF(AZ750=4,G750,0)</f>
        <v>0</v>
      </c>
      <c r="BE750" s="129">
        <f>IF(AZ750=5,G750,0)</f>
        <v>0</v>
      </c>
      <c r="CZ750" s="129">
        <v>0</v>
      </c>
    </row>
    <row r="751" spans="1:15" ht="12.75">
      <c r="A751" s="158"/>
      <c r="B751" s="159"/>
      <c r="C751" s="559" t="s">
        <v>1021</v>
      </c>
      <c r="D751" s="560"/>
      <c r="E751" s="161">
        <v>285.4</v>
      </c>
      <c r="F751" s="162"/>
      <c r="G751" s="163"/>
      <c r="M751" s="160" t="s">
        <v>1021</v>
      </c>
      <c r="O751" s="151"/>
    </row>
    <row r="752" spans="1:15" ht="12.75">
      <c r="A752" s="158"/>
      <c r="B752" s="159"/>
      <c r="C752" s="559" t="s">
        <v>1022</v>
      </c>
      <c r="D752" s="560"/>
      <c r="E752" s="161">
        <v>258.8</v>
      </c>
      <c r="F752" s="162"/>
      <c r="G752" s="163"/>
      <c r="M752" s="160" t="s">
        <v>1022</v>
      </c>
      <c r="O752" s="151"/>
    </row>
    <row r="753" spans="1:104" ht="12.75">
      <c r="A753" s="152">
        <v>227</v>
      </c>
      <c r="B753" s="153" t="s">
        <v>1023</v>
      </c>
      <c r="C753" s="154" t="s">
        <v>1024</v>
      </c>
      <c r="D753" s="155" t="s">
        <v>102</v>
      </c>
      <c r="E753" s="156">
        <v>31</v>
      </c>
      <c r="F753" s="156">
        <v>0</v>
      </c>
      <c r="G753" s="157">
        <f>E753*F753</f>
        <v>0</v>
      </c>
      <c r="O753" s="151">
        <v>2</v>
      </c>
      <c r="AA753" s="129">
        <v>12</v>
      </c>
      <c r="AB753" s="129">
        <v>0</v>
      </c>
      <c r="AC753" s="129">
        <v>2</v>
      </c>
      <c r="AZ753" s="129">
        <v>4</v>
      </c>
      <c r="BA753" s="129">
        <f>IF(AZ753=1,G753,0)</f>
        <v>0</v>
      </c>
      <c r="BB753" s="129">
        <f>IF(AZ753=2,G753,0)</f>
        <v>0</v>
      </c>
      <c r="BC753" s="129">
        <f>IF(AZ753=3,G753,0)</f>
        <v>0</v>
      </c>
      <c r="BD753" s="129">
        <f>IF(AZ753=4,G753,0)</f>
        <v>0</v>
      </c>
      <c r="BE753" s="129">
        <f>IF(AZ753=5,G753,0)</f>
        <v>0</v>
      </c>
      <c r="CZ753" s="129">
        <v>0</v>
      </c>
    </row>
    <row r="754" spans="1:15" ht="12.75">
      <c r="A754" s="158"/>
      <c r="B754" s="159"/>
      <c r="C754" s="559" t="s">
        <v>1025</v>
      </c>
      <c r="D754" s="560"/>
      <c r="E754" s="161">
        <v>26.6</v>
      </c>
      <c r="F754" s="162"/>
      <c r="G754" s="163"/>
      <c r="M754" s="160" t="s">
        <v>1025</v>
      </c>
      <c r="O754" s="151"/>
    </row>
    <row r="755" spans="1:15" ht="12.75">
      <c r="A755" s="158"/>
      <c r="B755" s="159"/>
      <c r="C755" s="559" t="s">
        <v>1026</v>
      </c>
      <c r="D755" s="560"/>
      <c r="E755" s="161">
        <v>4.4</v>
      </c>
      <c r="F755" s="162"/>
      <c r="G755" s="163"/>
      <c r="M755" s="160" t="s">
        <v>1026</v>
      </c>
      <c r="O755" s="151"/>
    </row>
    <row r="756" spans="1:104" ht="12.75">
      <c r="A756" s="152">
        <v>228</v>
      </c>
      <c r="B756" s="153" t="s">
        <v>1027</v>
      </c>
      <c r="C756" s="154" t="s">
        <v>1028</v>
      </c>
      <c r="D756" s="155" t="s">
        <v>102</v>
      </c>
      <c r="E756" s="156">
        <v>48.4</v>
      </c>
      <c r="F756" s="156">
        <v>0</v>
      </c>
      <c r="G756" s="157">
        <f>E756*F756</f>
        <v>0</v>
      </c>
      <c r="O756" s="151">
        <v>2</v>
      </c>
      <c r="AA756" s="129">
        <v>12</v>
      </c>
      <c r="AB756" s="129">
        <v>0</v>
      </c>
      <c r="AC756" s="129">
        <v>3</v>
      </c>
      <c r="AZ756" s="129">
        <v>4</v>
      </c>
      <c r="BA756" s="129">
        <f>IF(AZ756=1,G756,0)</f>
        <v>0</v>
      </c>
      <c r="BB756" s="129">
        <f>IF(AZ756=2,G756,0)</f>
        <v>0</v>
      </c>
      <c r="BC756" s="129">
        <f>IF(AZ756=3,G756,0)</f>
        <v>0</v>
      </c>
      <c r="BD756" s="129">
        <f>IF(AZ756=4,G756,0)</f>
        <v>0</v>
      </c>
      <c r="BE756" s="129">
        <f>IF(AZ756=5,G756,0)</f>
        <v>0</v>
      </c>
      <c r="CZ756" s="129">
        <v>0</v>
      </c>
    </row>
    <row r="757" spans="1:15" ht="12.75">
      <c r="A757" s="158"/>
      <c r="B757" s="159"/>
      <c r="C757" s="559" t="s">
        <v>1029</v>
      </c>
      <c r="D757" s="560"/>
      <c r="E757" s="161">
        <v>16.4</v>
      </c>
      <c r="F757" s="162"/>
      <c r="G757" s="163"/>
      <c r="M757" s="160" t="s">
        <v>1029</v>
      </c>
      <c r="O757" s="151"/>
    </row>
    <row r="758" spans="1:15" ht="12.75">
      <c r="A758" s="158"/>
      <c r="B758" s="159"/>
      <c r="C758" s="559" t="s">
        <v>1030</v>
      </c>
      <c r="D758" s="560"/>
      <c r="E758" s="161">
        <v>32</v>
      </c>
      <c r="F758" s="162"/>
      <c r="G758" s="163"/>
      <c r="M758" s="160" t="s">
        <v>1030</v>
      </c>
      <c r="O758" s="151"/>
    </row>
    <row r="759" spans="1:104" ht="12.75">
      <c r="A759" s="152">
        <v>229</v>
      </c>
      <c r="B759" s="153" t="s">
        <v>1031</v>
      </c>
      <c r="C759" s="154" t="s">
        <v>1032</v>
      </c>
      <c r="D759" s="155" t="s">
        <v>102</v>
      </c>
      <c r="E759" s="156">
        <v>697.5</v>
      </c>
      <c r="F759" s="156">
        <v>0</v>
      </c>
      <c r="G759" s="157">
        <f>E759*F759</f>
        <v>0</v>
      </c>
      <c r="O759" s="151">
        <v>2</v>
      </c>
      <c r="AA759" s="129">
        <v>12</v>
      </c>
      <c r="AB759" s="129">
        <v>0</v>
      </c>
      <c r="AC759" s="129">
        <v>4</v>
      </c>
      <c r="AZ759" s="129">
        <v>4</v>
      </c>
      <c r="BA759" s="129">
        <f>IF(AZ759=1,G759,0)</f>
        <v>0</v>
      </c>
      <c r="BB759" s="129">
        <f>IF(AZ759=2,G759,0)</f>
        <v>0</v>
      </c>
      <c r="BC759" s="129">
        <f>IF(AZ759=3,G759,0)</f>
        <v>0</v>
      </c>
      <c r="BD759" s="129">
        <f>IF(AZ759=4,G759,0)</f>
        <v>0</v>
      </c>
      <c r="BE759" s="129">
        <f>IF(AZ759=5,G759,0)</f>
        <v>0</v>
      </c>
      <c r="CZ759" s="129">
        <v>0</v>
      </c>
    </row>
    <row r="760" spans="1:15" ht="12.75">
      <c r="A760" s="158"/>
      <c r="B760" s="159"/>
      <c r="C760" s="559" t="s">
        <v>1033</v>
      </c>
      <c r="D760" s="560"/>
      <c r="E760" s="161">
        <v>161</v>
      </c>
      <c r="F760" s="162"/>
      <c r="G760" s="163"/>
      <c r="M760" s="160" t="s">
        <v>1033</v>
      </c>
      <c r="O760" s="151"/>
    </row>
    <row r="761" spans="1:15" ht="12.75">
      <c r="A761" s="158"/>
      <c r="B761" s="159"/>
      <c r="C761" s="559" t="s">
        <v>1034</v>
      </c>
      <c r="D761" s="560"/>
      <c r="E761" s="161">
        <v>176.5</v>
      </c>
      <c r="F761" s="162"/>
      <c r="G761" s="163"/>
      <c r="M761" s="160" t="s">
        <v>1034</v>
      </c>
      <c r="O761" s="151"/>
    </row>
    <row r="762" spans="1:15" ht="12.75">
      <c r="A762" s="158"/>
      <c r="B762" s="159"/>
      <c r="C762" s="559" t="s">
        <v>1035</v>
      </c>
      <c r="D762" s="560"/>
      <c r="E762" s="161">
        <v>204.3</v>
      </c>
      <c r="F762" s="162"/>
      <c r="G762" s="163"/>
      <c r="M762" s="160" t="s">
        <v>1035</v>
      </c>
      <c r="O762" s="151"/>
    </row>
    <row r="763" spans="1:15" ht="12.75">
      <c r="A763" s="158"/>
      <c r="B763" s="159"/>
      <c r="C763" s="559" t="s">
        <v>1036</v>
      </c>
      <c r="D763" s="560"/>
      <c r="E763" s="161">
        <v>155.7</v>
      </c>
      <c r="F763" s="162"/>
      <c r="G763" s="163"/>
      <c r="M763" s="160" t="s">
        <v>1036</v>
      </c>
      <c r="O763" s="151"/>
    </row>
    <row r="764" spans="1:104" ht="12.75">
      <c r="A764" s="152">
        <v>230</v>
      </c>
      <c r="B764" s="153" t="s">
        <v>1037</v>
      </c>
      <c r="C764" s="154" t="s">
        <v>1038</v>
      </c>
      <c r="D764" s="155" t="s">
        <v>102</v>
      </c>
      <c r="E764" s="156">
        <v>85.4</v>
      </c>
      <c r="F764" s="156">
        <v>0</v>
      </c>
      <c r="G764" s="157">
        <f>E764*F764</f>
        <v>0</v>
      </c>
      <c r="O764" s="151">
        <v>2</v>
      </c>
      <c r="AA764" s="129">
        <v>12</v>
      </c>
      <c r="AB764" s="129">
        <v>0</v>
      </c>
      <c r="AC764" s="129">
        <v>5</v>
      </c>
      <c r="AZ764" s="129">
        <v>4</v>
      </c>
      <c r="BA764" s="129">
        <f>IF(AZ764=1,G764,0)</f>
        <v>0</v>
      </c>
      <c r="BB764" s="129">
        <f>IF(AZ764=2,G764,0)</f>
        <v>0</v>
      </c>
      <c r="BC764" s="129">
        <f>IF(AZ764=3,G764,0)</f>
        <v>0</v>
      </c>
      <c r="BD764" s="129">
        <f>IF(AZ764=4,G764,0)</f>
        <v>0</v>
      </c>
      <c r="BE764" s="129">
        <f>IF(AZ764=5,G764,0)</f>
        <v>0</v>
      </c>
      <c r="CZ764" s="129">
        <v>0</v>
      </c>
    </row>
    <row r="765" spans="1:15" ht="12.75">
      <c r="A765" s="158"/>
      <c r="B765" s="159"/>
      <c r="C765" s="559" t="s">
        <v>1039</v>
      </c>
      <c r="D765" s="560"/>
      <c r="E765" s="161">
        <v>32.2</v>
      </c>
      <c r="F765" s="162"/>
      <c r="G765" s="163"/>
      <c r="M765" s="160" t="s">
        <v>1039</v>
      </c>
      <c r="O765" s="151"/>
    </row>
    <row r="766" spans="1:15" ht="12.75">
      <c r="A766" s="158"/>
      <c r="B766" s="159"/>
      <c r="C766" s="559" t="s">
        <v>1040</v>
      </c>
      <c r="D766" s="560"/>
      <c r="E766" s="161">
        <v>53.2</v>
      </c>
      <c r="F766" s="162"/>
      <c r="G766" s="163"/>
      <c r="M766" s="160" t="s">
        <v>1040</v>
      </c>
      <c r="O766" s="151"/>
    </row>
    <row r="767" spans="1:57" ht="12.75">
      <c r="A767" s="164"/>
      <c r="B767" s="165" t="s">
        <v>70</v>
      </c>
      <c r="C767" s="166" t="str">
        <f>CONCATENATE(B749," ",C749)</f>
        <v>P1 Podlahy</v>
      </c>
      <c r="D767" s="164"/>
      <c r="E767" s="167"/>
      <c r="F767" s="167"/>
      <c r="G767" s="168">
        <f>SUM(G749:G766)</f>
        <v>0</v>
      </c>
      <c r="O767" s="151">
        <v>4</v>
      </c>
      <c r="BA767" s="169">
        <f>SUM(BA749:BA766)</f>
        <v>0</v>
      </c>
      <c r="BB767" s="169">
        <f>SUM(BB749:BB766)</f>
        <v>0</v>
      </c>
      <c r="BC767" s="169">
        <f>SUM(BC749:BC766)</f>
        <v>0</v>
      </c>
      <c r="BD767" s="169">
        <f>SUM(BD749:BD766)</f>
        <v>0</v>
      </c>
      <c r="BE767" s="169">
        <f>SUM(BE749:BE766)</f>
        <v>0</v>
      </c>
    </row>
    <row r="768" spans="1:15" ht="12.75">
      <c r="A768" s="144" t="s">
        <v>67</v>
      </c>
      <c r="B768" s="145" t="s">
        <v>1041</v>
      </c>
      <c r="C768" s="146" t="s">
        <v>1042</v>
      </c>
      <c r="D768" s="147"/>
      <c r="E768" s="148"/>
      <c r="F768" s="148"/>
      <c r="G768" s="149"/>
      <c r="H768" s="150"/>
      <c r="I768" s="150"/>
      <c r="O768" s="151">
        <v>1</v>
      </c>
    </row>
    <row r="769" spans="1:104" ht="12.75">
      <c r="A769" s="152">
        <v>231</v>
      </c>
      <c r="B769" s="153" t="s">
        <v>1043</v>
      </c>
      <c r="C769" s="154" t="s">
        <v>1044</v>
      </c>
      <c r="D769" s="155" t="s">
        <v>102</v>
      </c>
      <c r="E769" s="156">
        <v>233.1</v>
      </c>
      <c r="F769" s="156">
        <v>0</v>
      </c>
      <c r="G769" s="157">
        <f>E769*F769</f>
        <v>0</v>
      </c>
      <c r="O769" s="151">
        <v>2</v>
      </c>
      <c r="AA769" s="129">
        <v>12</v>
      </c>
      <c r="AB769" s="129">
        <v>0</v>
      </c>
      <c r="AC769" s="129">
        <v>6</v>
      </c>
      <c r="AZ769" s="129">
        <v>4</v>
      </c>
      <c r="BA769" s="129">
        <f>IF(AZ769=1,G769,0)</f>
        <v>0</v>
      </c>
      <c r="BB769" s="129">
        <f>IF(AZ769=2,G769,0)</f>
        <v>0</v>
      </c>
      <c r="BC769" s="129">
        <f>IF(AZ769=3,G769,0)</f>
        <v>0</v>
      </c>
      <c r="BD769" s="129">
        <f>IF(AZ769=4,G769,0)</f>
        <v>0</v>
      </c>
      <c r="BE769" s="129">
        <f>IF(AZ769=5,G769,0)</f>
        <v>0</v>
      </c>
      <c r="CZ769" s="129">
        <v>0</v>
      </c>
    </row>
    <row r="770" spans="1:15" ht="12.75">
      <c r="A770" s="158"/>
      <c r="B770" s="159"/>
      <c r="C770" s="559" t="s">
        <v>1045</v>
      </c>
      <c r="D770" s="560"/>
      <c r="E770" s="161">
        <v>233.1</v>
      </c>
      <c r="F770" s="162"/>
      <c r="G770" s="163"/>
      <c r="M770" s="160" t="s">
        <v>1045</v>
      </c>
      <c r="O770" s="151"/>
    </row>
    <row r="771" spans="1:15" ht="12.75">
      <c r="A771" s="158"/>
      <c r="B771" s="159"/>
      <c r="C771" s="559" t="s">
        <v>1004</v>
      </c>
      <c r="D771" s="560"/>
      <c r="E771" s="161">
        <v>0</v>
      </c>
      <c r="F771" s="162"/>
      <c r="G771" s="163"/>
      <c r="M771" s="160"/>
      <c r="O771" s="151"/>
    </row>
    <row r="772" spans="1:104" ht="12.75">
      <c r="A772" s="152">
        <v>232</v>
      </c>
      <c r="B772" s="153" t="s">
        <v>1046</v>
      </c>
      <c r="C772" s="154" t="s">
        <v>1047</v>
      </c>
      <c r="D772" s="155" t="s">
        <v>102</v>
      </c>
      <c r="E772" s="156">
        <v>278.33</v>
      </c>
      <c r="F772" s="156">
        <v>0</v>
      </c>
      <c r="G772" s="157">
        <f>E772*F772</f>
        <v>0</v>
      </c>
      <c r="O772" s="151">
        <v>2</v>
      </c>
      <c r="AA772" s="129">
        <v>12</v>
      </c>
      <c r="AB772" s="129">
        <v>0</v>
      </c>
      <c r="AC772" s="129">
        <v>7</v>
      </c>
      <c r="AZ772" s="129">
        <v>4</v>
      </c>
      <c r="BA772" s="129">
        <f>IF(AZ772=1,G772,0)</f>
        <v>0</v>
      </c>
      <c r="BB772" s="129">
        <f>IF(AZ772=2,G772,0)</f>
        <v>0</v>
      </c>
      <c r="BC772" s="129">
        <f>IF(AZ772=3,G772,0)</f>
        <v>0</v>
      </c>
      <c r="BD772" s="129">
        <f>IF(AZ772=4,G772,0)</f>
        <v>0</v>
      </c>
      <c r="BE772" s="129">
        <f>IF(AZ772=5,G772,0)</f>
        <v>0</v>
      </c>
      <c r="CZ772" s="129">
        <v>0</v>
      </c>
    </row>
    <row r="773" spans="1:15" ht="12.75">
      <c r="A773" s="158"/>
      <c r="B773" s="159"/>
      <c r="C773" s="559" t="s">
        <v>1048</v>
      </c>
      <c r="D773" s="560"/>
      <c r="E773" s="161">
        <v>278.33</v>
      </c>
      <c r="F773" s="162"/>
      <c r="G773" s="163"/>
      <c r="M773" s="160" t="s">
        <v>1048</v>
      </c>
      <c r="O773" s="151"/>
    </row>
    <row r="774" spans="1:104" ht="12.75">
      <c r="A774" s="152">
        <v>233</v>
      </c>
      <c r="B774" s="153" t="s">
        <v>1049</v>
      </c>
      <c r="C774" s="154" t="s">
        <v>1050</v>
      </c>
      <c r="D774" s="155" t="s">
        <v>102</v>
      </c>
      <c r="E774" s="156">
        <v>24.4</v>
      </c>
      <c r="F774" s="156">
        <v>0</v>
      </c>
      <c r="G774" s="157">
        <f>E774*F774</f>
        <v>0</v>
      </c>
      <c r="O774" s="151">
        <v>2</v>
      </c>
      <c r="AA774" s="129">
        <v>12</v>
      </c>
      <c r="AB774" s="129">
        <v>0</v>
      </c>
      <c r="AC774" s="129">
        <v>8</v>
      </c>
      <c r="AZ774" s="129">
        <v>4</v>
      </c>
      <c r="BA774" s="129">
        <f>IF(AZ774=1,G774,0)</f>
        <v>0</v>
      </c>
      <c r="BB774" s="129">
        <f>IF(AZ774=2,G774,0)</f>
        <v>0</v>
      </c>
      <c r="BC774" s="129">
        <f>IF(AZ774=3,G774,0)</f>
        <v>0</v>
      </c>
      <c r="BD774" s="129">
        <f>IF(AZ774=4,G774,0)</f>
        <v>0</v>
      </c>
      <c r="BE774" s="129">
        <f>IF(AZ774=5,G774,0)</f>
        <v>0</v>
      </c>
      <c r="CZ774" s="129">
        <v>0</v>
      </c>
    </row>
    <row r="775" spans="1:15" ht="12.75">
      <c r="A775" s="158"/>
      <c r="B775" s="159"/>
      <c r="C775" s="559" t="s">
        <v>1051</v>
      </c>
      <c r="D775" s="560"/>
      <c r="E775" s="161">
        <v>24.4</v>
      </c>
      <c r="F775" s="162"/>
      <c r="G775" s="163"/>
      <c r="M775" s="160" t="s">
        <v>1051</v>
      </c>
      <c r="O775" s="151"/>
    </row>
    <row r="776" spans="1:104" ht="12.75">
      <c r="A776" s="152">
        <v>234</v>
      </c>
      <c r="B776" s="153" t="s">
        <v>1052</v>
      </c>
      <c r="C776" s="154" t="s">
        <v>1053</v>
      </c>
      <c r="D776" s="155" t="s">
        <v>102</v>
      </c>
      <c r="E776" s="156">
        <v>16.4</v>
      </c>
      <c r="F776" s="156">
        <v>0</v>
      </c>
      <c r="G776" s="157">
        <f>E776*F776</f>
        <v>0</v>
      </c>
      <c r="O776" s="151">
        <v>2</v>
      </c>
      <c r="AA776" s="129">
        <v>12</v>
      </c>
      <c r="AB776" s="129">
        <v>0</v>
      </c>
      <c r="AC776" s="129">
        <v>9</v>
      </c>
      <c r="AZ776" s="129">
        <v>4</v>
      </c>
      <c r="BA776" s="129">
        <f>IF(AZ776=1,G776,0)</f>
        <v>0</v>
      </c>
      <c r="BB776" s="129">
        <f>IF(AZ776=2,G776,0)</f>
        <v>0</v>
      </c>
      <c r="BC776" s="129">
        <f>IF(AZ776=3,G776,0)</f>
        <v>0</v>
      </c>
      <c r="BD776" s="129">
        <f>IF(AZ776=4,G776,0)</f>
        <v>0</v>
      </c>
      <c r="BE776" s="129">
        <f>IF(AZ776=5,G776,0)</f>
        <v>0</v>
      </c>
      <c r="CZ776" s="129">
        <v>0</v>
      </c>
    </row>
    <row r="777" spans="1:15" ht="12.75">
      <c r="A777" s="158"/>
      <c r="B777" s="159"/>
      <c r="C777" s="559" t="s">
        <v>1054</v>
      </c>
      <c r="D777" s="560"/>
      <c r="E777" s="161">
        <v>16.4</v>
      </c>
      <c r="F777" s="162"/>
      <c r="G777" s="163"/>
      <c r="M777" s="160" t="s">
        <v>1054</v>
      </c>
      <c r="O777" s="151"/>
    </row>
    <row r="778" spans="1:104" ht="12.75">
      <c r="A778" s="152">
        <v>235</v>
      </c>
      <c r="B778" s="153" t="s">
        <v>1055</v>
      </c>
      <c r="C778" s="154" t="s">
        <v>1056</v>
      </c>
      <c r="D778" s="155" t="s">
        <v>195</v>
      </c>
      <c r="E778" s="156">
        <v>45.7</v>
      </c>
      <c r="F778" s="156">
        <v>0</v>
      </c>
      <c r="G778" s="157">
        <f>E778*F778</f>
        <v>0</v>
      </c>
      <c r="O778" s="151">
        <v>2</v>
      </c>
      <c r="AA778" s="129">
        <v>12</v>
      </c>
      <c r="AB778" s="129">
        <v>0</v>
      </c>
      <c r="AC778" s="129">
        <v>10</v>
      </c>
      <c r="AZ778" s="129">
        <v>4</v>
      </c>
      <c r="BA778" s="129">
        <f>IF(AZ778=1,G778,0)</f>
        <v>0</v>
      </c>
      <c r="BB778" s="129">
        <f>IF(AZ778=2,G778,0)</f>
        <v>0</v>
      </c>
      <c r="BC778" s="129">
        <f>IF(AZ778=3,G778,0)</f>
        <v>0</v>
      </c>
      <c r="BD778" s="129">
        <f>IF(AZ778=4,G778,0)</f>
        <v>0</v>
      </c>
      <c r="BE778" s="129">
        <f>IF(AZ778=5,G778,0)</f>
        <v>0</v>
      </c>
      <c r="CZ778" s="129">
        <v>0</v>
      </c>
    </row>
    <row r="779" spans="1:15" ht="12.75">
      <c r="A779" s="158"/>
      <c r="B779" s="159"/>
      <c r="C779" s="559" t="s">
        <v>1057</v>
      </c>
      <c r="D779" s="560"/>
      <c r="E779" s="161">
        <v>20.89</v>
      </c>
      <c r="F779" s="162"/>
      <c r="G779" s="163"/>
      <c r="M779" s="160" t="s">
        <v>1057</v>
      </c>
      <c r="O779" s="151"/>
    </row>
    <row r="780" spans="1:15" ht="12.75">
      <c r="A780" s="158"/>
      <c r="B780" s="159"/>
      <c r="C780" s="559" t="s">
        <v>1058</v>
      </c>
      <c r="D780" s="560"/>
      <c r="E780" s="161">
        <v>24.81</v>
      </c>
      <c r="F780" s="162"/>
      <c r="G780" s="163"/>
      <c r="M780" s="160" t="s">
        <v>1058</v>
      </c>
      <c r="O780" s="151"/>
    </row>
    <row r="781" spans="1:104" ht="12.75">
      <c r="A781" s="152">
        <v>236</v>
      </c>
      <c r="B781" s="153" t="s">
        <v>1059</v>
      </c>
      <c r="C781" s="154" t="s">
        <v>1060</v>
      </c>
      <c r="D781" s="155" t="s">
        <v>102</v>
      </c>
      <c r="E781" s="156">
        <v>59.671</v>
      </c>
      <c r="F781" s="156">
        <v>0</v>
      </c>
      <c r="G781" s="157">
        <f>E781*F781</f>
        <v>0</v>
      </c>
      <c r="O781" s="151">
        <v>2</v>
      </c>
      <c r="AA781" s="129">
        <v>12</v>
      </c>
      <c r="AB781" s="129">
        <v>0</v>
      </c>
      <c r="AC781" s="129">
        <v>240</v>
      </c>
      <c r="AZ781" s="129">
        <v>4</v>
      </c>
      <c r="BA781" s="129">
        <f>IF(AZ781=1,G781,0)</f>
        <v>0</v>
      </c>
      <c r="BB781" s="129">
        <f>IF(AZ781=2,G781,0)</f>
        <v>0</v>
      </c>
      <c r="BC781" s="129">
        <f>IF(AZ781=3,G781,0)</f>
        <v>0</v>
      </c>
      <c r="BD781" s="129">
        <f>IF(AZ781=4,G781,0)</f>
        <v>0</v>
      </c>
      <c r="BE781" s="129">
        <f>IF(AZ781=5,G781,0)</f>
        <v>0</v>
      </c>
      <c r="CZ781" s="129">
        <v>0</v>
      </c>
    </row>
    <row r="782" spans="1:15" ht="12.75">
      <c r="A782" s="158"/>
      <c r="B782" s="159"/>
      <c r="C782" s="559" t="s">
        <v>1061</v>
      </c>
      <c r="D782" s="560"/>
      <c r="E782" s="161">
        <v>42.8</v>
      </c>
      <c r="F782" s="162"/>
      <c r="G782" s="163"/>
      <c r="M782" s="160" t="s">
        <v>1061</v>
      </c>
      <c r="O782" s="151"/>
    </row>
    <row r="783" spans="1:15" ht="12.75">
      <c r="A783" s="158"/>
      <c r="B783" s="159"/>
      <c r="C783" s="559" t="s">
        <v>1062</v>
      </c>
      <c r="D783" s="560"/>
      <c r="E783" s="161">
        <v>16.871</v>
      </c>
      <c r="F783" s="162"/>
      <c r="G783" s="163"/>
      <c r="M783" s="160" t="s">
        <v>1062</v>
      </c>
      <c r="O783" s="151"/>
    </row>
    <row r="784" spans="1:57" ht="12.75">
      <c r="A784" s="164"/>
      <c r="B784" s="165" t="s">
        <v>70</v>
      </c>
      <c r="C784" s="166" t="str">
        <f>CONCATENATE(B768," ",C768)</f>
        <v>P2 Podhledy</v>
      </c>
      <c r="D784" s="164"/>
      <c r="E784" s="167"/>
      <c r="F784" s="167"/>
      <c r="G784" s="168">
        <f>SUM(G768:G783)</f>
        <v>0</v>
      </c>
      <c r="O784" s="151">
        <v>4</v>
      </c>
      <c r="BA784" s="169">
        <f>SUM(BA768:BA783)</f>
        <v>0</v>
      </c>
      <c r="BB784" s="169">
        <f>SUM(BB768:BB783)</f>
        <v>0</v>
      </c>
      <c r="BC784" s="169">
        <f>SUM(BC768:BC783)</f>
        <v>0</v>
      </c>
      <c r="BD784" s="169">
        <f>SUM(BD768:BD783)</f>
        <v>0</v>
      </c>
      <c r="BE784" s="169">
        <f>SUM(BE768:BE783)</f>
        <v>0</v>
      </c>
    </row>
    <row r="785" spans="1:15" ht="12.75">
      <c r="A785" s="144" t="s">
        <v>67</v>
      </c>
      <c r="B785" s="145" t="s">
        <v>1063</v>
      </c>
      <c r="C785" s="146" t="s">
        <v>1064</v>
      </c>
      <c r="D785" s="147"/>
      <c r="E785" s="148"/>
      <c r="F785" s="148"/>
      <c r="G785" s="149"/>
      <c r="H785" s="150"/>
      <c r="I785" s="150"/>
      <c r="O785" s="151">
        <v>1</v>
      </c>
    </row>
    <row r="786" spans="1:104" ht="12.75">
      <c r="A786" s="152">
        <v>237</v>
      </c>
      <c r="B786" s="153" t="s">
        <v>1065</v>
      </c>
      <c r="C786" s="154" t="s">
        <v>1066</v>
      </c>
      <c r="D786" s="155" t="s">
        <v>133</v>
      </c>
      <c r="E786" s="156">
        <v>40</v>
      </c>
      <c r="F786" s="182"/>
      <c r="G786" s="157">
        <f>E786*F786</f>
        <v>0</v>
      </c>
      <c r="O786" s="151">
        <v>2</v>
      </c>
      <c r="AA786" s="129">
        <v>12</v>
      </c>
      <c r="AB786" s="129">
        <v>0</v>
      </c>
      <c r="AC786" s="129">
        <v>74</v>
      </c>
      <c r="AZ786" s="129">
        <v>1</v>
      </c>
      <c r="BA786" s="129">
        <f>IF(AZ786=1,G786,0)</f>
        <v>0</v>
      </c>
      <c r="BB786" s="129">
        <f>IF(AZ786=2,G786,0)</f>
        <v>0</v>
      </c>
      <c r="BC786" s="129">
        <f>IF(AZ786=3,G786,0)</f>
        <v>0</v>
      </c>
      <c r="BD786" s="129">
        <f>IF(AZ786=4,G786,0)</f>
        <v>0</v>
      </c>
      <c r="BE786" s="129">
        <f>IF(AZ786=5,G786,0)</f>
        <v>0</v>
      </c>
      <c r="CZ786" s="129">
        <v>0</v>
      </c>
    </row>
    <row r="787" spans="1:15" ht="12.75">
      <c r="A787" s="158"/>
      <c r="B787" s="159"/>
      <c r="C787" s="559" t="s">
        <v>1067</v>
      </c>
      <c r="D787" s="560"/>
      <c r="E787" s="161">
        <v>40</v>
      </c>
      <c r="F787" s="162"/>
      <c r="G787" s="163"/>
      <c r="M787" s="160" t="s">
        <v>1067</v>
      </c>
      <c r="O787" s="151"/>
    </row>
    <row r="788" spans="1:104" ht="12.75">
      <c r="A788" s="152">
        <v>238</v>
      </c>
      <c r="B788" s="153" t="s">
        <v>1068</v>
      </c>
      <c r="C788" s="154" t="s">
        <v>1069</v>
      </c>
      <c r="D788" s="155" t="s">
        <v>133</v>
      </c>
      <c r="E788" s="156">
        <v>176.6446</v>
      </c>
      <c r="F788" s="182"/>
      <c r="G788" s="157">
        <f>E788*F788</f>
        <v>0</v>
      </c>
      <c r="O788" s="151">
        <v>2</v>
      </c>
      <c r="AA788" s="129">
        <v>12</v>
      </c>
      <c r="AB788" s="129">
        <v>0</v>
      </c>
      <c r="AC788" s="129">
        <v>73</v>
      </c>
      <c r="AZ788" s="129">
        <v>1</v>
      </c>
      <c r="BA788" s="129">
        <f>IF(AZ788=1,G788,0)</f>
        <v>0</v>
      </c>
      <c r="BB788" s="129">
        <f>IF(AZ788=2,G788,0)</f>
        <v>0</v>
      </c>
      <c r="BC788" s="129">
        <f>IF(AZ788=3,G788,0)</f>
        <v>0</v>
      </c>
      <c r="BD788" s="129">
        <f>IF(AZ788=4,G788,0)</f>
        <v>0</v>
      </c>
      <c r="BE788" s="129">
        <f>IF(AZ788=5,G788,0)</f>
        <v>0</v>
      </c>
      <c r="CZ788" s="129">
        <v>0</v>
      </c>
    </row>
    <row r="789" spans="1:15" ht="12.75">
      <c r="A789" s="158"/>
      <c r="B789" s="159"/>
      <c r="C789" s="559" t="s">
        <v>1070</v>
      </c>
      <c r="D789" s="560"/>
      <c r="E789" s="161">
        <v>176.6446</v>
      </c>
      <c r="F789" s="162"/>
      <c r="G789" s="163"/>
      <c r="M789" s="181">
        <v>1766446</v>
      </c>
      <c r="O789" s="151"/>
    </row>
    <row r="790" spans="1:104" ht="12.75">
      <c r="A790" s="152">
        <v>239</v>
      </c>
      <c r="B790" s="153" t="s">
        <v>1071</v>
      </c>
      <c r="C790" s="154" t="s">
        <v>1072</v>
      </c>
      <c r="D790" s="155" t="s">
        <v>133</v>
      </c>
      <c r="E790" s="156">
        <v>216.644575</v>
      </c>
      <c r="F790" s="182"/>
      <c r="G790" s="157">
        <f aca="true" t="shared" si="30" ref="G790:G797">E790*F790</f>
        <v>0</v>
      </c>
      <c r="O790" s="151">
        <v>2</v>
      </c>
      <c r="AA790" s="129">
        <v>8</v>
      </c>
      <c r="AB790" s="129">
        <v>0</v>
      </c>
      <c r="AC790" s="129">
        <v>3</v>
      </c>
      <c r="AZ790" s="129">
        <v>1</v>
      </c>
      <c r="BA790" s="129">
        <f aca="true" t="shared" si="31" ref="BA790:BA797">IF(AZ790=1,G790,0)</f>
        <v>0</v>
      </c>
      <c r="BB790" s="129">
        <f aca="true" t="shared" si="32" ref="BB790:BB797">IF(AZ790=2,G790,0)</f>
        <v>0</v>
      </c>
      <c r="BC790" s="129">
        <f aca="true" t="shared" si="33" ref="BC790:BC797">IF(AZ790=3,G790,0)</f>
        <v>0</v>
      </c>
      <c r="BD790" s="129">
        <f aca="true" t="shared" si="34" ref="BD790:BD797">IF(AZ790=4,G790,0)</f>
        <v>0</v>
      </c>
      <c r="BE790" s="129">
        <f aca="true" t="shared" si="35" ref="BE790:BE797">IF(AZ790=5,G790,0)</f>
        <v>0</v>
      </c>
      <c r="CZ790" s="129">
        <v>0</v>
      </c>
    </row>
    <row r="791" spans="1:104" ht="12.75">
      <c r="A791" s="152">
        <v>240</v>
      </c>
      <c r="B791" s="153" t="s">
        <v>1073</v>
      </c>
      <c r="C791" s="154" t="s">
        <v>1074</v>
      </c>
      <c r="D791" s="155" t="s">
        <v>133</v>
      </c>
      <c r="E791" s="156">
        <v>216.644575</v>
      </c>
      <c r="F791" s="182"/>
      <c r="G791" s="157">
        <f t="shared" si="30"/>
        <v>0</v>
      </c>
      <c r="O791" s="151">
        <v>2</v>
      </c>
      <c r="AA791" s="129">
        <v>8</v>
      </c>
      <c r="AB791" s="129">
        <v>0</v>
      </c>
      <c r="AC791" s="129">
        <v>3</v>
      </c>
      <c r="AZ791" s="129">
        <v>1</v>
      </c>
      <c r="BA791" s="129">
        <f t="shared" si="31"/>
        <v>0</v>
      </c>
      <c r="BB791" s="129">
        <f t="shared" si="32"/>
        <v>0</v>
      </c>
      <c r="BC791" s="129">
        <f t="shared" si="33"/>
        <v>0</v>
      </c>
      <c r="BD791" s="129">
        <f t="shared" si="34"/>
        <v>0</v>
      </c>
      <c r="BE791" s="129">
        <f t="shared" si="35"/>
        <v>0</v>
      </c>
      <c r="CZ791" s="129">
        <v>0</v>
      </c>
    </row>
    <row r="792" spans="1:104" ht="12.75">
      <c r="A792" s="152">
        <v>241</v>
      </c>
      <c r="B792" s="153" t="s">
        <v>1075</v>
      </c>
      <c r="C792" s="154" t="s">
        <v>1076</v>
      </c>
      <c r="D792" s="155" t="s">
        <v>133</v>
      </c>
      <c r="E792" s="156">
        <v>216.644575</v>
      </c>
      <c r="F792" s="182"/>
      <c r="G792" s="157">
        <f t="shared" si="30"/>
        <v>0</v>
      </c>
      <c r="O792" s="151">
        <v>2</v>
      </c>
      <c r="AA792" s="129">
        <v>8</v>
      </c>
      <c r="AB792" s="129">
        <v>0</v>
      </c>
      <c r="AC792" s="129">
        <v>3</v>
      </c>
      <c r="AZ792" s="129">
        <v>1</v>
      </c>
      <c r="BA792" s="129">
        <f t="shared" si="31"/>
        <v>0</v>
      </c>
      <c r="BB792" s="129">
        <f t="shared" si="32"/>
        <v>0</v>
      </c>
      <c r="BC792" s="129">
        <f t="shared" si="33"/>
        <v>0</v>
      </c>
      <c r="BD792" s="129">
        <f t="shared" si="34"/>
        <v>0</v>
      </c>
      <c r="BE792" s="129">
        <f t="shared" si="35"/>
        <v>0</v>
      </c>
      <c r="CZ792" s="129">
        <v>0</v>
      </c>
    </row>
    <row r="793" spans="1:104" ht="12.75">
      <c r="A793" s="152">
        <v>242</v>
      </c>
      <c r="B793" s="153" t="s">
        <v>1077</v>
      </c>
      <c r="C793" s="154" t="s">
        <v>1078</v>
      </c>
      <c r="D793" s="155" t="s">
        <v>133</v>
      </c>
      <c r="E793" s="156">
        <v>2166.44575</v>
      </c>
      <c r="F793" s="182"/>
      <c r="G793" s="157">
        <f t="shared" si="30"/>
        <v>0</v>
      </c>
      <c r="O793" s="151">
        <v>2</v>
      </c>
      <c r="AA793" s="129">
        <v>8</v>
      </c>
      <c r="AB793" s="129">
        <v>0</v>
      </c>
      <c r="AC793" s="129">
        <v>3</v>
      </c>
      <c r="AZ793" s="129">
        <v>1</v>
      </c>
      <c r="BA793" s="129">
        <f t="shared" si="31"/>
        <v>0</v>
      </c>
      <c r="BB793" s="129">
        <f t="shared" si="32"/>
        <v>0</v>
      </c>
      <c r="BC793" s="129">
        <f t="shared" si="33"/>
        <v>0</v>
      </c>
      <c r="BD793" s="129">
        <f t="shared" si="34"/>
        <v>0</v>
      </c>
      <c r="BE793" s="129">
        <f t="shared" si="35"/>
        <v>0</v>
      </c>
      <c r="CZ793" s="129">
        <v>0</v>
      </c>
    </row>
    <row r="794" spans="1:104" ht="12.75">
      <c r="A794" s="152">
        <v>243</v>
      </c>
      <c r="B794" s="153" t="s">
        <v>1079</v>
      </c>
      <c r="C794" s="154" t="s">
        <v>1080</v>
      </c>
      <c r="D794" s="155" t="s">
        <v>133</v>
      </c>
      <c r="E794" s="156">
        <v>216.644575</v>
      </c>
      <c r="F794" s="182"/>
      <c r="G794" s="157">
        <f t="shared" si="30"/>
        <v>0</v>
      </c>
      <c r="O794" s="151">
        <v>2</v>
      </c>
      <c r="AA794" s="129">
        <v>8</v>
      </c>
      <c r="AB794" s="129">
        <v>0</v>
      </c>
      <c r="AC794" s="129">
        <v>3</v>
      </c>
      <c r="AZ794" s="129">
        <v>1</v>
      </c>
      <c r="BA794" s="129">
        <f t="shared" si="31"/>
        <v>0</v>
      </c>
      <c r="BB794" s="129">
        <f t="shared" si="32"/>
        <v>0</v>
      </c>
      <c r="BC794" s="129">
        <f t="shared" si="33"/>
        <v>0</v>
      </c>
      <c r="BD794" s="129">
        <f t="shared" si="34"/>
        <v>0</v>
      </c>
      <c r="BE794" s="129">
        <f t="shared" si="35"/>
        <v>0</v>
      </c>
      <c r="CZ794" s="129">
        <v>0</v>
      </c>
    </row>
    <row r="795" spans="1:104" ht="12.75">
      <c r="A795" s="152">
        <v>244</v>
      </c>
      <c r="B795" s="153" t="s">
        <v>1081</v>
      </c>
      <c r="C795" s="154" t="s">
        <v>1082</v>
      </c>
      <c r="D795" s="155" t="s">
        <v>133</v>
      </c>
      <c r="E795" s="156">
        <v>649.933725</v>
      </c>
      <c r="F795" s="182"/>
      <c r="G795" s="157">
        <f t="shared" si="30"/>
        <v>0</v>
      </c>
      <c r="O795" s="151">
        <v>2</v>
      </c>
      <c r="AA795" s="129">
        <v>8</v>
      </c>
      <c r="AB795" s="129">
        <v>0</v>
      </c>
      <c r="AC795" s="129">
        <v>3</v>
      </c>
      <c r="AZ795" s="129">
        <v>1</v>
      </c>
      <c r="BA795" s="129">
        <f t="shared" si="31"/>
        <v>0</v>
      </c>
      <c r="BB795" s="129">
        <f t="shared" si="32"/>
        <v>0</v>
      </c>
      <c r="BC795" s="129">
        <f t="shared" si="33"/>
        <v>0</v>
      </c>
      <c r="BD795" s="129">
        <f t="shared" si="34"/>
        <v>0</v>
      </c>
      <c r="BE795" s="129">
        <f t="shared" si="35"/>
        <v>0</v>
      </c>
      <c r="CZ795" s="129">
        <v>0</v>
      </c>
    </row>
    <row r="796" spans="1:104" ht="12.75">
      <c r="A796" s="152">
        <v>245</v>
      </c>
      <c r="B796" s="153" t="s">
        <v>1083</v>
      </c>
      <c r="C796" s="154" t="s">
        <v>1084</v>
      </c>
      <c r="D796" s="155" t="s">
        <v>133</v>
      </c>
      <c r="E796" s="156">
        <v>216.644575</v>
      </c>
      <c r="F796" s="182"/>
      <c r="G796" s="157">
        <f t="shared" si="30"/>
        <v>0</v>
      </c>
      <c r="O796" s="151">
        <v>2</v>
      </c>
      <c r="AA796" s="129">
        <v>8</v>
      </c>
      <c r="AB796" s="129">
        <v>0</v>
      </c>
      <c r="AC796" s="129">
        <v>3</v>
      </c>
      <c r="AZ796" s="129">
        <v>1</v>
      </c>
      <c r="BA796" s="129">
        <f t="shared" si="31"/>
        <v>0</v>
      </c>
      <c r="BB796" s="129">
        <f t="shared" si="32"/>
        <v>0</v>
      </c>
      <c r="BC796" s="129">
        <f t="shared" si="33"/>
        <v>0</v>
      </c>
      <c r="BD796" s="129">
        <f t="shared" si="34"/>
        <v>0</v>
      </c>
      <c r="BE796" s="129">
        <f t="shared" si="35"/>
        <v>0</v>
      </c>
      <c r="CZ796" s="129">
        <v>0</v>
      </c>
    </row>
    <row r="797" spans="1:104" ht="12.75">
      <c r="A797" s="152">
        <v>246</v>
      </c>
      <c r="B797" s="153" t="s">
        <v>1085</v>
      </c>
      <c r="C797" s="154" t="s">
        <v>1086</v>
      </c>
      <c r="D797" s="155" t="s">
        <v>133</v>
      </c>
      <c r="E797" s="156">
        <v>216.644575</v>
      </c>
      <c r="F797" s="182"/>
      <c r="G797" s="157">
        <f t="shared" si="30"/>
        <v>0</v>
      </c>
      <c r="O797" s="151">
        <v>2</v>
      </c>
      <c r="AA797" s="129">
        <v>8</v>
      </c>
      <c r="AB797" s="129">
        <v>0</v>
      </c>
      <c r="AC797" s="129">
        <v>3</v>
      </c>
      <c r="AZ797" s="129">
        <v>1</v>
      </c>
      <c r="BA797" s="129">
        <f t="shared" si="31"/>
        <v>0</v>
      </c>
      <c r="BB797" s="129">
        <f t="shared" si="32"/>
        <v>0</v>
      </c>
      <c r="BC797" s="129">
        <f t="shared" si="33"/>
        <v>0</v>
      </c>
      <c r="BD797" s="129">
        <f t="shared" si="34"/>
        <v>0</v>
      </c>
      <c r="BE797" s="129">
        <f t="shared" si="35"/>
        <v>0</v>
      </c>
      <c r="CZ797" s="129">
        <v>0</v>
      </c>
    </row>
    <row r="798" spans="1:57" ht="12.75">
      <c r="A798" s="164"/>
      <c r="B798" s="165" t="s">
        <v>70</v>
      </c>
      <c r="C798" s="166" t="str">
        <f>CONCATENATE(B785," ",C785)</f>
        <v>D96 Přesuny suti a vybouraných hmot</v>
      </c>
      <c r="D798" s="164"/>
      <c r="E798" s="167"/>
      <c r="F798" s="167"/>
      <c r="G798" s="168">
        <f>SUM(G785:G797)</f>
        <v>0</v>
      </c>
      <c r="O798" s="151">
        <v>4</v>
      </c>
      <c r="BA798" s="169">
        <f>SUM(BA785:BA797)</f>
        <v>0</v>
      </c>
      <c r="BB798" s="169">
        <f>SUM(BB785:BB797)</f>
        <v>0</v>
      </c>
      <c r="BC798" s="169">
        <f>SUM(BC785:BC797)</f>
        <v>0</v>
      </c>
      <c r="BD798" s="169">
        <f>SUM(BD785:BD797)</f>
        <v>0</v>
      </c>
      <c r="BE798" s="169">
        <f>SUM(BE785:BE797)</f>
        <v>0</v>
      </c>
    </row>
    <row r="799" ht="12.75">
      <c r="E799" s="129"/>
    </row>
    <row r="800" ht="12.75">
      <c r="E800" s="129"/>
    </row>
    <row r="801" ht="12.75">
      <c r="E801" s="129"/>
    </row>
    <row r="802" ht="12.75">
      <c r="E802" s="129"/>
    </row>
    <row r="803" ht="12.75">
      <c r="E803" s="129"/>
    </row>
    <row r="804" ht="12.75">
      <c r="E804" s="129"/>
    </row>
    <row r="805" ht="12.75">
      <c r="E805" s="129"/>
    </row>
    <row r="806" ht="12.75">
      <c r="E806" s="129"/>
    </row>
    <row r="807" ht="12.75">
      <c r="E807" s="129"/>
    </row>
    <row r="808" ht="12.75">
      <c r="E808" s="129"/>
    </row>
    <row r="809" ht="12.75">
      <c r="E809" s="129"/>
    </row>
    <row r="810" ht="12.75">
      <c r="E810" s="129"/>
    </row>
    <row r="811" ht="12.75">
      <c r="E811" s="129"/>
    </row>
    <row r="812" ht="12.75">
      <c r="E812" s="129"/>
    </row>
    <row r="813" ht="12.75">
      <c r="E813" s="129"/>
    </row>
    <row r="814" ht="12.75">
      <c r="E814" s="129"/>
    </row>
    <row r="815" ht="12.75">
      <c r="E815" s="129"/>
    </row>
    <row r="816" ht="12.75">
      <c r="E816" s="129"/>
    </row>
    <row r="817" ht="12.75">
      <c r="E817" s="129"/>
    </row>
    <row r="818" ht="12.75">
      <c r="E818" s="129"/>
    </row>
    <row r="819" ht="12.75">
      <c r="E819" s="129"/>
    </row>
    <row r="820" ht="12.75">
      <c r="E820" s="129"/>
    </row>
    <row r="821" ht="12.75">
      <c r="E821" s="129"/>
    </row>
    <row r="822" spans="1:7" ht="12.75">
      <c r="A822" s="170"/>
      <c r="B822" s="170"/>
      <c r="C822" s="170"/>
      <c r="D822" s="170"/>
      <c r="E822" s="170"/>
      <c r="F822" s="170"/>
      <c r="G822" s="170"/>
    </row>
    <row r="823" spans="1:7" ht="12.75">
      <c r="A823" s="170"/>
      <c r="B823" s="170"/>
      <c r="C823" s="170"/>
      <c r="D823" s="170"/>
      <c r="E823" s="170"/>
      <c r="F823" s="170"/>
      <c r="G823" s="170"/>
    </row>
    <row r="824" spans="1:7" ht="12.75">
      <c r="A824" s="170"/>
      <c r="B824" s="170"/>
      <c r="C824" s="170"/>
      <c r="D824" s="170"/>
      <c r="E824" s="170"/>
      <c r="F824" s="170"/>
      <c r="G824" s="170"/>
    </row>
    <row r="825" spans="1:7" ht="12.75">
      <c r="A825" s="170"/>
      <c r="B825" s="170"/>
      <c r="C825" s="170"/>
      <c r="D825" s="170"/>
      <c r="E825" s="170"/>
      <c r="F825" s="170"/>
      <c r="G825" s="170"/>
    </row>
    <row r="826" ht="12.75">
      <c r="E826" s="129"/>
    </row>
    <row r="827" ht="12.75">
      <c r="E827" s="129"/>
    </row>
    <row r="828" ht="12.75">
      <c r="E828" s="129"/>
    </row>
    <row r="829" ht="12.75">
      <c r="E829" s="129"/>
    </row>
    <row r="830" ht="12.75">
      <c r="E830" s="129"/>
    </row>
    <row r="831" ht="12.75">
      <c r="E831" s="129"/>
    </row>
    <row r="832" ht="12.75">
      <c r="E832" s="129"/>
    </row>
    <row r="833" ht="12.75">
      <c r="E833" s="129"/>
    </row>
    <row r="834" ht="12.75">
      <c r="E834" s="129"/>
    </row>
    <row r="835" ht="12.75">
      <c r="E835" s="129"/>
    </row>
    <row r="836" ht="12.75">
      <c r="E836" s="129"/>
    </row>
    <row r="837" ht="12.75">
      <c r="E837" s="129"/>
    </row>
    <row r="838" ht="12.75">
      <c r="E838" s="129"/>
    </row>
    <row r="839" ht="12.75">
      <c r="E839" s="129"/>
    </row>
    <row r="840" ht="12.75">
      <c r="E840" s="129"/>
    </row>
    <row r="841" ht="12.75">
      <c r="E841" s="129"/>
    </row>
    <row r="842" ht="12.75">
      <c r="E842" s="129"/>
    </row>
    <row r="843" ht="12.75">
      <c r="E843" s="129"/>
    </row>
    <row r="844" ht="12.75">
      <c r="E844" s="129"/>
    </row>
    <row r="845" ht="12.75">
      <c r="E845" s="129"/>
    </row>
    <row r="846" ht="12.75">
      <c r="E846" s="129"/>
    </row>
    <row r="847" ht="12.75">
      <c r="E847" s="129"/>
    </row>
    <row r="848" ht="12.75">
      <c r="E848" s="129"/>
    </row>
    <row r="849" ht="12.75">
      <c r="E849" s="129"/>
    </row>
    <row r="850" ht="12.75">
      <c r="E850" s="129"/>
    </row>
    <row r="851" ht="12.75">
      <c r="E851" s="129"/>
    </row>
    <row r="852" ht="12.75">
      <c r="E852" s="129"/>
    </row>
    <row r="853" ht="12.75">
      <c r="E853" s="129"/>
    </row>
    <row r="854" ht="12.75">
      <c r="E854" s="129"/>
    </row>
    <row r="855" ht="12.75">
      <c r="E855" s="129"/>
    </row>
    <row r="856" ht="12.75">
      <c r="E856" s="129"/>
    </row>
    <row r="857" spans="1:2" ht="12.75">
      <c r="A857" s="171"/>
      <c r="B857" s="171"/>
    </row>
    <row r="858" spans="1:7" ht="12.75">
      <c r="A858" s="170"/>
      <c r="B858" s="170"/>
      <c r="C858" s="172"/>
      <c r="D858" s="172"/>
      <c r="E858" s="173"/>
      <c r="F858" s="172"/>
      <c r="G858" s="174"/>
    </row>
    <row r="859" spans="1:7" ht="12.75">
      <c r="A859" s="175"/>
      <c r="B859" s="175"/>
      <c r="C859" s="170"/>
      <c r="D859" s="170"/>
      <c r="E859" s="176"/>
      <c r="F859" s="170"/>
      <c r="G859" s="170"/>
    </row>
    <row r="860" spans="1:7" ht="12.75">
      <c r="A860" s="170"/>
      <c r="B860" s="170"/>
      <c r="C860" s="170"/>
      <c r="D860" s="170"/>
      <c r="E860" s="176"/>
      <c r="F860" s="170"/>
      <c r="G860" s="170"/>
    </row>
    <row r="861" spans="1:7" ht="12.75">
      <c r="A861" s="170"/>
      <c r="B861" s="170"/>
      <c r="C861" s="170"/>
      <c r="D861" s="170"/>
      <c r="E861" s="176"/>
      <c r="F861" s="170"/>
      <c r="G861" s="170"/>
    </row>
    <row r="862" spans="1:7" ht="12.75">
      <c r="A862" s="170"/>
      <c r="B862" s="170"/>
      <c r="C862" s="170"/>
      <c r="D862" s="170"/>
      <c r="E862" s="176"/>
      <c r="F862" s="170"/>
      <c r="G862" s="170"/>
    </row>
    <row r="863" spans="1:7" ht="12.75">
      <c r="A863" s="170"/>
      <c r="B863" s="170"/>
      <c r="C863" s="170"/>
      <c r="D863" s="170"/>
      <c r="E863" s="176"/>
      <c r="F863" s="170"/>
      <c r="G863" s="170"/>
    </row>
    <row r="864" spans="1:7" ht="12.75">
      <c r="A864" s="170"/>
      <c r="B864" s="170"/>
      <c r="C864" s="170"/>
      <c r="D864" s="170"/>
      <c r="E864" s="176"/>
      <c r="F864" s="170"/>
      <c r="G864" s="170"/>
    </row>
    <row r="865" spans="1:7" ht="12.75">
      <c r="A865" s="170"/>
      <c r="B865" s="170"/>
      <c r="C865" s="170"/>
      <c r="D865" s="170"/>
      <c r="E865" s="176"/>
      <c r="F865" s="170"/>
      <c r="G865" s="170"/>
    </row>
    <row r="866" spans="1:7" ht="12.75">
      <c r="A866" s="170"/>
      <c r="B866" s="170"/>
      <c r="C866" s="170"/>
      <c r="D866" s="170"/>
      <c r="E866" s="176"/>
      <c r="F866" s="170"/>
      <c r="G866" s="170"/>
    </row>
    <row r="867" spans="1:7" ht="12.75">
      <c r="A867" s="170"/>
      <c r="B867" s="170"/>
      <c r="C867" s="170"/>
      <c r="D867" s="170"/>
      <c r="E867" s="176"/>
      <c r="F867" s="170"/>
      <c r="G867" s="170"/>
    </row>
    <row r="868" spans="1:7" ht="12.75">
      <c r="A868" s="170"/>
      <c r="B868" s="170"/>
      <c r="C868" s="170"/>
      <c r="D868" s="170"/>
      <c r="E868" s="176"/>
      <c r="F868" s="170"/>
      <c r="G868" s="170"/>
    </row>
    <row r="869" spans="1:7" ht="12.75">
      <c r="A869" s="170"/>
      <c r="B869" s="170"/>
      <c r="C869" s="170"/>
      <c r="D869" s="170"/>
      <c r="E869" s="176"/>
      <c r="F869" s="170"/>
      <c r="G869" s="170"/>
    </row>
    <row r="870" spans="1:7" ht="12.75">
      <c r="A870" s="170"/>
      <c r="B870" s="170"/>
      <c r="C870" s="170"/>
      <c r="D870" s="170"/>
      <c r="E870" s="176"/>
      <c r="F870" s="170"/>
      <c r="G870" s="170"/>
    </row>
    <row r="871" spans="1:7" ht="12.75">
      <c r="A871" s="170"/>
      <c r="B871" s="170"/>
      <c r="C871" s="170"/>
      <c r="D871" s="170"/>
      <c r="E871" s="176"/>
      <c r="F871" s="170"/>
      <c r="G871" s="170"/>
    </row>
  </sheetData>
  <sheetProtection sheet="1" objects="1" scenarios="1" selectLockedCells="1"/>
  <mergeCells count="488">
    <mergeCell ref="C26:D26"/>
    <mergeCell ref="C30:D30"/>
    <mergeCell ref="A1:G1"/>
    <mergeCell ref="A3:B3"/>
    <mergeCell ref="A4:B4"/>
    <mergeCell ref="E4:G4"/>
    <mergeCell ref="C17:D17"/>
    <mergeCell ref="C18:D18"/>
    <mergeCell ref="C19:D19"/>
    <mergeCell ref="C20:D20"/>
    <mergeCell ref="C22:D22"/>
    <mergeCell ref="C24:D24"/>
    <mergeCell ref="C37:D37"/>
    <mergeCell ref="C38:D38"/>
    <mergeCell ref="C39:D39"/>
    <mergeCell ref="C41:D41"/>
    <mergeCell ref="C32:D32"/>
    <mergeCell ref="C33:D33"/>
    <mergeCell ref="C35:D35"/>
    <mergeCell ref="C36:D36"/>
    <mergeCell ref="C49:D49"/>
    <mergeCell ref="C50:D50"/>
    <mergeCell ref="C51:D51"/>
    <mergeCell ref="C52:D52"/>
    <mergeCell ref="C42:D42"/>
    <mergeCell ref="C43:D43"/>
    <mergeCell ref="C44:D44"/>
    <mergeCell ref="C47:D47"/>
    <mergeCell ref="C60:D60"/>
    <mergeCell ref="C62:D62"/>
    <mergeCell ref="C64:D64"/>
    <mergeCell ref="C65:D65"/>
    <mergeCell ref="C53:D53"/>
    <mergeCell ref="C55:D55"/>
    <mergeCell ref="C56:D56"/>
    <mergeCell ref="C58:D58"/>
    <mergeCell ref="C72:D72"/>
    <mergeCell ref="C73:D73"/>
    <mergeCell ref="C74:D74"/>
    <mergeCell ref="C75:D75"/>
    <mergeCell ref="C66:D66"/>
    <mergeCell ref="C67:D67"/>
    <mergeCell ref="C69:D69"/>
    <mergeCell ref="C71:D71"/>
    <mergeCell ref="C81:D81"/>
    <mergeCell ref="C82:D82"/>
    <mergeCell ref="C83:D83"/>
    <mergeCell ref="C84:D84"/>
    <mergeCell ref="C76:D76"/>
    <mergeCell ref="C77:D77"/>
    <mergeCell ref="C78:D78"/>
    <mergeCell ref="C79:D79"/>
    <mergeCell ref="C94:D94"/>
    <mergeCell ref="C96:D96"/>
    <mergeCell ref="C98:D98"/>
    <mergeCell ref="C99:D99"/>
    <mergeCell ref="C86:D86"/>
    <mergeCell ref="C88:D88"/>
    <mergeCell ref="C90:D90"/>
    <mergeCell ref="C92:D92"/>
    <mergeCell ref="C125:D125"/>
    <mergeCell ref="C105:D105"/>
    <mergeCell ref="C106:D106"/>
    <mergeCell ref="C108:D108"/>
    <mergeCell ref="C100:D100"/>
    <mergeCell ref="C101:D101"/>
    <mergeCell ref="C102:D102"/>
    <mergeCell ref="C103:D103"/>
    <mergeCell ref="C127:D127"/>
    <mergeCell ref="C129:D129"/>
    <mergeCell ref="C131:D131"/>
    <mergeCell ref="C132:D132"/>
    <mergeCell ref="C112:D112"/>
    <mergeCell ref="C116:D116"/>
    <mergeCell ref="C117:D117"/>
    <mergeCell ref="C120:D120"/>
    <mergeCell ref="C122:D122"/>
    <mergeCell ref="C124:D124"/>
    <mergeCell ref="C137:D137"/>
    <mergeCell ref="C138:D138"/>
    <mergeCell ref="C139:D139"/>
    <mergeCell ref="C140:D140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41:D141"/>
    <mergeCell ref="C142:D142"/>
    <mergeCell ref="C143:D143"/>
    <mergeCell ref="C144:D144"/>
    <mergeCell ref="C153:D153"/>
    <mergeCell ref="C154:D154"/>
    <mergeCell ref="C155:D155"/>
    <mergeCell ref="C156:D156"/>
    <mergeCell ref="C149:D149"/>
    <mergeCell ref="C150:D150"/>
    <mergeCell ref="C151:D151"/>
    <mergeCell ref="C152:D152"/>
    <mergeCell ref="C162:D162"/>
    <mergeCell ref="C163:D163"/>
    <mergeCell ref="C164:D164"/>
    <mergeCell ref="C165:D165"/>
    <mergeCell ref="C157:D157"/>
    <mergeCell ref="C159:D159"/>
    <mergeCell ref="C160:D160"/>
    <mergeCell ref="C161:D161"/>
    <mergeCell ref="C170:D170"/>
    <mergeCell ref="C171:D171"/>
    <mergeCell ref="C172:D172"/>
    <mergeCell ref="C173:D173"/>
    <mergeCell ref="C166:D166"/>
    <mergeCell ref="C167:D167"/>
    <mergeCell ref="C168:D168"/>
    <mergeCell ref="C169:D169"/>
    <mergeCell ref="C178:D178"/>
    <mergeCell ref="C179:D179"/>
    <mergeCell ref="C180:D180"/>
    <mergeCell ref="C181:D181"/>
    <mergeCell ref="C174:D174"/>
    <mergeCell ref="C175:D175"/>
    <mergeCell ref="C176:D176"/>
    <mergeCell ref="C177:D177"/>
    <mergeCell ref="C186:D186"/>
    <mergeCell ref="C187:D187"/>
    <mergeCell ref="C188:D188"/>
    <mergeCell ref="C189:D189"/>
    <mergeCell ref="C182:D182"/>
    <mergeCell ref="C183:D183"/>
    <mergeCell ref="C184:D184"/>
    <mergeCell ref="C185:D185"/>
    <mergeCell ref="C194:D194"/>
    <mergeCell ref="C195:D195"/>
    <mergeCell ref="C197:D197"/>
    <mergeCell ref="C198:D198"/>
    <mergeCell ref="C190:D190"/>
    <mergeCell ref="C191:D191"/>
    <mergeCell ref="C192:D192"/>
    <mergeCell ref="C193:D193"/>
    <mergeCell ref="C206:D206"/>
    <mergeCell ref="C208:D208"/>
    <mergeCell ref="C209:D209"/>
    <mergeCell ref="C210:D210"/>
    <mergeCell ref="C200:D200"/>
    <mergeCell ref="C202:D202"/>
    <mergeCell ref="C203:D203"/>
    <mergeCell ref="C205:D205"/>
    <mergeCell ref="C219:D219"/>
    <mergeCell ref="C221:D221"/>
    <mergeCell ref="C222:D222"/>
    <mergeCell ref="C226:D226"/>
    <mergeCell ref="C212:D212"/>
    <mergeCell ref="C213:D213"/>
    <mergeCell ref="C215:D215"/>
    <mergeCell ref="C217:D217"/>
    <mergeCell ref="C235:D235"/>
    <mergeCell ref="C237:D237"/>
    <mergeCell ref="C238:D238"/>
    <mergeCell ref="C239:D239"/>
    <mergeCell ref="C228:D228"/>
    <mergeCell ref="C231:D231"/>
    <mergeCell ref="C233:D233"/>
    <mergeCell ref="C234:D234"/>
    <mergeCell ref="C244:D244"/>
    <mergeCell ref="C245:D245"/>
    <mergeCell ref="C246:D246"/>
    <mergeCell ref="C247:D247"/>
    <mergeCell ref="C240:D240"/>
    <mergeCell ref="C241:D241"/>
    <mergeCell ref="C242:D242"/>
    <mergeCell ref="C243:D243"/>
    <mergeCell ref="C252:D252"/>
    <mergeCell ref="C253:D253"/>
    <mergeCell ref="C254:D254"/>
    <mergeCell ref="C255:D255"/>
    <mergeCell ref="C248:D248"/>
    <mergeCell ref="C249:D249"/>
    <mergeCell ref="C250:D250"/>
    <mergeCell ref="C251:D251"/>
    <mergeCell ref="C281:D281"/>
    <mergeCell ref="C282:D282"/>
    <mergeCell ref="C257:D257"/>
    <mergeCell ref="C259:D259"/>
    <mergeCell ref="C263:D263"/>
    <mergeCell ref="C267:D267"/>
    <mergeCell ref="C268:D268"/>
    <mergeCell ref="C269:D269"/>
    <mergeCell ref="C270:D270"/>
    <mergeCell ref="C271:D271"/>
    <mergeCell ref="C283:D283"/>
    <mergeCell ref="C284:D284"/>
    <mergeCell ref="C285:D285"/>
    <mergeCell ref="C286:D286"/>
    <mergeCell ref="C272:D272"/>
    <mergeCell ref="C273:D273"/>
    <mergeCell ref="C277:D277"/>
    <mergeCell ref="C278:D278"/>
    <mergeCell ref="C279:D279"/>
    <mergeCell ref="C280:D280"/>
    <mergeCell ref="C291:D291"/>
    <mergeCell ref="C292:D292"/>
    <mergeCell ref="C293:D293"/>
    <mergeCell ref="C294:D294"/>
    <mergeCell ref="C287:D287"/>
    <mergeCell ref="C288:D288"/>
    <mergeCell ref="C289:D289"/>
    <mergeCell ref="C290:D290"/>
    <mergeCell ref="C299:D299"/>
    <mergeCell ref="C300:D300"/>
    <mergeCell ref="C301:D301"/>
    <mergeCell ref="C302:D302"/>
    <mergeCell ref="C295:D295"/>
    <mergeCell ref="C296:D296"/>
    <mergeCell ref="C297:D297"/>
    <mergeCell ref="C298:D298"/>
    <mergeCell ref="C307:D307"/>
    <mergeCell ref="C309:D309"/>
    <mergeCell ref="C310:D310"/>
    <mergeCell ref="C311:D311"/>
    <mergeCell ref="C303:D303"/>
    <mergeCell ref="C304:D304"/>
    <mergeCell ref="C305:D305"/>
    <mergeCell ref="C306:D306"/>
    <mergeCell ref="C331:D331"/>
    <mergeCell ref="C332:D332"/>
    <mergeCell ref="C312:D312"/>
    <mergeCell ref="C313:D313"/>
    <mergeCell ref="C314:D314"/>
    <mergeCell ref="C315:D315"/>
    <mergeCell ref="C333:D333"/>
    <mergeCell ref="C334:D334"/>
    <mergeCell ref="C335:D335"/>
    <mergeCell ref="C337:D337"/>
    <mergeCell ref="C317:D317"/>
    <mergeCell ref="C319:D319"/>
    <mergeCell ref="C326:D326"/>
    <mergeCell ref="C327:D327"/>
    <mergeCell ref="C328:D328"/>
    <mergeCell ref="C329:D329"/>
    <mergeCell ref="C343:D343"/>
    <mergeCell ref="C344:D344"/>
    <mergeCell ref="C345:D345"/>
    <mergeCell ref="C346:D346"/>
    <mergeCell ref="C338:D338"/>
    <mergeCell ref="C339:D339"/>
    <mergeCell ref="C341:D341"/>
    <mergeCell ref="C342:D342"/>
    <mergeCell ref="C352:D352"/>
    <mergeCell ref="C353:D353"/>
    <mergeCell ref="C354:D354"/>
    <mergeCell ref="C355:D355"/>
    <mergeCell ref="C347:D347"/>
    <mergeCell ref="C349:D349"/>
    <mergeCell ref="C350:D350"/>
    <mergeCell ref="C351:D351"/>
    <mergeCell ref="C361:D361"/>
    <mergeCell ref="C362:D362"/>
    <mergeCell ref="C363:D363"/>
    <mergeCell ref="C364:D364"/>
    <mergeCell ref="C357:D357"/>
    <mergeCell ref="C358:D358"/>
    <mergeCell ref="C359:D359"/>
    <mergeCell ref="C360:D360"/>
    <mergeCell ref="C369:D369"/>
    <mergeCell ref="C370:D370"/>
    <mergeCell ref="C371:D371"/>
    <mergeCell ref="C374:D374"/>
    <mergeCell ref="C365:D365"/>
    <mergeCell ref="C366:D366"/>
    <mergeCell ref="C367:D367"/>
    <mergeCell ref="C368:D368"/>
    <mergeCell ref="C380:D380"/>
    <mergeCell ref="C381:D381"/>
    <mergeCell ref="C382:D382"/>
    <mergeCell ref="C383:D383"/>
    <mergeCell ref="C376:D376"/>
    <mergeCell ref="C377:D377"/>
    <mergeCell ref="C378:D378"/>
    <mergeCell ref="C379:D379"/>
    <mergeCell ref="C390:D390"/>
    <mergeCell ref="C391:D391"/>
    <mergeCell ref="C392:D392"/>
    <mergeCell ref="C393:D393"/>
    <mergeCell ref="C384:D384"/>
    <mergeCell ref="C386:D386"/>
    <mergeCell ref="C387:D387"/>
    <mergeCell ref="C389:D389"/>
    <mergeCell ref="C400:D400"/>
    <mergeCell ref="C402:D402"/>
    <mergeCell ref="C403:D403"/>
    <mergeCell ref="C405:D405"/>
    <mergeCell ref="C395:D395"/>
    <mergeCell ref="C396:D396"/>
    <mergeCell ref="C397:D397"/>
    <mergeCell ref="C398:D398"/>
    <mergeCell ref="C413:D413"/>
    <mergeCell ref="C414:D414"/>
    <mergeCell ref="C416:D416"/>
    <mergeCell ref="C417:D417"/>
    <mergeCell ref="C406:D406"/>
    <mergeCell ref="C408:D408"/>
    <mergeCell ref="C410:D410"/>
    <mergeCell ref="C411:D411"/>
    <mergeCell ref="C425:D425"/>
    <mergeCell ref="C427:D427"/>
    <mergeCell ref="C429:D429"/>
    <mergeCell ref="C430:D430"/>
    <mergeCell ref="C419:D419"/>
    <mergeCell ref="C420:D420"/>
    <mergeCell ref="C422:D422"/>
    <mergeCell ref="C423:D423"/>
    <mergeCell ref="C436:D436"/>
    <mergeCell ref="C438:D438"/>
    <mergeCell ref="C439:D439"/>
    <mergeCell ref="C441:D441"/>
    <mergeCell ref="C431:D431"/>
    <mergeCell ref="C432:D432"/>
    <mergeCell ref="C434:D434"/>
    <mergeCell ref="C435:D435"/>
    <mergeCell ref="C449:D449"/>
    <mergeCell ref="C451:D451"/>
    <mergeCell ref="C452:D452"/>
    <mergeCell ref="C453:D453"/>
    <mergeCell ref="C442:D442"/>
    <mergeCell ref="C444:D444"/>
    <mergeCell ref="C445:D445"/>
    <mergeCell ref="C447:D447"/>
    <mergeCell ref="C458:D458"/>
    <mergeCell ref="C459:D459"/>
    <mergeCell ref="C460:D460"/>
    <mergeCell ref="C461:D461"/>
    <mergeCell ref="C454:D454"/>
    <mergeCell ref="C455:D455"/>
    <mergeCell ref="C456:D456"/>
    <mergeCell ref="C457:D457"/>
    <mergeCell ref="C466:D466"/>
    <mergeCell ref="C467:D467"/>
    <mergeCell ref="C468:D468"/>
    <mergeCell ref="C469:D469"/>
    <mergeCell ref="C462:D462"/>
    <mergeCell ref="C463:D463"/>
    <mergeCell ref="C464:D464"/>
    <mergeCell ref="C465:D465"/>
    <mergeCell ref="C475:D475"/>
    <mergeCell ref="C477:D477"/>
    <mergeCell ref="C478:D478"/>
    <mergeCell ref="C479:D479"/>
    <mergeCell ref="C470:D470"/>
    <mergeCell ref="C471:D471"/>
    <mergeCell ref="C472:D472"/>
    <mergeCell ref="C473:D473"/>
    <mergeCell ref="C484:D484"/>
    <mergeCell ref="C485:D485"/>
    <mergeCell ref="C486:D486"/>
    <mergeCell ref="C487:D487"/>
    <mergeCell ref="C480:D480"/>
    <mergeCell ref="C481:D481"/>
    <mergeCell ref="C482:D482"/>
    <mergeCell ref="C483:D483"/>
    <mergeCell ref="C494:D494"/>
    <mergeCell ref="C495:D495"/>
    <mergeCell ref="C496:D496"/>
    <mergeCell ref="C497:D497"/>
    <mergeCell ref="C488:D488"/>
    <mergeCell ref="C489:D489"/>
    <mergeCell ref="C491:D491"/>
    <mergeCell ref="C492:D492"/>
    <mergeCell ref="C502:D502"/>
    <mergeCell ref="C503:D503"/>
    <mergeCell ref="C504:D504"/>
    <mergeCell ref="C505:D505"/>
    <mergeCell ref="C498:D498"/>
    <mergeCell ref="C499:D499"/>
    <mergeCell ref="C500:D500"/>
    <mergeCell ref="C501:D501"/>
    <mergeCell ref="C510:D510"/>
    <mergeCell ref="C511:D511"/>
    <mergeCell ref="C512:D512"/>
    <mergeCell ref="C513:D513"/>
    <mergeCell ref="C506:D506"/>
    <mergeCell ref="C507:D507"/>
    <mergeCell ref="C508:D508"/>
    <mergeCell ref="C509:D509"/>
    <mergeCell ref="C527:D527"/>
    <mergeCell ref="C528:D528"/>
    <mergeCell ref="C529:D529"/>
    <mergeCell ref="C530:D530"/>
    <mergeCell ref="C521:D521"/>
    <mergeCell ref="C522:D522"/>
    <mergeCell ref="C523:D523"/>
    <mergeCell ref="C524:D524"/>
    <mergeCell ref="C525:D525"/>
    <mergeCell ref="C526:D526"/>
    <mergeCell ref="C531:D531"/>
    <mergeCell ref="C532:D532"/>
    <mergeCell ref="C537:D537"/>
    <mergeCell ref="C538:D538"/>
    <mergeCell ref="C540:D540"/>
    <mergeCell ref="C542:D542"/>
    <mergeCell ref="C566:D566"/>
    <mergeCell ref="C568:D568"/>
    <mergeCell ref="C553:D553"/>
    <mergeCell ref="C554:D554"/>
    <mergeCell ref="C556:D556"/>
    <mergeCell ref="C557:D557"/>
    <mergeCell ref="C559:D559"/>
    <mergeCell ref="C594:D594"/>
    <mergeCell ref="C596:D596"/>
    <mergeCell ref="C573:D573"/>
    <mergeCell ref="C575:D575"/>
    <mergeCell ref="C578:D578"/>
    <mergeCell ref="C579:D579"/>
    <mergeCell ref="C598:D598"/>
    <mergeCell ref="C600:D600"/>
    <mergeCell ref="C602:D602"/>
    <mergeCell ref="C604:D604"/>
    <mergeCell ref="C584:D584"/>
    <mergeCell ref="C585:D585"/>
    <mergeCell ref="C587:D587"/>
    <mergeCell ref="C588:D588"/>
    <mergeCell ref="C591:D591"/>
    <mergeCell ref="C592:D592"/>
    <mergeCell ref="C645:D645"/>
    <mergeCell ref="C607:D607"/>
    <mergeCell ref="C629:D629"/>
    <mergeCell ref="C630:D630"/>
    <mergeCell ref="C631:D631"/>
    <mergeCell ref="C633:D633"/>
    <mergeCell ref="C659:D659"/>
    <mergeCell ref="C661:D661"/>
    <mergeCell ref="C650:D650"/>
    <mergeCell ref="C652:D652"/>
    <mergeCell ref="C654:D654"/>
    <mergeCell ref="C637:D637"/>
    <mergeCell ref="C638:D638"/>
    <mergeCell ref="C640:D640"/>
    <mergeCell ref="C641:D641"/>
    <mergeCell ref="C643:D643"/>
    <mergeCell ref="C695:D695"/>
    <mergeCell ref="C698:D698"/>
    <mergeCell ref="C676:D676"/>
    <mergeCell ref="C678:D678"/>
    <mergeCell ref="C666:D666"/>
    <mergeCell ref="C667:D667"/>
    <mergeCell ref="C669:D669"/>
    <mergeCell ref="C671:D671"/>
    <mergeCell ref="C682:D682"/>
    <mergeCell ref="C683:D683"/>
    <mergeCell ref="C684:D684"/>
    <mergeCell ref="C686:D686"/>
    <mergeCell ref="C688:D688"/>
    <mergeCell ref="C692:D692"/>
    <mergeCell ref="C766:D766"/>
    <mergeCell ref="C738:D738"/>
    <mergeCell ref="C723:D723"/>
    <mergeCell ref="C724:D724"/>
    <mergeCell ref="C734:D734"/>
    <mergeCell ref="C721:D721"/>
    <mergeCell ref="C722:D722"/>
    <mergeCell ref="C761:D761"/>
    <mergeCell ref="C701:D701"/>
    <mergeCell ref="C704:D704"/>
    <mergeCell ref="C711:D711"/>
    <mergeCell ref="C763:D763"/>
    <mergeCell ref="C760:D760"/>
    <mergeCell ref="C765:D765"/>
    <mergeCell ref="C779:D779"/>
    <mergeCell ref="C737:D737"/>
    <mergeCell ref="C782:D782"/>
    <mergeCell ref="C751:D751"/>
    <mergeCell ref="C752:D752"/>
    <mergeCell ref="C754:D754"/>
    <mergeCell ref="C755:D755"/>
    <mergeCell ref="C757:D757"/>
    <mergeCell ref="C758:D758"/>
    <mergeCell ref="C780:D780"/>
    <mergeCell ref="C762:D762"/>
    <mergeCell ref="C783:D783"/>
    <mergeCell ref="C787:D787"/>
    <mergeCell ref="C789:D789"/>
    <mergeCell ref="C770:D770"/>
    <mergeCell ref="C771:D771"/>
    <mergeCell ref="C773:D773"/>
    <mergeCell ref="C775:D775"/>
    <mergeCell ref="C777:D777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J106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9.00390625" style="376" customWidth="1"/>
    <col min="2" max="2" width="7.00390625" style="376" customWidth="1"/>
    <col min="3" max="3" width="11.75390625" style="376" customWidth="1"/>
    <col min="4" max="4" width="30.625" style="376" customWidth="1"/>
    <col min="5" max="6" width="9.125" style="376" customWidth="1"/>
    <col min="7" max="7" width="13.25390625" style="376" customWidth="1"/>
    <col min="8" max="8" width="19.25390625" style="376" customWidth="1"/>
    <col min="9" max="10" width="9.125" style="376" customWidth="1"/>
    <col min="11" max="12" width="0" style="376" hidden="1" customWidth="1"/>
    <col min="13" max="13" width="14.75390625" style="376" hidden="1" customWidth="1"/>
    <col min="14" max="14" width="0" style="376" hidden="1" customWidth="1"/>
    <col min="15" max="15" width="11.375" style="376" hidden="1" customWidth="1"/>
    <col min="16" max="16" width="0" style="376" hidden="1" customWidth="1"/>
    <col min="17" max="17" width="11.375" style="376" hidden="1" customWidth="1"/>
    <col min="18" max="40" width="9.125" style="376" customWidth="1"/>
    <col min="41" max="59" width="0" style="376" hidden="1" customWidth="1"/>
    <col min="60" max="60" width="17.875" style="376" hidden="1" customWidth="1"/>
    <col min="61" max="63" width="0" style="376" hidden="1" customWidth="1"/>
    <col min="64" max="16384" width="9.125" style="376" customWidth="1"/>
  </cols>
  <sheetData>
    <row r="1" spans="1:28" s="381" customFormat="1" ht="12.75">
      <c r="A1" s="379"/>
      <c r="B1" s="379"/>
      <c r="C1" s="379"/>
      <c r="D1" s="379"/>
      <c r="E1" s="379"/>
      <c r="F1" s="379"/>
      <c r="G1" s="379"/>
      <c r="H1" s="379"/>
      <c r="I1" s="380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</row>
    <row r="2" spans="1:28" s="390" customFormat="1" ht="36">
      <c r="A2" s="382" t="s">
        <v>1509</v>
      </c>
      <c r="B2" s="383" t="s">
        <v>1510</v>
      </c>
      <c r="C2" s="383" t="s">
        <v>1511</v>
      </c>
      <c r="D2" s="383" t="s">
        <v>1402</v>
      </c>
      <c r="E2" s="383" t="s">
        <v>63</v>
      </c>
      <c r="F2" s="383" t="s">
        <v>1182</v>
      </c>
      <c r="G2" s="383" t="s">
        <v>1512</v>
      </c>
      <c r="H2" s="384" t="s">
        <v>1507</v>
      </c>
      <c r="I2" s="385"/>
      <c r="J2" s="386" t="s">
        <v>1004</v>
      </c>
      <c r="K2" s="387" t="s">
        <v>42</v>
      </c>
      <c r="L2" s="387" t="s">
        <v>1513</v>
      </c>
      <c r="M2" s="387" t="s">
        <v>1514</v>
      </c>
      <c r="N2" s="387" t="s">
        <v>1515</v>
      </c>
      <c r="O2" s="387" t="s">
        <v>1516</v>
      </c>
      <c r="P2" s="387" t="s">
        <v>1517</v>
      </c>
      <c r="Q2" s="388" t="s">
        <v>1518</v>
      </c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</row>
    <row r="3" spans="1:60" s="381" customFormat="1" ht="15.75">
      <c r="A3" s="391" t="s">
        <v>1519</v>
      </c>
      <c r="B3" s="379"/>
      <c r="C3" s="379"/>
      <c r="D3" s="379"/>
      <c r="E3" s="379"/>
      <c r="F3" s="379"/>
      <c r="G3" s="379"/>
      <c r="H3" s="392">
        <f>BH3</f>
        <v>0</v>
      </c>
      <c r="I3" s="393"/>
      <c r="J3" s="394"/>
      <c r="K3" s="395"/>
      <c r="L3" s="396"/>
      <c r="M3" s="397">
        <f>M4+M16+M103</f>
        <v>857.4916089999999</v>
      </c>
      <c r="N3" s="396"/>
      <c r="O3" s="397">
        <f>O4+O16+O103</f>
        <v>4.1713823</v>
      </c>
      <c r="P3" s="396"/>
      <c r="Q3" s="398">
        <f>Q4+Q16+Q103</f>
        <v>1.4523699999999997</v>
      </c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Q3" s="399" t="s">
        <v>1520</v>
      </c>
      <c r="AR3" s="399" t="s">
        <v>1508</v>
      </c>
      <c r="BH3" s="400">
        <f>BH4+BH16+BH103</f>
        <v>0</v>
      </c>
    </row>
    <row r="4" spans="2:60" s="401" customFormat="1" ht="25.5" customHeight="1">
      <c r="B4" s="402" t="s">
        <v>1520</v>
      </c>
      <c r="C4" s="402" t="s">
        <v>48</v>
      </c>
      <c r="D4" s="402" t="s">
        <v>1521</v>
      </c>
      <c r="H4" s="403">
        <f>BH4</f>
        <v>0</v>
      </c>
      <c r="I4" s="404"/>
      <c r="J4" s="405"/>
      <c r="K4" s="406"/>
      <c r="L4" s="406"/>
      <c r="M4" s="407">
        <f>M5+M14</f>
        <v>17.395599999999998</v>
      </c>
      <c r="N4" s="406"/>
      <c r="O4" s="407">
        <f>O5+O14</f>
        <v>1.2</v>
      </c>
      <c r="P4" s="406"/>
      <c r="Q4" s="408">
        <f>Q5+Q14</f>
        <v>0</v>
      </c>
      <c r="AO4" s="402" t="s">
        <v>68</v>
      </c>
      <c r="AQ4" s="409" t="s">
        <v>1520</v>
      </c>
      <c r="AR4" s="409" t="s">
        <v>1522</v>
      </c>
      <c r="AV4" s="402" t="s">
        <v>1523</v>
      </c>
      <c r="BH4" s="410">
        <f>BH5+BH14</f>
        <v>0</v>
      </c>
    </row>
    <row r="5" spans="2:60" s="411" customFormat="1" ht="14.25">
      <c r="B5" s="412" t="s">
        <v>1520</v>
      </c>
      <c r="C5" s="412" t="s">
        <v>68</v>
      </c>
      <c r="D5" s="412" t="s">
        <v>1524</v>
      </c>
      <c r="H5" s="413">
        <f>BH5</f>
        <v>0</v>
      </c>
      <c r="I5" s="414"/>
      <c r="J5" s="415"/>
      <c r="K5" s="416"/>
      <c r="L5" s="416"/>
      <c r="M5" s="417">
        <f>SUM(M6:M13)</f>
        <v>17.0566</v>
      </c>
      <c r="N5" s="416"/>
      <c r="O5" s="417">
        <f>SUM(O6:O13)</f>
        <v>1.2</v>
      </c>
      <c r="P5" s="416"/>
      <c r="Q5" s="418">
        <f>SUM(Q6:Q13)</f>
        <v>0</v>
      </c>
      <c r="AO5" s="412" t="s">
        <v>68</v>
      </c>
      <c r="AQ5" s="419" t="s">
        <v>1520</v>
      </c>
      <c r="AR5" s="419" t="s">
        <v>68</v>
      </c>
      <c r="AV5" s="412" t="s">
        <v>1523</v>
      </c>
      <c r="BH5" s="420">
        <f>SUM(BH6:BH13)</f>
        <v>0</v>
      </c>
    </row>
    <row r="6" spans="1:62" s="381" customFormat="1" ht="36">
      <c r="A6" s="421" t="s">
        <v>1525</v>
      </c>
      <c r="B6" s="421" t="s">
        <v>1526</v>
      </c>
      <c r="C6" s="422" t="s">
        <v>1527</v>
      </c>
      <c r="D6" s="423" t="s">
        <v>1528</v>
      </c>
      <c r="E6" s="424" t="s">
        <v>94</v>
      </c>
      <c r="F6" s="425">
        <v>2</v>
      </c>
      <c r="G6" s="377"/>
      <c r="H6" s="426">
        <f aca="true" t="shared" si="0" ref="H6:H13">ROUND(G6*F6,2)</f>
        <v>0</v>
      </c>
      <c r="I6" s="393"/>
      <c r="J6" s="427" t="s">
        <v>1004</v>
      </c>
      <c r="K6" s="428" t="s">
        <v>1506</v>
      </c>
      <c r="L6" s="429">
        <v>7.127</v>
      </c>
      <c r="M6" s="429">
        <f aca="true" t="shared" si="1" ref="M6:M13">L6*F6</f>
        <v>14.254</v>
      </c>
      <c r="N6" s="429">
        <v>0</v>
      </c>
      <c r="O6" s="429">
        <f aca="true" t="shared" si="2" ref="O6:O13">N6*F6</f>
        <v>0</v>
      </c>
      <c r="P6" s="429">
        <v>0</v>
      </c>
      <c r="Q6" s="430">
        <f aca="true" t="shared" si="3" ref="Q6:Q13">P6*F6</f>
        <v>0</v>
      </c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O6" s="431" t="s">
        <v>211</v>
      </c>
      <c r="AQ6" s="431" t="s">
        <v>1526</v>
      </c>
      <c r="AR6" s="431" t="s">
        <v>1407</v>
      </c>
      <c r="AV6" s="399" t="s">
        <v>1523</v>
      </c>
      <c r="BB6" s="432">
        <f aca="true" t="shared" si="4" ref="BB6:BB13">IF(K6="základní",H6,0)</f>
        <v>0</v>
      </c>
      <c r="BC6" s="432">
        <f aca="true" t="shared" si="5" ref="BC6:BC13">IF(K6="snížená",H6,0)</f>
        <v>0</v>
      </c>
      <c r="BD6" s="432">
        <f aca="true" t="shared" si="6" ref="BD6:BD13">IF(K6="zákl. přenesená",H6,0)</f>
        <v>0</v>
      </c>
      <c r="BE6" s="432">
        <f aca="true" t="shared" si="7" ref="BE6:BE13">IF(K6="sníž. přenesená",H6,0)</f>
        <v>0</v>
      </c>
      <c r="BF6" s="432">
        <f aca="true" t="shared" si="8" ref="BF6:BF13">IF(K6="nulová",H6,0)</f>
        <v>0</v>
      </c>
      <c r="BG6" s="399" t="s">
        <v>68</v>
      </c>
      <c r="BH6" s="432">
        <f aca="true" t="shared" si="9" ref="BH6:BH13">ROUND(G6*F6,2)</f>
        <v>0</v>
      </c>
      <c r="BI6" s="399" t="s">
        <v>211</v>
      </c>
      <c r="BJ6" s="431" t="s">
        <v>1529</v>
      </c>
    </row>
    <row r="7" spans="1:62" s="381" customFormat="1" ht="36">
      <c r="A7" s="421" t="s">
        <v>1530</v>
      </c>
      <c r="B7" s="421" t="s">
        <v>1526</v>
      </c>
      <c r="C7" s="422" t="s">
        <v>1531</v>
      </c>
      <c r="D7" s="423" t="s">
        <v>1532</v>
      </c>
      <c r="E7" s="424" t="s">
        <v>94</v>
      </c>
      <c r="F7" s="425">
        <v>2</v>
      </c>
      <c r="G7" s="377"/>
      <c r="H7" s="426">
        <f t="shared" si="0"/>
        <v>0</v>
      </c>
      <c r="I7" s="393"/>
      <c r="J7" s="427" t="s">
        <v>1004</v>
      </c>
      <c r="K7" s="428" t="s">
        <v>1506</v>
      </c>
      <c r="L7" s="429">
        <v>0.709</v>
      </c>
      <c r="M7" s="429">
        <f t="shared" si="1"/>
        <v>1.418</v>
      </c>
      <c r="N7" s="429">
        <v>0</v>
      </c>
      <c r="O7" s="429">
        <f t="shared" si="2"/>
        <v>0</v>
      </c>
      <c r="P7" s="429">
        <v>0</v>
      </c>
      <c r="Q7" s="430">
        <f t="shared" si="3"/>
        <v>0</v>
      </c>
      <c r="R7" s="379"/>
      <c r="S7" s="379"/>
      <c r="T7" s="379"/>
      <c r="U7" s="379"/>
      <c r="V7" s="379"/>
      <c r="W7" s="379"/>
      <c r="X7" s="379"/>
      <c r="Y7" s="379"/>
      <c r="Z7" s="379"/>
      <c r="AA7" s="379"/>
      <c r="AB7" s="379"/>
      <c r="AO7" s="431" t="s">
        <v>211</v>
      </c>
      <c r="AQ7" s="431" t="s">
        <v>1526</v>
      </c>
      <c r="AR7" s="431" t="s">
        <v>1407</v>
      </c>
      <c r="AV7" s="399" t="s">
        <v>1523</v>
      </c>
      <c r="BB7" s="432">
        <f t="shared" si="4"/>
        <v>0</v>
      </c>
      <c r="BC7" s="432">
        <f t="shared" si="5"/>
        <v>0</v>
      </c>
      <c r="BD7" s="432">
        <f t="shared" si="6"/>
        <v>0</v>
      </c>
      <c r="BE7" s="432">
        <f t="shared" si="7"/>
        <v>0</v>
      </c>
      <c r="BF7" s="432">
        <f t="shared" si="8"/>
        <v>0</v>
      </c>
      <c r="BG7" s="399" t="s">
        <v>68</v>
      </c>
      <c r="BH7" s="432">
        <f t="shared" si="9"/>
        <v>0</v>
      </c>
      <c r="BI7" s="399" t="s">
        <v>211</v>
      </c>
      <c r="BJ7" s="431" t="s">
        <v>1533</v>
      </c>
    </row>
    <row r="8" spans="1:62" s="381" customFormat="1" ht="24">
      <c r="A8" s="421" t="s">
        <v>211</v>
      </c>
      <c r="B8" s="421" t="s">
        <v>1526</v>
      </c>
      <c r="C8" s="422" t="s">
        <v>1534</v>
      </c>
      <c r="D8" s="423" t="s">
        <v>1535</v>
      </c>
      <c r="E8" s="424" t="s">
        <v>94</v>
      </c>
      <c r="F8" s="425">
        <v>0.8</v>
      </c>
      <c r="G8" s="377"/>
      <c r="H8" s="426">
        <f t="shared" si="0"/>
        <v>0</v>
      </c>
      <c r="I8" s="393"/>
      <c r="J8" s="427" t="s">
        <v>1004</v>
      </c>
      <c r="K8" s="428" t="s">
        <v>1506</v>
      </c>
      <c r="L8" s="429">
        <v>0.083</v>
      </c>
      <c r="M8" s="429">
        <f t="shared" si="1"/>
        <v>0.0664</v>
      </c>
      <c r="N8" s="429">
        <v>0</v>
      </c>
      <c r="O8" s="429">
        <f t="shared" si="2"/>
        <v>0</v>
      </c>
      <c r="P8" s="429">
        <v>0</v>
      </c>
      <c r="Q8" s="430">
        <f t="shared" si="3"/>
        <v>0</v>
      </c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O8" s="431" t="s">
        <v>211</v>
      </c>
      <c r="AQ8" s="431" t="s">
        <v>1526</v>
      </c>
      <c r="AR8" s="431" t="s">
        <v>1407</v>
      </c>
      <c r="AV8" s="399" t="s">
        <v>1523</v>
      </c>
      <c r="BB8" s="432">
        <f t="shared" si="4"/>
        <v>0</v>
      </c>
      <c r="BC8" s="432">
        <f t="shared" si="5"/>
        <v>0</v>
      </c>
      <c r="BD8" s="432">
        <f t="shared" si="6"/>
        <v>0</v>
      </c>
      <c r="BE8" s="432">
        <f t="shared" si="7"/>
        <v>0</v>
      </c>
      <c r="BF8" s="432">
        <f t="shared" si="8"/>
        <v>0</v>
      </c>
      <c r="BG8" s="399" t="s">
        <v>68</v>
      </c>
      <c r="BH8" s="432">
        <f t="shared" si="9"/>
        <v>0</v>
      </c>
      <c r="BI8" s="399" t="s">
        <v>211</v>
      </c>
      <c r="BJ8" s="431" t="s">
        <v>1536</v>
      </c>
    </row>
    <row r="9" spans="1:62" s="381" customFormat="1" ht="12.75">
      <c r="A9" s="421" t="s">
        <v>1408</v>
      </c>
      <c r="B9" s="421" t="s">
        <v>1526</v>
      </c>
      <c r="C9" s="422" t="s">
        <v>1537</v>
      </c>
      <c r="D9" s="423" t="s">
        <v>1538</v>
      </c>
      <c r="E9" s="424" t="s">
        <v>94</v>
      </c>
      <c r="F9" s="425">
        <v>0.8</v>
      </c>
      <c r="G9" s="377"/>
      <c r="H9" s="426">
        <f t="shared" si="0"/>
        <v>0</v>
      </c>
      <c r="I9" s="393"/>
      <c r="J9" s="427" t="s">
        <v>1004</v>
      </c>
      <c r="K9" s="428" t="s">
        <v>1506</v>
      </c>
      <c r="L9" s="429">
        <v>0.009</v>
      </c>
      <c r="M9" s="429">
        <f t="shared" si="1"/>
        <v>0.0072</v>
      </c>
      <c r="N9" s="429">
        <v>0</v>
      </c>
      <c r="O9" s="429">
        <f t="shared" si="2"/>
        <v>0</v>
      </c>
      <c r="P9" s="429">
        <v>0</v>
      </c>
      <c r="Q9" s="430">
        <f t="shared" si="3"/>
        <v>0</v>
      </c>
      <c r="R9" s="379"/>
      <c r="S9" s="379"/>
      <c r="T9" s="379"/>
      <c r="U9" s="379"/>
      <c r="V9" s="379"/>
      <c r="W9" s="379"/>
      <c r="X9" s="379"/>
      <c r="Y9" s="379"/>
      <c r="Z9" s="379"/>
      <c r="AA9" s="379"/>
      <c r="AB9" s="379"/>
      <c r="AO9" s="431" t="s">
        <v>211</v>
      </c>
      <c r="AQ9" s="431" t="s">
        <v>1526</v>
      </c>
      <c r="AR9" s="431" t="s">
        <v>1407</v>
      </c>
      <c r="AV9" s="399" t="s">
        <v>1523</v>
      </c>
      <c r="BB9" s="432">
        <f t="shared" si="4"/>
        <v>0</v>
      </c>
      <c r="BC9" s="432">
        <f t="shared" si="5"/>
        <v>0</v>
      </c>
      <c r="BD9" s="432">
        <f t="shared" si="6"/>
        <v>0</v>
      </c>
      <c r="BE9" s="432">
        <f t="shared" si="7"/>
        <v>0</v>
      </c>
      <c r="BF9" s="432">
        <f t="shared" si="8"/>
        <v>0</v>
      </c>
      <c r="BG9" s="399" t="s">
        <v>68</v>
      </c>
      <c r="BH9" s="432">
        <f t="shared" si="9"/>
        <v>0</v>
      </c>
      <c r="BI9" s="399" t="s">
        <v>211</v>
      </c>
      <c r="BJ9" s="431" t="s">
        <v>1539</v>
      </c>
    </row>
    <row r="10" spans="1:62" s="381" customFormat="1" ht="24">
      <c r="A10" s="421" t="s">
        <v>216</v>
      </c>
      <c r="B10" s="421" t="s">
        <v>1526</v>
      </c>
      <c r="C10" s="422" t="s">
        <v>1540</v>
      </c>
      <c r="D10" s="423" t="s">
        <v>1541</v>
      </c>
      <c r="E10" s="424" t="s">
        <v>133</v>
      </c>
      <c r="F10" s="425">
        <v>1.44</v>
      </c>
      <c r="G10" s="377"/>
      <c r="H10" s="426">
        <f t="shared" si="0"/>
        <v>0</v>
      </c>
      <c r="I10" s="393"/>
      <c r="J10" s="427" t="s">
        <v>1004</v>
      </c>
      <c r="K10" s="428" t="s">
        <v>1506</v>
      </c>
      <c r="L10" s="429">
        <v>0</v>
      </c>
      <c r="M10" s="429">
        <f t="shared" si="1"/>
        <v>0</v>
      </c>
      <c r="N10" s="429">
        <v>0</v>
      </c>
      <c r="O10" s="429">
        <f t="shared" si="2"/>
        <v>0</v>
      </c>
      <c r="P10" s="429">
        <v>0</v>
      </c>
      <c r="Q10" s="430">
        <f t="shared" si="3"/>
        <v>0</v>
      </c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  <c r="AO10" s="431" t="s">
        <v>211</v>
      </c>
      <c r="AQ10" s="431" t="s">
        <v>1526</v>
      </c>
      <c r="AR10" s="431" t="s">
        <v>1407</v>
      </c>
      <c r="AV10" s="399" t="s">
        <v>1523</v>
      </c>
      <c r="BB10" s="432">
        <f t="shared" si="4"/>
        <v>0</v>
      </c>
      <c r="BC10" s="432">
        <f t="shared" si="5"/>
        <v>0</v>
      </c>
      <c r="BD10" s="432">
        <f t="shared" si="6"/>
        <v>0</v>
      </c>
      <c r="BE10" s="432">
        <f t="shared" si="7"/>
        <v>0</v>
      </c>
      <c r="BF10" s="432">
        <f t="shared" si="8"/>
        <v>0</v>
      </c>
      <c r="BG10" s="399" t="s">
        <v>68</v>
      </c>
      <c r="BH10" s="432">
        <f t="shared" si="9"/>
        <v>0</v>
      </c>
      <c r="BI10" s="399" t="s">
        <v>211</v>
      </c>
      <c r="BJ10" s="431" t="s">
        <v>1542</v>
      </c>
    </row>
    <row r="11" spans="1:62" s="381" customFormat="1" ht="24">
      <c r="A11" s="421" t="s">
        <v>1409</v>
      </c>
      <c r="B11" s="421" t="s">
        <v>1526</v>
      </c>
      <c r="C11" s="422" t="s">
        <v>1543</v>
      </c>
      <c r="D11" s="423" t="s">
        <v>1544</v>
      </c>
      <c r="E11" s="424" t="s">
        <v>94</v>
      </c>
      <c r="F11" s="425">
        <v>1.2</v>
      </c>
      <c r="G11" s="377"/>
      <c r="H11" s="426">
        <f t="shared" si="0"/>
        <v>0</v>
      </c>
      <c r="I11" s="393"/>
      <c r="J11" s="427" t="s">
        <v>1004</v>
      </c>
      <c r="K11" s="428" t="s">
        <v>1506</v>
      </c>
      <c r="L11" s="429">
        <v>0.299</v>
      </c>
      <c r="M11" s="429">
        <f t="shared" si="1"/>
        <v>0.35879999999999995</v>
      </c>
      <c r="N11" s="429">
        <v>0</v>
      </c>
      <c r="O11" s="429">
        <f t="shared" si="2"/>
        <v>0</v>
      </c>
      <c r="P11" s="429">
        <v>0</v>
      </c>
      <c r="Q11" s="430">
        <f t="shared" si="3"/>
        <v>0</v>
      </c>
      <c r="R11" s="379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  <c r="AO11" s="431" t="s">
        <v>211</v>
      </c>
      <c r="AQ11" s="431" t="s">
        <v>1526</v>
      </c>
      <c r="AR11" s="431" t="s">
        <v>1407</v>
      </c>
      <c r="AV11" s="399" t="s">
        <v>1523</v>
      </c>
      <c r="BB11" s="432">
        <f t="shared" si="4"/>
        <v>0</v>
      </c>
      <c r="BC11" s="432">
        <f t="shared" si="5"/>
        <v>0</v>
      </c>
      <c r="BD11" s="432">
        <f t="shared" si="6"/>
        <v>0</v>
      </c>
      <c r="BE11" s="432">
        <f t="shared" si="7"/>
        <v>0</v>
      </c>
      <c r="BF11" s="432">
        <f t="shared" si="8"/>
        <v>0</v>
      </c>
      <c r="BG11" s="399" t="s">
        <v>68</v>
      </c>
      <c r="BH11" s="432">
        <f t="shared" si="9"/>
        <v>0</v>
      </c>
      <c r="BI11" s="399" t="s">
        <v>211</v>
      </c>
      <c r="BJ11" s="431" t="s">
        <v>1545</v>
      </c>
    </row>
    <row r="12" spans="1:62" s="381" customFormat="1" ht="36">
      <c r="A12" s="421" t="s">
        <v>1410</v>
      </c>
      <c r="B12" s="421" t="s">
        <v>1526</v>
      </c>
      <c r="C12" s="422" t="s">
        <v>1546</v>
      </c>
      <c r="D12" s="423" t="s">
        <v>1547</v>
      </c>
      <c r="E12" s="424" t="s">
        <v>94</v>
      </c>
      <c r="F12" s="425">
        <v>0.6</v>
      </c>
      <c r="G12" s="377"/>
      <c r="H12" s="426">
        <f t="shared" si="0"/>
        <v>0</v>
      </c>
      <c r="I12" s="393"/>
      <c r="J12" s="427" t="s">
        <v>1004</v>
      </c>
      <c r="K12" s="428" t="s">
        <v>1506</v>
      </c>
      <c r="L12" s="429">
        <v>1.587</v>
      </c>
      <c r="M12" s="429">
        <f t="shared" si="1"/>
        <v>0.9521999999999999</v>
      </c>
      <c r="N12" s="429">
        <v>0</v>
      </c>
      <c r="O12" s="429">
        <f t="shared" si="2"/>
        <v>0</v>
      </c>
      <c r="P12" s="429">
        <v>0</v>
      </c>
      <c r="Q12" s="430">
        <f t="shared" si="3"/>
        <v>0</v>
      </c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O12" s="431" t="s">
        <v>211</v>
      </c>
      <c r="AQ12" s="431" t="s">
        <v>1526</v>
      </c>
      <c r="AR12" s="431" t="s">
        <v>1407</v>
      </c>
      <c r="AV12" s="399" t="s">
        <v>1523</v>
      </c>
      <c r="BB12" s="432">
        <f t="shared" si="4"/>
        <v>0</v>
      </c>
      <c r="BC12" s="432">
        <f t="shared" si="5"/>
        <v>0</v>
      </c>
      <c r="BD12" s="432">
        <f t="shared" si="6"/>
        <v>0</v>
      </c>
      <c r="BE12" s="432">
        <f t="shared" si="7"/>
        <v>0</v>
      </c>
      <c r="BF12" s="432">
        <f t="shared" si="8"/>
        <v>0</v>
      </c>
      <c r="BG12" s="399" t="s">
        <v>68</v>
      </c>
      <c r="BH12" s="432">
        <f t="shared" si="9"/>
        <v>0</v>
      </c>
      <c r="BI12" s="399" t="s">
        <v>211</v>
      </c>
      <c r="BJ12" s="431" t="s">
        <v>1548</v>
      </c>
    </row>
    <row r="13" spans="1:62" s="381" customFormat="1" ht="12.75">
      <c r="A13" s="433" t="s">
        <v>1549</v>
      </c>
      <c r="B13" s="433" t="s">
        <v>1550</v>
      </c>
      <c r="C13" s="434" t="s">
        <v>1551</v>
      </c>
      <c r="D13" s="435" t="s">
        <v>1552</v>
      </c>
      <c r="E13" s="436" t="s">
        <v>133</v>
      </c>
      <c r="F13" s="437">
        <v>1.2</v>
      </c>
      <c r="G13" s="378"/>
      <c r="H13" s="438">
        <f t="shared" si="0"/>
        <v>0</v>
      </c>
      <c r="I13" s="439"/>
      <c r="J13" s="440" t="s">
        <v>1004</v>
      </c>
      <c r="K13" s="441" t="s">
        <v>1506</v>
      </c>
      <c r="L13" s="429">
        <v>0</v>
      </c>
      <c r="M13" s="429">
        <f t="shared" si="1"/>
        <v>0</v>
      </c>
      <c r="N13" s="429">
        <v>1</v>
      </c>
      <c r="O13" s="429">
        <f t="shared" si="2"/>
        <v>1.2</v>
      </c>
      <c r="P13" s="429">
        <v>0</v>
      </c>
      <c r="Q13" s="430">
        <f t="shared" si="3"/>
        <v>0</v>
      </c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O13" s="431" t="s">
        <v>1410</v>
      </c>
      <c r="AQ13" s="431" t="s">
        <v>1550</v>
      </c>
      <c r="AR13" s="431" t="s">
        <v>1407</v>
      </c>
      <c r="AV13" s="399" t="s">
        <v>1523</v>
      </c>
      <c r="BB13" s="432">
        <f t="shared" si="4"/>
        <v>0</v>
      </c>
      <c r="BC13" s="432">
        <f t="shared" si="5"/>
        <v>0</v>
      </c>
      <c r="BD13" s="432">
        <f t="shared" si="6"/>
        <v>0</v>
      </c>
      <c r="BE13" s="432">
        <f t="shared" si="7"/>
        <v>0</v>
      </c>
      <c r="BF13" s="432">
        <f t="shared" si="8"/>
        <v>0</v>
      </c>
      <c r="BG13" s="399" t="s">
        <v>68</v>
      </c>
      <c r="BH13" s="432">
        <f t="shared" si="9"/>
        <v>0</v>
      </c>
      <c r="BI13" s="399" t="s">
        <v>211</v>
      </c>
      <c r="BJ13" s="431" t="s">
        <v>1553</v>
      </c>
    </row>
    <row r="14" spans="2:60" s="411" customFormat="1" ht="28.5" customHeight="1">
      <c r="B14" s="412" t="s">
        <v>1520</v>
      </c>
      <c r="C14" s="412" t="s">
        <v>211</v>
      </c>
      <c r="D14" s="412" t="s">
        <v>212</v>
      </c>
      <c r="H14" s="413">
        <f>BH14</f>
        <v>0</v>
      </c>
      <c r="I14" s="414"/>
      <c r="J14" s="415"/>
      <c r="K14" s="416"/>
      <c r="L14" s="416"/>
      <c r="M14" s="417">
        <f>M15</f>
        <v>0.339</v>
      </c>
      <c r="N14" s="416"/>
      <c r="O14" s="417">
        <f>O15</f>
        <v>0</v>
      </c>
      <c r="P14" s="416"/>
      <c r="Q14" s="418">
        <f>Q15</f>
        <v>0</v>
      </c>
      <c r="AO14" s="412" t="s">
        <v>68</v>
      </c>
      <c r="AQ14" s="419" t="s">
        <v>1520</v>
      </c>
      <c r="AR14" s="419" t="s">
        <v>68</v>
      </c>
      <c r="AV14" s="412" t="s">
        <v>1523</v>
      </c>
      <c r="BH14" s="420">
        <f>BH15</f>
        <v>0</v>
      </c>
    </row>
    <row r="15" spans="1:62" s="381" customFormat="1" ht="24">
      <c r="A15" s="421" t="s">
        <v>1554</v>
      </c>
      <c r="B15" s="421" t="s">
        <v>1526</v>
      </c>
      <c r="C15" s="422" t="s">
        <v>1555</v>
      </c>
      <c r="D15" s="423" t="s">
        <v>1556</v>
      </c>
      <c r="E15" s="424" t="s">
        <v>94</v>
      </c>
      <c r="F15" s="425">
        <v>0.2</v>
      </c>
      <c r="G15" s="377"/>
      <c r="H15" s="426">
        <f>ROUND(G15*F15,2)</f>
        <v>0</v>
      </c>
      <c r="I15" s="393"/>
      <c r="J15" s="427" t="s">
        <v>1004</v>
      </c>
      <c r="K15" s="428" t="s">
        <v>1506</v>
      </c>
      <c r="L15" s="429">
        <v>1.695</v>
      </c>
      <c r="M15" s="429">
        <f>L15*F15</f>
        <v>0.339</v>
      </c>
      <c r="N15" s="429">
        <v>0</v>
      </c>
      <c r="O15" s="429">
        <f>N15*F15</f>
        <v>0</v>
      </c>
      <c r="P15" s="429">
        <v>0</v>
      </c>
      <c r="Q15" s="430">
        <f>P15*F15</f>
        <v>0</v>
      </c>
      <c r="R15" s="379"/>
      <c r="S15" s="379"/>
      <c r="T15" s="379"/>
      <c r="U15" s="379"/>
      <c r="V15" s="379"/>
      <c r="W15" s="379"/>
      <c r="X15" s="379"/>
      <c r="Y15" s="379"/>
      <c r="Z15" s="379"/>
      <c r="AA15" s="379"/>
      <c r="AB15" s="379"/>
      <c r="AO15" s="431" t="s">
        <v>211</v>
      </c>
      <c r="AQ15" s="431" t="s">
        <v>1526</v>
      </c>
      <c r="AR15" s="431" t="s">
        <v>1407</v>
      </c>
      <c r="AV15" s="399" t="s">
        <v>1523</v>
      </c>
      <c r="BB15" s="432">
        <f>IF(K15="základní",H15,0)</f>
        <v>0</v>
      </c>
      <c r="BC15" s="432">
        <f>IF(K15="snížená",H15,0)</f>
        <v>0</v>
      </c>
      <c r="BD15" s="432">
        <f>IF(K15="zákl. přenesená",H15,0)</f>
        <v>0</v>
      </c>
      <c r="BE15" s="432">
        <f>IF(K15="sníž. přenesená",H15,0)</f>
        <v>0</v>
      </c>
      <c r="BF15" s="432">
        <f>IF(K15="nulová",H15,0)</f>
        <v>0</v>
      </c>
      <c r="BG15" s="399" t="s">
        <v>68</v>
      </c>
      <c r="BH15" s="432">
        <f>ROUND(G15*F15,2)</f>
        <v>0</v>
      </c>
      <c r="BI15" s="399" t="s">
        <v>211</v>
      </c>
      <c r="BJ15" s="431" t="s">
        <v>1557</v>
      </c>
    </row>
    <row r="16" spans="2:60" s="401" customFormat="1" ht="32.25" customHeight="1">
      <c r="B16" s="402" t="s">
        <v>1520</v>
      </c>
      <c r="C16" s="402" t="s">
        <v>49</v>
      </c>
      <c r="D16" s="402" t="s">
        <v>1558</v>
      </c>
      <c r="H16" s="403">
        <f>BH16</f>
        <v>0</v>
      </c>
      <c r="I16" s="404"/>
      <c r="J16" s="405"/>
      <c r="K16" s="406"/>
      <c r="L16" s="406"/>
      <c r="M16" s="407">
        <f>M17+M40+M73+M95+M100</f>
        <v>840.096009</v>
      </c>
      <c r="N16" s="406"/>
      <c r="O16" s="407">
        <f>O17+O40+O73+O95+O100</f>
        <v>2.9713823</v>
      </c>
      <c r="P16" s="406"/>
      <c r="Q16" s="408">
        <f>Q17+Q40+Q73+Q95+Q100</f>
        <v>1.4523699999999997</v>
      </c>
      <c r="AO16" s="402" t="s">
        <v>1407</v>
      </c>
      <c r="AQ16" s="409" t="s">
        <v>1520</v>
      </c>
      <c r="AR16" s="409" t="s">
        <v>1522</v>
      </c>
      <c r="AV16" s="402" t="s">
        <v>1523</v>
      </c>
      <c r="BH16" s="410">
        <f>BH17+BH40+BH73+BH95+BH100</f>
        <v>0</v>
      </c>
    </row>
    <row r="17" spans="2:60" s="411" customFormat="1" ht="14.25">
      <c r="B17" s="412" t="s">
        <v>1520</v>
      </c>
      <c r="C17" s="412" t="s">
        <v>1559</v>
      </c>
      <c r="D17" s="412" t="s">
        <v>1560</v>
      </c>
      <c r="H17" s="413">
        <f>BH17</f>
        <v>0</v>
      </c>
      <c r="I17" s="414"/>
      <c r="J17" s="415"/>
      <c r="K17" s="416"/>
      <c r="L17" s="416"/>
      <c r="M17" s="417">
        <f>SUM(M18:M39)</f>
        <v>218.35768499999995</v>
      </c>
      <c r="N17" s="416"/>
      <c r="O17" s="417">
        <f>SUM(O18:O39)</f>
        <v>0.45929</v>
      </c>
      <c r="P17" s="416"/>
      <c r="Q17" s="418">
        <f>SUM(Q18:Q39)</f>
        <v>0.5316</v>
      </c>
      <c r="AO17" s="412" t="s">
        <v>1407</v>
      </c>
      <c r="AQ17" s="419" t="s">
        <v>1520</v>
      </c>
      <c r="AR17" s="419" t="s">
        <v>68</v>
      </c>
      <c r="AV17" s="412" t="s">
        <v>1523</v>
      </c>
      <c r="BH17" s="420">
        <f>SUM(BH18:BH39)</f>
        <v>0</v>
      </c>
    </row>
    <row r="18" spans="1:62" s="381" customFormat="1" ht="24">
      <c r="A18" s="421" t="s">
        <v>1561</v>
      </c>
      <c r="B18" s="421" t="s">
        <v>1526</v>
      </c>
      <c r="C18" s="422" t="s">
        <v>1562</v>
      </c>
      <c r="D18" s="423" t="s">
        <v>1563</v>
      </c>
      <c r="E18" s="424" t="s">
        <v>108</v>
      </c>
      <c r="F18" s="425">
        <v>2</v>
      </c>
      <c r="G18" s="377"/>
      <c r="H18" s="426">
        <f aca="true" t="shared" si="10" ref="H18:H39">ROUND(G18*F18,2)</f>
        <v>0</v>
      </c>
      <c r="I18" s="393"/>
      <c r="J18" s="427" t="s">
        <v>1004</v>
      </c>
      <c r="K18" s="428" t="s">
        <v>1506</v>
      </c>
      <c r="L18" s="429">
        <v>0.45</v>
      </c>
      <c r="M18" s="429">
        <f aca="true" t="shared" si="11" ref="M18:M39">L18*F18</f>
        <v>0.9</v>
      </c>
      <c r="N18" s="429">
        <v>0.03743</v>
      </c>
      <c r="O18" s="429">
        <f aca="true" t="shared" si="12" ref="O18:O39">N18*F18</f>
        <v>0.07486</v>
      </c>
      <c r="P18" s="429">
        <v>0</v>
      </c>
      <c r="Q18" s="430">
        <f aca="true" t="shared" si="13" ref="Q18:Q39">P18*F18</f>
        <v>0</v>
      </c>
      <c r="R18" s="379"/>
      <c r="S18" s="379"/>
      <c r="T18" s="379"/>
      <c r="U18" s="379"/>
      <c r="V18" s="379"/>
      <c r="W18" s="379"/>
      <c r="X18" s="379"/>
      <c r="Y18" s="379"/>
      <c r="Z18" s="379"/>
      <c r="AA18" s="379"/>
      <c r="AB18" s="379"/>
      <c r="AO18" s="431" t="s">
        <v>1564</v>
      </c>
      <c r="AQ18" s="431" t="s">
        <v>1526</v>
      </c>
      <c r="AR18" s="431" t="s">
        <v>1407</v>
      </c>
      <c r="AV18" s="399" t="s">
        <v>1523</v>
      </c>
      <c r="BB18" s="432">
        <f aca="true" t="shared" si="14" ref="BB18:BB39">IF(K18="základní",H18,0)</f>
        <v>0</v>
      </c>
      <c r="BC18" s="432">
        <f aca="true" t="shared" si="15" ref="BC18:BC39">IF(K18="snížená",H18,0)</f>
        <v>0</v>
      </c>
      <c r="BD18" s="432">
        <f aca="true" t="shared" si="16" ref="BD18:BD39">IF(K18="zákl. přenesená",H18,0)</f>
        <v>0</v>
      </c>
      <c r="BE18" s="432">
        <f aca="true" t="shared" si="17" ref="BE18:BE39">IF(K18="sníž. přenesená",H18,0)</f>
        <v>0</v>
      </c>
      <c r="BF18" s="432">
        <f aca="true" t="shared" si="18" ref="BF18:BF39">IF(K18="nulová",H18,0)</f>
        <v>0</v>
      </c>
      <c r="BG18" s="399" t="s">
        <v>68</v>
      </c>
      <c r="BH18" s="432">
        <f aca="true" t="shared" si="19" ref="BH18:BH39">ROUND(G18*F18,2)</f>
        <v>0</v>
      </c>
      <c r="BI18" s="399" t="s">
        <v>1564</v>
      </c>
      <c r="BJ18" s="431" t="s">
        <v>1565</v>
      </c>
    </row>
    <row r="19" spans="1:62" s="381" customFormat="1" ht="12.75">
      <c r="A19" s="421" t="s">
        <v>1566</v>
      </c>
      <c r="B19" s="421" t="s">
        <v>1526</v>
      </c>
      <c r="C19" s="422" t="s">
        <v>1567</v>
      </c>
      <c r="D19" s="423" t="s">
        <v>1568</v>
      </c>
      <c r="E19" s="424" t="s">
        <v>195</v>
      </c>
      <c r="F19" s="425">
        <v>30</v>
      </c>
      <c r="G19" s="377"/>
      <c r="H19" s="426">
        <f t="shared" si="10"/>
        <v>0</v>
      </c>
      <c r="I19" s="393"/>
      <c r="J19" s="427" t="s">
        <v>1004</v>
      </c>
      <c r="K19" s="428" t="s">
        <v>1506</v>
      </c>
      <c r="L19" s="429">
        <v>0.413</v>
      </c>
      <c r="M19" s="429">
        <f t="shared" si="11"/>
        <v>12.389999999999999</v>
      </c>
      <c r="N19" s="429">
        <v>0</v>
      </c>
      <c r="O19" s="429">
        <f t="shared" si="12"/>
        <v>0</v>
      </c>
      <c r="P19" s="429">
        <v>0.01492</v>
      </c>
      <c r="Q19" s="430">
        <f t="shared" si="13"/>
        <v>0.4476</v>
      </c>
      <c r="R19" s="379"/>
      <c r="S19" s="379"/>
      <c r="T19" s="379"/>
      <c r="U19" s="379"/>
      <c r="V19" s="379"/>
      <c r="W19" s="379"/>
      <c r="X19" s="379"/>
      <c r="Y19" s="379"/>
      <c r="Z19" s="379"/>
      <c r="AA19" s="379"/>
      <c r="AB19" s="379"/>
      <c r="AO19" s="431" t="s">
        <v>1564</v>
      </c>
      <c r="AQ19" s="431" t="s">
        <v>1526</v>
      </c>
      <c r="AR19" s="431" t="s">
        <v>1407</v>
      </c>
      <c r="AV19" s="399" t="s">
        <v>1523</v>
      </c>
      <c r="BB19" s="432">
        <f t="shared" si="14"/>
        <v>0</v>
      </c>
      <c r="BC19" s="432">
        <f t="shared" si="15"/>
        <v>0</v>
      </c>
      <c r="BD19" s="432">
        <f t="shared" si="16"/>
        <v>0</v>
      </c>
      <c r="BE19" s="432">
        <f t="shared" si="17"/>
        <v>0</v>
      </c>
      <c r="BF19" s="432">
        <f t="shared" si="18"/>
        <v>0</v>
      </c>
      <c r="BG19" s="399" t="s">
        <v>68</v>
      </c>
      <c r="BH19" s="432">
        <f t="shared" si="19"/>
        <v>0</v>
      </c>
      <c r="BI19" s="399" t="s">
        <v>1564</v>
      </c>
      <c r="BJ19" s="431" t="s">
        <v>1569</v>
      </c>
    </row>
    <row r="20" spans="1:62" s="381" customFormat="1" ht="24">
      <c r="A20" s="421" t="s">
        <v>1570</v>
      </c>
      <c r="B20" s="421" t="s">
        <v>1526</v>
      </c>
      <c r="C20" s="422" t="s">
        <v>1571</v>
      </c>
      <c r="D20" s="423" t="s">
        <v>1572</v>
      </c>
      <c r="E20" s="424" t="s">
        <v>108</v>
      </c>
      <c r="F20" s="425">
        <v>12</v>
      </c>
      <c r="G20" s="377"/>
      <c r="H20" s="426">
        <f t="shared" si="10"/>
        <v>0</v>
      </c>
      <c r="I20" s="393"/>
      <c r="J20" s="427" t="s">
        <v>1004</v>
      </c>
      <c r="K20" s="428" t="s">
        <v>1506</v>
      </c>
      <c r="L20" s="429">
        <v>3.379</v>
      </c>
      <c r="M20" s="429">
        <f t="shared" si="11"/>
        <v>40.548</v>
      </c>
      <c r="N20" s="429">
        <v>0.01632</v>
      </c>
      <c r="O20" s="429">
        <f t="shared" si="12"/>
        <v>0.19584000000000001</v>
      </c>
      <c r="P20" s="429">
        <v>0</v>
      </c>
      <c r="Q20" s="430">
        <f t="shared" si="13"/>
        <v>0</v>
      </c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O20" s="431" t="s">
        <v>1564</v>
      </c>
      <c r="AQ20" s="431" t="s">
        <v>1526</v>
      </c>
      <c r="AR20" s="431" t="s">
        <v>1407</v>
      </c>
      <c r="AV20" s="399" t="s">
        <v>1523</v>
      </c>
      <c r="BB20" s="432">
        <f t="shared" si="14"/>
        <v>0</v>
      </c>
      <c r="BC20" s="432">
        <f t="shared" si="15"/>
        <v>0</v>
      </c>
      <c r="BD20" s="432">
        <f t="shared" si="16"/>
        <v>0</v>
      </c>
      <c r="BE20" s="432">
        <f t="shared" si="17"/>
        <v>0</v>
      </c>
      <c r="BF20" s="432">
        <f t="shared" si="18"/>
        <v>0</v>
      </c>
      <c r="BG20" s="399" t="s">
        <v>68</v>
      </c>
      <c r="BH20" s="432">
        <f t="shared" si="19"/>
        <v>0</v>
      </c>
      <c r="BI20" s="399" t="s">
        <v>1564</v>
      </c>
      <c r="BJ20" s="431" t="s">
        <v>1573</v>
      </c>
    </row>
    <row r="21" spans="1:62" s="381" customFormat="1" ht="12.75">
      <c r="A21" s="421" t="s">
        <v>1574</v>
      </c>
      <c r="B21" s="421" t="s">
        <v>1526</v>
      </c>
      <c r="C21" s="422" t="s">
        <v>1575</v>
      </c>
      <c r="D21" s="423" t="s">
        <v>1576</v>
      </c>
      <c r="E21" s="424" t="s">
        <v>195</v>
      </c>
      <c r="F21" s="425">
        <v>40</v>
      </c>
      <c r="G21" s="377"/>
      <c r="H21" s="426">
        <f t="shared" si="10"/>
        <v>0</v>
      </c>
      <c r="I21" s="393"/>
      <c r="J21" s="427" t="s">
        <v>1004</v>
      </c>
      <c r="K21" s="428" t="s">
        <v>1506</v>
      </c>
      <c r="L21" s="429">
        <v>0.031</v>
      </c>
      <c r="M21" s="429">
        <f t="shared" si="11"/>
        <v>1.24</v>
      </c>
      <c r="N21" s="429">
        <v>0</v>
      </c>
      <c r="O21" s="429">
        <f t="shared" si="12"/>
        <v>0</v>
      </c>
      <c r="P21" s="429">
        <v>0.0021</v>
      </c>
      <c r="Q21" s="430">
        <f t="shared" si="13"/>
        <v>0.08399999999999999</v>
      </c>
      <c r="R21" s="379"/>
      <c r="S21" s="379"/>
      <c r="T21" s="379"/>
      <c r="U21" s="379"/>
      <c r="V21" s="379"/>
      <c r="W21" s="379"/>
      <c r="X21" s="379"/>
      <c r="Y21" s="379"/>
      <c r="Z21" s="379"/>
      <c r="AA21" s="379"/>
      <c r="AB21" s="379"/>
      <c r="AO21" s="431" t="s">
        <v>1564</v>
      </c>
      <c r="AQ21" s="431" t="s">
        <v>1526</v>
      </c>
      <c r="AR21" s="431" t="s">
        <v>1407</v>
      </c>
      <c r="AV21" s="399" t="s">
        <v>1523</v>
      </c>
      <c r="BB21" s="432">
        <f t="shared" si="14"/>
        <v>0</v>
      </c>
      <c r="BC21" s="432">
        <f t="shared" si="15"/>
        <v>0</v>
      </c>
      <c r="BD21" s="432">
        <f t="shared" si="16"/>
        <v>0</v>
      </c>
      <c r="BE21" s="432">
        <f t="shared" si="17"/>
        <v>0</v>
      </c>
      <c r="BF21" s="432">
        <f t="shared" si="18"/>
        <v>0</v>
      </c>
      <c r="BG21" s="399" t="s">
        <v>68</v>
      </c>
      <c r="BH21" s="432">
        <f t="shared" si="19"/>
        <v>0</v>
      </c>
      <c r="BI21" s="399" t="s">
        <v>1564</v>
      </c>
      <c r="BJ21" s="431" t="s">
        <v>1577</v>
      </c>
    </row>
    <row r="22" spans="1:62" s="381" customFormat="1" ht="24">
      <c r="A22" s="421" t="s">
        <v>1578</v>
      </c>
      <c r="B22" s="421" t="s">
        <v>1526</v>
      </c>
      <c r="C22" s="422" t="s">
        <v>1579</v>
      </c>
      <c r="D22" s="423" t="s">
        <v>1580</v>
      </c>
      <c r="E22" s="424" t="s">
        <v>195</v>
      </c>
      <c r="F22" s="425">
        <v>2</v>
      </c>
      <c r="G22" s="377"/>
      <c r="H22" s="426">
        <f t="shared" si="10"/>
        <v>0</v>
      </c>
      <c r="I22" s="393"/>
      <c r="J22" s="427" t="s">
        <v>1004</v>
      </c>
      <c r="K22" s="428" t="s">
        <v>1506</v>
      </c>
      <c r="L22" s="429">
        <v>0.383</v>
      </c>
      <c r="M22" s="429">
        <f t="shared" si="11"/>
        <v>0.766</v>
      </c>
      <c r="N22" s="429">
        <v>0.00177</v>
      </c>
      <c r="O22" s="429">
        <f t="shared" si="12"/>
        <v>0.00354</v>
      </c>
      <c r="P22" s="429">
        <v>0</v>
      </c>
      <c r="Q22" s="430">
        <f t="shared" si="13"/>
        <v>0</v>
      </c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O22" s="431" t="s">
        <v>1564</v>
      </c>
      <c r="AQ22" s="431" t="s">
        <v>1526</v>
      </c>
      <c r="AR22" s="431" t="s">
        <v>1407</v>
      </c>
      <c r="AV22" s="399" t="s">
        <v>1523</v>
      </c>
      <c r="BB22" s="432">
        <f t="shared" si="14"/>
        <v>0</v>
      </c>
      <c r="BC22" s="432">
        <f t="shared" si="15"/>
        <v>0</v>
      </c>
      <c r="BD22" s="432">
        <f t="shared" si="16"/>
        <v>0</v>
      </c>
      <c r="BE22" s="432">
        <f t="shared" si="17"/>
        <v>0</v>
      </c>
      <c r="BF22" s="432">
        <f t="shared" si="18"/>
        <v>0</v>
      </c>
      <c r="BG22" s="399" t="s">
        <v>68</v>
      </c>
      <c r="BH22" s="432">
        <f t="shared" si="19"/>
        <v>0</v>
      </c>
      <c r="BI22" s="399" t="s">
        <v>1564</v>
      </c>
      <c r="BJ22" s="431" t="s">
        <v>1581</v>
      </c>
    </row>
    <row r="23" spans="1:62" s="381" customFormat="1" ht="24">
      <c r="A23" s="421" t="s">
        <v>1582</v>
      </c>
      <c r="B23" s="421" t="s">
        <v>1526</v>
      </c>
      <c r="C23" s="422" t="s">
        <v>1583</v>
      </c>
      <c r="D23" s="423" t="s">
        <v>1584</v>
      </c>
      <c r="E23" s="424" t="s">
        <v>195</v>
      </c>
      <c r="F23" s="425">
        <v>10</v>
      </c>
      <c r="G23" s="377"/>
      <c r="H23" s="426">
        <f t="shared" si="10"/>
        <v>0</v>
      </c>
      <c r="I23" s="393"/>
      <c r="J23" s="427" t="s">
        <v>1004</v>
      </c>
      <c r="K23" s="428" t="s">
        <v>1506</v>
      </c>
      <c r="L23" s="429">
        <v>0.392</v>
      </c>
      <c r="M23" s="429">
        <f t="shared" si="11"/>
        <v>3.92</v>
      </c>
      <c r="N23" s="429">
        <v>0.00036</v>
      </c>
      <c r="O23" s="429">
        <f t="shared" si="12"/>
        <v>0.0036000000000000003</v>
      </c>
      <c r="P23" s="429">
        <v>0</v>
      </c>
      <c r="Q23" s="430">
        <f t="shared" si="13"/>
        <v>0</v>
      </c>
      <c r="R23" s="379"/>
      <c r="S23" s="379"/>
      <c r="T23" s="379"/>
      <c r="U23" s="379"/>
      <c r="V23" s="379"/>
      <c r="W23" s="379"/>
      <c r="X23" s="379"/>
      <c r="Y23" s="379"/>
      <c r="Z23" s="379"/>
      <c r="AA23" s="379"/>
      <c r="AB23" s="379"/>
      <c r="AO23" s="431" t="s">
        <v>1564</v>
      </c>
      <c r="AQ23" s="431" t="s">
        <v>1526</v>
      </c>
      <c r="AR23" s="431" t="s">
        <v>1407</v>
      </c>
      <c r="AV23" s="399" t="s">
        <v>1523</v>
      </c>
      <c r="BB23" s="432">
        <f t="shared" si="14"/>
        <v>0</v>
      </c>
      <c r="BC23" s="432">
        <f t="shared" si="15"/>
        <v>0</v>
      </c>
      <c r="BD23" s="432">
        <f t="shared" si="16"/>
        <v>0</v>
      </c>
      <c r="BE23" s="432">
        <f t="shared" si="17"/>
        <v>0</v>
      </c>
      <c r="BF23" s="432">
        <f t="shared" si="18"/>
        <v>0</v>
      </c>
      <c r="BG23" s="399" t="s">
        <v>68</v>
      </c>
      <c r="BH23" s="432">
        <f t="shared" si="19"/>
        <v>0</v>
      </c>
      <c r="BI23" s="399" t="s">
        <v>1564</v>
      </c>
      <c r="BJ23" s="431" t="s">
        <v>1585</v>
      </c>
    </row>
    <row r="24" spans="1:62" s="381" customFormat="1" ht="24">
      <c r="A24" s="421" t="s">
        <v>1586</v>
      </c>
      <c r="B24" s="421" t="s">
        <v>1526</v>
      </c>
      <c r="C24" s="422" t="s">
        <v>1587</v>
      </c>
      <c r="D24" s="423" t="s">
        <v>1588</v>
      </c>
      <c r="E24" s="424" t="s">
        <v>195</v>
      </c>
      <c r="F24" s="425">
        <v>10</v>
      </c>
      <c r="G24" s="377"/>
      <c r="H24" s="426">
        <f t="shared" si="10"/>
        <v>0</v>
      </c>
      <c r="I24" s="393"/>
      <c r="J24" s="427" t="s">
        <v>1004</v>
      </c>
      <c r="K24" s="428" t="s">
        <v>1506</v>
      </c>
      <c r="L24" s="429">
        <v>0.78</v>
      </c>
      <c r="M24" s="429">
        <f t="shared" si="11"/>
        <v>7.800000000000001</v>
      </c>
      <c r="N24" s="429">
        <v>0.00059</v>
      </c>
      <c r="O24" s="429">
        <f t="shared" si="12"/>
        <v>0.005900000000000001</v>
      </c>
      <c r="P24" s="429">
        <v>0</v>
      </c>
      <c r="Q24" s="430">
        <f t="shared" si="13"/>
        <v>0</v>
      </c>
      <c r="R24" s="379"/>
      <c r="S24" s="379"/>
      <c r="T24" s="379"/>
      <c r="U24" s="379"/>
      <c r="V24" s="379"/>
      <c r="W24" s="379"/>
      <c r="X24" s="379"/>
      <c r="Y24" s="379"/>
      <c r="Z24" s="379"/>
      <c r="AA24" s="379"/>
      <c r="AB24" s="379"/>
      <c r="AO24" s="431" t="s">
        <v>1564</v>
      </c>
      <c r="AQ24" s="431" t="s">
        <v>1526</v>
      </c>
      <c r="AR24" s="431" t="s">
        <v>1407</v>
      </c>
      <c r="AV24" s="399" t="s">
        <v>1523</v>
      </c>
      <c r="BB24" s="432">
        <f t="shared" si="14"/>
        <v>0</v>
      </c>
      <c r="BC24" s="432">
        <f t="shared" si="15"/>
        <v>0</v>
      </c>
      <c r="BD24" s="432">
        <f t="shared" si="16"/>
        <v>0</v>
      </c>
      <c r="BE24" s="432">
        <f t="shared" si="17"/>
        <v>0</v>
      </c>
      <c r="BF24" s="432">
        <f t="shared" si="18"/>
        <v>0</v>
      </c>
      <c r="BG24" s="399" t="s">
        <v>68</v>
      </c>
      <c r="BH24" s="432">
        <f t="shared" si="19"/>
        <v>0</v>
      </c>
      <c r="BI24" s="399" t="s">
        <v>1564</v>
      </c>
      <c r="BJ24" s="431" t="s">
        <v>1589</v>
      </c>
    </row>
    <row r="25" spans="1:62" s="381" customFormat="1" ht="24">
      <c r="A25" s="421" t="s">
        <v>1590</v>
      </c>
      <c r="B25" s="421" t="s">
        <v>1526</v>
      </c>
      <c r="C25" s="422" t="s">
        <v>1591</v>
      </c>
      <c r="D25" s="423" t="s">
        <v>1592</v>
      </c>
      <c r="E25" s="424" t="s">
        <v>195</v>
      </c>
      <c r="F25" s="425">
        <v>80</v>
      </c>
      <c r="G25" s="377"/>
      <c r="H25" s="426">
        <f t="shared" si="10"/>
        <v>0</v>
      </c>
      <c r="I25" s="393"/>
      <c r="J25" s="427" t="s">
        <v>1004</v>
      </c>
      <c r="K25" s="428" t="s">
        <v>1506</v>
      </c>
      <c r="L25" s="429">
        <v>0.827</v>
      </c>
      <c r="M25" s="429">
        <f t="shared" si="11"/>
        <v>66.16</v>
      </c>
      <c r="N25" s="429">
        <v>0.0012</v>
      </c>
      <c r="O25" s="429">
        <f t="shared" si="12"/>
        <v>0.09599999999999999</v>
      </c>
      <c r="P25" s="429">
        <v>0</v>
      </c>
      <c r="Q25" s="430">
        <f t="shared" si="13"/>
        <v>0</v>
      </c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  <c r="AO25" s="431" t="s">
        <v>1564</v>
      </c>
      <c r="AQ25" s="431" t="s">
        <v>1526</v>
      </c>
      <c r="AR25" s="431" t="s">
        <v>1407</v>
      </c>
      <c r="AV25" s="399" t="s">
        <v>1523</v>
      </c>
      <c r="BB25" s="432">
        <f t="shared" si="14"/>
        <v>0</v>
      </c>
      <c r="BC25" s="432">
        <f t="shared" si="15"/>
        <v>0</v>
      </c>
      <c r="BD25" s="432">
        <f t="shared" si="16"/>
        <v>0</v>
      </c>
      <c r="BE25" s="432">
        <f t="shared" si="17"/>
        <v>0</v>
      </c>
      <c r="BF25" s="432">
        <f t="shared" si="18"/>
        <v>0</v>
      </c>
      <c r="BG25" s="399" t="s">
        <v>68</v>
      </c>
      <c r="BH25" s="432">
        <f t="shared" si="19"/>
        <v>0</v>
      </c>
      <c r="BI25" s="399" t="s">
        <v>1564</v>
      </c>
      <c r="BJ25" s="431" t="s">
        <v>1593</v>
      </c>
    </row>
    <row r="26" spans="1:62" s="381" customFormat="1" ht="24">
      <c r="A26" s="421" t="s">
        <v>1594</v>
      </c>
      <c r="B26" s="421" t="s">
        <v>1526</v>
      </c>
      <c r="C26" s="422" t="s">
        <v>1595</v>
      </c>
      <c r="D26" s="423" t="s">
        <v>1596</v>
      </c>
      <c r="E26" s="424" t="s">
        <v>195</v>
      </c>
      <c r="F26" s="425">
        <v>15</v>
      </c>
      <c r="G26" s="377"/>
      <c r="H26" s="426">
        <f t="shared" si="10"/>
        <v>0</v>
      </c>
      <c r="I26" s="393"/>
      <c r="J26" s="427" t="s">
        <v>1004</v>
      </c>
      <c r="K26" s="428" t="s">
        <v>1506</v>
      </c>
      <c r="L26" s="429">
        <v>0.659</v>
      </c>
      <c r="M26" s="429">
        <f t="shared" si="11"/>
        <v>9.885</v>
      </c>
      <c r="N26" s="429">
        <v>0.00029</v>
      </c>
      <c r="O26" s="429">
        <f t="shared" si="12"/>
        <v>0.00435</v>
      </c>
      <c r="P26" s="429">
        <v>0</v>
      </c>
      <c r="Q26" s="430">
        <f t="shared" si="13"/>
        <v>0</v>
      </c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O26" s="431" t="s">
        <v>1564</v>
      </c>
      <c r="AQ26" s="431" t="s">
        <v>1526</v>
      </c>
      <c r="AR26" s="431" t="s">
        <v>1407</v>
      </c>
      <c r="AV26" s="399" t="s">
        <v>1523</v>
      </c>
      <c r="BB26" s="432">
        <f t="shared" si="14"/>
        <v>0</v>
      </c>
      <c r="BC26" s="432">
        <f t="shared" si="15"/>
        <v>0</v>
      </c>
      <c r="BD26" s="432">
        <f t="shared" si="16"/>
        <v>0</v>
      </c>
      <c r="BE26" s="432">
        <f t="shared" si="17"/>
        <v>0</v>
      </c>
      <c r="BF26" s="432">
        <f t="shared" si="18"/>
        <v>0</v>
      </c>
      <c r="BG26" s="399" t="s">
        <v>68</v>
      </c>
      <c r="BH26" s="432">
        <f t="shared" si="19"/>
        <v>0</v>
      </c>
      <c r="BI26" s="399" t="s">
        <v>1564</v>
      </c>
      <c r="BJ26" s="431" t="s">
        <v>1597</v>
      </c>
    </row>
    <row r="27" spans="1:62" s="381" customFormat="1" ht="24">
      <c r="A27" s="421" t="s">
        <v>1598</v>
      </c>
      <c r="B27" s="421" t="s">
        <v>1526</v>
      </c>
      <c r="C27" s="422" t="s">
        <v>1599</v>
      </c>
      <c r="D27" s="423" t="s">
        <v>1600</v>
      </c>
      <c r="E27" s="424" t="s">
        <v>195</v>
      </c>
      <c r="F27" s="425">
        <v>30</v>
      </c>
      <c r="G27" s="377"/>
      <c r="H27" s="426">
        <f t="shared" si="10"/>
        <v>0</v>
      </c>
      <c r="I27" s="393"/>
      <c r="J27" s="427" t="s">
        <v>1004</v>
      </c>
      <c r="K27" s="428" t="s">
        <v>1506</v>
      </c>
      <c r="L27" s="429">
        <v>0.728</v>
      </c>
      <c r="M27" s="429">
        <f t="shared" si="11"/>
        <v>21.84</v>
      </c>
      <c r="N27" s="429">
        <v>0.00035</v>
      </c>
      <c r="O27" s="429">
        <f t="shared" si="12"/>
        <v>0.0105</v>
      </c>
      <c r="P27" s="429">
        <v>0</v>
      </c>
      <c r="Q27" s="430">
        <f t="shared" si="13"/>
        <v>0</v>
      </c>
      <c r="R27" s="379"/>
      <c r="S27" s="379"/>
      <c r="T27" s="379"/>
      <c r="U27" s="379"/>
      <c r="V27" s="379"/>
      <c r="W27" s="379"/>
      <c r="X27" s="379"/>
      <c r="Y27" s="379"/>
      <c r="Z27" s="379"/>
      <c r="AA27" s="379"/>
      <c r="AB27" s="379"/>
      <c r="AO27" s="431" t="s">
        <v>1564</v>
      </c>
      <c r="AQ27" s="431" t="s">
        <v>1526</v>
      </c>
      <c r="AR27" s="431" t="s">
        <v>1407</v>
      </c>
      <c r="AV27" s="399" t="s">
        <v>1523</v>
      </c>
      <c r="BB27" s="432">
        <f t="shared" si="14"/>
        <v>0</v>
      </c>
      <c r="BC27" s="432">
        <f t="shared" si="15"/>
        <v>0</v>
      </c>
      <c r="BD27" s="432">
        <f t="shared" si="16"/>
        <v>0</v>
      </c>
      <c r="BE27" s="432">
        <f t="shared" si="17"/>
        <v>0</v>
      </c>
      <c r="BF27" s="432">
        <f t="shared" si="18"/>
        <v>0</v>
      </c>
      <c r="BG27" s="399" t="s">
        <v>68</v>
      </c>
      <c r="BH27" s="432">
        <f t="shared" si="19"/>
        <v>0</v>
      </c>
      <c r="BI27" s="399" t="s">
        <v>1564</v>
      </c>
      <c r="BJ27" s="431" t="s">
        <v>1601</v>
      </c>
    </row>
    <row r="28" spans="1:62" s="381" customFormat="1" ht="24">
      <c r="A28" s="421" t="s">
        <v>1602</v>
      </c>
      <c r="B28" s="421" t="s">
        <v>1526</v>
      </c>
      <c r="C28" s="422" t="s">
        <v>1603</v>
      </c>
      <c r="D28" s="423" t="s">
        <v>1604</v>
      </c>
      <c r="E28" s="424" t="s">
        <v>195</v>
      </c>
      <c r="F28" s="425">
        <v>15</v>
      </c>
      <c r="G28" s="377"/>
      <c r="H28" s="426">
        <f t="shared" si="10"/>
        <v>0</v>
      </c>
      <c r="I28" s="393"/>
      <c r="J28" s="427" t="s">
        <v>1004</v>
      </c>
      <c r="K28" s="428" t="s">
        <v>1506</v>
      </c>
      <c r="L28" s="429">
        <v>0.5</v>
      </c>
      <c r="M28" s="429">
        <f t="shared" si="11"/>
        <v>7.5</v>
      </c>
      <c r="N28" s="429">
        <v>0.00104</v>
      </c>
      <c r="O28" s="429">
        <f t="shared" si="12"/>
        <v>0.0156</v>
      </c>
      <c r="P28" s="429">
        <v>0</v>
      </c>
      <c r="Q28" s="430">
        <f t="shared" si="13"/>
        <v>0</v>
      </c>
      <c r="R28" s="379"/>
      <c r="S28" s="379"/>
      <c r="T28" s="379"/>
      <c r="U28" s="379"/>
      <c r="V28" s="379"/>
      <c r="W28" s="379"/>
      <c r="X28" s="379"/>
      <c r="Y28" s="379"/>
      <c r="Z28" s="379"/>
      <c r="AA28" s="379"/>
      <c r="AB28" s="379"/>
      <c r="AO28" s="431" t="s">
        <v>1564</v>
      </c>
      <c r="AQ28" s="431" t="s">
        <v>1526</v>
      </c>
      <c r="AR28" s="431" t="s">
        <v>1407</v>
      </c>
      <c r="AV28" s="399" t="s">
        <v>1523</v>
      </c>
      <c r="BB28" s="432">
        <f t="shared" si="14"/>
        <v>0</v>
      </c>
      <c r="BC28" s="432">
        <f t="shared" si="15"/>
        <v>0</v>
      </c>
      <c r="BD28" s="432">
        <f t="shared" si="16"/>
        <v>0</v>
      </c>
      <c r="BE28" s="432">
        <f t="shared" si="17"/>
        <v>0</v>
      </c>
      <c r="BF28" s="432">
        <f t="shared" si="18"/>
        <v>0</v>
      </c>
      <c r="BG28" s="399" t="s">
        <v>68</v>
      </c>
      <c r="BH28" s="432">
        <f t="shared" si="19"/>
        <v>0</v>
      </c>
      <c r="BI28" s="399" t="s">
        <v>1564</v>
      </c>
      <c r="BJ28" s="431" t="s">
        <v>1605</v>
      </c>
    </row>
    <row r="29" spans="1:62" s="381" customFormat="1" ht="24">
      <c r="A29" s="421" t="s">
        <v>1606</v>
      </c>
      <c r="B29" s="421" t="s">
        <v>1526</v>
      </c>
      <c r="C29" s="422" t="s">
        <v>1607</v>
      </c>
      <c r="D29" s="423" t="s">
        <v>1608</v>
      </c>
      <c r="E29" s="424" t="s">
        <v>195</v>
      </c>
      <c r="F29" s="425">
        <v>20</v>
      </c>
      <c r="G29" s="377"/>
      <c r="H29" s="426">
        <f t="shared" si="10"/>
        <v>0</v>
      </c>
      <c r="I29" s="393"/>
      <c r="J29" s="427" t="s">
        <v>1004</v>
      </c>
      <c r="K29" s="428" t="s">
        <v>1506</v>
      </c>
      <c r="L29" s="429">
        <v>0.79</v>
      </c>
      <c r="M29" s="429">
        <f t="shared" si="11"/>
        <v>15.8</v>
      </c>
      <c r="N29" s="429">
        <v>0.00177</v>
      </c>
      <c r="O29" s="429">
        <f t="shared" si="12"/>
        <v>0.0354</v>
      </c>
      <c r="P29" s="429">
        <v>0</v>
      </c>
      <c r="Q29" s="430">
        <f t="shared" si="13"/>
        <v>0</v>
      </c>
      <c r="R29" s="379"/>
      <c r="S29" s="379"/>
      <c r="T29" s="379"/>
      <c r="U29" s="379"/>
      <c r="V29" s="379"/>
      <c r="W29" s="379"/>
      <c r="X29" s="379"/>
      <c r="Y29" s="379"/>
      <c r="Z29" s="379"/>
      <c r="AA29" s="379"/>
      <c r="AB29" s="379"/>
      <c r="AO29" s="431" t="s">
        <v>1564</v>
      </c>
      <c r="AQ29" s="431" t="s">
        <v>1526</v>
      </c>
      <c r="AR29" s="431" t="s">
        <v>1407</v>
      </c>
      <c r="AV29" s="399" t="s">
        <v>1523</v>
      </c>
      <c r="BB29" s="432">
        <f t="shared" si="14"/>
        <v>0</v>
      </c>
      <c r="BC29" s="432">
        <f t="shared" si="15"/>
        <v>0</v>
      </c>
      <c r="BD29" s="432">
        <f t="shared" si="16"/>
        <v>0</v>
      </c>
      <c r="BE29" s="432">
        <f t="shared" si="17"/>
        <v>0</v>
      </c>
      <c r="BF29" s="432">
        <f t="shared" si="18"/>
        <v>0</v>
      </c>
      <c r="BG29" s="399" t="s">
        <v>68</v>
      </c>
      <c r="BH29" s="432">
        <f t="shared" si="19"/>
        <v>0</v>
      </c>
      <c r="BI29" s="399" t="s">
        <v>1564</v>
      </c>
      <c r="BJ29" s="431" t="s">
        <v>1609</v>
      </c>
    </row>
    <row r="30" spans="1:62" s="381" customFormat="1" ht="24">
      <c r="A30" s="421" t="s">
        <v>1610</v>
      </c>
      <c r="B30" s="421" t="s">
        <v>1526</v>
      </c>
      <c r="C30" s="422" t="s">
        <v>1611</v>
      </c>
      <c r="D30" s="423" t="s">
        <v>1612</v>
      </c>
      <c r="E30" s="424" t="s">
        <v>108</v>
      </c>
      <c r="F30" s="425">
        <v>26</v>
      </c>
      <c r="G30" s="377"/>
      <c r="H30" s="426">
        <f t="shared" si="10"/>
        <v>0</v>
      </c>
      <c r="I30" s="393"/>
      <c r="J30" s="427" t="s">
        <v>1004</v>
      </c>
      <c r="K30" s="428" t="s">
        <v>1506</v>
      </c>
      <c r="L30" s="429">
        <v>0.157</v>
      </c>
      <c r="M30" s="429">
        <f t="shared" si="11"/>
        <v>4.082</v>
      </c>
      <c r="N30" s="429">
        <v>0</v>
      </c>
      <c r="O30" s="429">
        <f t="shared" si="12"/>
        <v>0</v>
      </c>
      <c r="P30" s="429">
        <v>0</v>
      </c>
      <c r="Q30" s="430">
        <f t="shared" si="13"/>
        <v>0</v>
      </c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O30" s="431" t="s">
        <v>1564</v>
      </c>
      <c r="AQ30" s="431" t="s">
        <v>1526</v>
      </c>
      <c r="AR30" s="431" t="s">
        <v>1407</v>
      </c>
      <c r="AV30" s="399" t="s">
        <v>1523</v>
      </c>
      <c r="BB30" s="432">
        <f t="shared" si="14"/>
        <v>0</v>
      </c>
      <c r="BC30" s="432">
        <f t="shared" si="15"/>
        <v>0</v>
      </c>
      <c r="BD30" s="432">
        <f t="shared" si="16"/>
        <v>0</v>
      </c>
      <c r="BE30" s="432">
        <f t="shared" si="17"/>
        <v>0</v>
      </c>
      <c r="BF30" s="432">
        <f t="shared" si="18"/>
        <v>0</v>
      </c>
      <c r="BG30" s="399" t="s">
        <v>68</v>
      </c>
      <c r="BH30" s="432">
        <f t="shared" si="19"/>
        <v>0</v>
      </c>
      <c r="BI30" s="399" t="s">
        <v>1564</v>
      </c>
      <c r="BJ30" s="431" t="s">
        <v>1613</v>
      </c>
    </row>
    <row r="31" spans="1:62" s="381" customFormat="1" ht="24">
      <c r="A31" s="421" t="s">
        <v>1614</v>
      </c>
      <c r="B31" s="421" t="s">
        <v>1526</v>
      </c>
      <c r="C31" s="422" t="s">
        <v>1615</v>
      </c>
      <c r="D31" s="423" t="s">
        <v>1616</v>
      </c>
      <c r="E31" s="424" t="s">
        <v>108</v>
      </c>
      <c r="F31" s="425">
        <v>11</v>
      </c>
      <c r="G31" s="377"/>
      <c r="H31" s="426">
        <f t="shared" si="10"/>
        <v>0</v>
      </c>
      <c r="I31" s="393"/>
      <c r="J31" s="427" t="s">
        <v>1004</v>
      </c>
      <c r="K31" s="428" t="s">
        <v>1506</v>
      </c>
      <c r="L31" s="429">
        <v>0.174</v>
      </c>
      <c r="M31" s="429">
        <f t="shared" si="11"/>
        <v>1.914</v>
      </c>
      <c r="N31" s="429">
        <v>0</v>
      </c>
      <c r="O31" s="429">
        <f t="shared" si="12"/>
        <v>0</v>
      </c>
      <c r="P31" s="429">
        <v>0</v>
      </c>
      <c r="Q31" s="430">
        <f t="shared" si="13"/>
        <v>0</v>
      </c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O31" s="431" t="s">
        <v>1564</v>
      </c>
      <c r="AQ31" s="431" t="s">
        <v>1526</v>
      </c>
      <c r="AR31" s="431" t="s">
        <v>1407</v>
      </c>
      <c r="AV31" s="399" t="s">
        <v>1523</v>
      </c>
      <c r="BB31" s="432">
        <f t="shared" si="14"/>
        <v>0</v>
      </c>
      <c r="BC31" s="432">
        <f t="shared" si="15"/>
        <v>0</v>
      </c>
      <c r="BD31" s="432">
        <f t="shared" si="16"/>
        <v>0</v>
      </c>
      <c r="BE31" s="432">
        <f t="shared" si="17"/>
        <v>0</v>
      </c>
      <c r="BF31" s="432">
        <f t="shared" si="18"/>
        <v>0</v>
      </c>
      <c r="BG31" s="399" t="s">
        <v>68</v>
      </c>
      <c r="BH31" s="432">
        <f t="shared" si="19"/>
        <v>0</v>
      </c>
      <c r="BI31" s="399" t="s">
        <v>1564</v>
      </c>
      <c r="BJ31" s="431" t="s">
        <v>1617</v>
      </c>
    </row>
    <row r="32" spans="1:62" s="381" customFormat="1" ht="24">
      <c r="A32" s="421" t="s">
        <v>1618</v>
      </c>
      <c r="B32" s="421" t="s">
        <v>1526</v>
      </c>
      <c r="C32" s="422" t="s">
        <v>1619</v>
      </c>
      <c r="D32" s="423" t="s">
        <v>1620</v>
      </c>
      <c r="E32" s="424" t="s">
        <v>108</v>
      </c>
      <c r="F32" s="425">
        <v>19</v>
      </c>
      <c r="G32" s="377"/>
      <c r="H32" s="426">
        <f t="shared" si="10"/>
        <v>0</v>
      </c>
      <c r="I32" s="393"/>
      <c r="J32" s="427" t="s">
        <v>1004</v>
      </c>
      <c r="K32" s="428" t="s">
        <v>1506</v>
      </c>
      <c r="L32" s="429">
        <v>0.259</v>
      </c>
      <c r="M32" s="429">
        <f t="shared" si="11"/>
        <v>4.921</v>
      </c>
      <c r="N32" s="429">
        <v>0</v>
      </c>
      <c r="O32" s="429">
        <f t="shared" si="12"/>
        <v>0</v>
      </c>
      <c r="P32" s="429">
        <v>0</v>
      </c>
      <c r="Q32" s="430">
        <f t="shared" si="13"/>
        <v>0</v>
      </c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O32" s="431" t="s">
        <v>1564</v>
      </c>
      <c r="AQ32" s="431" t="s">
        <v>1526</v>
      </c>
      <c r="AR32" s="431" t="s">
        <v>1407</v>
      </c>
      <c r="AV32" s="399" t="s">
        <v>1523</v>
      </c>
      <c r="BB32" s="432">
        <f t="shared" si="14"/>
        <v>0</v>
      </c>
      <c r="BC32" s="432">
        <f t="shared" si="15"/>
        <v>0</v>
      </c>
      <c r="BD32" s="432">
        <f t="shared" si="16"/>
        <v>0</v>
      </c>
      <c r="BE32" s="432">
        <f t="shared" si="17"/>
        <v>0</v>
      </c>
      <c r="BF32" s="432">
        <f t="shared" si="18"/>
        <v>0</v>
      </c>
      <c r="BG32" s="399" t="s">
        <v>68</v>
      </c>
      <c r="BH32" s="432">
        <f t="shared" si="19"/>
        <v>0</v>
      </c>
      <c r="BI32" s="399" t="s">
        <v>1564</v>
      </c>
      <c r="BJ32" s="431" t="s">
        <v>1621</v>
      </c>
    </row>
    <row r="33" spans="1:62" s="381" customFormat="1" ht="36">
      <c r="A33" s="421" t="s">
        <v>1622</v>
      </c>
      <c r="B33" s="421" t="s">
        <v>1526</v>
      </c>
      <c r="C33" s="422" t="s">
        <v>1623</v>
      </c>
      <c r="D33" s="423" t="s">
        <v>1624</v>
      </c>
      <c r="E33" s="424" t="s">
        <v>108</v>
      </c>
      <c r="F33" s="425">
        <v>13</v>
      </c>
      <c r="G33" s="377"/>
      <c r="H33" s="426">
        <f t="shared" si="10"/>
        <v>0</v>
      </c>
      <c r="I33" s="393"/>
      <c r="J33" s="427" t="s">
        <v>1004</v>
      </c>
      <c r="K33" s="428" t="s">
        <v>1506</v>
      </c>
      <c r="L33" s="429">
        <v>0.465</v>
      </c>
      <c r="M33" s="429">
        <f t="shared" si="11"/>
        <v>6.045</v>
      </c>
      <c r="N33" s="429">
        <v>0.00101</v>
      </c>
      <c r="O33" s="429">
        <f t="shared" si="12"/>
        <v>0.013130000000000001</v>
      </c>
      <c r="P33" s="429">
        <v>0</v>
      </c>
      <c r="Q33" s="430">
        <f t="shared" si="13"/>
        <v>0</v>
      </c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O33" s="431" t="s">
        <v>1564</v>
      </c>
      <c r="AQ33" s="431" t="s">
        <v>1526</v>
      </c>
      <c r="AR33" s="431" t="s">
        <v>1407</v>
      </c>
      <c r="AV33" s="399" t="s">
        <v>1523</v>
      </c>
      <c r="BB33" s="432">
        <f t="shared" si="14"/>
        <v>0</v>
      </c>
      <c r="BC33" s="432">
        <f t="shared" si="15"/>
        <v>0</v>
      </c>
      <c r="BD33" s="432">
        <f t="shared" si="16"/>
        <v>0</v>
      </c>
      <c r="BE33" s="432">
        <f t="shared" si="17"/>
        <v>0</v>
      </c>
      <c r="BF33" s="432">
        <f t="shared" si="18"/>
        <v>0</v>
      </c>
      <c r="BG33" s="399" t="s">
        <v>68</v>
      </c>
      <c r="BH33" s="432">
        <f t="shared" si="19"/>
        <v>0</v>
      </c>
      <c r="BI33" s="399" t="s">
        <v>1564</v>
      </c>
      <c r="BJ33" s="431" t="s">
        <v>1625</v>
      </c>
    </row>
    <row r="34" spans="1:62" s="381" customFormat="1" ht="24">
      <c r="A34" s="421" t="s">
        <v>1626</v>
      </c>
      <c r="B34" s="421" t="s">
        <v>1526</v>
      </c>
      <c r="C34" s="422" t="s">
        <v>1627</v>
      </c>
      <c r="D34" s="423" t="s">
        <v>1628</v>
      </c>
      <c r="E34" s="424" t="s">
        <v>108</v>
      </c>
      <c r="F34" s="425">
        <v>2</v>
      </c>
      <c r="G34" s="377"/>
      <c r="H34" s="426">
        <f t="shared" si="10"/>
        <v>0</v>
      </c>
      <c r="I34" s="393"/>
      <c r="J34" s="427" t="s">
        <v>1004</v>
      </c>
      <c r="K34" s="428" t="s">
        <v>1506</v>
      </c>
      <c r="L34" s="429">
        <v>0.113</v>
      </c>
      <c r="M34" s="429">
        <f t="shared" si="11"/>
        <v>0.226</v>
      </c>
      <c r="N34" s="429">
        <v>6E-05</v>
      </c>
      <c r="O34" s="429">
        <f t="shared" si="12"/>
        <v>0.00012</v>
      </c>
      <c r="P34" s="429">
        <v>0</v>
      </c>
      <c r="Q34" s="430">
        <f t="shared" si="13"/>
        <v>0</v>
      </c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O34" s="431" t="s">
        <v>1564</v>
      </c>
      <c r="AQ34" s="431" t="s">
        <v>1526</v>
      </c>
      <c r="AR34" s="431" t="s">
        <v>1407</v>
      </c>
      <c r="AV34" s="399" t="s">
        <v>1523</v>
      </c>
      <c r="BB34" s="432">
        <f t="shared" si="14"/>
        <v>0</v>
      </c>
      <c r="BC34" s="432">
        <f t="shared" si="15"/>
        <v>0</v>
      </c>
      <c r="BD34" s="432">
        <f t="shared" si="16"/>
        <v>0</v>
      </c>
      <c r="BE34" s="432">
        <f t="shared" si="17"/>
        <v>0</v>
      </c>
      <c r="BF34" s="432">
        <f t="shared" si="18"/>
        <v>0</v>
      </c>
      <c r="BG34" s="399" t="s">
        <v>68</v>
      </c>
      <c r="BH34" s="432">
        <f t="shared" si="19"/>
        <v>0</v>
      </c>
      <c r="BI34" s="399" t="s">
        <v>1564</v>
      </c>
      <c r="BJ34" s="431" t="s">
        <v>1629</v>
      </c>
    </row>
    <row r="35" spans="1:62" s="381" customFormat="1" ht="24">
      <c r="A35" s="433" t="s">
        <v>1630</v>
      </c>
      <c r="B35" s="433" t="s">
        <v>1550</v>
      </c>
      <c r="C35" s="434" t="s">
        <v>1631</v>
      </c>
      <c r="D35" s="435" t="s">
        <v>1632</v>
      </c>
      <c r="E35" s="436" t="s">
        <v>108</v>
      </c>
      <c r="F35" s="437">
        <v>2</v>
      </c>
      <c r="G35" s="378"/>
      <c r="H35" s="438">
        <f t="shared" si="10"/>
        <v>0</v>
      </c>
      <c r="I35" s="439"/>
      <c r="J35" s="440" t="s">
        <v>1004</v>
      </c>
      <c r="K35" s="441" t="s">
        <v>1506</v>
      </c>
      <c r="L35" s="429">
        <v>0</v>
      </c>
      <c r="M35" s="429">
        <f t="shared" si="11"/>
        <v>0</v>
      </c>
      <c r="N35" s="429">
        <v>0</v>
      </c>
      <c r="O35" s="429">
        <f t="shared" si="12"/>
        <v>0</v>
      </c>
      <c r="P35" s="429">
        <v>0</v>
      </c>
      <c r="Q35" s="430">
        <f t="shared" si="13"/>
        <v>0</v>
      </c>
      <c r="R35" s="379"/>
      <c r="S35" s="379"/>
      <c r="T35" s="379"/>
      <c r="U35" s="379"/>
      <c r="V35" s="379"/>
      <c r="W35" s="379"/>
      <c r="X35" s="379"/>
      <c r="Y35" s="379"/>
      <c r="Z35" s="379"/>
      <c r="AA35" s="379"/>
      <c r="AB35" s="379"/>
      <c r="AO35" s="431" t="s">
        <v>1614</v>
      </c>
      <c r="AQ35" s="431" t="s">
        <v>1550</v>
      </c>
      <c r="AR35" s="431" t="s">
        <v>1407</v>
      </c>
      <c r="AV35" s="399" t="s">
        <v>1523</v>
      </c>
      <c r="BB35" s="432">
        <f t="shared" si="14"/>
        <v>0</v>
      </c>
      <c r="BC35" s="432">
        <f t="shared" si="15"/>
        <v>0</v>
      </c>
      <c r="BD35" s="432">
        <f t="shared" si="16"/>
        <v>0</v>
      </c>
      <c r="BE35" s="432">
        <f t="shared" si="17"/>
        <v>0</v>
      </c>
      <c r="BF35" s="432">
        <f t="shared" si="18"/>
        <v>0</v>
      </c>
      <c r="BG35" s="399" t="s">
        <v>68</v>
      </c>
      <c r="BH35" s="432">
        <f t="shared" si="19"/>
        <v>0</v>
      </c>
      <c r="BI35" s="399" t="s">
        <v>1564</v>
      </c>
      <c r="BJ35" s="431" t="s">
        <v>1633</v>
      </c>
    </row>
    <row r="36" spans="1:62" s="381" customFormat="1" ht="24">
      <c r="A36" s="421" t="s">
        <v>1634</v>
      </c>
      <c r="B36" s="421" t="s">
        <v>1526</v>
      </c>
      <c r="C36" s="422" t="s">
        <v>1635</v>
      </c>
      <c r="D36" s="423" t="s">
        <v>1636</v>
      </c>
      <c r="E36" s="424" t="s">
        <v>108</v>
      </c>
      <c r="F36" s="425">
        <v>3</v>
      </c>
      <c r="G36" s="377"/>
      <c r="H36" s="426">
        <f t="shared" si="10"/>
        <v>0</v>
      </c>
      <c r="I36" s="393"/>
      <c r="J36" s="427" t="s">
        <v>1004</v>
      </c>
      <c r="K36" s="428" t="s">
        <v>1506</v>
      </c>
      <c r="L36" s="429">
        <v>0.113</v>
      </c>
      <c r="M36" s="429">
        <f t="shared" si="11"/>
        <v>0.339</v>
      </c>
      <c r="N36" s="429">
        <v>0.00015</v>
      </c>
      <c r="O36" s="429">
        <f t="shared" si="12"/>
        <v>0.00045</v>
      </c>
      <c r="P36" s="429">
        <v>0</v>
      </c>
      <c r="Q36" s="430">
        <f t="shared" si="13"/>
        <v>0</v>
      </c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O36" s="431" t="s">
        <v>1564</v>
      </c>
      <c r="AQ36" s="431" t="s">
        <v>1526</v>
      </c>
      <c r="AR36" s="431" t="s">
        <v>1407</v>
      </c>
      <c r="AV36" s="399" t="s">
        <v>1523</v>
      </c>
      <c r="BB36" s="432">
        <f t="shared" si="14"/>
        <v>0</v>
      </c>
      <c r="BC36" s="432">
        <f t="shared" si="15"/>
        <v>0</v>
      </c>
      <c r="BD36" s="432">
        <f t="shared" si="16"/>
        <v>0</v>
      </c>
      <c r="BE36" s="432">
        <f t="shared" si="17"/>
        <v>0</v>
      </c>
      <c r="BF36" s="432">
        <f t="shared" si="18"/>
        <v>0</v>
      </c>
      <c r="BG36" s="399" t="s">
        <v>68</v>
      </c>
      <c r="BH36" s="432">
        <f t="shared" si="19"/>
        <v>0</v>
      </c>
      <c r="BI36" s="399" t="s">
        <v>1564</v>
      </c>
      <c r="BJ36" s="431" t="s">
        <v>1637</v>
      </c>
    </row>
    <row r="37" spans="1:62" s="381" customFormat="1" ht="24">
      <c r="A37" s="421" t="s">
        <v>1638</v>
      </c>
      <c r="B37" s="421" t="s">
        <v>1526</v>
      </c>
      <c r="C37" s="422" t="s">
        <v>1639</v>
      </c>
      <c r="D37" s="423" t="s">
        <v>1640</v>
      </c>
      <c r="E37" s="424" t="s">
        <v>195</v>
      </c>
      <c r="F37" s="425">
        <v>182</v>
      </c>
      <c r="G37" s="377"/>
      <c r="H37" s="426">
        <f t="shared" si="10"/>
        <v>0</v>
      </c>
      <c r="I37" s="393"/>
      <c r="J37" s="427" t="s">
        <v>1004</v>
      </c>
      <c r="K37" s="428" t="s">
        <v>1506</v>
      </c>
      <c r="L37" s="429">
        <v>0.048</v>
      </c>
      <c r="M37" s="429">
        <f t="shared" si="11"/>
        <v>8.736</v>
      </c>
      <c r="N37" s="429">
        <v>0</v>
      </c>
      <c r="O37" s="429">
        <f t="shared" si="12"/>
        <v>0</v>
      </c>
      <c r="P37" s="429">
        <v>0</v>
      </c>
      <c r="Q37" s="430">
        <f t="shared" si="13"/>
        <v>0</v>
      </c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O37" s="431" t="s">
        <v>1564</v>
      </c>
      <c r="AQ37" s="431" t="s">
        <v>1526</v>
      </c>
      <c r="AR37" s="431" t="s">
        <v>1407</v>
      </c>
      <c r="AV37" s="399" t="s">
        <v>1523</v>
      </c>
      <c r="BB37" s="432">
        <f t="shared" si="14"/>
        <v>0</v>
      </c>
      <c r="BC37" s="432">
        <f t="shared" si="15"/>
        <v>0</v>
      </c>
      <c r="BD37" s="432">
        <f t="shared" si="16"/>
        <v>0</v>
      </c>
      <c r="BE37" s="432">
        <f t="shared" si="17"/>
        <v>0</v>
      </c>
      <c r="BF37" s="432">
        <f t="shared" si="18"/>
        <v>0</v>
      </c>
      <c r="BG37" s="399" t="s">
        <v>68</v>
      </c>
      <c r="BH37" s="432">
        <f t="shared" si="19"/>
        <v>0</v>
      </c>
      <c r="BI37" s="399" t="s">
        <v>1564</v>
      </c>
      <c r="BJ37" s="431" t="s">
        <v>1641</v>
      </c>
    </row>
    <row r="38" spans="1:62" s="381" customFormat="1" ht="36">
      <c r="A38" s="421" t="s">
        <v>1642</v>
      </c>
      <c r="B38" s="421" t="s">
        <v>1526</v>
      </c>
      <c r="C38" s="422" t="s">
        <v>1643</v>
      </c>
      <c r="D38" s="423" t="s">
        <v>1644</v>
      </c>
      <c r="E38" s="424" t="s">
        <v>133</v>
      </c>
      <c r="F38" s="425">
        <v>0.532</v>
      </c>
      <c r="G38" s="377"/>
      <c r="H38" s="426">
        <f t="shared" si="10"/>
        <v>0</v>
      </c>
      <c r="I38" s="393"/>
      <c r="J38" s="427" t="s">
        <v>1004</v>
      </c>
      <c r="K38" s="428" t="s">
        <v>1506</v>
      </c>
      <c r="L38" s="429">
        <v>4.93</v>
      </c>
      <c r="M38" s="429">
        <f t="shared" si="11"/>
        <v>2.62276</v>
      </c>
      <c r="N38" s="429">
        <v>0</v>
      </c>
      <c r="O38" s="429">
        <f t="shared" si="12"/>
        <v>0</v>
      </c>
      <c r="P38" s="429">
        <v>0</v>
      </c>
      <c r="Q38" s="430">
        <f t="shared" si="13"/>
        <v>0</v>
      </c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O38" s="431" t="s">
        <v>1564</v>
      </c>
      <c r="AQ38" s="431" t="s">
        <v>1526</v>
      </c>
      <c r="AR38" s="431" t="s">
        <v>1407</v>
      </c>
      <c r="AV38" s="399" t="s">
        <v>1523</v>
      </c>
      <c r="BB38" s="432">
        <f t="shared" si="14"/>
        <v>0</v>
      </c>
      <c r="BC38" s="432">
        <f t="shared" si="15"/>
        <v>0</v>
      </c>
      <c r="BD38" s="432">
        <f t="shared" si="16"/>
        <v>0</v>
      </c>
      <c r="BE38" s="432">
        <f t="shared" si="17"/>
        <v>0</v>
      </c>
      <c r="BF38" s="432">
        <f t="shared" si="18"/>
        <v>0</v>
      </c>
      <c r="BG38" s="399" t="s">
        <v>68</v>
      </c>
      <c r="BH38" s="432">
        <f t="shared" si="19"/>
        <v>0</v>
      </c>
      <c r="BI38" s="399" t="s">
        <v>1564</v>
      </c>
      <c r="BJ38" s="431" t="s">
        <v>1645</v>
      </c>
    </row>
    <row r="39" spans="1:62" s="381" customFormat="1" ht="24">
      <c r="A39" s="421" t="s">
        <v>1646</v>
      </c>
      <c r="B39" s="421" t="s">
        <v>1526</v>
      </c>
      <c r="C39" s="422" t="s">
        <v>1647</v>
      </c>
      <c r="D39" s="423" t="s">
        <v>1648</v>
      </c>
      <c r="E39" s="424" t="s">
        <v>133</v>
      </c>
      <c r="F39" s="425">
        <v>0.459</v>
      </c>
      <c r="G39" s="377"/>
      <c r="H39" s="426">
        <f t="shared" si="10"/>
        <v>0</v>
      </c>
      <c r="I39" s="393"/>
      <c r="J39" s="427" t="s">
        <v>1004</v>
      </c>
      <c r="K39" s="428" t="s">
        <v>1506</v>
      </c>
      <c r="L39" s="429">
        <v>1.575</v>
      </c>
      <c r="M39" s="429">
        <f t="shared" si="11"/>
        <v>0.722925</v>
      </c>
      <c r="N39" s="429">
        <v>0</v>
      </c>
      <c r="O39" s="429">
        <f t="shared" si="12"/>
        <v>0</v>
      </c>
      <c r="P39" s="429">
        <v>0</v>
      </c>
      <c r="Q39" s="430">
        <f t="shared" si="13"/>
        <v>0</v>
      </c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O39" s="431" t="s">
        <v>1564</v>
      </c>
      <c r="AQ39" s="431" t="s">
        <v>1526</v>
      </c>
      <c r="AR39" s="431" t="s">
        <v>1407</v>
      </c>
      <c r="AV39" s="399" t="s">
        <v>1523</v>
      </c>
      <c r="BB39" s="432">
        <f t="shared" si="14"/>
        <v>0</v>
      </c>
      <c r="BC39" s="432">
        <f t="shared" si="15"/>
        <v>0</v>
      </c>
      <c r="BD39" s="432">
        <f t="shared" si="16"/>
        <v>0</v>
      </c>
      <c r="BE39" s="432">
        <f t="shared" si="17"/>
        <v>0</v>
      </c>
      <c r="BF39" s="432">
        <f t="shared" si="18"/>
        <v>0</v>
      </c>
      <c r="BG39" s="399" t="s">
        <v>68</v>
      </c>
      <c r="BH39" s="432">
        <f t="shared" si="19"/>
        <v>0</v>
      </c>
      <c r="BI39" s="399" t="s">
        <v>1564</v>
      </c>
      <c r="BJ39" s="431" t="s">
        <v>1649</v>
      </c>
    </row>
    <row r="40" spans="2:60" s="411" customFormat="1" ht="32.25" customHeight="1">
      <c r="B40" s="412" t="s">
        <v>1520</v>
      </c>
      <c r="C40" s="412" t="s">
        <v>1650</v>
      </c>
      <c r="D40" s="412" t="s">
        <v>1651</v>
      </c>
      <c r="H40" s="413">
        <f>BH40</f>
        <v>0</v>
      </c>
      <c r="I40" s="414"/>
      <c r="J40" s="415"/>
      <c r="K40" s="416"/>
      <c r="L40" s="416"/>
      <c r="M40" s="417">
        <f>SUM(M41:M72)</f>
        <v>466.47774099999987</v>
      </c>
      <c r="N40" s="416"/>
      <c r="O40" s="417">
        <f>SUM(O41:O72)</f>
        <v>1.4706622999999999</v>
      </c>
      <c r="P40" s="416"/>
      <c r="Q40" s="418">
        <f>SUM(Q41:Q72)</f>
        <v>0.1446</v>
      </c>
      <c r="AO40" s="412" t="s">
        <v>1407</v>
      </c>
      <c r="AQ40" s="419" t="s">
        <v>1520</v>
      </c>
      <c r="AR40" s="419" t="s">
        <v>68</v>
      </c>
      <c r="AV40" s="412" t="s">
        <v>1523</v>
      </c>
      <c r="BH40" s="420">
        <f>SUM(BH41:BH72)</f>
        <v>0</v>
      </c>
    </row>
    <row r="41" spans="1:62" s="381" customFormat="1" ht="24">
      <c r="A41" s="421" t="s">
        <v>1652</v>
      </c>
      <c r="B41" s="421" t="s">
        <v>1526</v>
      </c>
      <c r="C41" s="422" t="s">
        <v>1653</v>
      </c>
      <c r="D41" s="423" t="s">
        <v>1654</v>
      </c>
      <c r="E41" s="424" t="s">
        <v>195</v>
      </c>
      <c r="F41" s="425">
        <v>80</v>
      </c>
      <c r="G41" s="377"/>
      <c r="H41" s="426">
        <f aca="true" t="shared" si="20" ref="H41:H72">ROUND(G41*F41,2)</f>
        <v>0</v>
      </c>
      <c r="I41" s="393"/>
      <c r="J41" s="427" t="s">
        <v>1004</v>
      </c>
      <c r="K41" s="428" t="s">
        <v>1506</v>
      </c>
      <c r="L41" s="429">
        <v>0.642</v>
      </c>
      <c r="M41" s="429">
        <f aca="true" t="shared" si="21" ref="M41:M72">L41*F41</f>
        <v>51.36</v>
      </c>
      <c r="N41" s="429">
        <v>0.00518</v>
      </c>
      <c r="O41" s="429">
        <f aca="true" t="shared" si="22" ref="O41:O72">N41*F41</f>
        <v>0.4144</v>
      </c>
      <c r="P41" s="429">
        <v>0</v>
      </c>
      <c r="Q41" s="430">
        <f aca="true" t="shared" si="23" ref="Q41:Q72">P41*F41</f>
        <v>0</v>
      </c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O41" s="431" t="s">
        <v>1564</v>
      </c>
      <c r="AQ41" s="431" t="s">
        <v>1526</v>
      </c>
      <c r="AR41" s="431" t="s">
        <v>1407</v>
      </c>
      <c r="AV41" s="399" t="s">
        <v>1523</v>
      </c>
      <c r="BB41" s="432">
        <f aca="true" t="shared" si="24" ref="BB41:BB72">IF(K41="základní",H41,0)</f>
        <v>0</v>
      </c>
      <c r="BC41" s="432">
        <f aca="true" t="shared" si="25" ref="BC41:BC72">IF(K41="snížená",H41,0)</f>
        <v>0</v>
      </c>
      <c r="BD41" s="432">
        <f aca="true" t="shared" si="26" ref="BD41:BD72">IF(K41="zákl. přenesená",H41,0)</f>
        <v>0</v>
      </c>
      <c r="BE41" s="432">
        <f aca="true" t="shared" si="27" ref="BE41:BE72">IF(K41="sníž. přenesená",H41,0)</f>
        <v>0</v>
      </c>
      <c r="BF41" s="432">
        <f aca="true" t="shared" si="28" ref="BF41:BF72">IF(K41="nulová",H41,0)</f>
        <v>0</v>
      </c>
      <c r="BG41" s="399" t="s">
        <v>68</v>
      </c>
      <c r="BH41" s="432">
        <f aca="true" t="shared" si="29" ref="BH41:BH72">ROUND(G41*F41,2)</f>
        <v>0</v>
      </c>
      <c r="BI41" s="399" t="s">
        <v>1564</v>
      </c>
      <c r="BJ41" s="431" t="s">
        <v>1655</v>
      </c>
    </row>
    <row r="42" spans="1:62" s="381" customFormat="1" ht="24">
      <c r="A42" s="421" t="s">
        <v>1656</v>
      </c>
      <c r="B42" s="421" t="s">
        <v>1526</v>
      </c>
      <c r="C42" s="422" t="s">
        <v>1657</v>
      </c>
      <c r="D42" s="423" t="s">
        <v>1658</v>
      </c>
      <c r="E42" s="424" t="s">
        <v>195</v>
      </c>
      <c r="F42" s="425">
        <v>60</v>
      </c>
      <c r="G42" s="377"/>
      <c r="H42" s="426">
        <f t="shared" si="20"/>
        <v>0</v>
      </c>
      <c r="I42" s="393"/>
      <c r="J42" s="427" t="s">
        <v>1004</v>
      </c>
      <c r="K42" s="428" t="s">
        <v>1506</v>
      </c>
      <c r="L42" s="429">
        <v>0.173</v>
      </c>
      <c r="M42" s="429">
        <f t="shared" si="21"/>
        <v>10.379999999999999</v>
      </c>
      <c r="N42" s="429">
        <v>0</v>
      </c>
      <c r="O42" s="429">
        <f t="shared" si="22"/>
        <v>0</v>
      </c>
      <c r="P42" s="429">
        <v>0.00213</v>
      </c>
      <c r="Q42" s="430">
        <f t="shared" si="23"/>
        <v>0.1278</v>
      </c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O42" s="431" t="s">
        <v>1564</v>
      </c>
      <c r="AQ42" s="431" t="s">
        <v>1526</v>
      </c>
      <c r="AR42" s="431" t="s">
        <v>1407</v>
      </c>
      <c r="AV42" s="399" t="s">
        <v>1523</v>
      </c>
      <c r="BB42" s="432">
        <f t="shared" si="24"/>
        <v>0</v>
      </c>
      <c r="BC42" s="432">
        <f t="shared" si="25"/>
        <v>0</v>
      </c>
      <c r="BD42" s="432">
        <f t="shared" si="26"/>
        <v>0</v>
      </c>
      <c r="BE42" s="432">
        <f t="shared" si="27"/>
        <v>0</v>
      </c>
      <c r="BF42" s="432">
        <f t="shared" si="28"/>
        <v>0</v>
      </c>
      <c r="BG42" s="399" t="s">
        <v>68</v>
      </c>
      <c r="BH42" s="432">
        <f t="shared" si="29"/>
        <v>0</v>
      </c>
      <c r="BI42" s="399" t="s">
        <v>1564</v>
      </c>
      <c r="BJ42" s="431" t="s">
        <v>1659</v>
      </c>
    </row>
    <row r="43" spans="1:62" s="381" customFormat="1" ht="24">
      <c r="A43" s="421" t="s">
        <v>1660</v>
      </c>
      <c r="B43" s="421" t="s">
        <v>1526</v>
      </c>
      <c r="C43" s="422" t="s">
        <v>1661</v>
      </c>
      <c r="D43" s="423" t="s">
        <v>1662</v>
      </c>
      <c r="E43" s="424" t="s">
        <v>79</v>
      </c>
      <c r="F43" s="425">
        <v>3</v>
      </c>
      <c r="G43" s="377"/>
      <c r="H43" s="426">
        <f t="shared" si="20"/>
        <v>0</v>
      </c>
      <c r="I43" s="393"/>
      <c r="J43" s="427" t="s">
        <v>1004</v>
      </c>
      <c r="K43" s="428" t="s">
        <v>1506</v>
      </c>
      <c r="L43" s="429">
        <v>1.101</v>
      </c>
      <c r="M43" s="429">
        <f t="shared" si="21"/>
        <v>3.303</v>
      </c>
      <c r="N43" s="429">
        <v>0.00648</v>
      </c>
      <c r="O43" s="429">
        <f t="shared" si="22"/>
        <v>0.01944</v>
      </c>
      <c r="P43" s="429">
        <v>0</v>
      </c>
      <c r="Q43" s="430">
        <f t="shared" si="23"/>
        <v>0</v>
      </c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79"/>
      <c r="AO43" s="431" t="s">
        <v>1564</v>
      </c>
      <c r="AQ43" s="431" t="s">
        <v>1526</v>
      </c>
      <c r="AR43" s="431" t="s">
        <v>1407</v>
      </c>
      <c r="AV43" s="399" t="s">
        <v>1523</v>
      </c>
      <c r="BB43" s="432">
        <f t="shared" si="24"/>
        <v>0</v>
      </c>
      <c r="BC43" s="432">
        <f t="shared" si="25"/>
        <v>0</v>
      </c>
      <c r="BD43" s="432">
        <f t="shared" si="26"/>
        <v>0</v>
      </c>
      <c r="BE43" s="432">
        <f t="shared" si="27"/>
        <v>0</v>
      </c>
      <c r="BF43" s="432">
        <f t="shared" si="28"/>
        <v>0</v>
      </c>
      <c r="BG43" s="399" t="s">
        <v>68</v>
      </c>
      <c r="BH43" s="432">
        <f t="shared" si="29"/>
        <v>0</v>
      </c>
      <c r="BI43" s="399" t="s">
        <v>1564</v>
      </c>
      <c r="BJ43" s="431" t="s">
        <v>1663</v>
      </c>
    </row>
    <row r="44" spans="1:62" s="381" customFormat="1" ht="24">
      <c r="A44" s="421" t="s">
        <v>1664</v>
      </c>
      <c r="B44" s="421" t="s">
        <v>1526</v>
      </c>
      <c r="C44" s="422" t="s">
        <v>1665</v>
      </c>
      <c r="D44" s="423" t="s">
        <v>1666</v>
      </c>
      <c r="E44" s="424" t="s">
        <v>195</v>
      </c>
      <c r="F44" s="425">
        <v>60</v>
      </c>
      <c r="G44" s="377"/>
      <c r="H44" s="426">
        <f t="shared" si="20"/>
        <v>0</v>
      </c>
      <c r="I44" s="393"/>
      <c r="J44" s="427" t="s">
        <v>1004</v>
      </c>
      <c r="K44" s="428" t="s">
        <v>1506</v>
      </c>
      <c r="L44" s="429">
        <v>0.052</v>
      </c>
      <c r="M44" s="429">
        <f t="shared" si="21"/>
        <v>3.1199999999999997</v>
      </c>
      <c r="N44" s="429">
        <v>0</v>
      </c>
      <c r="O44" s="429">
        <f t="shared" si="22"/>
        <v>0</v>
      </c>
      <c r="P44" s="429">
        <v>0.00028</v>
      </c>
      <c r="Q44" s="430">
        <f t="shared" si="23"/>
        <v>0.0168</v>
      </c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O44" s="431" t="s">
        <v>1564</v>
      </c>
      <c r="AQ44" s="431" t="s">
        <v>1526</v>
      </c>
      <c r="AR44" s="431" t="s">
        <v>1407</v>
      </c>
      <c r="AV44" s="399" t="s">
        <v>1523</v>
      </c>
      <c r="BB44" s="432">
        <f t="shared" si="24"/>
        <v>0</v>
      </c>
      <c r="BC44" s="432">
        <f t="shared" si="25"/>
        <v>0</v>
      </c>
      <c r="BD44" s="432">
        <f t="shared" si="26"/>
        <v>0</v>
      </c>
      <c r="BE44" s="432">
        <f t="shared" si="27"/>
        <v>0</v>
      </c>
      <c r="BF44" s="432">
        <f t="shared" si="28"/>
        <v>0</v>
      </c>
      <c r="BG44" s="399" t="s">
        <v>68</v>
      </c>
      <c r="BH44" s="432">
        <f t="shared" si="29"/>
        <v>0</v>
      </c>
      <c r="BI44" s="399" t="s">
        <v>1564</v>
      </c>
      <c r="BJ44" s="431" t="s">
        <v>1667</v>
      </c>
    </row>
    <row r="45" spans="1:62" s="381" customFormat="1" ht="24">
      <c r="A45" s="421" t="s">
        <v>1668</v>
      </c>
      <c r="B45" s="421" t="s">
        <v>1526</v>
      </c>
      <c r="C45" s="422" t="s">
        <v>1669</v>
      </c>
      <c r="D45" s="423" t="s">
        <v>1670</v>
      </c>
      <c r="E45" s="424" t="s">
        <v>195</v>
      </c>
      <c r="F45" s="425">
        <v>130</v>
      </c>
      <c r="G45" s="377"/>
      <c r="H45" s="426">
        <f t="shared" si="20"/>
        <v>0</v>
      </c>
      <c r="I45" s="393"/>
      <c r="J45" s="427" t="s">
        <v>1004</v>
      </c>
      <c r="K45" s="428" t="s">
        <v>1506</v>
      </c>
      <c r="L45" s="429">
        <v>0.529</v>
      </c>
      <c r="M45" s="429">
        <f t="shared" si="21"/>
        <v>68.77000000000001</v>
      </c>
      <c r="N45" s="429">
        <v>0.00078</v>
      </c>
      <c r="O45" s="429">
        <f t="shared" si="22"/>
        <v>0.1014</v>
      </c>
      <c r="P45" s="429">
        <v>0</v>
      </c>
      <c r="Q45" s="430">
        <f t="shared" si="23"/>
        <v>0</v>
      </c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O45" s="431" t="s">
        <v>1564</v>
      </c>
      <c r="AQ45" s="431" t="s">
        <v>1526</v>
      </c>
      <c r="AR45" s="431" t="s">
        <v>1407</v>
      </c>
      <c r="AV45" s="399" t="s">
        <v>1523</v>
      </c>
      <c r="BB45" s="432">
        <f t="shared" si="24"/>
        <v>0</v>
      </c>
      <c r="BC45" s="432">
        <f t="shared" si="25"/>
        <v>0</v>
      </c>
      <c r="BD45" s="432">
        <f t="shared" si="26"/>
        <v>0</v>
      </c>
      <c r="BE45" s="432">
        <f t="shared" si="27"/>
        <v>0</v>
      </c>
      <c r="BF45" s="432">
        <f t="shared" si="28"/>
        <v>0</v>
      </c>
      <c r="BG45" s="399" t="s">
        <v>68</v>
      </c>
      <c r="BH45" s="432">
        <f t="shared" si="29"/>
        <v>0</v>
      </c>
      <c r="BI45" s="399" t="s">
        <v>1564</v>
      </c>
      <c r="BJ45" s="431" t="s">
        <v>1671</v>
      </c>
    </row>
    <row r="46" spans="1:62" s="381" customFormat="1" ht="24">
      <c r="A46" s="421" t="s">
        <v>1672</v>
      </c>
      <c r="B46" s="421" t="s">
        <v>1526</v>
      </c>
      <c r="C46" s="422" t="s">
        <v>1673</v>
      </c>
      <c r="D46" s="423" t="s">
        <v>1674</v>
      </c>
      <c r="E46" s="424" t="s">
        <v>195</v>
      </c>
      <c r="F46" s="425">
        <v>170</v>
      </c>
      <c r="G46" s="377"/>
      <c r="H46" s="426">
        <f t="shared" si="20"/>
        <v>0</v>
      </c>
      <c r="I46" s="393"/>
      <c r="J46" s="427" t="s">
        <v>1004</v>
      </c>
      <c r="K46" s="428" t="s">
        <v>1506</v>
      </c>
      <c r="L46" s="429">
        <v>0.616</v>
      </c>
      <c r="M46" s="429">
        <f t="shared" si="21"/>
        <v>104.72</v>
      </c>
      <c r="N46" s="429">
        <v>0.00096</v>
      </c>
      <c r="O46" s="429">
        <f t="shared" si="22"/>
        <v>0.1632</v>
      </c>
      <c r="P46" s="429">
        <v>0</v>
      </c>
      <c r="Q46" s="430">
        <f t="shared" si="23"/>
        <v>0</v>
      </c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O46" s="431" t="s">
        <v>1564</v>
      </c>
      <c r="AQ46" s="431" t="s">
        <v>1526</v>
      </c>
      <c r="AR46" s="431" t="s">
        <v>1407</v>
      </c>
      <c r="AV46" s="399" t="s">
        <v>1523</v>
      </c>
      <c r="BB46" s="432">
        <f t="shared" si="24"/>
        <v>0</v>
      </c>
      <c r="BC46" s="432">
        <f t="shared" si="25"/>
        <v>0</v>
      </c>
      <c r="BD46" s="432">
        <f t="shared" si="26"/>
        <v>0</v>
      </c>
      <c r="BE46" s="432">
        <f t="shared" si="27"/>
        <v>0</v>
      </c>
      <c r="BF46" s="432">
        <f t="shared" si="28"/>
        <v>0</v>
      </c>
      <c r="BG46" s="399" t="s">
        <v>68</v>
      </c>
      <c r="BH46" s="432">
        <f t="shared" si="29"/>
        <v>0</v>
      </c>
      <c r="BI46" s="399" t="s">
        <v>1564</v>
      </c>
      <c r="BJ46" s="431" t="s">
        <v>1675</v>
      </c>
    </row>
    <row r="47" spans="1:62" s="381" customFormat="1" ht="24">
      <c r="A47" s="421" t="s">
        <v>1676</v>
      </c>
      <c r="B47" s="421" t="s">
        <v>1526</v>
      </c>
      <c r="C47" s="422" t="s">
        <v>1677</v>
      </c>
      <c r="D47" s="423" t="s">
        <v>1678</v>
      </c>
      <c r="E47" s="424" t="s">
        <v>195</v>
      </c>
      <c r="F47" s="425">
        <v>5</v>
      </c>
      <c r="G47" s="377"/>
      <c r="H47" s="426">
        <f t="shared" si="20"/>
        <v>0</v>
      </c>
      <c r="I47" s="393"/>
      <c r="J47" s="427" t="s">
        <v>1004</v>
      </c>
      <c r="K47" s="428" t="s">
        <v>1506</v>
      </c>
      <c r="L47" s="429">
        <v>0.696</v>
      </c>
      <c r="M47" s="429">
        <f t="shared" si="21"/>
        <v>3.4799999999999995</v>
      </c>
      <c r="N47" s="429">
        <v>0.00125</v>
      </c>
      <c r="O47" s="429">
        <f t="shared" si="22"/>
        <v>0.00625</v>
      </c>
      <c r="P47" s="429">
        <v>0</v>
      </c>
      <c r="Q47" s="430">
        <f t="shared" si="23"/>
        <v>0</v>
      </c>
      <c r="R47" s="379"/>
      <c r="S47" s="379"/>
      <c r="T47" s="379"/>
      <c r="U47" s="379"/>
      <c r="V47" s="379"/>
      <c r="W47" s="379"/>
      <c r="X47" s="379"/>
      <c r="Y47" s="379"/>
      <c r="Z47" s="379"/>
      <c r="AA47" s="379"/>
      <c r="AB47" s="379"/>
      <c r="AO47" s="431" t="s">
        <v>1564</v>
      </c>
      <c r="AQ47" s="431" t="s">
        <v>1526</v>
      </c>
      <c r="AR47" s="431" t="s">
        <v>1407</v>
      </c>
      <c r="AV47" s="399" t="s">
        <v>1523</v>
      </c>
      <c r="BB47" s="432">
        <f t="shared" si="24"/>
        <v>0</v>
      </c>
      <c r="BC47" s="432">
        <f t="shared" si="25"/>
        <v>0</v>
      </c>
      <c r="BD47" s="432">
        <f t="shared" si="26"/>
        <v>0</v>
      </c>
      <c r="BE47" s="432">
        <f t="shared" si="27"/>
        <v>0</v>
      </c>
      <c r="BF47" s="432">
        <f t="shared" si="28"/>
        <v>0</v>
      </c>
      <c r="BG47" s="399" t="s">
        <v>68</v>
      </c>
      <c r="BH47" s="432">
        <f t="shared" si="29"/>
        <v>0</v>
      </c>
      <c r="BI47" s="399" t="s">
        <v>1564</v>
      </c>
      <c r="BJ47" s="431" t="s">
        <v>1679</v>
      </c>
    </row>
    <row r="48" spans="1:62" s="381" customFormat="1" ht="24">
      <c r="A48" s="421" t="s">
        <v>1680</v>
      </c>
      <c r="B48" s="421" t="s">
        <v>1526</v>
      </c>
      <c r="C48" s="422" t="s">
        <v>1681</v>
      </c>
      <c r="D48" s="423" t="s">
        <v>1682</v>
      </c>
      <c r="E48" s="424" t="s">
        <v>195</v>
      </c>
      <c r="F48" s="425">
        <v>80</v>
      </c>
      <c r="G48" s="377"/>
      <c r="H48" s="426">
        <f t="shared" si="20"/>
        <v>0</v>
      </c>
      <c r="I48" s="393"/>
      <c r="J48" s="427" t="s">
        <v>1004</v>
      </c>
      <c r="K48" s="428" t="s">
        <v>1506</v>
      </c>
      <c r="L48" s="429">
        <v>0.743</v>
      </c>
      <c r="M48" s="429">
        <f t="shared" si="21"/>
        <v>59.44</v>
      </c>
      <c r="N48" s="429">
        <v>0.00284</v>
      </c>
      <c r="O48" s="429">
        <f t="shared" si="22"/>
        <v>0.2272</v>
      </c>
      <c r="P48" s="429">
        <v>0</v>
      </c>
      <c r="Q48" s="430">
        <f t="shared" si="23"/>
        <v>0</v>
      </c>
      <c r="R48" s="379"/>
      <c r="S48" s="379"/>
      <c r="T48" s="379"/>
      <c r="U48" s="379"/>
      <c r="V48" s="379"/>
      <c r="W48" s="379"/>
      <c r="X48" s="379"/>
      <c r="Y48" s="379"/>
      <c r="Z48" s="379"/>
      <c r="AA48" s="379"/>
      <c r="AB48" s="379"/>
      <c r="AO48" s="431" t="s">
        <v>1564</v>
      </c>
      <c r="AQ48" s="431" t="s">
        <v>1526</v>
      </c>
      <c r="AR48" s="431" t="s">
        <v>1407</v>
      </c>
      <c r="AV48" s="399" t="s">
        <v>1523</v>
      </c>
      <c r="BB48" s="432">
        <f t="shared" si="24"/>
        <v>0</v>
      </c>
      <c r="BC48" s="432">
        <f t="shared" si="25"/>
        <v>0</v>
      </c>
      <c r="BD48" s="432">
        <f t="shared" si="26"/>
        <v>0</v>
      </c>
      <c r="BE48" s="432">
        <f t="shared" si="27"/>
        <v>0</v>
      </c>
      <c r="BF48" s="432">
        <f t="shared" si="28"/>
        <v>0</v>
      </c>
      <c r="BG48" s="399" t="s">
        <v>68</v>
      </c>
      <c r="BH48" s="432">
        <f t="shared" si="29"/>
        <v>0</v>
      </c>
      <c r="BI48" s="399" t="s">
        <v>1564</v>
      </c>
      <c r="BJ48" s="431" t="s">
        <v>1683</v>
      </c>
    </row>
    <row r="49" spans="1:62" s="381" customFormat="1" ht="48">
      <c r="A49" s="421" t="s">
        <v>1684</v>
      </c>
      <c r="B49" s="421" t="s">
        <v>1526</v>
      </c>
      <c r="C49" s="422" t="s">
        <v>1685</v>
      </c>
      <c r="D49" s="423" t="s">
        <v>1686</v>
      </c>
      <c r="E49" s="424" t="s">
        <v>195</v>
      </c>
      <c r="F49" s="425">
        <v>125</v>
      </c>
      <c r="G49" s="377"/>
      <c r="H49" s="426">
        <f t="shared" si="20"/>
        <v>0</v>
      </c>
      <c r="I49" s="393"/>
      <c r="J49" s="427" t="s">
        <v>1004</v>
      </c>
      <c r="K49" s="428" t="s">
        <v>1506</v>
      </c>
      <c r="L49" s="429">
        <v>0.103</v>
      </c>
      <c r="M49" s="429">
        <f t="shared" si="21"/>
        <v>12.875</v>
      </c>
      <c r="N49" s="429">
        <v>5E-05</v>
      </c>
      <c r="O49" s="429">
        <f t="shared" si="22"/>
        <v>0.00625</v>
      </c>
      <c r="P49" s="429">
        <v>0</v>
      </c>
      <c r="Q49" s="430">
        <f t="shared" si="23"/>
        <v>0</v>
      </c>
      <c r="R49" s="379"/>
      <c r="S49" s="379"/>
      <c r="T49" s="379"/>
      <c r="U49" s="379"/>
      <c r="V49" s="379"/>
      <c r="W49" s="379"/>
      <c r="X49" s="379"/>
      <c r="Y49" s="379"/>
      <c r="Z49" s="379"/>
      <c r="AA49" s="379"/>
      <c r="AB49" s="379"/>
      <c r="AO49" s="431" t="s">
        <v>1564</v>
      </c>
      <c r="AQ49" s="431" t="s">
        <v>1526</v>
      </c>
      <c r="AR49" s="431" t="s">
        <v>1407</v>
      </c>
      <c r="AV49" s="399" t="s">
        <v>1523</v>
      </c>
      <c r="BB49" s="432">
        <f t="shared" si="24"/>
        <v>0</v>
      </c>
      <c r="BC49" s="432">
        <f t="shared" si="25"/>
        <v>0</v>
      </c>
      <c r="BD49" s="432">
        <f t="shared" si="26"/>
        <v>0</v>
      </c>
      <c r="BE49" s="432">
        <f t="shared" si="27"/>
        <v>0</v>
      </c>
      <c r="BF49" s="432">
        <f t="shared" si="28"/>
        <v>0</v>
      </c>
      <c r="BG49" s="399" t="s">
        <v>68</v>
      </c>
      <c r="BH49" s="432">
        <f t="shared" si="29"/>
        <v>0</v>
      </c>
      <c r="BI49" s="399" t="s">
        <v>1564</v>
      </c>
      <c r="BJ49" s="431" t="s">
        <v>1687</v>
      </c>
    </row>
    <row r="50" spans="1:62" s="381" customFormat="1" ht="48">
      <c r="A50" s="421" t="s">
        <v>1688</v>
      </c>
      <c r="B50" s="421" t="s">
        <v>1526</v>
      </c>
      <c r="C50" s="422" t="s">
        <v>1689</v>
      </c>
      <c r="D50" s="423" t="s">
        <v>1690</v>
      </c>
      <c r="E50" s="424" t="s">
        <v>195</v>
      </c>
      <c r="F50" s="425">
        <v>105</v>
      </c>
      <c r="G50" s="377"/>
      <c r="H50" s="426">
        <f t="shared" si="20"/>
        <v>0</v>
      </c>
      <c r="I50" s="393"/>
      <c r="J50" s="427" t="s">
        <v>1004</v>
      </c>
      <c r="K50" s="428" t="s">
        <v>1506</v>
      </c>
      <c r="L50" s="429">
        <v>0.103</v>
      </c>
      <c r="M50" s="429">
        <f t="shared" si="21"/>
        <v>10.815</v>
      </c>
      <c r="N50" s="429">
        <v>7E-05</v>
      </c>
      <c r="O50" s="429">
        <f t="shared" si="22"/>
        <v>0.00735</v>
      </c>
      <c r="P50" s="429">
        <v>0</v>
      </c>
      <c r="Q50" s="430">
        <f t="shared" si="23"/>
        <v>0</v>
      </c>
      <c r="R50" s="379"/>
      <c r="S50" s="379"/>
      <c r="T50" s="379"/>
      <c r="U50" s="379"/>
      <c r="V50" s="379"/>
      <c r="W50" s="379"/>
      <c r="X50" s="379"/>
      <c r="Y50" s="379"/>
      <c r="Z50" s="379"/>
      <c r="AA50" s="379"/>
      <c r="AB50" s="379"/>
      <c r="AO50" s="431" t="s">
        <v>1564</v>
      </c>
      <c r="AQ50" s="431" t="s">
        <v>1526</v>
      </c>
      <c r="AR50" s="431" t="s">
        <v>1407</v>
      </c>
      <c r="AV50" s="399" t="s">
        <v>1523</v>
      </c>
      <c r="BB50" s="432">
        <f t="shared" si="24"/>
        <v>0</v>
      </c>
      <c r="BC50" s="432">
        <f t="shared" si="25"/>
        <v>0</v>
      </c>
      <c r="BD50" s="432">
        <f t="shared" si="26"/>
        <v>0</v>
      </c>
      <c r="BE50" s="432">
        <f t="shared" si="27"/>
        <v>0</v>
      </c>
      <c r="BF50" s="432">
        <f t="shared" si="28"/>
        <v>0</v>
      </c>
      <c r="BG50" s="399" t="s">
        <v>68</v>
      </c>
      <c r="BH50" s="432">
        <f t="shared" si="29"/>
        <v>0</v>
      </c>
      <c r="BI50" s="399" t="s">
        <v>1564</v>
      </c>
      <c r="BJ50" s="431" t="s">
        <v>1691</v>
      </c>
    </row>
    <row r="51" spans="1:62" s="381" customFormat="1" ht="48">
      <c r="A51" s="421" t="s">
        <v>1692</v>
      </c>
      <c r="B51" s="421" t="s">
        <v>1526</v>
      </c>
      <c r="C51" s="422" t="s">
        <v>1693</v>
      </c>
      <c r="D51" s="423" t="s">
        <v>1694</v>
      </c>
      <c r="E51" s="424" t="s">
        <v>195</v>
      </c>
      <c r="F51" s="425">
        <v>80</v>
      </c>
      <c r="G51" s="377"/>
      <c r="H51" s="426">
        <f t="shared" si="20"/>
        <v>0</v>
      </c>
      <c r="I51" s="393"/>
      <c r="J51" s="427" t="s">
        <v>1004</v>
      </c>
      <c r="K51" s="428" t="s">
        <v>1506</v>
      </c>
      <c r="L51" s="429">
        <v>0.103</v>
      </c>
      <c r="M51" s="429">
        <f t="shared" si="21"/>
        <v>8.24</v>
      </c>
      <c r="N51" s="429">
        <v>8E-05</v>
      </c>
      <c r="O51" s="429">
        <f t="shared" si="22"/>
        <v>0.0064</v>
      </c>
      <c r="P51" s="429">
        <v>0</v>
      </c>
      <c r="Q51" s="430">
        <f t="shared" si="23"/>
        <v>0</v>
      </c>
      <c r="R51" s="379"/>
      <c r="S51" s="379"/>
      <c r="T51" s="379"/>
      <c r="U51" s="379"/>
      <c r="V51" s="379"/>
      <c r="W51" s="379"/>
      <c r="X51" s="379"/>
      <c r="Y51" s="379"/>
      <c r="Z51" s="379"/>
      <c r="AA51" s="379"/>
      <c r="AB51" s="379"/>
      <c r="AO51" s="431" t="s">
        <v>1564</v>
      </c>
      <c r="AQ51" s="431" t="s">
        <v>1526</v>
      </c>
      <c r="AR51" s="431" t="s">
        <v>1407</v>
      </c>
      <c r="AV51" s="399" t="s">
        <v>1523</v>
      </c>
      <c r="BB51" s="432">
        <f t="shared" si="24"/>
        <v>0</v>
      </c>
      <c r="BC51" s="432">
        <f t="shared" si="25"/>
        <v>0</v>
      </c>
      <c r="BD51" s="432">
        <f t="shared" si="26"/>
        <v>0</v>
      </c>
      <c r="BE51" s="432">
        <f t="shared" si="27"/>
        <v>0</v>
      </c>
      <c r="BF51" s="432">
        <f t="shared" si="28"/>
        <v>0</v>
      </c>
      <c r="BG51" s="399" t="s">
        <v>68</v>
      </c>
      <c r="BH51" s="432">
        <f t="shared" si="29"/>
        <v>0</v>
      </c>
      <c r="BI51" s="399" t="s">
        <v>1564</v>
      </c>
      <c r="BJ51" s="431" t="s">
        <v>1695</v>
      </c>
    </row>
    <row r="52" spans="1:62" s="381" customFormat="1" ht="48">
      <c r="A52" s="421" t="s">
        <v>1696</v>
      </c>
      <c r="B52" s="421" t="s">
        <v>1526</v>
      </c>
      <c r="C52" s="422" t="s">
        <v>1697</v>
      </c>
      <c r="D52" s="423" t="s">
        <v>1698</v>
      </c>
      <c r="E52" s="424" t="s">
        <v>195</v>
      </c>
      <c r="F52" s="425">
        <v>5</v>
      </c>
      <c r="G52" s="377"/>
      <c r="H52" s="426">
        <f t="shared" si="20"/>
        <v>0</v>
      </c>
      <c r="I52" s="393"/>
      <c r="J52" s="427" t="s">
        <v>1004</v>
      </c>
      <c r="K52" s="428" t="s">
        <v>1506</v>
      </c>
      <c r="L52" s="429">
        <v>0.118</v>
      </c>
      <c r="M52" s="429">
        <f t="shared" si="21"/>
        <v>0.59</v>
      </c>
      <c r="N52" s="429">
        <v>0.0002</v>
      </c>
      <c r="O52" s="429">
        <f t="shared" si="22"/>
        <v>0.001</v>
      </c>
      <c r="P52" s="429">
        <v>0</v>
      </c>
      <c r="Q52" s="430">
        <f t="shared" si="23"/>
        <v>0</v>
      </c>
      <c r="R52" s="379"/>
      <c r="S52" s="379"/>
      <c r="T52" s="379"/>
      <c r="U52" s="379"/>
      <c r="V52" s="379"/>
      <c r="W52" s="379"/>
      <c r="X52" s="379"/>
      <c r="Y52" s="379"/>
      <c r="Z52" s="379"/>
      <c r="AA52" s="379"/>
      <c r="AB52" s="379"/>
      <c r="AO52" s="431" t="s">
        <v>1564</v>
      </c>
      <c r="AQ52" s="431" t="s">
        <v>1526</v>
      </c>
      <c r="AR52" s="431" t="s">
        <v>1407</v>
      </c>
      <c r="AV52" s="399" t="s">
        <v>1523</v>
      </c>
      <c r="BB52" s="432">
        <f t="shared" si="24"/>
        <v>0</v>
      </c>
      <c r="BC52" s="432">
        <f t="shared" si="25"/>
        <v>0</v>
      </c>
      <c r="BD52" s="432">
        <f t="shared" si="26"/>
        <v>0</v>
      </c>
      <c r="BE52" s="432">
        <f t="shared" si="27"/>
        <v>0</v>
      </c>
      <c r="BF52" s="432">
        <f t="shared" si="28"/>
        <v>0</v>
      </c>
      <c r="BG52" s="399" t="s">
        <v>68</v>
      </c>
      <c r="BH52" s="432">
        <f t="shared" si="29"/>
        <v>0</v>
      </c>
      <c r="BI52" s="399" t="s">
        <v>1564</v>
      </c>
      <c r="BJ52" s="431" t="s">
        <v>1699</v>
      </c>
    </row>
    <row r="53" spans="1:62" s="381" customFormat="1" ht="48">
      <c r="A53" s="421" t="s">
        <v>1700</v>
      </c>
      <c r="B53" s="421" t="s">
        <v>1526</v>
      </c>
      <c r="C53" s="422" t="s">
        <v>1701</v>
      </c>
      <c r="D53" s="423" t="s">
        <v>1702</v>
      </c>
      <c r="E53" s="424" t="s">
        <v>195</v>
      </c>
      <c r="F53" s="425">
        <v>155</v>
      </c>
      <c r="G53" s="377"/>
      <c r="H53" s="426">
        <f t="shared" si="20"/>
        <v>0</v>
      </c>
      <c r="I53" s="393"/>
      <c r="J53" s="427" t="s">
        <v>1004</v>
      </c>
      <c r="K53" s="428" t="s">
        <v>1506</v>
      </c>
      <c r="L53" s="429">
        <v>0.118</v>
      </c>
      <c r="M53" s="429">
        <f t="shared" si="21"/>
        <v>18.29</v>
      </c>
      <c r="N53" s="429">
        <v>0.00024</v>
      </c>
      <c r="O53" s="429">
        <f t="shared" si="22"/>
        <v>0.037200000000000004</v>
      </c>
      <c r="P53" s="429">
        <v>0</v>
      </c>
      <c r="Q53" s="430">
        <f t="shared" si="23"/>
        <v>0</v>
      </c>
      <c r="R53" s="379"/>
      <c r="S53" s="379"/>
      <c r="T53" s="379"/>
      <c r="U53" s="379"/>
      <c r="V53" s="379"/>
      <c r="W53" s="379"/>
      <c r="X53" s="379"/>
      <c r="Y53" s="379"/>
      <c r="Z53" s="379"/>
      <c r="AA53" s="379"/>
      <c r="AB53" s="379"/>
      <c r="AO53" s="431" t="s">
        <v>1564</v>
      </c>
      <c r="AQ53" s="431" t="s">
        <v>1526</v>
      </c>
      <c r="AR53" s="431" t="s">
        <v>1407</v>
      </c>
      <c r="AV53" s="399" t="s">
        <v>1523</v>
      </c>
      <c r="BB53" s="432">
        <f t="shared" si="24"/>
        <v>0</v>
      </c>
      <c r="BC53" s="432">
        <f t="shared" si="25"/>
        <v>0</v>
      </c>
      <c r="BD53" s="432">
        <f t="shared" si="26"/>
        <v>0</v>
      </c>
      <c r="BE53" s="432">
        <f t="shared" si="27"/>
        <v>0</v>
      </c>
      <c r="BF53" s="432">
        <f t="shared" si="28"/>
        <v>0</v>
      </c>
      <c r="BG53" s="399" t="s">
        <v>68</v>
      </c>
      <c r="BH53" s="432">
        <f t="shared" si="29"/>
        <v>0</v>
      </c>
      <c r="BI53" s="399" t="s">
        <v>1564</v>
      </c>
      <c r="BJ53" s="431" t="s">
        <v>1703</v>
      </c>
    </row>
    <row r="54" spans="1:62" s="381" customFormat="1" ht="12.75">
      <c r="A54" s="421" t="s">
        <v>1704</v>
      </c>
      <c r="B54" s="421" t="s">
        <v>1526</v>
      </c>
      <c r="C54" s="422" t="s">
        <v>1705</v>
      </c>
      <c r="D54" s="423" t="s">
        <v>1706</v>
      </c>
      <c r="E54" s="424" t="s">
        <v>195</v>
      </c>
      <c r="F54" s="425">
        <v>5</v>
      </c>
      <c r="G54" s="377"/>
      <c r="H54" s="426">
        <f t="shared" si="20"/>
        <v>0</v>
      </c>
      <c r="I54" s="393"/>
      <c r="J54" s="427" t="s">
        <v>1004</v>
      </c>
      <c r="K54" s="428" t="s">
        <v>1506</v>
      </c>
      <c r="L54" s="429">
        <v>0.017</v>
      </c>
      <c r="M54" s="429">
        <f t="shared" si="21"/>
        <v>0.085</v>
      </c>
      <c r="N54" s="429">
        <v>0.00162</v>
      </c>
      <c r="O54" s="429">
        <f t="shared" si="22"/>
        <v>0.0081</v>
      </c>
      <c r="P54" s="429">
        <v>0</v>
      </c>
      <c r="Q54" s="430">
        <f t="shared" si="23"/>
        <v>0</v>
      </c>
      <c r="R54" s="379"/>
      <c r="S54" s="379"/>
      <c r="T54" s="379"/>
      <c r="U54" s="379"/>
      <c r="V54" s="379"/>
      <c r="W54" s="379"/>
      <c r="X54" s="379"/>
      <c r="Y54" s="379"/>
      <c r="Z54" s="379"/>
      <c r="AA54" s="379"/>
      <c r="AB54" s="379"/>
      <c r="AO54" s="431" t="s">
        <v>1564</v>
      </c>
      <c r="AQ54" s="431" t="s">
        <v>1526</v>
      </c>
      <c r="AR54" s="431" t="s">
        <v>1407</v>
      </c>
      <c r="AV54" s="399" t="s">
        <v>1523</v>
      </c>
      <c r="BB54" s="432">
        <f t="shared" si="24"/>
        <v>0</v>
      </c>
      <c r="BC54" s="432">
        <f t="shared" si="25"/>
        <v>0</v>
      </c>
      <c r="BD54" s="432">
        <f t="shared" si="26"/>
        <v>0</v>
      </c>
      <c r="BE54" s="432">
        <f t="shared" si="27"/>
        <v>0</v>
      </c>
      <c r="BF54" s="432">
        <f t="shared" si="28"/>
        <v>0</v>
      </c>
      <c r="BG54" s="399" t="s">
        <v>68</v>
      </c>
      <c r="BH54" s="432">
        <f t="shared" si="29"/>
        <v>0</v>
      </c>
      <c r="BI54" s="399" t="s">
        <v>1564</v>
      </c>
      <c r="BJ54" s="431" t="s">
        <v>1707</v>
      </c>
    </row>
    <row r="55" spans="1:62" s="381" customFormat="1" ht="12.75">
      <c r="A55" s="421" t="s">
        <v>1708</v>
      </c>
      <c r="B55" s="421" t="s">
        <v>1526</v>
      </c>
      <c r="C55" s="422" t="s">
        <v>1709</v>
      </c>
      <c r="D55" s="423" t="s">
        <v>1710</v>
      </c>
      <c r="E55" s="424" t="s">
        <v>195</v>
      </c>
      <c r="F55" s="425">
        <v>70</v>
      </c>
      <c r="G55" s="377"/>
      <c r="H55" s="426">
        <f t="shared" si="20"/>
        <v>0</v>
      </c>
      <c r="I55" s="393"/>
      <c r="J55" s="427" t="s">
        <v>1004</v>
      </c>
      <c r="K55" s="428" t="s">
        <v>1506</v>
      </c>
      <c r="L55" s="429">
        <v>0.017</v>
      </c>
      <c r="M55" s="429">
        <f t="shared" si="21"/>
        <v>1.1900000000000002</v>
      </c>
      <c r="N55" s="429">
        <v>0.00192</v>
      </c>
      <c r="O55" s="429">
        <f t="shared" si="22"/>
        <v>0.1344</v>
      </c>
      <c r="P55" s="429">
        <v>0</v>
      </c>
      <c r="Q55" s="430">
        <f t="shared" si="23"/>
        <v>0</v>
      </c>
      <c r="R55" s="379"/>
      <c r="S55" s="379"/>
      <c r="T55" s="379"/>
      <c r="U55" s="379"/>
      <c r="V55" s="379"/>
      <c r="W55" s="379"/>
      <c r="X55" s="379"/>
      <c r="Y55" s="379"/>
      <c r="Z55" s="379"/>
      <c r="AA55" s="379"/>
      <c r="AB55" s="379"/>
      <c r="AO55" s="431" t="s">
        <v>1564</v>
      </c>
      <c r="AQ55" s="431" t="s">
        <v>1526</v>
      </c>
      <c r="AR55" s="431" t="s">
        <v>1407</v>
      </c>
      <c r="AV55" s="399" t="s">
        <v>1523</v>
      </c>
      <c r="BB55" s="432">
        <f t="shared" si="24"/>
        <v>0</v>
      </c>
      <c r="BC55" s="432">
        <f t="shared" si="25"/>
        <v>0</v>
      </c>
      <c r="BD55" s="432">
        <f t="shared" si="26"/>
        <v>0</v>
      </c>
      <c r="BE55" s="432">
        <f t="shared" si="27"/>
        <v>0</v>
      </c>
      <c r="BF55" s="432">
        <f t="shared" si="28"/>
        <v>0</v>
      </c>
      <c r="BG55" s="399" t="s">
        <v>68</v>
      </c>
      <c r="BH55" s="432">
        <f t="shared" si="29"/>
        <v>0</v>
      </c>
      <c r="BI55" s="399" t="s">
        <v>1564</v>
      </c>
      <c r="BJ55" s="431" t="s">
        <v>1711</v>
      </c>
    </row>
    <row r="56" spans="1:62" s="381" customFormat="1" ht="12.75">
      <c r="A56" s="421" t="s">
        <v>1712</v>
      </c>
      <c r="B56" s="421" t="s">
        <v>1526</v>
      </c>
      <c r="C56" s="422" t="s">
        <v>1713</v>
      </c>
      <c r="D56" s="423" t="s">
        <v>1714</v>
      </c>
      <c r="E56" s="424" t="s">
        <v>195</v>
      </c>
      <c r="F56" s="425">
        <v>5</v>
      </c>
      <c r="G56" s="377"/>
      <c r="H56" s="426">
        <f t="shared" si="20"/>
        <v>0</v>
      </c>
      <c r="I56" s="393"/>
      <c r="J56" s="427" t="s">
        <v>1004</v>
      </c>
      <c r="K56" s="428" t="s">
        <v>1506</v>
      </c>
      <c r="L56" s="429">
        <v>0.017</v>
      </c>
      <c r="M56" s="429">
        <f t="shared" si="21"/>
        <v>0.085</v>
      </c>
      <c r="N56" s="429">
        <v>0.00242</v>
      </c>
      <c r="O56" s="429">
        <f t="shared" si="22"/>
        <v>0.0121</v>
      </c>
      <c r="P56" s="429">
        <v>0</v>
      </c>
      <c r="Q56" s="430">
        <f t="shared" si="23"/>
        <v>0</v>
      </c>
      <c r="R56" s="379"/>
      <c r="S56" s="379"/>
      <c r="T56" s="379"/>
      <c r="U56" s="379"/>
      <c r="V56" s="379"/>
      <c r="W56" s="379"/>
      <c r="X56" s="379"/>
      <c r="Y56" s="379"/>
      <c r="Z56" s="379"/>
      <c r="AA56" s="379"/>
      <c r="AB56" s="379"/>
      <c r="AO56" s="431" t="s">
        <v>1564</v>
      </c>
      <c r="AQ56" s="431" t="s">
        <v>1526</v>
      </c>
      <c r="AR56" s="431" t="s">
        <v>1407</v>
      </c>
      <c r="AV56" s="399" t="s">
        <v>1523</v>
      </c>
      <c r="BB56" s="432">
        <f t="shared" si="24"/>
        <v>0</v>
      </c>
      <c r="BC56" s="432">
        <f t="shared" si="25"/>
        <v>0</v>
      </c>
      <c r="BD56" s="432">
        <f t="shared" si="26"/>
        <v>0</v>
      </c>
      <c r="BE56" s="432">
        <f t="shared" si="27"/>
        <v>0</v>
      </c>
      <c r="BF56" s="432">
        <f t="shared" si="28"/>
        <v>0</v>
      </c>
      <c r="BG56" s="399" t="s">
        <v>68</v>
      </c>
      <c r="BH56" s="432">
        <f t="shared" si="29"/>
        <v>0</v>
      </c>
      <c r="BI56" s="399" t="s">
        <v>1564</v>
      </c>
      <c r="BJ56" s="431" t="s">
        <v>1715</v>
      </c>
    </row>
    <row r="57" spans="1:62" s="381" customFormat="1" ht="12.75">
      <c r="A57" s="421" t="s">
        <v>1716</v>
      </c>
      <c r="B57" s="421" t="s">
        <v>1526</v>
      </c>
      <c r="C57" s="422" t="s">
        <v>1717</v>
      </c>
      <c r="D57" s="423" t="s">
        <v>1718</v>
      </c>
      <c r="E57" s="424" t="s">
        <v>195</v>
      </c>
      <c r="F57" s="425">
        <v>80</v>
      </c>
      <c r="G57" s="377"/>
      <c r="H57" s="426">
        <f t="shared" si="20"/>
        <v>0</v>
      </c>
      <c r="I57" s="393"/>
      <c r="J57" s="427" t="s">
        <v>1004</v>
      </c>
      <c r="K57" s="428" t="s">
        <v>1506</v>
      </c>
      <c r="L57" s="429">
        <v>0.017</v>
      </c>
      <c r="M57" s="429">
        <f t="shared" si="21"/>
        <v>1.36</v>
      </c>
      <c r="N57" s="429">
        <v>0.00268</v>
      </c>
      <c r="O57" s="429">
        <f t="shared" si="22"/>
        <v>0.2144</v>
      </c>
      <c r="P57" s="429">
        <v>0</v>
      </c>
      <c r="Q57" s="430">
        <f t="shared" si="23"/>
        <v>0</v>
      </c>
      <c r="R57" s="379"/>
      <c r="S57" s="379"/>
      <c r="T57" s="379"/>
      <c r="U57" s="379"/>
      <c r="V57" s="379"/>
      <c r="W57" s="379"/>
      <c r="X57" s="379"/>
      <c r="Y57" s="379"/>
      <c r="Z57" s="379"/>
      <c r="AA57" s="379"/>
      <c r="AB57" s="379"/>
      <c r="AO57" s="431" t="s">
        <v>1564</v>
      </c>
      <c r="AQ57" s="431" t="s">
        <v>1526</v>
      </c>
      <c r="AR57" s="431" t="s">
        <v>1407</v>
      </c>
      <c r="AV57" s="399" t="s">
        <v>1523</v>
      </c>
      <c r="BB57" s="432">
        <f t="shared" si="24"/>
        <v>0</v>
      </c>
      <c r="BC57" s="432">
        <f t="shared" si="25"/>
        <v>0</v>
      </c>
      <c r="BD57" s="432">
        <f t="shared" si="26"/>
        <v>0</v>
      </c>
      <c r="BE57" s="432">
        <f t="shared" si="27"/>
        <v>0</v>
      </c>
      <c r="BF57" s="432">
        <f t="shared" si="28"/>
        <v>0</v>
      </c>
      <c r="BG57" s="399" t="s">
        <v>68</v>
      </c>
      <c r="BH57" s="432">
        <f t="shared" si="29"/>
        <v>0</v>
      </c>
      <c r="BI57" s="399" t="s">
        <v>1564</v>
      </c>
      <c r="BJ57" s="431" t="s">
        <v>1719</v>
      </c>
    </row>
    <row r="58" spans="1:62" s="381" customFormat="1" ht="24">
      <c r="A58" s="421" t="s">
        <v>1720</v>
      </c>
      <c r="B58" s="421" t="s">
        <v>1526</v>
      </c>
      <c r="C58" s="422" t="s">
        <v>1721</v>
      </c>
      <c r="D58" s="423" t="s">
        <v>1722</v>
      </c>
      <c r="E58" s="424" t="s">
        <v>108</v>
      </c>
      <c r="F58" s="425">
        <v>95</v>
      </c>
      <c r="G58" s="377"/>
      <c r="H58" s="426">
        <f t="shared" si="20"/>
        <v>0</v>
      </c>
      <c r="I58" s="393"/>
      <c r="J58" s="427" t="s">
        <v>1004</v>
      </c>
      <c r="K58" s="428" t="s">
        <v>1506</v>
      </c>
      <c r="L58" s="429">
        <v>0.425</v>
      </c>
      <c r="M58" s="429">
        <f t="shared" si="21"/>
        <v>40.375</v>
      </c>
      <c r="N58" s="429">
        <v>0</v>
      </c>
      <c r="O58" s="429">
        <f t="shared" si="22"/>
        <v>0</v>
      </c>
      <c r="P58" s="429">
        <v>0</v>
      </c>
      <c r="Q58" s="430">
        <f t="shared" si="23"/>
        <v>0</v>
      </c>
      <c r="R58" s="379"/>
      <c r="S58" s="379"/>
      <c r="T58" s="379"/>
      <c r="U58" s="379"/>
      <c r="V58" s="379"/>
      <c r="W58" s="379"/>
      <c r="X58" s="379"/>
      <c r="Y58" s="379"/>
      <c r="Z58" s="379"/>
      <c r="AA58" s="379"/>
      <c r="AB58" s="379"/>
      <c r="AO58" s="431" t="s">
        <v>1564</v>
      </c>
      <c r="AQ58" s="431" t="s">
        <v>1526</v>
      </c>
      <c r="AR58" s="431" t="s">
        <v>1407</v>
      </c>
      <c r="AV58" s="399" t="s">
        <v>1523</v>
      </c>
      <c r="BB58" s="432">
        <f t="shared" si="24"/>
        <v>0</v>
      </c>
      <c r="BC58" s="432">
        <f t="shared" si="25"/>
        <v>0</v>
      </c>
      <c r="BD58" s="432">
        <f t="shared" si="26"/>
        <v>0</v>
      </c>
      <c r="BE58" s="432">
        <f t="shared" si="27"/>
        <v>0</v>
      </c>
      <c r="BF58" s="432">
        <f t="shared" si="28"/>
        <v>0</v>
      </c>
      <c r="BG58" s="399" t="s">
        <v>68</v>
      </c>
      <c r="BH58" s="432">
        <f t="shared" si="29"/>
        <v>0</v>
      </c>
      <c r="BI58" s="399" t="s">
        <v>1564</v>
      </c>
      <c r="BJ58" s="431" t="s">
        <v>1723</v>
      </c>
    </row>
    <row r="59" spans="1:62" s="381" customFormat="1" ht="24">
      <c r="A59" s="421" t="s">
        <v>1724</v>
      </c>
      <c r="B59" s="421" t="s">
        <v>1526</v>
      </c>
      <c r="C59" s="422" t="s">
        <v>1725</v>
      </c>
      <c r="D59" s="423" t="s">
        <v>1726</v>
      </c>
      <c r="E59" s="424" t="s">
        <v>108</v>
      </c>
      <c r="F59" s="425">
        <v>3</v>
      </c>
      <c r="G59" s="377"/>
      <c r="H59" s="426">
        <f t="shared" si="20"/>
        <v>0</v>
      </c>
      <c r="I59" s="393"/>
      <c r="J59" s="427" t="s">
        <v>1004</v>
      </c>
      <c r="K59" s="428" t="s">
        <v>1506</v>
      </c>
      <c r="L59" s="429">
        <v>0.165</v>
      </c>
      <c r="M59" s="429">
        <f t="shared" si="21"/>
        <v>0.495</v>
      </c>
      <c r="N59" s="429">
        <v>0</v>
      </c>
      <c r="O59" s="429">
        <f t="shared" si="22"/>
        <v>0</v>
      </c>
      <c r="P59" s="429">
        <v>0</v>
      </c>
      <c r="Q59" s="430">
        <f t="shared" si="23"/>
        <v>0</v>
      </c>
      <c r="R59" s="379"/>
      <c r="S59" s="379"/>
      <c r="T59" s="379"/>
      <c r="U59" s="379"/>
      <c r="V59" s="379"/>
      <c r="W59" s="379"/>
      <c r="X59" s="379"/>
      <c r="Y59" s="379"/>
      <c r="Z59" s="379"/>
      <c r="AA59" s="379"/>
      <c r="AB59" s="379"/>
      <c r="AO59" s="431" t="s">
        <v>1564</v>
      </c>
      <c r="AQ59" s="431" t="s">
        <v>1526</v>
      </c>
      <c r="AR59" s="431" t="s">
        <v>1407</v>
      </c>
      <c r="AV59" s="399" t="s">
        <v>1523</v>
      </c>
      <c r="BB59" s="432">
        <f t="shared" si="24"/>
        <v>0</v>
      </c>
      <c r="BC59" s="432">
        <f t="shared" si="25"/>
        <v>0</v>
      </c>
      <c r="BD59" s="432">
        <f t="shared" si="26"/>
        <v>0</v>
      </c>
      <c r="BE59" s="432">
        <f t="shared" si="27"/>
        <v>0</v>
      </c>
      <c r="BF59" s="432">
        <f t="shared" si="28"/>
        <v>0</v>
      </c>
      <c r="BG59" s="399" t="s">
        <v>68</v>
      </c>
      <c r="BH59" s="432">
        <f t="shared" si="29"/>
        <v>0</v>
      </c>
      <c r="BI59" s="399" t="s">
        <v>1564</v>
      </c>
      <c r="BJ59" s="431" t="s">
        <v>1727</v>
      </c>
    </row>
    <row r="60" spans="1:62" s="381" customFormat="1" ht="24">
      <c r="A60" s="421" t="s">
        <v>1728</v>
      </c>
      <c r="B60" s="421" t="s">
        <v>1526</v>
      </c>
      <c r="C60" s="422" t="s">
        <v>1729</v>
      </c>
      <c r="D60" s="423" t="s">
        <v>1730</v>
      </c>
      <c r="E60" s="424" t="s">
        <v>108</v>
      </c>
      <c r="F60" s="425">
        <v>25</v>
      </c>
      <c r="G60" s="377"/>
      <c r="H60" s="426">
        <f t="shared" si="20"/>
        <v>0</v>
      </c>
      <c r="I60" s="393"/>
      <c r="J60" s="427" t="s">
        <v>1004</v>
      </c>
      <c r="K60" s="428" t="s">
        <v>1506</v>
      </c>
      <c r="L60" s="429">
        <v>0.23</v>
      </c>
      <c r="M60" s="429">
        <f t="shared" si="21"/>
        <v>5.75</v>
      </c>
      <c r="N60" s="429">
        <v>0.00013</v>
      </c>
      <c r="O60" s="429">
        <f t="shared" si="22"/>
        <v>0.00325</v>
      </c>
      <c r="P60" s="429">
        <v>0</v>
      </c>
      <c r="Q60" s="430">
        <f t="shared" si="23"/>
        <v>0</v>
      </c>
      <c r="R60" s="379"/>
      <c r="S60" s="379"/>
      <c r="T60" s="379"/>
      <c r="U60" s="379"/>
      <c r="V60" s="379"/>
      <c r="W60" s="379"/>
      <c r="X60" s="379"/>
      <c r="Y60" s="379"/>
      <c r="Z60" s="379"/>
      <c r="AA60" s="379"/>
      <c r="AB60" s="379"/>
      <c r="AO60" s="431" t="s">
        <v>1564</v>
      </c>
      <c r="AQ60" s="431" t="s">
        <v>1526</v>
      </c>
      <c r="AR60" s="431" t="s">
        <v>1407</v>
      </c>
      <c r="AV60" s="399" t="s">
        <v>1523</v>
      </c>
      <c r="BB60" s="432">
        <f t="shared" si="24"/>
        <v>0</v>
      </c>
      <c r="BC60" s="432">
        <f t="shared" si="25"/>
        <v>0</v>
      </c>
      <c r="BD60" s="432">
        <f t="shared" si="26"/>
        <v>0</v>
      </c>
      <c r="BE60" s="432">
        <f t="shared" si="27"/>
        <v>0</v>
      </c>
      <c r="BF60" s="432">
        <f t="shared" si="28"/>
        <v>0</v>
      </c>
      <c r="BG60" s="399" t="s">
        <v>68</v>
      </c>
      <c r="BH60" s="432">
        <f t="shared" si="29"/>
        <v>0</v>
      </c>
      <c r="BI60" s="399" t="s">
        <v>1564</v>
      </c>
      <c r="BJ60" s="431" t="s">
        <v>1731</v>
      </c>
    </row>
    <row r="61" spans="1:62" s="381" customFormat="1" ht="24">
      <c r="A61" s="421" t="s">
        <v>1732</v>
      </c>
      <c r="B61" s="421" t="s">
        <v>1526</v>
      </c>
      <c r="C61" s="422" t="s">
        <v>1733</v>
      </c>
      <c r="D61" s="423" t="s">
        <v>1734</v>
      </c>
      <c r="E61" s="424" t="s">
        <v>1735</v>
      </c>
      <c r="F61" s="425">
        <v>56</v>
      </c>
      <c r="G61" s="377"/>
      <c r="H61" s="426">
        <f t="shared" si="20"/>
        <v>0</v>
      </c>
      <c r="I61" s="393"/>
      <c r="J61" s="427" t="s">
        <v>1004</v>
      </c>
      <c r="K61" s="428" t="s">
        <v>1506</v>
      </c>
      <c r="L61" s="429">
        <v>0.457</v>
      </c>
      <c r="M61" s="429">
        <f t="shared" si="21"/>
        <v>25.592000000000002</v>
      </c>
      <c r="N61" s="429">
        <v>0.00026</v>
      </c>
      <c r="O61" s="429">
        <f t="shared" si="22"/>
        <v>0.014559999999999998</v>
      </c>
      <c r="P61" s="429">
        <v>0</v>
      </c>
      <c r="Q61" s="430">
        <f t="shared" si="23"/>
        <v>0</v>
      </c>
      <c r="R61" s="379"/>
      <c r="S61" s="379"/>
      <c r="T61" s="379"/>
      <c r="U61" s="379"/>
      <c r="V61" s="379"/>
      <c r="W61" s="379"/>
      <c r="X61" s="379"/>
      <c r="Y61" s="379"/>
      <c r="Z61" s="379"/>
      <c r="AA61" s="379"/>
      <c r="AB61" s="379"/>
      <c r="AO61" s="431" t="s">
        <v>1564</v>
      </c>
      <c r="AQ61" s="431" t="s">
        <v>1526</v>
      </c>
      <c r="AR61" s="431" t="s">
        <v>1407</v>
      </c>
      <c r="AV61" s="399" t="s">
        <v>1523</v>
      </c>
      <c r="BB61" s="432">
        <f t="shared" si="24"/>
        <v>0</v>
      </c>
      <c r="BC61" s="432">
        <f t="shared" si="25"/>
        <v>0</v>
      </c>
      <c r="BD61" s="432">
        <f t="shared" si="26"/>
        <v>0</v>
      </c>
      <c r="BE61" s="432">
        <f t="shared" si="27"/>
        <v>0</v>
      </c>
      <c r="BF61" s="432">
        <f t="shared" si="28"/>
        <v>0</v>
      </c>
      <c r="BG61" s="399" t="s">
        <v>68</v>
      </c>
      <c r="BH61" s="432">
        <f t="shared" si="29"/>
        <v>0</v>
      </c>
      <c r="BI61" s="399" t="s">
        <v>1564</v>
      </c>
      <c r="BJ61" s="431" t="s">
        <v>1736</v>
      </c>
    </row>
    <row r="62" spans="1:62" s="381" customFormat="1" ht="24">
      <c r="A62" s="421" t="s">
        <v>1737</v>
      </c>
      <c r="B62" s="421" t="s">
        <v>1526</v>
      </c>
      <c r="C62" s="422" t="s">
        <v>1738</v>
      </c>
      <c r="D62" s="423" t="s">
        <v>1739</v>
      </c>
      <c r="E62" s="424" t="s">
        <v>108</v>
      </c>
      <c r="F62" s="425">
        <v>1.43</v>
      </c>
      <c r="G62" s="377"/>
      <c r="H62" s="426">
        <f t="shared" si="20"/>
        <v>0</v>
      </c>
      <c r="I62" s="393"/>
      <c r="J62" s="427" t="s">
        <v>1004</v>
      </c>
      <c r="K62" s="428" t="s">
        <v>1506</v>
      </c>
      <c r="L62" s="429">
        <v>0.2</v>
      </c>
      <c r="M62" s="429">
        <f t="shared" si="21"/>
        <v>0.286</v>
      </c>
      <c r="N62" s="429">
        <v>0.00034</v>
      </c>
      <c r="O62" s="429">
        <f t="shared" si="22"/>
        <v>0.0004862</v>
      </c>
      <c r="P62" s="429">
        <v>0</v>
      </c>
      <c r="Q62" s="430">
        <f t="shared" si="23"/>
        <v>0</v>
      </c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O62" s="431" t="s">
        <v>1564</v>
      </c>
      <c r="AQ62" s="431" t="s">
        <v>1526</v>
      </c>
      <c r="AR62" s="431" t="s">
        <v>1407</v>
      </c>
      <c r="AV62" s="399" t="s">
        <v>1523</v>
      </c>
      <c r="BB62" s="432">
        <f t="shared" si="24"/>
        <v>0</v>
      </c>
      <c r="BC62" s="432">
        <f t="shared" si="25"/>
        <v>0</v>
      </c>
      <c r="BD62" s="432">
        <f t="shared" si="26"/>
        <v>0</v>
      </c>
      <c r="BE62" s="432">
        <f t="shared" si="27"/>
        <v>0</v>
      </c>
      <c r="BF62" s="432">
        <f t="shared" si="28"/>
        <v>0</v>
      </c>
      <c r="BG62" s="399" t="s">
        <v>68</v>
      </c>
      <c r="BH62" s="432">
        <f t="shared" si="29"/>
        <v>0</v>
      </c>
      <c r="BI62" s="399" t="s">
        <v>1564</v>
      </c>
      <c r="BJ62" s="431" t="s">
        <v>1740</v>
      </c>
    </row>
    <row r="63" spans="1:62" s="381" customFormat="1" ht="24">
      <c r="A63" s="421" t="s">
        <v>1741</v>
      </c>
      <c r="B63" s="421" t="s">
        <v>1526</v>
      </c>
      <c r="C63" s="422" t="s">
        <v>1742</v>
      </c>
      <c r="D63" s="423" t="s">
        <v>1743</v>
      </c>
      <c r="E63" s="424" t="s">
        <v>108</v>
      </c>
      <c r="F63" s="425">
        <v>1.43</v>
      </c>
      <c r="G63" s="377"/>
      <c r="H63" s="426">
        <f t="shared" si="20"/>
        <v>0</v>
      </c>
      <c r="I63" s="393"/>
      <c r="J63" s="427" t="s">
        <v>1004</v>
      </c>
      <c r="K63" s="428" t="s">
        <v>1506</v>
      </c>
      <c r="L63" s="429">
        <v>0.22</v>
      </c>
      <c r="M63" s="429">
        <f t="shared" si="21"/>
        <v>0.3146</v>
      </c>
      <c r="N63" s="429">
        <v>0.0005</v>
      </c>
      <c r="O63" s="429">
        <f t="shared" si="22"/>
        <v>0.000715</v>
      </c>
      <c r="P63" s="429">
        <v>0</v>
      </c>
      <c r="Q63" s="430">
        <f t="shared" si="23"/>
        <v>0</v>
      </c>
      <c r="R63" s="379"/>
      <c r="S63" s="379"/>
      <c r="T63" s="379"/>
      <c r="U63" s="379"/>
      <c r="V63" s="379"/>
      <c r="W63" s="379"/>
      <c r="X63" s="379"/>
      <c r="Y63" s="379"/>
      <c r="Z63" s="379"/>
      <c r="AA63" s="379"/>
      <c r="AB63" s="379"/>
      <c r="AO63" s="431" t="s">
        <v>1564</v>
      </c>
      <c r="AQ63" s="431" t="s">
        <v>1526</v>
      </c>
      <c r="AR63" s="431" t="s">
        <v>1407</v>
      </c>
      <c r="AV63" s="399" t="s">
        <v>1523</v>
      </c>
      <c r="BB63" s="432">
        <f t="shared" si="24"/>
        <v>0</v>
      </c>
      <c r="BC63" s="432">
        <f t="shared" si="25"/>
        <v>0</v>
      </c>
      <c r="BD63" s="432">
        <f t="shared" si="26"/>
        <v>0</v>
      </c>
      <c r="BE63" s="432">
        <f t="shared" si="27"/>
        <v>0</v>
      </c>
      <c r="BF63" s="432">
        <f t="shared" si="28"/>
        <v>0</v>
      </c>
      <c r="BG63" s="399" t="s">
        <v>68</v>
      </c>
      <c r="BH63" s="432">
        <f t="shared" si="29"/>
        <v>0</v>
      </c>
      <c r="BI63" s="399" t="s">
        <v>1564</v>
      </c>
      <c r="BJ63" s="431" t="s">
        <v>1744</v>
      </c>
    </row>
    <row r="64" spans="1:62" s="381" customFormat="1" ht="24">
      <c r="A64" s="421" t="s">
        <v>1745</v>
      </c>
      <c r="B64" s="421" t="s">
        <v>1526</v>
      </c>
      <c r="C64" s="422" t="s">
        <v>1746</v>
      </c>
      <c r="D64" s="423" t="s">
        <v>1747</v>
      </c>
      <c r="E64" s="424" t="s">
        <v>108</v>
      </c>
      <c r="F64" s="425">
        <v>1.43</v>
      </c>
      <c r="G64" s="377"/>
      <c r="H64" s="426">
        <f t="shared" si="20"/>
        <v>0</v>
      </c>
      <c r="I64" s="393"/>
      <c r="J64" s="427" t="s">
        <v>1004</v>
      </c>
      <c r="K64" s="428" t="s">
        <v>1506</v>
      </c>
      <c r="L64" s="429">
        <v>0.26</v>
      </c>
      <c r="M64" s="429">
        <f t="shared" si="21"/>
        <v>0.3718</v>
      </c>
      <c r="N64" s="429">
        <v>0.0007</v>
      </c>
      <c r="O64" s="429">
        <f t="shared" si="22"/>
        <v>0.001001</v>
      </c>
      <c r="P64" s="429">
        <v>0</v>
      </c>
      <c r="Q64" s="430">
        <f t="shared" si="23"/>
        <v>0</v>
      </c>
      <c r="R64" s="379"/>
      <c r="S64" s="379"/>
      <c r="T64" s="379"/>
      <c r="U64" s="379"/>
      <c r="V64" s="379"/>
      <c r="W64" s="379"/>
      <c r="X64" s="379"/>
      <c r="Y64" s="379"/>
      <c r="Z64" s="379"/>
      <c r="AA64" s="379"/>
      <c r="AB64" s="379"/>
      <c r="AO64" s="431" t="s">
        <v>1564</v>
      </c>
      <c r="AQ64" s="431" t="s">
        <v>1526</v>
      </c>
      <c r="AR64" s="431" t="s">
        <v>1407</v>
      </c>
      <c r="AV64" s="399" t="s">
        <v>1523</v>
      </c>
      <c r="BB64" s="432">
        <f t="shared" si="24"/>
        <v>0</v>
      </c>
      <c r="BC64" s="432">
        <f t="shared" si="25"/>
        <v>0</v>
      </c>
      <c r="BD64" s="432">
        <f t="shared" si="26"/>
        <v>0</v>
      </c>
      <c r="BE64" s="432">
        <f t="shared" si="27"/>
        <v>0</v>
      </c>
      <c r="BF64" s="432">
        <f t="shared" si="28"/>
        <v>0</v>
      </c>
      <c r="BG64" s="399" t="s">
        <v>68</v>
      </c>
      <c r="BH64" s="432">
        <f t="shared" si="29"/>
        <v>0</v>
      </c>
      <c r="BI64" s="399" t="s">
        <v>1564</v>
      </c>
      <c r="BJ64" s="431" t="s">
        <v>1748</v>
      </c>
    </row>
    <row r="65" spans="1:62" s="381" customFormat="1" ht="24">
      <c r="A65" s="421" t="s">
        <v>1749</v>
      </c>
      <c r="B65" s="421" t="s">
        <v>1526</v>
      </c>
      <c r="C65" s="422" t="s">
        <v>1750</v>
      </c>
      <c r="D65" s="423" t="s">
        <v>1751</v>
      </c>
      <c r="E65" s="424" t="s">
        <v>108</v>
      </c>
      <c r="F65" s="425">
        <v>1.43</v>
      </c>
      <c r="G65" s="377"/>
      <c r="H65" s="426">
        <f t="shared" si="20"/>
        <v>0</v>
      </c>
      <c r="I65" s="393"/>
      <c r="J65" s="427" t="s">
        <v>1004</v>
      </c>
      <c r="K65" s="428" t="s">
        <v>1506</v>
      </c>
      <c r="L65" s="429">
        <v>0.34</v>
      </c>
      <c r="M65" s="429">
        <f t="shared" si="21"/>
        <v>0.4862</v>
      </c>
      <c r="N65" s="429">
        <v>0.00107</v>
      </c>
      <c r="O65" s="429">
        <f t="shared" si="22"/>
        <v>0.0015301</v>
      </c>
      <c r="P65" s="429">
        <v>0</v>
      </c>
      <c r="Q65" s="430">
        <f t="shared" si="23"/>
        <v>0</v>
      </c>
      <c r="R65" s="379"/>
      <c r="S65" s="379"/>
      <c r="T65" s="379"/>
      <c r="U65" s="379"/>
      <c r="V65" s="379"/>
      <c r="W65" s="379"/>
      <c r="X65" s="379"/>
      <c r="Y65" s="379"/>
      <c r="Z65" s="379"/>
      <c r="AA65" s="379"/>
      <c r="AB65" s="379"/>
      <c r="AO65" s="431" t="s">
        <v>1564</v>
      </c>
      <c r="AQ65" s="431" t="s">
        <v>1526</v>
      </c>
      <c r="AR65" s="431" t="s">
        <v>1407</v>
      </c>
      <c r="AV65" s="399" t="s">
        <v>1523</v>
      </c>
      <c r="BB65" s="432">
        <f t="shared" si="24"/>
        <v>0</v>
      </c>
      <c r="BC65" s="432">
        <f t="shared" si="25"/>
        <v>0</v>
      </c>
      <c r="BD65" s="432">
        <f t="shared" si="26"/>
        <v>0</v>
      </c>
      <c r="BE65" s="432">
        <f t="shared" si="27"/>
        <v>0</v>
      </c>
      <c r="BF65" s="432">
        <f t="shared" si="28"/>
        <v>0</v>
      </c>
      <c r="BG65" s="399" t="s">
        <v>68</v>
      </c>
      <c r="BH65" s="432">
        <f t="shared" si="29"/>
        <v>0</v>
      </c>
      <c r="BI65" s="399" t="s">
        <v>1564</v>
      </c>
      <c r="BJ65" s="431" t="s">
        <v>1752</v>
      </c>
    </row>
    <row r="66" spans="1:62" s="381" customFormat="1" ht="24">
      <c r="A66" s="421" t="s">
        <v>1753</v>
      </c>
      <c r="B66" s="421" t="s">
        <v>1526</v>
      </c>
      <c r="C66" s="422" t="s">
        <v>1754</v>
      </c>
      <c r="D66" s="423" t="s">
        <v>1755</v>
      </c>
      <c r="E66" s="424" t="s">
        <v>108</v>
      </c>
      <c r="F66" s="425">
        <v>2</v>
      </c>
      <c r="G66" s="377"/>
      <c r="H66" s="426">
        <f t="shared" si="20"/>
        <v>0</v>
      </c>
      <c r="I66" s="393"/>
      <c r="J66" s="427" t="s">
        <v>1004</v>
      </c>
      <c r="K66" s="428" t="s">
        <v>1506</v>
      </c>
      <c r="L66" s="429">
        <v>0.165</v>
      </c>
      <c r="M66" s="429">
        <f t="shared" si="21"/>
        <v>0.33</v>
      </c>
      <c r="N66" s="429">
        <v>2E-05</v>
      </c>
      <c r="O66" s="429">
        <f t="shared" si="22"/>
        <v>4E-05</v>
      </c>
      <c r="P66" s="429">
        <v>0</v>
      </c>
      <c r="Q66" s="430">
        <f t="shared" si="23"/>
        <v>0</v>
      </c>
      <c r="R66" s="379"/>
      <c r="S66" s="379"/>
      <c r="T66" s="379"/>
      <c r="U66" s="379"/>
      <c r="V66" s="379"/>
      <c r="W66" s="379"/>
      <c r="X66" s="379"/>
      <c r="Y66" s="379"/>
      <c r="Z66" s="379"/>
      <c r="AA66" s="379"/>
      <c r="AB66" s="379"/>
      <c r="AO66" s="431" t="s">
        <v>1564</v>
      </c>
      <c r="AQ66" s="431" t="s">
        <v>1526</v>
      </c>
      <c r="AR66" s="431" t="s">
        <v>1407</v>
      </c>
      <c r="AV66" s="399" t="s">
        <v>1523</v>
      </c>
      <c r="BB66" s="432">
        <f t="shared" si="24"/>
        <v>0</v>
      </c>
      <c r="BC66" s="432">
        <f t="shared" si="25"/>
        <v>0</v>
      </c>
      <c r="BD66" s="432">
        <f t="shared" si="26"/>
        <v>0</v>
      </c>
      <c r="BE66" s="432">
        <f t="shared" si="27"/>
        <v>0</v>
      </c>
      <c r="BF66" s="432">
        <f t="shared" si="28"/>
        <v>0</v>
      </c>
      <c r="BG66" s="399" t="s">
        <v>68</v>
      </c>
      <c r="BH66" s="432">
        <f t="shared" si="29"/>
        <v>0</v>
      </c>
      <c r="BI66" s="399" t="s">
        <v>1564</v>
      </c>
      <c r="BJ66" s="431" t="s">
        <v>1756</v>
      </c>
    </row>
    <row r="67" spans="1:62" s="381" customFormat="1" ht="24">
      <c r="A67" s="433" t="s">
        <v>1757</v>
      </c>
      <c r="B67" s="433" t="s">
        <v>1550</v>
      </c>
      <c r="C67" s="434" t="s">
        <v>1758</v>
      </c>
      <c r="D67" s="435" t="s">
        <v>1759</v>
      </c>
      <c r="E67" s="436" t="s">
        <v>108</v>
      </c>
      <c r="F67" s="437">
        <v>2</v>
      </c>
      <c r="G67" s="378"/>
      <c r="H67" s="438">
        <f t="shared" si="20"/>
        <v>0</v>
      </c>
      <c r="I67" s="439"/>
      <c r="J67" s="440" t="s">
        <v>1004</v>
      </c>
      <c r="K67" s="441" t="s">
        <v>1506</v>
      </c>
      <c r="L67" s="429">
        <v>0</v>
      </c>
      <c r="M67" s="429">
        <f t="shared" si="21"/>
        <v>0</v>
      </c>
      <c r="N67" s="429">
        <v>0.00018</v>
      </c>
      <c r="O67" s="429">
        <f t="shared" si="22"/>
        <v>0.00036</v>
      </c>
      <c r="P67" s="429">
        <v>0</v>
      </c>
      <c r="Q67" s="430">
        <f t="shared" si="23"/>
        <v>0</v>
      </c>
      <c r="R67" s="379"/>
      <c r="S67" s="379"/>
      <c r="T67" s="379"/>
      <c r="U67" s="379"/>
      <c r="V67" s="379"/>
      <c r="W67" s="379"/>
      <c r="X67" s="379"/>
      <c r="Y67" s="379"/>
      <c r="Z67" s="379"/>
      <c r="AA67" s="379"/>
      <c r="AB67" s="379"/>
      <c r="AO67" s="431" t="s">
        <v>1614</v>
      </c>
      <c r="AQ67" s="431" t="s">
        <v>1550</v>
      </c>
      <c r="AR67" s="431" t="s">
        <v>1407</v>
      </c>
      <c r="AV67" s="399" t="s">
        <v>1523</v>
      </c>
      <c r="BB67" s="432">
        <f t="shared" si="24"/>
        <v>0</v>
      </c>
      <c r="BC67" s="432">
        <f t="shared" si="25"/>
        <v>0</v>
      </c>
      <c r="BD67" s="432">
        <f t="shared" si="26"/>
        <v>0</v>
      </c>
      <c r="BE67" s="432">
        <f t="shared" si="27"/>
        <v>0</v>
      </c>
      <c r="BF67" s="432">
        <f t="shared" si="28"/>
        <v>0</v>
      </c>
      <c r="BG67" s="399" t="s">
        <v>68</v>
      </c>
      <c r="BH67" s="432">
        <f t="shared" si="29"/>
        <v>0</v>
      </c>
      <c r="BI67" s="399" t="s">
        <v>1564</v>
      </c>
      <c r="BJ67" s="431" t="s">
        <v>1760</v>
      </c>
    </row>
    <row r="68" spans="1:62" s="381" customFormat="1" ht="24">
      <c r="A68" s="433" t="s">
        <v>1761</v>
      </c>
      <c r="B68" s="433" t="s">
        <v>1550</v>
      </c>
      <c r="C68" s="434" t="s">
        <v>1762</v>
      </c>
      <c r="D68" s="435" t="s">
        <v>1763</v>
      </c>
      <c r="E68" s="436" t="s">
        <v>108</v>
      </c>
      <c r="F68" s="437">
        <v>2</v>
      </c>
      <c r="G68" s="378"/>
      <c r="H68" s="438">
        <f t="shared" si="20"/>
        <v>0</v>
      </c>
      <c r="I68" s="439"/>
      <c r="J68" s="440" t="s">
        <v>1004</v>
      </c>
      <c r="K68" s="441" t="s">
        <v>1506</v>
      </c>
      <c r="L68" s="429">
        <v>0</v>
      </c>
      <c r="M68" s="429">
        <f t="shared" si="21"/>
        <v>0</v>
      </c>
      <c r="N68" s="429">
        <v>0.00062</v>
      </c>
      <c r="O68" s="429">
        <f t="shared" si="22"/>
        <v>0.00124</v>
      </c>
      <c r="P68" s="429">
        <v>0</v>
      </c>
      <c r="Q68" s="430">
        <f t="shared" si="23"/>
        <v>0</v>
      </c>
      <c r="R68" s="379"/>
      <c r="S68" s="379"/>
      <c r="T68" s="379"/>
      <c r="U68" s="379"/>
      <c r="V68" s="379"/>
      <c r="W68" s="379"/>
      <c r="X68" s="379"/>
      <c r="Y68" s="379"/>
      <c r="Z68" s="379"/>
      <c r="AA68" s="379"/>
      <c r="AB68" s="379"/>
      <c r="AO68" s="431" t="s">
        <v>1614</v>
      </c>
      <c r="AQ68" s="431" t="s">
        <v>1550</v>
      </c>
      <c r="AR68" s="431" t="s">
        <v>1407</v>
      </c>
      <c r="AV68" s="399" t="s">
        <v>1523</v>
      </c>
      <c r="BB68" s="432">
        <f t="shared" si="24"/>
        <v>0</v>
      </c>
      <c r="BC68" s="432">
        <f t="shared" si="25"/>
        <v>0</v>
      </c>
      <c r="BD68" s="432">
        <f t="shared" si="26"/>
        <v>0</v>
      </c>
      <c r="BE68" s="432">
        <f t="shared" si="27"/>
        <v>0</v>
      </c>
      <c r="BF68" s="432">
        <f t="shared" si="28"/>
        <v>0</v>
      </c>
      <c r="BG68" s="399" t="s">
        <v>68</v>
      </c>
      <c r="BH68" s="432">
        <f t="shared" si="29"/>
        <v>0</v>
      </c>
      <c r="BI68" s="399" t="s">
        <v>1564</v>
      </c>
      <c r="BJ68" s="431" t="s">
        <v>1764</v>
      </c>
    </row>
    <row r="69" spans="1:62" s="381" customFormat="1" ht="24">
      <c r="A69" s="421" t="s">
        <v>1765</v>
      </c>
      <c r="B69" s="421" t="s">
        <v>1526</v>
      </c>
      <c r="C69" s="422" t="s">
        <v>1766</v>
      </c>
      <c r="D69" s="423" t="s">
        <v>1767</v>
      </c>
      <c r="E69" s="424" t="s">
        <v>108</v>
      </c>
      <c r="F69" s="425">
        <v>2</v>
      </c>
      <c r="G69" s="377"/>
      <c r="H69" s="426">
        <f t="shared" si="20"/>
        <v>0</v>
      </c>
      <c r="I69" s="393"/>
      <c r="J69" s="427" t="s">
        <v>1004</v>
      </c>
      <c r="K69" s="428" t="s">
        <v>1506</v>
      </c>
      <c r="L69" s="429">
        <v>0.207</v>
      </c>
      <c r="M69" s="429">
        <f t="shared" si="21"/>
        <v>0.414</v>
      </c>
      <c r="N69" s="429">
        <v>2E-05</v>
      </c>
      <c r="O69" s="429">
        <f t="shared" si="22"/>
        <v>4E-05</v>
      </c>
      <c r="P69" s="429">
        <v>0</v>
      </c>
      <c r="Q69" s="430">
        <f t="shared" si="23"/>
        <v>0</v>
      </c>
      <c r="R69" s="379"/>
      <c r="S69" s="379"/>
      <c r="T69" s="379"/>
      <c r="U69" s="379"/>
      <c r="V69" s="379"/>
      <c r="W69" s="379"/>
      <c r="X69" s="379"/>
      <c r="Y69" s="379"/>
      <c r="Z69" s="379"/>
      <c r="AA69" s="379"/>
      <c r="AB69" s="379"/>
      <c r="AO69" s="431" t="s">
        <v>1564</v>
      </c>
      <c r="AQ69" s="431" t="s">
        <v>1526</v>
      </c>
      <c r="AR69" s="431" t="s">
        <v>1407</v>
      </c>
      <c r="AV69" s="399" t="s">
        <v>1523</v>
      </c>
      <c r="BB69" s="432">
        <f t="shared" si="24"/>
        <v>0</v>
      </c>
      <c r="BC69" s="432">
        <f t="shared" si="25"/>
        <v>0</v>
      </c>
      <c r="BD69" s="432">
        <f t="shared" si="26"/>
        <v>0</v>
      </c>
      <c r="BE69" s="432">
        <f t="shared" si="27"/>
        <v>0</v>
      </c>
      <c r="BF69" s="432">
        <f t="shared" si="28"/>
        <v>0</v>
      </c>
      <c r="BG69" s="399" t="s">
        <v>68</v>
      </c>
      <c r="BH69" s="432">
        <f t="shared" si="29"/>
        <v>0</v>
      </c>
      <c r="BI69" s="399" t="s">
        <v>1564</v>
      </c>
      <c r="BJ69" s="431" t="s">
        <v>1768</v>
      </c>
    </row>
    <row r="70" spans="1:62" s="381" customFormat="1" ht="24">
      <c r="A70" s="421" t="s">
        <v>1769</v>
      </c>
      <c r="B70" s="421" t="s">
        <v>1526</v>
      </c>
      <c r="C70" s="422" t="s">
        <v>1770</v>
      </c>
      <c r="D70" s="423" t="s">
        <v>1771</v>
      </c>
      <c r="E70" s="424" t="s">
        <v>195</v>
      </c>
      <c r="F70" s="425">
        <v>465</v>
      </c>
      <c r="G70" s="377"/>
      <c r="H70" s="426">
        <f t="shared" si="20"/>
        <v>0</v>
      </c>
      <c r="I70" s="393"/>
      <c r="J70" s="427" t="s">
        <v>1004</v>
      </c>
      <c r="K70" s="428" t="s">
        <v>1506</v>
      </c>
      <c r="L70" s="429">
        <v>0.067</v>
      </c>
      <c r="M70" s="429">
        <f t="shared" si="21"/>
        <v>31.155</v>
      </c>
      <c r="N70" s="429">
        <v>0.00019</v>
      </c>
      <c r="O70" s="429">
        <f t="shared" si="22"/>
        <v>0.08835</v>
      </c>
      <c r="P70" s="429">
        <v>0</v>
      </c>
      <c r="Q70" s="430">
        <f t="shared" si="23"/>
        <v>0</v>
      </c>
      <c r="R70" s="379"/>
      <c r="S70" s="379"/>
      <c r="T70" s="379"/>
      <c r="U70" s="379"/>
      <c r="V70" s="379"/>
      <c r="W70" s="379"/>
      <c r="X70" s="379"/>
      <c r="Y70" s="379"/>
      <c r="Z70" s="379"/>
      <c r="AA70" s="379"/>
      <c r="AB70" s="379"/>
      <c r="AO70" s="431" t="s">
        <v>1564</v>
      </c>
      <c r="AQ70" s="431" t="s">
        <v>1526</v>
      </c>
      <c r="AR70" s="431" t="s">
        <v>1407</v>
      </c>
      <c r="AV70" s="399" t="s">
        <v>1523</v>
      </c>
      <c r="BB70" s="432">
        <f t="shared" si="24"/>
        <v>0</v>
      </c>
      <c r="BC70" s="432">
        <f t="shared" si="25"/>
        <v>0</v>
      </c>
      <c r="BD70" s="432">
        <f t="shared" si="26"/>
        <v>0</v>
      </c>
      <c r="BE70" s="432">
        <f t="shared" si="27"/>
        <v>0</v>
      </c>
      <c r="BF70" s="432">
        <f t="shared" si="28"/>
        <v>0</v>
      </c>
      <c r="BG70" s="399" t="s">
        <v>68</v>
      </c>
      <c r="BH70" s="432">
        <f t="shared" si="29"/>
        <v>0</v>
      </c>
      <c r="BI70" s="399" t="s">
        <v>1564</v>
      </c>
      <c r="BJ70" s="431" t="s">
        <v>1772</v>
      </c>
    </row>
    <row r="71" spans="1:62" s="381" customFormat="1" ht="36">
      <c r="A71" s="421" t="s">
        <v>1773</v>
      </c>
      <c r="B71" s="421" t="s">
        <v>1526</v>
      </c>
      <c r="C71" s="422" t="s">
        <v>1774</v>
      </c>
      <c r="D71" s="423" t="s">
        <v>1775</v>
      </c>
      <c r="E71" s="424" t="s">
        <v>133</v>
      </c>
      <c r="F71" s="425">
        <v>0.145</v>
      </c>
      <c r="G71" s="377"/>
      <c r="H71" s="426">
        <f t="shared" si="20"/>
        <v>0</v>
      </c>
      <c r="I71" s="393"/>
      <c r="J71" s="427" t="s">
        <v>1004</v>
      </c>
      <c r="K71" s="428" t="s">
        <v>1506</v>
      </c>
      <c r="L71" s="429">
        <v>4.93</v>
      </c>
      <c r="M71" s="429">
        <f t="shared" si="21"/>
        <v>0.7148499999999999</v>
      </c>
      <c r="N71" s="429">
        <v>0</v>
      </c>
      <c r="O71" s="429">
        <f t="shared" si="22"/>
        <v>0</v>
      </c>
      <c r="P71" s="429">
        <v>0</v>
      </c>
      <c r="Q71" s="430">
        <f t="shared" si="23"/>
        <v>0</v>
      </c>
      <c r="R71" s="379"/>
      <c r="S71" s="379"/>
      <c r="T71" s="379"/>
      <c r="U71" s="379"/>
      <c r="V71" s="379"/>
      <c r="W71" s="379"/>
      <c r="X71" s="379"/>
      <c r="Y71" s="379"/>
      <c r="Z71" s="379"/>
      <c r="AA71" s="379"/>
      <c r="AB71" s="379"/>
      <c r="AO71" s="431" t="s">
        <v>1564</v>
      </c>
      <c r="AQ71" s="431" t="s">
        <v>1526</v>
      </c>
      <c r="AR71" s="431" t="s">
        <v>1407</v>
      </c>
      <c r="AV71" s="399" t="s">
        <v>1523</v>
      </c>
      <c r="BB71" s="432">
        <f t="shared" si="24"/>
        <v>0</v>
      </c>
      <c r="BC71" s="432">
        <f t="shared" si="25"/>
        <v>0</v>
      </c>
      <c r="BD71" s="432">
        <f t="shared" si="26"/>
        <v>0</v>
      </c>
      <c r="BE71" s="432">
        <f t="shared" si="27"/>
        <v>0</v>
      </c>
      <c r="BF71" s="432">
        <f t="shared" si="28"/>
        <v>0</v>
      </c>
      <c r="BG71" s="399" t="s">
        <v>68</v>
      </c>
      <c r="BH71" s="432">
        <f t="shared" si="29"/>
        <v>0</v>
      </c>
      <c r="BI71" s="399" t="s">
        <v>1564</v>
      </c>
      <c r="BJ71" s="431" t="s">
        <v>1776</v>
      </c>
    </row>
    <row r="72" spans="1:62" s="381" customFormat="1" ht="24">
      <c r="A72" s="421" t="s">
        <v>1777</v>
      </c>
      <c r="B72" s="421" t="s">
        <v>1526</v>
      </c>
      <c r="C72" s="422" t="s">
        <v>1778</v>
      </c>
      <c r="D72" s="423" t="s">
        <v>1779</v>
      </c>
      <c r="E72" s="424" t="s">
        <v>133</v>
      </c>
      <c r="F72" s="425">
        <v>1.471</v>
      </c>
      <c r="G72" s="377"/>
      <c r="H72" s="426">
        <f t="shared" si="20"/>
        <v>0</v>
      </c>
      <c r="I72" s="393"/>
      <c r="J72" s="427" t="s">
        <v>1004</v>
      </c>
      <c r="K72" s="428" t="s">
        <v>1506</v>
      </c>
      <c r="L72" s="429">
        <v>1.421</v>
      </c>
      <c r="M72" s="429">
        <f t="shared" si="21"/>
        <v>2.090291</v>
      </c>
      <c r="N72" s="429">
        <v>0</v>
      </c>
      <c r="O72" s="429">
        <f t="shared" si="22"/>
        <v>0</v>
      </c>
      <c r="P72" s="429">
        <v>0</v>
      </c>
      <c r="Q72" s="430">
        <f t="shared" si="23"/>
        <v>0</v>
      </c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379"/>
      <c r="AO72" s="431" t="s">
        <v>1564</v>
      </c>
      <c r="AQ72" s="431" t="s">
        <v>1526</v>
      </c>
      <c r="AR72" s="431" t="s">
        <v>1407</v>
      </c>
      <c r="AV72" s="399" t="s">
        <v>1523</v>
      </c>
      <c r="BB72" s="432">
        <f t="shared" si="24"/>
        <v>0</v>
      </c>
      <c r="BC72" s="432">
        <f t="shared" si="25"/>
        <v>0</v>
      </c>
      <c r="BD72" s="432">
        <f t="shared" si="26"/>
        <v>0</v>
      </c>
      <c r="BE72" s="432">
        <f t="shared" si="27"/>
        <v>0</v>
      </c>
      <c r="BF72" s="432">
        <f t="shared" si="28"/>
        <v>0</v>
      </c>
      <c r="BG72" s="399" t="s">
        <v>68</v>
      </c>
      <c r="BH72" s="432">
        <f t="shared" si="29"/>
        <v>0</v>
      </c>
      <c r="BI72" s="399" t="s">
        <v>1564</v>
      </c>
      <c r="BJ72" s="431" t="s">
        <v>1780</v>
      </c>
    </row>
    <row r="73" spans="2:60" s="442" customFormat="1" ht="34.5" customHeight="1">
      <c r="B73" s="443" t="s">
        <v>1520</v>
      </c>
      <c r="C73" s="444" t="s">
        <v>728</v>
      </c>
      <c r="D73" s="444" t="s">
        <v>1781</v>
      </c>
      <c r="G73" s="458"/>
      <c r="H73" s="445">
        <f>BH73</f>
        <v>0</v>
      </c>
      <c r="I73" s="446"/>
      <c r="J73" s="447"/>
      <c r="K73" s="448"/>
      <c r="L73" s="448"/>
      <c r="M73" s="449">
        <f>SUM(M74:M94)</f>
        <v>97.35317600000002</v>
      </c>
      <c r="N73" s="448"/>
      <c r="O73" s="449">
        <f>SUM(O74:O94)</f>
        <v>0.7757299999999999</v>
      </c>
      <c r="P73" s="448"/>
      <c r="Q73" s="450">
        <f>SUM(Q74:Q94)</f>
        <v>0.7761699999999999</v>
      </c>
      <c r="AO73" s="443" t="s">
        <v>1407</v>
      </c>
      <c r="AQ73" s="451" t="s">
        <v>1520</v>
      </c>
      <c r="AR73" s="451" t="s">
        <v>68</v>
      </c>
      <c r="AV73" s="443" t="s">
        <v>1523</v>
      </c>
      <c r="BH73" s="452">
        <f>SUM(BH74:BH94)</f>
        <v>0</v>
      </c>
    </row>
    <row r="74" spans="1:62" s="381" customFormat="1" ht="12.75">
      <c r="A74" s="421" t="s">
        <v>1782</v>
      </c>
      <c r="B74" s="421" t="s">
        <v>1526</v>
      </c>
      <c r="C74" s="422" t="s">
        <v>1783</v>
      </c>
      <c r="D74" s="423" t="s">
        <v>1784</v>
      </c>
      <c r="E74" s="424" t="s">
        <v>79</v>
      </c>
      <c r="F74" s="425">
        <v>10</v>
      </c>
      <c r="G74" s="377"/>
      <c r="H74" s="426">
        <f aca="true" t="shared" si="30" ref="H74:H94">ROUND(G74*F74,2)</f>
        <v>0</v>
      </c>
      <c r="I74" s="393"/>
      <c r="J74" s="427" t="s">
        <v>1004</v>
      </c>
      <c r="K74" s="428" t="s">
        <v>1506</v>
      </c>
      <c r="L74" s="429">
        <v>0.465</v>
      </c>
      <c r="M74" s="429">
        <f aca="true" t="shared" si="31" ref="M74:M94">L74*F74</f>
        <v>4.65</v>
      </c>
      <c r="N74" s="429">
        <v>0</v>
      </c>
      <c r="O74" s="429">
        <f aca="true" t="shared" si="32" ref="O74:O94">N74*F74</f>
        <v>0</v>
      </c>
      <c r="P74" s="429">
        <v>0.0342</v>
      </c>
      <c r="Q74" s="430">
        <f aca="true" t="shared" si="33" ref="Q74:Q94">P74*F74</f>
        <v>0.342</v>
      </c>
      <c r="R74" s="379"/>
      <c r="S74" s="379"/>
      <c r="T74" s="379"/>
      <c r="U74" s="379"/>
      <c r="V74" s="379"/>
      <c r="W74" s="379"/>
      <c r="X74" s="379"/>
      <c r="Y74" s="379"/>
      <c r="Z74" s="379"/>
      <c r="AA74" s="379"/>
      <c r="AB74" s="379"/>
      <c r="AO74" s="431" t="s">
        <v>1564</v>
      </c>
      <c r="AQ74" s="431" t="s">
        <v>1526</v>
      </c>
      <c r="AR74" s="431" t="s">
        <v>1407</v>
      </c>
      <c r="AV74" s="399" t="s">
        <v>1523</v>
      </c>
      <c r="BB74" s="432">
        <f aca="true" t="shared" si="34" ref="BB74:BB94">IF(K74="základní",H74,0)</f>
        <v>0</v>
      </c>
      <c r="BC74" s="432">
        <f aca="true" t="shared" si="35" ref="BC74:BC94">IF(K74="snížená",H74,0)</f>
        <v>0</v>
      </c>
      <c r="BD74" s="432">
        <f aca="true" t="shared" si="36" ref="BD74:BD94">IF(K74="zákl. přenesená",H74,0)</f>
        <v>0</v>
      </c>
      <c r="BE74" s="432">
        <f aca="true" t="shared" si="37" ref="BE74:BE94">IF(K74="sníž. přenesená",H74,0)</f>
        <v>0</v>
      </c>
      <c r="BF74" s="432">
        <f aca="true" t="shared" si="38" ref="BF74:BF94">IF(K74="nulová",H74,0)</f>
        <v>0</v>
      </c>
      <c r="BG74" s="399" t="s">
        <v>68</v>
      </c>
      <c r="BH74" s="432">
        <f aca="true" t="shared" si="39" ref="BH74:BH94">ROUND(G74*F74,2)</f>
        <v>0</v>
      </c>
      <c r="BI74" s="399" t="s">
        <v>1564</v>
      </c>
      <c r="BJ74" s="431" t="s">
        <v>1785</v>
      </c>
    </row>
    <row r="75" spans="1:62" s="381" customFormat="1" ht="24">
      <c r="A75" s="421" t="s">
        <v>1786</v>
      </c>
      <c r="B75" s="421" t="s">
        <v>1526</v>
      </c>
      <c r="C75" s="422" t="s">
        <v>1787</v>
      </c>
      <c r="D75" s="423" t="s">
        <v>1788</v>
      </c>
      <c r="E75" s="424" t="s">
        <v>79</v>
      </c>
      <c r="F75" s="425">
        <v>2</v>
      </c>
      <c r="G75" s="377"/>
      <c r="H75" s="426">
        <f t="shared" si="30"/>
        <v>0</v>
      </c>
      <c r="I75" s="393"/>
      <c r="J75" s="427" t="s">
        <v>1004</v>
      </c>
      <c r="K75" s="428" t="s">
        <v>1506</v>
      </c>
      <c r="L75" s="429">
        <v>1.3</v>
      </c>
      <c r="M75" s="429">
        <f t="shared" si="31"/>
        <v>2.6</v>
      </c>
      <c r="N75" s="429">
        <v>0.00362</v>
      </c>
      <c r="O75" s="429">
        <f t="shared" si="32"/>
        <v>0.00724</v>
      </c>
      <c r="P75" s="429">
        <v>0</v>
      </c>
      <c r="Q75" s="430">
        <f t="shared" si="33"/>
        <v>0</v>
      </c>
      <c r="R75" s="379"/>
      <c r="S75" s="379"/>
      <c r="T75" s="379"/>
      <c r="U75" s="379"/>
      <c r="V75" s="379"/>
      <c r="W75" s="379"/>
      <c r="X75" s="379"/>
      <c r="Y75" s="379"/>
      <c r="Z75" s="379"/>
      <c r="AA75" s="379"/>
      <c r="AB75" s="379"/>
      <c r="AO75" s="431" t="s">
        <v>1564</v>
      </c>
      <c r="AQ75" s="431" t="s">
        <v>1526</v>
      </c>
      <c r="AR75" s="431" t="s">
        <v>1407</v>
      </c>
      <c r="AV75" s="399" t="s">
        <v>1523</v>
      </c>
      <c r="BB75" s="432">
        <f t="shared" si="34"/>
        <v>0</v>
      </c>
      <c r="BC75" s="432">
        <f t="shared" si="35"/>
        <v>0</v>
      </c>
      <c r="BD75" s="432">
        <f t="shared" si="36"/>
        <v>0</v>
      </c>
      <c r="BE75" s="432">
        <f t="shared" si="37"/>
        <v>0</v>
      </c>
      <c r="BF75" s="432">
        <f t="shared" si="38"/>
        <v>0</v>
      </c>
      <c r="BG75" s="399" t="s">
        <v>68</v>
      </c>
      <c r="BH75" s="432">
        <f t="shared" si="39"/>
        <v>0</v>
      </c>
      <c r="BI75" s="399" t="s">
        <v>1564</v>
      </c>
      <c r="BJ75" s="431" t="s">
        <v>1789</v>
      </c>
    </row>
    <row r="76" spans="1:62" s="381" customFormat="1" ht="36">
      <c r="A76" s="421" t="s">
        <v>1790</v>
      </c>
      <c r="B76" s="421" t="s">
        <v>1526</v>
      </c>
      <c r="C76" s="422" t="s">
        <v>1791</v>
      </c>
      <c r="D76" s="423" t="s">
        <v>1792</v>
      </c>
      <c r="E76" s="424" t="s">
        <v>79</v>
      </c>
      <c r="F76" s="425">
        <v>13</v>
      </c>
      <c r="G76" s="377"/>
      <c r="H76" s="426">
        <f t="shared" si="30"/>
        <v>0</v>
      </c>
      <c r="I76" s="393"/>
      <c r="J76" s="427" t="s">
        <v>1004</v>
      </c>
      <c r="K76" s="428" t="s">
        <v>1506</v>
      </c>
      <c r="L76" s="429">
        <v>1.1</v>
      </c>
      <c r="M76" s="429">
        <f t="shared" si="31"/>
        <v>14.3</v>
      </c>
      <c r="N76" s="429">
        <v>0.01697</v>
      </c>
      <c r="O76" s="429">
        <f t="shared" si="32"/>
        <v>0.22060999999999997</v>
      </c>
      <c r="P76" s="429">
        <v>0</v>
      </c>
      <c r="Q76" s="430">
        <f t="shared" si="33"/>
        <v>0</v>
      </c>
      <c r="R76" s="379"/>
      <c r="S76" s="379"/>
      <c r="T76" s="379"/>
      <c r="U76" s="379"/>
      <c r="V76" s="379"/>
      <c r="W76" s="379"/>
      <c r="X76" s="379"/>
      <c r="Y76" s="379"/>
      <c r="Z76" s="379"/>
      <c r="AA76" s="379"/>
      <c r="AB76" s="379"/>
      <c r="AO76" s="431" t="s">
        <v>1564</v>
      </c>
      <c r="AQ76" s="431" t="s">
        <v>1526</v>
      </c>
      <c r="AR76" s="431" t="s">
        <v>1407</v>
      </c>
      <c r="AV76" s="399" t="s">
        <v>1523</v>
      </c>
      <c r="BB76" s="432">
        <f t="shared" si="34"/>
        <v>0</v>
      </c>
      <c r="BC76" s="432">
        <f t="shared" si="35"/>
        <v>0</v>
      </c>
      <c r="BD76" s="432">
        <f t="shared" si="36"/>
        <v>0</v>
      </c>
      <c r="BE76" s="432">
        <f t="shared" si="37"/>
        <v>0</v>
      </c>
      <c r="BF76" s="432">
        <f t="shared" si="38"/>
        <v>0</v>
      </c>
      <c r="BG76" s="399" t="s">
        <v>68</v>
      </c>
      <c r="BH76" s="432">
        <f t="shared" si="39"/>
        <v>0</v>
      </c>
      <c r="BI76" s="399" t="s">
        <v>1564</v>
      </c>
      <c r="BJ76" s="431" t="s">
        <v>1793</v>
      </c>
    </row>
    <row r="77" spans="1:62" s="381" customFormat="1" ht="36">
      <c r="A77" s="421" t="s">
        <v>1794</v>
      </c>
      <c r="B77" s="421" t="s">
        <v>1526</v>
      </c>
      <c r="C77" s="422" t="s">
        <v>1795</v>
      </c>
      <c r="D77" s="423" t="s">
        <v>1792</v>
      </c>
      <c r="E77" s="424" t="s">
        <v>79</v>
      </c>
      <c r="F77" s="425">
        <v>2</v>
      </c>
      <c r="G77" s="377"/>
      <c r="H77" s="426">
        <f t="shared" si="30"/>
        <v>0</v>
      </c>
      <c r="I77" s="393"/>
      <c r="J77" s="427" t="s">
        <v>1004</v>
      </c>
      <c r="K77" s="428" t="s">
        <v>1506</v>
      </c>
      <c r="L77" s="429">
        <v>1.1</v>
      </c>
      <c r="M77" s="429">
        <f t="shared" si="31"/>
        <v>2.2</v>
      </c>
      <c r="N77" s="429">
        <v>0.01697</v>
      </c>
      <c r="O77" s="429">
        <f t="shared" si="32"/>
        <v>0.03394</v>
      </c>
      <c r="P77" s="429">
        <v>0</v>
      </c>
      <c r="Q77" s="430">
        <f t="shared" si="33"/>
        <v>0</v>
      </c>
      <c r="R77" s="379"/>
      <c r="S77" s="379"/>
      <c r="T77" s="379"/>
      <c r="U77" s="379"/>
      <c r="V77" s="379"/>
      <c r="W77" s="379"/>
      <c r="X77" s="379"/>
      <c r="Y77" s="379"/>
      <c r="Z77" s="379"/>
      <c r="AA77" s="379"/>
      <c r="AB77" s="379"/>
      <c r="AO77" s="431" t="s">
        <v>1564</v>
      </c>
      <c r="AQ77" s="431" t="s">
        <v>1526</v>
      </c>
      <c r="AR77" s="431" t="s">
        <v>1407</v>
      </c>
      <c r="AV77" s="399" t="s">
        <v>1523</v>
      </c>
      <c r="BB77" s="432">
        <f t="shared" si="34"/>
        <v>0</v>
      </c>
      <c r="BC77" s="432">
        <f t="shared" si="35"/>
        <v>0</v>
      </c>
      <c r="BD77" s="432">
        <f t="shared" si="36"/>
        <v>0</v>
      </c>
      <c r="BE77" s="432">
        <f t="shared" si="37"/>
        <v>0</v>
      </c>
      <c r="BF77" s="432">
        <f t="shared" si="38"/>
        <v>0</v>
      </c>
      <c r="BG77" s="399" t="s">
        <v>68</v>
      </c>
      <c r="BH77" s="432">
        <f t="shared" si="39"/>
        <v>0</v>
      </c>
      <c r="BI77" s="399" t="s">
        <v>1564</v>
      </c>
      <c r="BJ77" s="431" t="s">
        <v>1796</v>
      </c>
    </row>
    <row r="78" spans="1:62" s="381" customFormat="1" ht="24">
      <c r="A78" s="421" t="s">
        <v>1797</v>
      </c>
      <c r="B78" s="421" t="s">
        <v>1526</v>
      </c>
      <c r="C78" s="422" t="s">
        <v>1798</v>
      </c>
      <c r="D78" s="423" t="s">
        <v>1799</v>
      </c>
      <c r="E78" s="424" t="s">
        <v>79</v>
      </c>
      <c r="F78" s="425">
        <v>18</v>
      </c>
      <c r="G78" s="377"/>
      <c r="H78" s="426">
        <f t="shared" si="30"/>
        <v>0</v>
      </c>
      <c r="I78" s="393"/>
      <c r="J78" s="427" t="s">
        <v>1004</v>
      </c>
      <c r="K78" s="428" t="s">
        <v>1506</v>
      </c>
      <c r="L78" s="429">
        <v>0.362</v>
      </c>
      <c r="M78" s="429">
        <f t="shared" si="31"/>
        <v>6.516</v>
      </c>
      <c r="N78" s="429">
        <v>0</v>
      </c>
      <c r="O78" s="429">
        <f t="shared" si="32"/>
        <v>0</v>
      </c>
      <c r="P78" s="429">
        <v>0.01946</v>
      </c>
      <c r="Q78" s="430">
        <f t="shared" si="33"/>
        <v>0.35028000000000004</v>
      </c>
      <c r="R78" s="379"/>
      <c r="S78" s="379"/>
      <c r="T78" s="379"/>
      <c r="U78" s="379"/>
      <c r="V78" s="379"/>
      <c r="W78" s="379"/>
      <c r="X78" s="379"/>
      <c r="Y78" s="379"/>
      <c r="Z78" s="379"/>
      <c r="AA78" s="379"/>
      <c r="AB78" s="379"/>
      <c r="AO78" s="431" t="s">
        <v>1564</v>
      </c>
      <c r="AQ78" s="431" t="s">
        <v>1526</v>
      </c>
      <c r="AR78" s="431" t="s">
        <v>1407</v>
      </c>
      <c r="AV78" s="399" t="s">
        <v>1523</v>
      </c>
      <c r="BB78" s="432">
        <f t="shared" si="34"/>
        <v>0</v>
      </c>
      <c r="BC78" s="432">
        <f t="shared" si="35"/>
        <v>0</v>
      </c>
      <c r="BD78" s="432">
        <f t="shared" si="36"/>
        <v>0</v>
      </c>
      <c r="BE78" s="432">
        <f t="shared" si="37"/>
        <v>0</v>
      </c>
      <c r="BF78" s="432">
        <f t="shared" si="38"/>
        <v>0</v>
      </c>
      <c r="BG78" s="399" t="s">
        <v>68</v>
      </c>
      <c r="BH78" s="432">
        <f t="shared" si="39"/>
        <v>0</v>
      </c>
      <c r="BI78" s="399" t="s">
        <v>1564</v>
      </c>
      <c r="BJ78" s="431" t="s">
        <v>1800</v>
      </c>
    </row>
    <row r="79" spans="1:62" s="381" customFormat="1" ht="36">
      <c r="A79" s="421" t="s">
        <v>1801</v>
      </c>
      <c r="B79" s="421" t="s">
        <v>1526</v>
      </c>
      <c r="C79" s="422" t="s">
        <v>1802</v>
      </c>
      <c r="D79" s="423" t="s">
        <v>1803</v>
      </c>
      <c r="E79" s="424" t="s">
        <v>79</v>
      </c>
      <c r="F79" s="425">
        <v>8</v>
      </c>
      <c r="G79" s="377"/>
      <c r="H79" s="426">
        <f t="shared" si="30"/>
        <v>0</v>
      </c>
      <c r="I79" s="393"/>
      <c r="J79" s="427" t="s">
        <v>1004</v>
      </c>
      <c r="K79" s="428" t="s">
        <v>1506</v>
      </c>
      <c r="L79" s="429">
        <v>1.1</v>
      </c>
      <c r="M79" s="429">
        <f t="shared" si="31"/>
        <v>8.8</v>
      </c>
      <c r="N79" s="429">
        <v>0.01197</v>
      </c>
      <c r="O79" s="429">
        <f t="shared" si="32"/>
        <v>0.09576</v>
      </c>
      <c r="P79" s="429">
        <v>0</v>
      </c>
      <c r="Q79" s="430">
        <f t="shared" si="33"/>
        <v>0</v>
      </c>
      <c r="R79" s="379"/>
      <c r="S79" s="379"/>
      <c r="T79" s="379"/>
      <c r="U79" s="379"/>
      <c r="V79" s="379"/>
      <c r="W79" s="379"/>
      <c r="X79" s="379"/>
      <c r="Y79" s="379"/>
      <c r="Z79" s="379"/>
      <c r="AA79" s="379"/>
      <c r="AB79" s="379"/>
      <c r="AO79" s="431" t="s">
        <v>1564</v>
      </c>
      <c r="AQ79" s="431" t="s">
        <v>1526</v>
      </c>
      <c r="AR79" s="431" t="s">
        <v>1407</v>
      </c>
      <c r="AV79" s="399" t="s">
        <v>1523</v>
      </c>
      <c r="BB79" s="432">
        <f t="shared" si="34"/>
        <v>0</v>
      </c>
      <c r="BC79" s="432">
        <f t="shared" si="35"/>
        <v>0</v>
      </c>
      <c r="BD79" s="432">
        <f t="shared" si="36"/>
        <v>0</v>
      </c>
      <c r="BE79" s="432">
        <f t="shared" si="37"/>
        <v>0</v>
      </c>
      <c r="BF79" s="432">
        <f t="shared" si="38"/>
        <v>0</v>
      </c>
      <c r="BG79" s="399" t="s">
        <v>68</v>
      </c>
      <c r="BH79" s="432">
        <f t="shared" si="39"/>
        <v>0</v>
      </c>
      <c r="BI79" s="399" t="s">
        <v>1564</v>
      </c>
      <c r="BJ79" s="431" t="s">
        <v>1804</v>
      </c>
    </row>
    <row r="80" spans="1:62" s="381" customFormat="1" ht="36">
      <c r="A80" s="421" t="s">
        <v>1805</v>
      </c>
      <c r="B80" s="421" t="s">
        <v>1526</v>
      </c>
      <c r="C80" s="422" t="s">
        <v>1806</v>
      </c>
      <c r="D80" s="423" t="s">
        <v>1807</v>
      </c>
      <c r="E80" s="424" t="s">
        <v>79</v>
      </c>
      <c r="F80" s="425">
        <v>18</v>
      </c>
      <c r="G80" s="377"/>
      <c r="H80" s="426">
        <f t="shared" si="30"/>
        <v>0</v>
      </c>
      <c r="I80" s="393"/>
      <c r="J80" s="427" t="s">
        <v>1004</v>
      </c>
      <c r="K80" s="428" t="s">
        <v>1506</v>
      </c>
      <c r="L80" s="429">
        <v>1.1</v>
      </c>
      <c r="M80" s="429">
        <f t="shared" si="31"/>
        <v>19.8</v>
      </c>
      <c r="N80" s="429">
        <v>0.01647</v>
      </c>
      <c r="O80" s="429">
        <f t="shared" si="32"/>
        <v>0.29645999999999995</v>
      </c>
      <c r="P80" s="429">
        <v>0</v>
      </c>
      <c r="Q80" s="430">
        <f t="shared" si="33"/>
        <v>0</v>
      </c>
      <c r="R80" s="379"/>
      <c r="S80" s="379"/>
      <c r="T80" s="379"/>
      <c r="U80" s="379"/>
      <c r="V80" s="379"/>
      <c r="W80" s="379"/>
      <c r="X80" s="379"/>
      <c r="Y80" s="379"/>
      <c r="Z80" s="379"/>
      <c r="AA80" s="379"/>
      <c r="AB80" s="379"/>
      <c r="AO80" s="431" t="s">
        <v>1564</v>
      </c>
      <c r="AQ80" s="431" t="s">
        <v>1526</v>
      </c>
      <c r="AR80" s="431" t="s">
        <v>1407</v>
      </c>
      <c r="AV80" s="399" t="s">
        <v>1523</v>
      </c>
      <c r="BB80" s="432">
        <f t="shared" si="34"/>
        <v>0</v>
      </c>
      <c r="BC80" s="432">
        <f t="shared" si="35"/>
        <v>0</v>
      </c>
      <c r="BD80" s="432">
        <f t="shared" si="36"/>
        <v>0</v>
      </c>
      <c r="BE80" s="432">
        <f t="shared" si="37"/>
        <v>0</v>
      </c>
      <c r="BF80" s="432">
        <f t="shared" si="38"/>
        <v>0</v>
      </c>
      <c r="BG80" s="399" t="s">
        <v>68</v>
      </c>
      <c r="BH80" s="432">
        <f t="shared" si="39"/>
        <v>0</v>
      </c>
      <c r="BI80" s="399" t="s">
        <v>1564</v>
      </c>
      <c r="BJ80" s="431" t="s">
        <v>1808</v>
      </c>
    </row>
    <row r="81" spans="1:62" s="381" customFormat="1" ht="36">
      <c r="A81" s="421" t="s">
        <v>1809</v>
      </c>
      <c r="B81" s="421" t="s">
        <v>1526</v>
      </c>
      <c r="C81" s="422" t="s">
        <v>1810</v>
      </c>
      <c r="D81" s="423" t="s">
        <v>1811</v>
      </c>
      <c r="E81" s="424" t="s">
        <v>79</v>
      </c>
      <c r="F81" s="425">
        <v>1</v>
      </c>
      <c r="G81" s="377"/>
      <c r="H81" s="426">
        <f t="shared" si="30"/>
        <v>0</v>
      </c>
      <c r="I81" s="393"/>
      <c r="J81" s="427" t="s">
        <v>1004</v>
      </c>
      <c r="K81" s="428" t="s">
        <v>1506</v>
      </c>
      <c r="L81" s="429">
        <v>0.496</v>
      </c>
      <c r="M81" s="429">
        <f t="shared" si="31"/>
        <v>0.496</v>
      </c>
      <c r="N81" s="429">
        <v>0</v>
      </c>
      <c r="O81" s="429">
        <f t="shared" si="32"/>
        <v>0</v>
      </c>
      <c r="P81" s="429">
        <v>0.0173</v>
      </c>
      <c r="Q81" s="430">
        <f t="shared" si="33"/>
        <v>0.0173</v>
      </c>
      <c r="R81" s="379"/>
      <c r="S81" s="379"/>
      <c r="T81" s="379"/>
      <c r="U81" s="379"/>
      <c r="V81" s="379"/>
      <c r="W81" s="379"/>
      <c r="X81" s="379"/>
      <c r="Y81" s="379"/>
      <c r="Z81" s="379"/>
      <c r="AA81" s="379"/>
      <c r="AB81" s="379"/>
      <c r="AO81" s="431" t="s">
        <v>1564</v>
      </c>
      <c r="AQ81" s="431" t="s">
        <v>1526</v>
      </c>
      <c r="AR81" s="431" t="s">
        <v>1407</v>
      </c>
      <c r="AV81" s="399" t="s">
        <v>1523</v>
      </c>
      <c r="BB81" s="432">
        <f t="shared" si="34"/>
        <v>0</v>
      </c>
      <c r="BC81" s="432">
        <f t="shared" si="35"/>
        <v>0</v>
      </c>
      <c r="BD81" s="432">
        <f t="shared" si="36"/>
        <v>0</v>
      </c>
      <c r="BE81" s="432">
        <f t="shared" si="37"/>
        <v>0</v>
      </c>
      <c r="BF81" s="432">
        <f t="shared" si="38"/>
        <v>0</v>
      </c>
      <c r="BG81" s="399" t="s">
        <v>68</v>
      </c>
      <c r="BH81" s="432">
        <f t="shared" si="39"/>
        <v>0</v>
      </c>
      <c r="BI81" s="399" t="s">
        <v>1564</v>
      </c>
      <c r="BJ81" s="431" t="s">
        <v>1812</v>
      </c>
    </row>
    <row r="82" spans="1:62" s="381" customFormat="1" ht="12.75">
      <c r="A82" s="421" t="s">
        <v>1813</v>
      </c>
      <c r="B82" s="421" t="s">
        <v>1526</v>
      </c>
      <c r="C82" s="422" t="s">
        <v>1814</v>
      </c>
      <c r="D82" s="423" t="s">
        <v>1815</v>
      </c>
      <c r="E82" s="424" t="s">
        <v>79</v>
      </c>
      <c r="F82" s="425">
        <v>1</v>
      </c>
      <c r="G82" s="377"/>
      <c r="H82" s="426">
        <f t="shared" si="30"/>
        <v>0</v>
      </c>
      <c r="I82" s="393"/>
      <c r="J82" s="427" t="s">
        <v>1004</v>
      </c>
      <c r="K82" s="428" t="s">
        <v>1506</v>
      </c>
      <c r="L82" s="429">
        <v>0.569</v>
      </c>
      <c r="M82" s="429">
        <f t="shared" si="31"/>
        <v>0.569</v>
      </c>
      <c r="N82" s="429">
        <v>0</v>
      </c>
      <c r="O82" s="429">
        <f t="shared" si="32"/>
        <v>0</v>
      </c>
      <c r="P82" s="429">
        <v>0.0347</v>
      </c>
      <c r="Q82" s="430">
        <f t="shared" si="33"/>
        <v>0.0347</v>
      </c>
      <c r="R82" s="379"/>
      <c r="S82" s="379"/>
      <c r="T82" s="379"/>
      <c r="U82" s="379"/>
      <c r="V82" s="379"/>
      <c r="W82" s="379"/>
      <c r="X82" s="379"/>
      <c r="Y82" s="379"/>
      <c r="Z82" s="379"/>
      <c r="AA82" s="379"/>
      <c r="AB82" s="379"/>
      <c r="AO82" s="431" t="s">
        <v>1564</v>
      </c>
      <c r="AQ82" s="431" t="s">
        <v>1526</v>
      </c>
      <c r="AR82" s="431" t="s">
        <v>1407</v>
      </c>
      <c r="AV82" s="399" t="s">
        <v>1523</v>
      </c>
      <c r="BB82" s="432">
        <f t="shared" si="34"/>
        <v>0</v>
      </c>
      <c r="BC82" s="432">
        <f t="shared" si="35"/>
        <v>0</v>
      </c>
      <c r="BD82" s="432">
        <f t="shared" si="36"/>
        <v>0</v>
      </c>
      <c r="BE82" s="432">
        <f t="shared" si="37"/>
        <v>0</v>
      </c>
      <c r="BF82" s="432">
        <f t="shared" si="38"/>
        <v>0</v>
      </c>
      <c r="BG82" s="399" t="s">
        <v>68</v>
      </c>
      <c r="BH82" s="432">
        <f t="shared" si="39"/>
        <v>0</v>
      </c>
      <c r="BI82" s="399" t="s">
        <v>1564</v>
      </c>
      <c r="BJ82" s="431" t="s">
        <v>1816</v>
      </c>
    </row>
    <row r="83" spans="1:62" s="381" customFormat="1" ht="36">
      <c r="A83" s="421" t="s">
        <v>1817</v>
      </c>
      <c r="B83" s="421" t="s">
        <v>1526</v>
      </c>
      <c r="C83" s="422" t="s">
        <v>1818</v>
      </c>
      <c r="D83" s="423" t="s">
        <v>1819</v>
      </c>
      <c r="E83" s="424" t="s">
        <v>79</v>
      </c>
      <c r="F83" s="425">
        <v>2</v>
      </c>
      <c r="G83" s="377"/>
      <c r="H83" s="426">
        <f t="shared" si="30"/>
        <v>0</v>
      </c>
      <c r="I83" s="393"/>
      <c r="J83" s="427" t="s">
        <v>1004</v>
      </c>
      <c r="K83" s="428" t="s">
        <v>1506</v>
      </c>
      <c r="L83" s="429">
        <v>1.5</v>
      </c>
      <c r="M83" s="429">
        <f t="shared" si="31"/>
        <v>3</v>
      </c>
      <c r="N83" s="429">
        <v>0.0147</v>
      </c>
      <c r="O83" s="429">
        <f t="shared" si="32"/>
        <v>0.0294</v>
      </c>
      <c r="P83" s="429">
        <v>0</v>
      </c>
      <c r="Q83" s="430">
        <f t="shared" si="33"/>
        <v>0</v>
      </c>
      <c r="R83" s="379"/>
      <c r="S83" s="379"/>
      <c r="T83" s="379"/>
      <c r="U83" s="379"/>
      <c r="V83" s="379"/>
      <c r="W83" s="379"/>
      <c r="X83" s="379"/>
      <c r="Y83" s="379"/>
      <c r="Z83" s="379"/>
      <c r="AA83" s="379"/>
      <c r="AB83" s="379"/>
      <c r="AO83" s="431" t="s">
        <v>1564</v>
      </c>
      <c r="AQ83" s="431" t="s">
        <v>1526</v>
      </c>
      <c r="AR83" s="431" t="s">
        <v>1407</v>
      </c>
      <c r="AV83" s="399" t="s">
        <v>1523</v>
      </c>
      <c r="BB83" s="432">
        <f t="shared" si="34"/>
        <v>0</v>
      </c>
      <c r="BC83" s="432">
        <f t="shared" si="35"/>
        <v>0</v>
      </c>
      <c r="BD83" s="432">
        <f t="shared" si="36"/>
        <v>0</v>
      </c>
      <c r="BE83" s="432">
        <f t="shared" si="37"/>
        <v>0</v>
      </c>
      <c r="BF83" s="432">
        <f t="shared" si="38"/>
        <v>0</v>
      </c>
      <c r="BG83" s="399" t="s">
        <v>68</v>
      </c>
      <c r="BH83" s="432">
        <f t="shared" si="39"/>
        <v>0</v>
      </c>
      <c r="BI83" s="399" t="s">
        <v>1564</v>
      </c>
      <c r="BJ83" s="431" t="s">
        <v>1820</v>
      </c>
    </row>
    <row r="84" spans="1:62" s="381" customFormat="1" ht="36">
      <c r="A84" s="421" t="s">
        <v>1821</v>
      </c>
      <c r="B84" s="421" t="s">
        <v>1526</v>
      </c>
      <c r="C84" s="422" t="s">
        <v>1822</v>
      </c>
      <c r="D84" s="423" t="s">
        <v>1823</v>
      </c>
      <c r="E84" s="424" t="s">
        <v>133</v>
      </c>
      <c r="F84" s="425">
        <v>0.776</v>
      </c>
      <c r="G84" s="377"/>
      <c r="H84" s="426">
        <f t="shared" si="30"/>
        <v>0</v>
      </c>
      <c r="I84" s="393"/>
      <c r="J84" s="427" t="s">
        <v>1004</v>
      </c>
      <c r="K84" s="428" t="s">
        <v>1506</v>
      </c>
      <c r="L84" s="429">
        <v>4.772</v>
      </c>
      <c r="M84" s="429">
        <f t="shared" si="31"/>
        <v>3.703072</v>
      </c>
      <c r="N84" s="429">
        <v>0</v>
      </c>
      <c r="O84" s="429">
        <f t="shared" si="32"/>
        <v>0</v>
      </c>
      <c r="P84" s="429">
        <v>0</v>
      </c>
      <c r="Q84" s="430">
        <f t="shared" si="33"/>
        <v>0</v>
      </c>
      <c r="R84" s="379"/>
      <c r="S84" s="379"/>
      <c r="T84" s="379"/>
      <c r="U84" s="379"/>
      <c r="V84" s="379"/>
      <c r="W84" s="379"/>
      <c r="X84" s="379"/>
      <c r="Y84" s="379"/>
      <c r="Z84" s="379"/>
      <c r="AA84" s="379"/>
      <c r="AB84" s="379"/>
      <c r="AO84" s="431" t="s">
        <v>1564</v>
      </c>
      <c r="AQ84" s="431" t="s">
        <v>1526</v>
      </c>
      <c r="AR84" s="431" t="s">
        <v>1407</v>
      </c>
      <c r="AV84" s="399" t="s">
        <v>1523</v>
      </c>
      <c r="BB84" s="432">
        <f t="shared" si="34"/>
        <v>0</v>
      </c>
      <c r="BC84" s="432">
        <f t="shared" si="35"/>
        <v>0</v>
      </c>
      <c r="BD84" s="432">
        <f t="shared" si="36"/>
        <v>0</v>
      </c>
      <c r="BE84" s="432">
        <f t="shared" si="37"/>
        <v>0</v>
      </c>
      <c r="BF84" s="432">
        <f t="shared" si="38"/>
        <v>0</v>
      </c>
      <c r="BG84" s="399" t="s">
        <v>68</v>
      </c>
      <c r="BH84" s="432">
        <f t="shared" si="39"/>
        <v>0</v>
      </c>
      <c r="BI84" s="399" t="s">
        <v>1564</v>
      </c>
      <c r="BJ84" s="431" t="s">
        <v>1824</v>
      </c>
    </row>
    <row r="85" spans="1:62" s="381" customFormat="1" ht="24">
      <c r="A85" s="421" t="s">
        <v>1825</v>
      </c>
      <c r="B85" s="421" t="s">
        <v>1526</v>
      </c>
      <c r="C85" s="422" t="s">
        <v>1826</v>
      </c>
      <c r="D85" s="423" t="s">
        <v>1827</v>
      </c>
      <c r="E85" s="424" t="s">
        <v>79</v>
      </c>
      <c r="F85" s="425">
        <v>62</v>
      </c>
      <c r="G85" s="377"/>
      <c r="H85" s="426">
        <f t="shared" si="30"/>
        <v>0</v>
      </c>
      <c r="I85" s="393"/>
      <c r="J85" s="427" t="s">
        <v>1004</v>
      </c>
      <c r="K85" s="428" t="s">
        <v>1506</v>
      </c>
      <c r="L85" s="429">
        <v>0.227</v>
      </c>
      <c r="M85" s="429">
        <f t="shared" si="31"/>
        <v>14.074</v>
      </c>
      <c r="N85" s="429">
        <v>0.00024</v>
      </c>
      <c r="O85" s="429">
        <f t="shared" si="32"/>
        <v>0.01488</v>
      </c>
      <c r="P85" s="429">
        <v>0</v>
      </c>
      <c r="Q85" s="430">
        <f t="shared" si="33"/>
        <v>0</v>
      </c>
      <c r="R85" s="379"/>
      <c r="S85" s="379"/>
      <c r="T85" s="379"/>
      <c r="U85" s="379"/>
      <c r="V85" s="379"/>
      <c r="W85" s="379"/>
      <c r="X85" s="379"/>
      <c r="Y85" s="379"/>
      <c r="Z85" s="379"/>
      <c r="AA85" s="379"/>
      <c r="AB85" s="379"/>
      <c r="AO85" s="431" t="s">
        <v>1564</v>
      </c>
      <c r="AQ85" s="431" t="s">
        <v>1526</v>
      </c>
      <c r="AR85" s="431" t="s">
        <v>1407</v>
      </c>
      <c r="AV85" s="399" t="s">
        <v>1523</v>
      </c>
      <c r="BB85" s="432">
        <f t="shared" si="34"/>
        <v>0</v>
      </c>
      <c r="BC85" s="432">
        <f t="shared" si="35"/>
        <v>0</v>
      </c>
      <c r="BD85" s="432">
        <f t="shared" si="36"/>
        <v>0</v>
      </c>
      <c r="BE85" s="432">
        <f t="shared" si="37"/>
        <v>0</v>
      </c>
      <c r="BF85" s="432">
        <f t="shared" si="38"/>
        <v>0</v>
      </c>
      <c r="BG85" s="399" t="s">
        <v>68</v>
      </c>
      <c r="BH85" s="432">
        <f t="shared" si="39"/>
        <v>0</v>
      </c>
      <c r="BI85" s="399" t="s">
        <v>1564</v>
      </c>
      <c r="BJ85" s="431" t="s">
        <v>1828</v>
      </c>
    </row>
    <row r="86" spans="1:62" s="381" customFormat="1" ht="24">
      <c r="A86" s="421" t="s">
        <v>1829</v>
      </c>
      <c r="B86" s="421" t="s">
        <v>1526</v>
      </c>
      <c r="C86" s="422" t="s">
        <v>1830</v>
      </c>
      <c r="D86" s="423" t="s">
        <v>1831</v>
      </c>
      <c r="E86" s="424" t="s">
        <v>79</v>
      </c>
      <c r="F86" s="425">
        <v>19</v>
      </c>
      <c r="G86" s="377"/>
      <c r="H86" s="426">
        <f t="shared" si="30"/>
        <v>0</v>
      </c>
      <c r="I86" s="393"/>
      <c r="J86" s="427" t="s">
        <v>1004</v>
      </c>
      <c r="K86" s="428" t="s">
        <v>1506</v>
      </c>
      <c r="L86" s="429">
        <v>0.217</v>
      </c>
      <c r="M86" s="429">
        <f t="shared" si="31"/>
        <v>4.123</v>
      </c>
      <c r="N86" s="429">
        <v>0</v>
      </c>
      <c r="O86" s="429">
        <f t="shared" si="32"/>
        <v>0</v>
      </c>
      <c r="P86" s="429">
        <v>0.00156</v>
      </c>
      <c r="Q86" s="430">
        <f t="shared" si="33"/>
        <v>0.02964</v>
      </c>
      <c r="R86" s="379"/>
      <c r="S86" s="379"/>
      <c r="T86" s="379"/>
      <c r="U86" s="379"/>
      <c r="V86" s="379"/>
      <c r="W86" s="379"/>
      <c r="X86" s="379"/>
      <c r="Y86" s="379"/>
      <c r="Z86" s="379"/>
      <c r="AA86" s="379"/>
      <c r="AB86" s="379"/>
      <c r="AO86" s="431" t="s">
        <v>1564</v>
      </c>
      <c r="AQ86" s="431" t="s">
        <v>1526</v>
      </c>
      <c r="AR86" s="431" t="s">
        <v>1407</v>
      </c>
      <c r="AV86" s="399" t="s">
        <v>1523</v>
      </c>
      <c r="BB86" s="432">
        <f t="shared" si="34"/>
        <v>0</v>
      </c>
      <c r="BC86" s="432">
        <f t="shared" si="35"/>
        <v>0</v>
      </c>
      <c r="BD86" s="432">
        <f t="shared" si="36"/>
        <v>0</v>
      </c>
      <c r="BE86" s="432">
        <f t="shared" si="37"/>
        <v>0</v>
      </c>
      <c r="BF86" s="432">
        <f t="shared" si="38"/>
        <v>0</v>
      </c>
      <c r="BG86" s="399" t="s">
        <v>68</v>
      </c>
      <c r="BH86" s="432">
        <f t="shared" si="39"/>
        <v>0</v>
      </c>
      <c r="BI86" s="399" t="s">
        <v>1564</v>
      </c>
      <c r="BJ86" s="431" t="s">
        <v>1832</v>
      </c>
    </row>
    <row r="87" spans="1:62" s="381" customFormat="1" ht="36">
      <c r="A87" s="421" t="s">
        <v>1833</v>
      </c>
      <c r="B87" s="421" t="s">
        <v>1526</v>
      </c>
      <c r="C87" s="422" t="s">
        <v>1834</v>
      </c>
      <c r="D87" s="423" t="s">
        <v>1835</v>
      </c>
      <c r="E87" s="424" t="s">
        <v>79</v>
      </c>
      <c r="F87" s="425">
        <v>2</v>
      </c>
      <c r="G87" s="377"/>
      <c r="H87" s="426">
        <f t="shared" si="30"/>
        <v>0</v>
      </c>
      <c r="I87" s="393"/>
      <c r="J87" s="427" t="s">
        <v>1004</v>
      </c>
      <c r="K87" s="428" t="s">
        <v>1506</v>
      </c>
      <c r="L87" s="429">
        <v>0.2</v>
      </c>
      <c r="M87" s="429">
        <f t="shared" si="31"/>
        <v>0.4</v>
      </c>
      <c r="N87" s="429">
        <v>0.00196</v>
      </c>
      <c r="O87" s="429">
        <f t="shared" si="32"/>
        <v>0.00392</v>
      </c>
      <c r="P87" s="429">
        <v>0</v>
      </c>
      <c r="Q87" s="430">
        <f t="shared" si="33"/>
        <v>0</v>
      </c>
      <c r="R87" s="379"/>
      <c r="S87" s="379"/>
      <c r="T87" s="379"/>
      <c r="U87" s="379"/>
      <c r="V87" s="379"/>
      <c r="W87" s="379"/>
      <c r="X87" s="379"/>
      <c r="Y87" s="379"/>
      <c r="Z87" s="379"/>
      <c r="AA87" s="379"/>
      <c r="AB87" s="379"/>
      <c r="AO87" s="431" t="s">
        <v>1564</v>
      </c>
      <c r="AQ87" s="431" t="s">
        <v>1526</v>
      </c>
      <c r="AR87" s="431" t="s">
        <v>1407</v>
      </c>
      <c r="AV87" s="399" t="s">
        <v>1523</v>
      </c>
      <c r="BB87" s="432">
        <f t="shared" si="34"/>
        <v>0</v>
      </c>
      <c r="BC87" s="432">
        <f t="shared" si="35"/>
        <v>0</v>
      </c>
      <c r="BD87" s="432">
        <f t="shared" si="36"/>
        <v>0</v>
      </c>
      <c r="BE87" s="432">
        <f t="shared" si="37"/>
        <v>0</v>
      </c>
      <c r="BF87" s="432">
        <f t="shared" si="38"/>
        <v>0</v>
      </c>
      <c r="BG87" s="399" t="s">
        <v>68</v>
      </c>
      <c r="BH87" s="432">
        <f t="shared" si="39"/>
        <v>0</v>
      </c>
      <c r="BI87" s="399" t="s">
        <v>1564</v>
      </c>
      <c r="BJ87" s="431" t="s">
        <v>1836</v>
      </c>
    </row>
    <row r="88" spans="1:62" s="381" customFormat="1" ht="36">
      <c r="A88" s="421" t="s">
        <v>1837</v>
      </c>
      <c r="B88" s="421" t="s">
        <v>1526</v>
      </c>
      <c r="C88" s="422" t="s">
        <v>1838</v>
      </c>
      <c r="D88" s="423" t="s">
        <v>1839</v>
      </c>
      <c r="E88" s="424" t="s">
        <v>79</v>
      </c>
      <c r="F88" s="425">
        <v>1</v>
      </c>
      <c r="G88" s="377"/>
      <c r="H88" s="426">
        <f t="shared" si="30"/>
        <v>0</v>
      </c>
      <c r="I88" s="393"/>
      <c r="J88" s="427" t="s">
        <v>1004</v>
      </c>
      <c r="K88" s="428" t="s">
        <v>1506</v>
      </c>
      <c r="L88" s="429">
        <v>0.2</v>
      </c>
      <c r="M88" s="429">
        <f t="shared" si="31"/>
        <v>0.2</v>
      </c>
      <c r="N88" s="429">
        <v>0.0018</v>
      </c>
      <c r="O88" s="429">
        <f t="shared" si="32"/>
        <v>0.0018</v>
      </c>
      <c r="P88" s="429">
        <v>0</v>
      </c>
      <c r="Q88" s="430">
        <f t="shared" si="33"/>
        <v>0</v>
      </c>
      <c r="R88" s="379"/>
      <c r="S88" s="379"/>
      <c r="T88" s="379"/>
      <c r="U88" s="379"/>
      <c r="V88" s="379"/>
      <c r="W88" s="379"/>
      <c r="X88" s="379"/>
      <c r="Y88" s="379"/>
      <c r="Z88" s="379"/>
      <c r="AA88" s="379"/>
      <c r="AB88" s="379"/>
      <c r="AO88" s="431" t="s">
        <v>1564</v>
      </c>
      <c r="AQ88" s="431" t="s">
        <v>1526</v>
      </c>
      <c r="AR88" s="431" t="s">
        <v>1407</v>
      </c>
      <c r="AV88" s="399" t="s">
        <v>1523</v>
      </c>
      <c r="BB88" s="432">
        <f t="shared" si="34"/>
        <v>0</v>
      </c>
      <c r="BC88" s="432">
        <f t="shared" si="35"/>
        <v>0</v>
      </c>
      <c r="BD88" s="432">
        <f t="shared" si="36"/>
        <v>0</v>
      </c>
      <c r="BE88" s="432">
        <f t="shared" si="37"/>
        <v>0</v>
      </c>
      <c r="BF88" s="432">
        <f t="shared" si="38"/>
        <v>0</v>
      </c>
      <c r="BG88" s="399" t="s">
        <v>68</v>
      </c>
      <c r="BH88" s="432">
        <f t="shared" si="39"/>
        <v>0</v>
      </c>
      <c r="BI88" s="399" t="s">
        <v>1564</v>
      </c>
      <c r="BJ88" s="431" t="s">
        <v>1840</v>
      </c>
    </row>
    <row r="89" spans="1:62" s="381" customFormat="1" ht="24">
      <c r="A89" s="421" t="s">
        <v>1841</v>
      </c>
      <c r="B89" s="421" t="s">
        <v>1526</v>
      </c>
      <c r="C89" s="422" t="s">
        <v>1842</v>
      </c>
      <c r="D89" s="423" t="s">
        <v>1843</v>
      </c>
      <c r="E89" s="424" t="s">
        <v>79</v>
      </c>
      <c r="F89" s="425">
        <v>26</v>
      </c>
      <c r="G89" s="377"/>
      <c r="H89" s="426">
        <f t="shared" si="30"/>
        <v>0</v>
      </c>
      <c r="I89" s="393"/>
      <c r="J89" s="427" t="s">
        <v>1004</v>
      </c>
      <c r="K89" s="428" t="s">
        <v>1506</v>
      </c>
      <c r="L89" s="429">
        <v>0.2</v>
      </c>
      <c r="M89" s="429">
        <f t="shared" si="31"/>
        <v>5.2</v>
      </c>
      <c r="N89" s="429">
        <v>0.0018</v>
      </c>
      <c r="O89" s="429">
        <f t="shared" si="32"/>
        <v>0.0468</v>
      </c>
      <c r="P89" s="429">
        <v>0</v>
      </c>
      <c r="Q89" s="430">
        <f t="shared" si="33"/>
        <v>0</v>
      </c>
      <c r="R89" s="379"/>
      <c r="S89" s="379"/>
      <c r="T89" s="379"/>
      <c r="U89" s="379"/>
      <c r="V89" s="379"/>
      <c r="W89" s="379"/>
      <c r="X89" s="379"/>
      <c r="Y89" s="379"/>
      <c r="Z89" s="379"/>
      <c r="AA89" s="379"/>
      <c r="AB89" s="379"/>
      <c r="AO89" s="431" t="s">
        <v>1564</v>
      </c>
      <c r="AQ89" s="431" t="s">
        <v>1526</v>
      </c>
      <c r="AR89" s="431" t="s">
        <v>1407</v>
      </c>
      <c r="AV89" s="399" t="s">
        <v>1523</v>
      </c>
      <c r="BB89" s="432">
        <f t="shared" si="34"/>
        <v>0</v>
      </c>
      <c r="BC89" s="432">
        <f t="shared" si="35"/>
        <v>0</v>
      </c>
      <c r="BD89" s="432">
        <f t="shared" si="36"/>
        <v>0</v>
      </c>
      <c r="BE89" s="432">
        <f t="shared" si="37"/>
        <v>0</v>
      </c>
      <c r="BF89" s="432">
        <f t="shared" si="38"/>
        <v>0</v>
      </c>
      <c r="BG89" s="399" t="s">
        <v>68</v>
      </c>
      <c r="BH89" s="432">
        <f t="shared" si="39"/>
        <v>0</v>
      </c>
      <c r="BI89" s="399" t="s">
        <v>1564</v>
      </c>
      <c r="BJ89" s="431" t="s">
        <v>1844</v>
      </c>
    </row>
    <row r="90" spans="1:62" s="381" customFormat="1" ht="24">
      <c r="A90" s="421" t="s">
        <v>1845</v>
      </c>
      <c r="B90" s="421" t="s">
        <v>1526</v>
      </c>
      <c r="C90" s="422" t="s">
        <v>1846</v>
      </c>
      <c r="D90" s="423" t="s">
        <v>1847</v>
      </c>
      <c r="E90" s="424" t="s">
        <v>108</v>
      </c>
      <c r="F90" s="425">
        <v>1</v>
      </c>
      <c r="G90" s="377"/>
      <c r="H90" s="426">
        <f t="shared" si="30"/>
        <v>0</v>
      </c>
      <c r="I90" s="393"/>
      <c r="J90" s="427" t="s">
        <v>1004</v>
      </c>
      <c r="K90" s="428" t="s">
        <v>1506</v>
      </c>
      <c r="L90" s="429">
        <v>0.407</v>
      </c>
      <c r="M90" s="429">
        <f t="shared" si="31"/>
        <v>0.407</v>
      </c>
      <c r="N90" s="429">
        <v>0</v>
      </c>
      <c r="O90" s="429">
        <f t="shared" si="32"/>
        <v>0</v>
      </c>
      <c r="P90" s="429">
        <v>0.00225</v>
      </c>
      <c r="Q90" s="430">
        <f t="shared" si="33"/>
        <v>0.00225</v>
      </c>
      <c r="R90" s="379"/>
      <c r="S90" s="379"/>
      <c r="T90" s="379"/>
      <c r="U90" s="379"/>
      <c r="V90" s="379"/>
      <c r="W90" s="379"/>
      <c r="X90" s="379"/>
      <c r="Y90" s="379"/>
      <c r="Z90" s="379"/>
      <c r="AA90" s="379"/>
      <c r="AB90" s="379"/>
      <c r="AO90" s="431" t="s">
        <v>1564</v>
      </c>
      <c r="AQ90" s="431" t="s">
        <v>1526</v>
      </c>
      <c r="AR90" s="431" t="s">
        <v>1407</v>
      </c>
      <c r="AV90" s="399" t="s">
        <v>1523</v>
      </c>
      <c r="BB90" s="432">
        <f t="shared" si="34"/>
        <v>0</v>
      </c>
      <c r="BC90" s="432">
        <f t="shared" si="35"/>
        <v>0</v>
      </c>
      <c r="BD90" s="432">
        <f t="shared" si="36"/>
        <v>0</v>
      </c>
      <c r="BE90" s="432">
        <f t="shared" si="37"/>
        <v>0</v>
      </c>
      <c r="BF90" s="432">
        <f t="shared" si="38"/>
        <v>0</v>
      </c>
      <c r="BG90" s="399" t="s">
        <v>68</v>
      </c>
      <c r="BH90" s="432">
        <f t="shared" si="39"/>
        <v>0</v>
      </c>
      <c r="BI90" s="399" t="s">
        <v>1564</v>
      </c>
      <c r="BJ90" s="431" t="s">
        <v>1848</v>
      </c>
    </row>
    <row r="91" spans="1:62" s="381" customFormat="1" ht="12.75">
      <c r="A91" s="421" t="s">
        <v>1849</v>
      </c>
      <c r="B91" s="421" t="s">
        <v>1526</v>
      </c>
      <c r="C91" s="422" t="s">
        <v>1850</v>
      </c>
      <c r="D91" s="423" t="s">
        <v>1851</v>
      </c>
      <c r="E91" s="424" t="s">
        <v>79</v>
      </c>
      <c r="F91" s="425">
        <v>10</v>
      </c>
      <c r="G91" s="377"/>
      <c r="H91" s="426">
        <f t="shared" si="30"/>
        <v>0</v>
      </c>
      <c r="I91" s="393"/>
      <c r="J91" s="427" t="s">
        <v>1004</v>
      </c>
      <c r="K91" s="428" t="s">
        <v>1506</v>
      </c>
      <c r="L91" s="429">
        <v>0.2</v>
      </c>
      <c r="M91" s="429">
        <f t="shared" si="31"/>
        <v>2</v>
      </c>
      <c r="N91" s="429">
        <v>0.00184</v>
      </c>
      <c r="O91" s="429">
        <f t="shared" si="32"/>
        <v>0.0184</v>
      </c>
      <c r="P91" s="429">
        <v>0</v>
      </c>
      <c r="Q91" s="430">
        <f t="shared" si="33"/>
        <v>0</v>
      </c>
      <c r="R91" s="379"/>
      <c r="S91" s="379"/>
      <c r="T91" s="379"/>
      <c r="U91" s="379"/>
      <c r="V91" s="379"/>
      <c r="W91" s="379"/>
      <c r="X91" s="379"/>
      <c r="Y91" s="379"/>
      <c r="Z91" s="379"/>
      <c r="AA91" s="379"/>
      <c r="AB91" s="379"/>
      <c r="AO91" s="431" t="s">
        <v>1564</v>
      </c>
      <c r="AQ91" s="431" t="s">
        <v>1526</v>
      </c>
      <c r="AR91" s="431" t="s">
        <v>1407</v>
      </c>
      <c r="AV91" s="399" t="s">
        <v>1523</v>
      </c>
      <c r="BB91" s="432">
        <f t="shared" si="34"/>
        <v>0</v>
      </c>
      <c r="BC91" s="432">
        <f t="shared" si="35"/>
        <v>0</v>
      </c>
      <c r="BD91" s="432">
        <f t="shared" si="36"/>
        <v>0</v>
      </c>
      <c r="BE91" s="432">
        <f t="shared" si="37"/>
        <v>0</v>
      </c>
      <c r="BF91" s="432">
        <f t="shared" si="38"/>
        <v>0</v>
      </c>
      <c r="BG91" s="399" t="s">
        <v>68</v>
      </c>
      <c r="BH91" s="432">
        <f t="shared" si="39"/>
        <v>0</v>
      </c>
      <c r="BI91" s="399" t="s">
        <v>1564</v>
      </c>
      <c r="BJ91" s="431" t="s">
        <v>1852</v>
      </c>
    </row>
    <row r="92" spans="1:62" s="381" customFormat="1" ht="24">
      <c r="A92" s="421" t="s">
        <v>462</v>
      </c>
      <c r="B92" s="421" t="s">
        <v>1526</v>
      </c>
      <c r="C92" s="422" t="s">
        <v>1853</v>
      </c>
      <c r="D92" s="423" t="s">
        <v>1854</v>
      </c>
      <c r="E92" s="424" t="s">
        <v>108</v>
      </c>
      <c r="F92" s="425">
        <v>26</v>
      </c>
      <c r="G92" s="377"/>
      <c r="H92" s="426">
        <f t="shared" si="30"/>
        <v>0</v>
      </c>
      <c r="I92" s="393"/>
      <c r="J92" s="427" t="s">
        <v>1004</v>
      </c>
      <c r="K92" s="428" t="s">
        <v>1506</v>
      </c>
      <c r="L92" s="429">
        <v>0.113</v>
      </c>
      <c r="M92" s="429">
        <f t="shared" si="31"/>
        <v>2.938</v>
      </c>
      <c r="N92" s="429">
        <v>0.00024</v>
      </c>
      <c r="O92" s="429">
        <f t="shared" si="32"/>
        <v>0.00624</v>
      </c>
      <c r="P92" s="429">
        <v>0</v>
      </c>
      <c r="Q92" s="430">
        <f t="shared" si="33"/>
        <v>0</v>
      </c>
      <c r="R92" s="379"/>
      <c r="S92" s="379"/>
      <c r="T92" s="379"/>
      <c r="U92" s="379"/>
      <c r="V92" s="379"/>
      <c r="W92" s="379"/>
      <c r="X92" s="379"/>
      <c r="Y92" s="379"/>
      <c r="Z92" s="379"/>
      <c r="AA92" s="379"/>
      <c r="AB92" s="379"/>
      <c r="AO92" s="431" t="s">
        <v>1564</v>
      </c>
      <c r="AQ92" s="431" t="s">
        <v>1526</v>
      </c>
      <c r="AR92" s="431" t="s">
        <v>1407</v>
      </c>
      <c r="AV92" s="399" t="s">
        <v>1523</v>
      </c>
      <c r="BB92" s="432">
        <f t="shared" si="34"/>
        <v>0</v>
      </c>
      <c r="BC92" s="432">
        <f t="shared" si="35"/>
        <v>0</v>
      </c>
      <c r="BD92" s="432">
        <f t="shared" si="36"/>
        <v>0</v>
      </c>
      <c r="BE92" s="432">
        <f t="shared" si="37"/>
        <v>0</v>
      </c>
      <c r="BF92" s="432">
        <f t="shared" si="38"/>
        <v>0</v>
      </c>
      <c r="BG92" s="399" t="s">
        <v>68</v>
      </c>
      <c r="BH92" s="432">
        <f t="shared" si="39"/>
        <v>0</v>
      </c>
      <c r="BI92" s="399" t="s">
        <v>1564</v>
      </c>
      <c r="BJ92" s="431" t="s">
        <v>1855</v>
      </c>
    </row>
    <row r="93" spans="1:62" s="381" customFormat="1" ht="24">
      <c r="A93" s="421" t="s">
        <v>1856</v>
      </c>
      <c r="B93" s="421" t="s">
        <v>1526</v>
      </c>
      <c r="C93" s="422" t="s">
        <v>1857</v>
      </c>
      <c r="D93" s="423" t="s">
        <v>1858</v>
      </c>
      <c r="E93" s="424" t="s">
        <v>108</v>
      </c>
      <c r="F93" s="425">
        <v>1</v>
      </c>
      <c r="G93" s="377"/>
      <c r="H93" s="426">
        <f t="shared" si="30"/>
        <v>0</v>
      </c>
      <c r="I93" s="393"/>
      <c r="J93" s="427" t="s">
        <v>1004</v>
      </c>
      <c r="K93" s="428" t="s">
        <v>1506</v>
      </c>
      <c r="L93" s="429">
        <v>0.113</v>
      </c>
      <c r="M93" s="429">
        <f t="shared" si="31"/>
        <v>0.113</v>
      </c>
      <c r="N93" s="429">
        <v>0.00028</v>
      </c>
      <c r="O93" s="429">
        <f t="shared" si="32"/>
        <v>0.00028</v>
      </c>
      <c r="P93" s="429">
        <v>0</v>
      </c>
      <c r="Q93" s="430">
        <f t="shared" si="33"/>
        <v>0</v>
      </c>
      <c r="R93" s="379"/>
      <c r="S93" s="379"/>
      <c r="T93" s="379"/>
      <c r="U93" s="379"/>
      <c r="V93" s="379"/>
      <c r="W93" s="379"/>
      <c r="X93" s="379"/>
      <c r="Y93" s="379"/>
      <c r="Z93" s="379"/>
      <c r="AA93" s="379"/>
      <c r="AB93" s="379"/>
      <c r="AO93" s="431" t="s">
        <v>1564</v>
      </c>
      <c r="AQ93" s="431" t="s">
        <v>1526</v>
      </c>
      <c r="AR93" s="431" t="s">
        <v>1407</v>
      </c>
      <c r="AV93" s="399" t="s">
        <v>1523</v>
      </c>
      <c r="BB93" s="432">
        <f t="shared" si="34"/>
        <v>0</v>
      </c>
      <c r="BC93" s="432">
        <f t="shared" si="35"/>
        <v>0</v>
      </c>
      <c r="BD93" s="432">
        <f t="shared" si="36"/>
        <v>0</v>
      </c>
      <c r="BE93" s="432">
        <f t="shared" si="37"/>
        <v>0</v>
      </c>
      <c r="BF93" s="432">
        <f t="shared" si="38"/>
        <v>0</v>
      </c>
      <c r="BG93" s="399" t="s">
        <v>68</v>
      </c>
      <c r="BH93" s="432">
        <f t="shared" si="39"/>
        <v>0</v>
      </c>
      <c r="BI93" s="399" t="s">
        <v>1564</v>
      </c>
      <c r="BJ93" s="431" t="s">
        <v>1859</v>
      </c>
    </row>
    <row r="94" spans="1:62" s="381" customFormat="1" ht="24">
      <c r="A94" s="421" t="s">
        <v>1860</v>
      </c>
      <c r="B94" s="421" t="s">
        <v>1526</v>
      </c>
      <c r="C94" s="422" t="s">
        <v>1861</v>
      </c>
      <c r="D94" s="423" t="s">
        <v>1862</v>
      </c>
      <c r="E94" s="424" t="s">
        <v>133</v>
      </c>
      <c r="F94" s="425">
        <v>0.776</v>
      </c>
      <c r="G94" s="377"/>
      <c r="H94" s="426">
        <f t="shared" si="30"/>
        <v>0</v>
      </c>
      <c r="I94" s="393"/>
      <c r="J94" s="427" t="s">
        <v>1004</v>
      </c>
      <c r="K94" s="428" t="s">
        <v>1506</v>
      </c>
      <c r="L94" s="429">
        <v>1.629</v>
      </c>
      <c r="M94" s="429">
        <f t="shared" si="31"/>
        <v>1.2641040000000001</v>
      </c>
      <c r="N94" s="429">
        <v>0</v>
      </c>
      <c r="O94" s="429">
        <f t="shared" si="32"/>
        <v>0</v>
      </c>
      <c r="P94" s="429">
        <v>0</v>
      </c>
      <c r="Q94" s="430">
        <f t="shared" si="33"/>
        <v>0</v>
      </c>
      <c r="R94" s="379"/>
      <c r="S94" s="379"/>
      <c r="T94" s="379"/>
      <c r="U94" s="379"/>
      <c r="V94" s="379"/>
      <c r="W94" s="379"/>
      <c r="X94" s="379"/>
      <c r="Y94" s="379"/>
      <c r="Z94" s="379"/>
      <c r="AA94" s="379"/>
      <c r="AB94" s="379"/>
      <c r="AO94" s="431" t="s">
        <v>1564</v>
      </c>
      <c r="AQ94" s="431" t="s">
        <v>1526</v>
      </c>
      <c r="AR94" s="431" t="s">
        <v>1407</v>
      </c>
      <c r="AV94" s="399" t="s">
        <v>1523</v>
      </c>
      <c r="BB94" s="432">
        <f t="shared" si="34"/>
        <v>0</v>
      </c>
      <c r="BC94" s="432">
        <f t="shared" si="35"/>
        <v>0</v>
      </c>
      <c r="BD94" s="432">
        <f t="shared" si="36"/>
        <v>0</v>
      </c>
      <c r="BE94" s="432">
        <f t="shared" si="37"/>
        <v>0</v>
      </c>
      <c r="BF94" s="432">
        <f t="shared" si="38"/>
        <v>0</v>
      </c>
      <c r="BG94" s="399" t="s">
        <v>68</v>
      </c>
      <c r="BH94" s="432">
        <f t="shared" si="39"/>
        <v>0</v>
      </c>
      <c r="BI94" s="399" t="s">
        <v>1564</v>
      </c>
      <c r="BJ94" s="431" t="s">
        <v>1863</v>
      </c>
    </row>
    <row r="95" spans="2:60" s="442" customFormat="1" ht="12.75">
      <c r="B95" s="443" t="s">
        <v>1520</v>
      </c>
      <c r="C95" s="444" t="s">
        <v>1864</v>
      </c>
      <c r="D95" s="444" t="s">
        <v>1865</v>
      </c>
      <c r="G95" s="458"/>
      <c r="H95" s="445">
        <f>BH95</f>
        <v>0</v>
      </c>
      <c r="I95" s="446"/>
      <c r="J95" s="447"/>
      <c r="K95" s="448"/>
      <c r="L95" s="448"/>
      <c r="M95" s="449">
        <f>SUM(M96:M99)</f>
        <v>45.407407</v>
      </c>
      <c r="N95" s="448"/>
      <c r="O95" s="449">
        <f>SUM(O96:O99)</f>
        <v>0.25925000000000004</v>
      </c>
      <c r="P95" s="448"/>
      <c r="Q95" s="450">
        <f>SUM(Q96:Q99)</f>
        <v>0</v>
      </c>
      <c r="AO95" s="443" t="s">
        <v>1407</v>
      </c>
      <c r="AQ95" s="451" t="s">
        <v>1520</v>
      </c>
      <c r="AR95" s="451" t="s">
        <v>68</v>
      </c>
      <c r="AV95" s="443" t="s">
        <v>1523</v>
      </c>
      <c r="BH95" s="452">
        <f>SUM(BH96:BH99)</f>
        <v>0</v>
      </c>
    </row>
    <row r="96" spans="1:62" s="381" customFormat="1" ht="36">
      <c r="A96" s="421" t="s">
        <v>686</v>
      </c>
      <c r="B96" s="421" t="s">
        <v>1526</v>
      </c>
      <c r="C96" s="422" t="s">
        <v>1866</v>
      </c>
      <c r="D96" s="423" t="s">
        <v>1867</v>
      </c>
      <c r="E96" s="424" t="s">
        <v>79</v>
      </c>
      <c r="F96" s="425">
        <v>13</v>
      </c>
      <c r="G96" s="377"/>
      <c r="H96" s="426">
        <f>ROUND(G96*F96,2)</f>
        <v>0</v>
      </c>
      <c r="I96" s="393"/>
      <c r="J96" s="427" t="s">
        <v>1004</v>
      </c>
      <c r="K96" s="428" t="s">
        <v>1506</v>
      </c>
      <c r="L96" s="429">
        <v>2.5</v>
      </c>
      <c r="M96" s="429">
        <f>L96*F96</f>
        <v>32.5</v>
      </c>
      <c r="N96" s="429">
        <v>0.01665</v>
      </c>
      <c r="O96" s="429">
        <f>N96*F96</f>
        <v>0.21645000000000003</v>
      </c>
      <c r="P96" s="429">
        <v>0</v>
      </c>
      <c r="Q96" s="430">
        <f>P96*F96</f>
        <v>0</v>
      </c>
      <c r="R96" s="379"/>
      <c r="S96" s="379"/>
      <c r="T96" s="379"/>
      <c r="U96" s="379"/>
      <c r="V96" s="379"/>
      <c r="W96" s="379"/>
      <c r="X96" s="379"/>
      <c r="Y96" s="379"/>
      <c r="Z96" s="379"/>
      <c r="AA96" s="379"/>
      <c r="AB96" s="379"/>
      <c r="AO96" s="431" t="s">
        <v>1564</v>
      </c>
      <c r="AQ96" s="431" t="s">
        <v>1526</v>
      </c>
      <c r="AR96" s="431" t="s">
        <v>1407</v>
      </c>
      <c r="AV96" s="399" t="s">
        <v>1523</v>
      </c>
      <c r="BB96" s="432">
        <f>IF(K96="základní",H96,0)</f>
        <v>0</v>
      </c>
      <c r="BC96" s="432">
        <f>IF(K96="snížená",H96,0)</f>
        <v>0</v>
      </c>
      <c r="BD96" s="432">
        <f>IF(K96="zákl. přenesená",H96,0)</f>
        <v>0</v>
      </c>
      <c r="BE96" s="432">
        <f>IF(K96="sníž. přenesená",H96,0)</f>
        <v>0</v>
      </c>
      <c r="BF96" s="432">
        <f>IF(K96="nulová",H96,0)</f>
        <v>0</v>
      </c>
      <c r="BG96" s="399" t="s">
        <v>68</v>
      </c>
      <c r="BH96" s="432">
        <f>ROUND(G96*F96,2)</f>
        <v>0</v>
      </c>
      <c r="BI96" s="399" t="s">
        <v>1564</v>
      </c>
      <c r="BJ96" s="431" t="s">
        <v>1868</v>
      </c>
    </row>
    <row r="97" spans="1:62" s="381" customFormat="1" ht="36">
      <c r="A97" s="421" t="s">
        <v>1869</v>
      </c>
      <c r="B97" s="421" t="s">
        <v>1526</v>
      </c>
      <c r="C97" s="422" t="s">
        <v>1870</v>
      </c>
      <c r="D97" s="423" t="s">
        <v>1871</v>
      </c>
      <c r="E97" s="424" t="s">
        <v>79</v>
      </c>
      <c r="F97" s="425">
        <v>2</v>
      </c>
      <c r="G97" s="377"/>
      <c r="H97" s="426">
        <f>ROUND(G97*F97,2)</f>
        <v>0</v>
      </c>
      <c r="I97" s="393"/>
      <c r="J97" s="427" t="s">
        <v>1004</v>
      </c>
      <c r="K97" s="428" t="s">
        <v>1506</v>
      </c>
      <c r="L97" s="429">
        <v>2.5</v>
      </c>
      <c r="M97" s="429">
        <f>L97*F97</f>
        <v>5</v>
      </c>
      <c r="N97" s="429">
        <v>0.01765</v>
      </c>
      <c r="O97" s="429">
        <f>N97*F97</f>
        <v>0.0353</v>
      </c>
      <c r="P97" s="429">
        <v>0</v>
      </c>
      <c r="Q97" s="430">
        <f>P97*F97</f>
        <v>0</v>
      </c>
      <c r="R97" s="379"/>
      <c r="S97" s="379"/>
      <c r="T97" s="379"/>
      <c r="U97" s="379"/>
      <c r="V97" s="379"/>
      <c r="W97" s="379"/>
      <c r="X97" s="379"/>
      <c r="Y97" s="379"/>
      <c r="Z97" s="379"/>
      <c r="AA97" s="379"/>
      <c r="AB97" s="379"/>
      <c r="AO97" s="431" t="s">
        <v>1564</v>
      </c>
      <c r="AQ97" s="431" t="s">
        <v>1526</v>
      </c>
      <c r="AR97" s="431" t="s">
        <v>1407</v>
      </c>
      <c r="AV97" s="399" t="s">
        <v>1523</v>
      </c>
      <c r="BB97" s="432">
        <f>IF(K97="základní",H97,0)</f>
        <v>0</v>
      </c>
      <c r="BC97" s="432">
        <f>IF(K97="snížená",H97,0)</f>
        <v>0</v>
      </c>
      <c r="BD97" s="432">
        <f>IF(K97="zákl. přenesená",H97,0)</f>
        <v>0</v>
      </c>
      <c r="BE97" s="432">
        <f>IF(K97="sníž. přenesená",H97,0)</f>
        <v>0</v>
      </c>
      <c r="BF97" s="432">
        <f>IF(K97="nulová",H97,0)</f>
        <v>0</v>
      </c>
      <c r="BG97" s="399" t="s">
        <v>68</v>
      </c>
      <c r="BH97" s="432">
        <f>ROUND(G97*F97,2)</f>
        <v>0</v>
      </c>
      <c r="BI97" s="399" t="s">
        <v>1564</v>
      </c>
      <c r="BJ97" s="431" t="s">
        <v>1872</v>
      </c>
    </row>
    <row r="98" spans="1:62" s="381" customFormat="1" ht="12.75">
      <c r="A98" s="421" t="s">
        <v>1873</v>
      </c>
      <c r="B98" s="421" t="s">
        <v>1526</v>
      </c>
      <c r="C98" s="422" t="s">
        <v>1874</v>
      </c>
      <c r="D98" s="423" t="s">
        <v>1875</v>
      </c>
      <c r="E98" s="424" t="s">
        <v>79</v>
      </c>
      <c r="F98" s="425">
        <v>15</v>
      </c>
      <c r="G98" s="377"/>
      <c r="H98" s="426">
        <f>ROUND(G98*F98,2)</f>
        <v>0</v>
      </c>
      <c r="I98" s="393"/>
      <c r="J98" s="427" t="s">
        <v>1004</v>
      </c>
      <c r="K98" s="428" t="s">
        <v>1506</v>
      </c>
      <c r="L98" s="429">
        <v>0.5</v>
      </c>
      <c r="M98" s="429">
        <f>L98*F98</f>
        <v>7.5</v>
      </c>
      <c r="N98" s="429">
        <v>0.0005</v>
      </c>
      <c r="O98" s="429">
        <f>N98*F98</f>
        <v>0.0075</v>
      </c>
      <c r="P98" s="429">
        <v>0</v>
      </c>
      <c r="Q98" s="430">
        <f>P98*F98</f>
        <v>0</v>
      </c>
      <c r="R98" s="379"/>
      <c r="S98" s="379"/>
      <c r="T98" s="379"/>
      <c r="U98" s="379"/>
      <c r="V98" s="379"/>
      <c r="W98" s="379"/>
      <c r="X98" s="379"/>
      <c r="Y98" s="379"/>
      <c r="Z98" s="379"/>
      <c r="AA98" s="379"/>
      <c r="AB98" s="379"/>
      <c r="AO98" s="431" t="s">
        <v>1564</v>
      </c>
      <c r="AQ98" s="431" t="s">
        <v>1526</v>
      </c>
      <c r="AR98" s="431" t="s">
        <v>1407</v>
      </c>
      <c r="AV98" s="399" t="s">
        <v>1523</v>
      </c>
      <c r="BB98" s="432">
        <f>IF(K98="základní",H98,0)</f>
        <v>0</v>
      </c>
      <c r="BC98" s="432">
        <f>IF(K98="snížená",H98,0)</f>
        <v>0</v>
      </c>
      <c r="BD98" s="432">
        <f>IF(K98="zákl. přenesená",H98,0)</f>
        <v>0</v>
      </c>
      <c r="BE98" s="432">
        <f>IF(K98="sníž. přenesená",H98,0)</f>
        <v>0</v>
      </c>
      <c r="BF98" s="432">
        <f>IF(K98="nulová",H98,0)</f>
        <v>0</v>
      </c>
      <c r="BG98" s="399" t="s">
        <v>68</v>
      </c>
      <c r="BH98" s="432">
        <f>ROUND(G98*F98,2)</f>
        <v>0</v>
      </c>
      <c r="BI98" s="399" t="s">
        <v>1564</v>
      </c>
      <c r="BJ98" s="431" t="s">
        <v>1876</v>
      </c>
    </row>
    <row r="99" spans="1:62" s="381" customFormat="1" ht="24">
      <c r="A99" s="421" t="s">
        <v>1877</v>
      </c>
      <c r="B99" s="421" t="s">
        <v>1526</v>
      </c>
      <c r="C99" s="422" t="s">
        <v>1878</v>
      </c>
      <c r="D99" s="423" t="s">
        <v>1879</v>
      </c>
      <c r="E99" s="424" t="s">
        <v>133</v>
      </c>
      <c r="F99" s="425">
        <v>0.259</v>
      </c>
      <c r="G99" s="377"/>
      <c r="H99" s="426">
        <f>ROUND(G99*F99,2)</f>
        <v>0</v>
      </c>
      <c r="I99" s="393"/>
      <c r="J99" s="427" t="s">
        <v>1004</v>
      </c>
      <c r="K99" s="428" t="s">
        <v>1506</v>
      </c>
      <c r="L99" s="429">
        <v>1.573</v>
      </c>
      <c r="M99" s="429">
        <f>L99*F99</f>
        <v>0.407407</v>
      </c>
      <c r="N99" s="429">
        <v>0</v>
      </c>
      <c r="O99" s="429">
        <f>N99*F99</f>
        <v>0</v>
      </c>
      <c r="P99" s="429">
        <v>0</v>
      </c>
      <c r="Q99" s="430">
        <f>P99*F99</f>
        <v>0</v>
      </c>
      <c r="R99" s="379"/>
      <c r="S99" s="379"/>
      <c r="T99" s="379"/>
      <c r="U99" s="379"/>
      <c r="V99" s="379"/>
      <c r="W99" s="379"/>
      <c r="X99" s="379"/>
      <c r="Y99" s="379"/>
      <c r="Z99" s="379"/>
      <c r="AA99" s="379"/>
      <c r="AB99" s="379"/>
      <c r="AO99" s="431" t="s">
        <v>1564</v>
      </c>
      <c r="AQ99" s="431" t="s">
        <v>1526</v>
      </c>
      <c r="AR99" s="431" t="s">
        <v>1407</v>
      </c>
      <c r="AV99" s="399" t="s">
        <v>1523</v>
      </c>
      <c r="BB99" s="432">
        <f>IF(K99="základní",H99,0)</f>
        <v>0</v>
      </c>
      <c r="BC99" s="432">
        <f>IF(K99="snížená",H99,0)</f>
        <v>0</v>
      </c>
      <c r="BD99" s="432">
        <f>IF(K99="zákl. přenesená",H99,0)</f>
        <v>0</v>
      </c>
      <c r="BE99" s="432">
        <f>IF(K99="sníž. přenesená",H99,0)</f>
        <v>0</v>
      </c>
      <c r="BF99" s="432">
        <f>IF(K99="nulová",H99,0)</f>
        <v>0</v>
      </c>
      <c r="BG99" s="399" t="s">
        <v>68</v>
      </c>
      <c r="BH99" s="432">
        <f>ROUND(G99*F99,2)</f>
        <v>0</v>
      </c>
      <c r="BI99" s="399" t="s">
        <v>1564</v>
      </c>
      <c r="BJ99" s="431" t="s">
        <v>1880</v>
      </c>
    </row>
    <row r="100" spans="2:60" s="411" customFormat="1" ht="14.25">
      <c r="B100" s="412" t="s">
        <v>1520</v>
      </c>
      <c r="C100" s="412" t="s">
        <v>1881</v>
      </c>
      <c r="D100" s="412" t="s">
        <v>1882</v>
      </c>
      <c r="H100" s="413">
        <f>BH100</f>
        <v>0</v>
      </c>
      <c r="I100" s="414"/>
      <c r="J100" s="415"/>
      <c r="K100" s="416"/>
      <c r="L100" s="416"/>
      <c r="M100" s="417">
        <f>SUM(M101:M102)</f>
        <v>12.5</v>
      </c>
      <c r="N100" s="416"/>
      <c r="O100" s="417">
        <f>SUM(O101:O102)</f>
        <v>0.006449999999999999</v>
      </c>
      <c r="P100" s="416"/>
      <c r="Q100" s="418">
        <f>SUM(Q101:Q102)</f>
        <v>0</v>
      </c>
      <c r="AO100" s="412" t="s">
        <v>1407</v>
      </c>
      <c r="AQ100" s="419" t="s">
        <v>1520</v>
      </c>
      <c r="AR100" s="419" t="s">
        <v>68</v>
      </c>
      <c r="AV100" s="412" t="s">
        <v>1523</v>
      </c>
      <c r="BH100" s="420">
        <f>SUM(BH101:BH102)</f>
        <v>0</v>
      </c>
    </row>
    <row r="101" spans="1:62" s="381" customFormat="1" ht="36">
      <c r="A101" s="421" t="s">
        <v>1883</v>
      </c>
      <c r="B101" s="421" t="s">
        <v>1526</v>
      </c>
      <c r="C101" s="422" t="s">
        <v>1884</v>
      </c>
      <c r="D101" s="423" t="s">
        <v>1885</v>
      </c>
      <c r="E101" s="424" t="s">
        <v>108</v>
      </c>
      <c r="F101" s="425">
        <v>11</v>
      </c>
      <c r="G101" s="377"/>
      <c r="H101" s="426">
        <f>ROUND(G101*F101,2)</f>
        <v>0</v>
      </c>
      <c r="I101" s="393"/>
      <c r="J101" s="427" t="s">
        <v>1004</v>
      </c>
      <c r="K101" s="428" t="s">
        <v>1506</v>
      </c>
      <c r="L101" s="429">
        <v>0.625</v>
      </c>
      <c r="M101" s="429">
        <f>L101*F101</f>
        <v>6.875</v>
      </c>
      <c r="N101" s="429">
        <v>0.0003</v>
      </c>
      <c r="O101" s="429">
        <f>N101*F101</f>
        <v>0.0032999999999999995</v>
      </c>
      <c r="P101" s="429">
        <v>0</v>
      </c>
      <c r="Q101" s="430">
        <f>P101*F101</f>
        <v>0</v>
      </c>
      <c r="R101" s="379"/>
      <c r="S101" s="379"/>
      <c r="T101" s="379"/>
      <c r="U101" s="379"/>
      <c r="V101" s="379"/>
      <c r="W101" s="379"/>
      <c r="X101" s="379"/>
      <c r="Y101" s="379"/>
      <c r="Z101" s="379"/>
      <c r="AA101" s="379"/>
      <c r="AB101" s="379"/>
      <c r="AO101" s="431" t="s">
        <v>1564</v>
      </c>
      <c r="AQ101" s="431" t="s">
        <v>1526</v>
      </c>
      <c r="AR101" s="431" t="s">
        <v>1407</v>
      </c>
      <c r="AV101" s="399" t="s">
        <v>1523</v>
      </c>
      <c r="BB101" s="432">
        <f>IF(K101="základní",H101,0)</f>
        <v>0</v>
      </c>
      <c r="BC101" s="432">
        <f>IF(K101="snížená",H101,0)</f>
        <v>0</v>
      </c>
      <c r="BD101" s="432">
        <f>IF(K101="zákl. přenesená",H101,0)</f>
        <v>0</v>
      </c>
      <c r="BE101" s="432">
        <f>IF(K101="sníž. přenesená",H101,0)</f>
        <v>0</v>
      </c>
      <c r="BF101" s="432">
        <f>IF(K101="nulová",H101,0)</f>
        <v>0</v>
      </c>
      <c r="BG101" s="399" t="s">
        <v>68</v>
      </c>
      <c r="BH101" s="432">
        <f>ROUND(G101*F101,2)</f>
        <v>0</v>
      </c>
      <c r="BI101" s="399" t="s">
        <v>1564</v>
      </c>
      <c r="BJ101" s="431" t="s">
        <v>1886</v>
      </c>
    </row>
    <row r="102" spans="1:62" s="381" customFormat="1" ht="36">
      <c r="A102" s="421" t="s">
        <v>1887</v>
      </c>
      <c r="B102" s="421" t="s">
        <v>1526</v>
      </c>
      <c r="C102" s="422" t="s">
        <v>1888</v>
      </c>
      <c r="D102" s="423" t="s">
        <v>1889</v>
      </c>
      <c r="E102" s="424" t="s">
        <v>108</v>
      </c>
      <c r="F102" s="425">
        <v>9</v>
      </c>
      <c r="G102" s="377"/>
      <c r="H102" s="426">
        <f>ROUND(G102*F102,2)</f>
        <v>0</v>
      </c>
      <c r="I102" s="393"/>
      <c r="J102" s="427" t="s">
        <v>1004</v>
      </c>
      <c r="K102" s="428" t="s">
        <v>1506</v>
      </c>
      <c r="L102" s="429">
        <v>0.625</v>
      </c>
      <c r="M102" s="429">
        <f>L102*F102</f>
        <v>5.625</v>
      </c>
      <c r="N102" s="429">
        <v>0.00035</v>
      </c>
      <c r="O102" s="429">
        <f>N102*F102</f>
        <v>0.00315</v>
      </c>
      <c r="P102" s="429">
        <v>0</v>
      </c>
      <c r="Q102" s="430">
        <f>P102*F102</f>
        <v>0</v>
      </c>
      <c r="R102" s="379"/>
      <c r="S102" s="379"/>
      <c r="T102" s="379"/>
      <c r="U102" s="379"/>
      <c r="V102" s="379"/>
      <c r="W102" s="379"/>
      <c r="X102" s="379"/>
      <c r="Y102" s="379"/>
      <c r="Z102" s="379"/>
      <c r="AA102" s="379"/>
      <c r="AB102" s="379"/>
      <c r="AO102" s="431" t="s">
        <v>1564</v>
      </c>
      <c r="AQ102" s="431" t="s">
        <v>1526</v>
      </c>
      <c r="AR102" s="431" t="s">
        <v>1407</v>
      </c>
      <c r="AV102" s="399" t="s">
        <v>1523</v>
      </c>
      <c r="BB102" s="432">
        <f>IF(K102="základní",H102,0)</f>
        <v>0</v>
      </c>
      <c r="BC102" s="432">
        <f>IF(K102="snížená",H102,0)</f>
        <v>0</v>
      </c>
      <c r="BD102" s="432">
        <f>IF(K102="zákl. přenesená",H102,0)</f>
        <v>0</v>
      </c>
      <c r="BE102" s="432">
        <f>IF(K102="sníž. přenesená",H102,0)</f>
        <v>0</v>
      </c>
      <c r="BF102" s="432">
        <f>IF(K102="nulová",H102,0)</f>
        <v>0</v>
      </c>
      <c r="BG102" s="399" t="s">
        <v>68</v>
      </c>
      <c r="BH102" s="432">
        <f>ROUND(G102*F102,2)</f>
        <v>0</v>
      </c>
      <c r="BI102" s="399" t="s">
        <v>1564</v>
      </c>
      <c r="BJ102" s="431" t="s">
        <v>1890</v>
      </c>
    </row>
    <row r="103" spans="2:60" s="401" customFormat="1" ht="31.5" customHeight="1">
      <c r="B103" s="402" t="s">
        <v>1520</v>
      </c>
      <c r="C103" s="402" t="s">
        <v>1891</v>
      </c>
      <c r="D103" s="402" t="s">
        <v>19</v>
      </c>
      <c r="H103" s="403">
        <f>BH103</f>
        <v>0</v>
      </c>
      <c r="I103" s="404"/>
      <c r="J103" s="405"/>
      <c r="K103" s="406"/>
      <c r="L103" s="406"/>
      <c r="M103" s="407">
        <f>M104</f>
        <v>0</v>
      </c>
      <c r="N103" s="406"/>
      <c r="O103" s="407">
        <f>O104</f>
        <v>0</v>
      </c>
      <c r="P103" s="406"/>
      <c r="Q103" s="408">
        <f>Q104</f>
        <v>0</v>
      </c>
      <c r="AO103" s="402" t="s">
        <v>1408</v>
      </c>
      <c r="AQ103" s="409" t="s">
        <v>1520</v>
      </c>
      <c r="AR103" s="409" t="s">
        <v>1522</v>
      </c>
      <c r="AV103" s="402" t="s">
        <v>1523</v>
      </c>
      <c r="BH103" s="410">
        <f>BH104</f>
        <v>0</v>
      </c>
    </row>
    <row r="104" spans="2:60" s="411" customFormat="1" ht="14.25">
      <c r="B104" s="412" t="s">
        <v>1520</v>
      </c>
      <c r="C104" s="412" t="s">
        <v>1892</v>
      </c>
      <c r="D104" s="412" t="s">
        <v>1893</v>
      </c>
      <c r="H104" s="413">
        <f>BH104</f>
        <v>0</v>
      </c>
      <c r="I104" s="414"/>
      <c r="J104" s="415"/>
      <c r="K104" s="416"/>
      <c r="L104" s="416"/>
      <c r="M104" s="417">
        <f>M105</f>
        <v>0</v>
      </c>
      <c r="N104" s="416"/>
      <c r="O104" s="417">
        <f>O105</f>
        <v>0</v>
      </c>
      <c r="P104" s="416"/>
      <c r="Q104" s="418">
        <f>Q105</f>
        <v>0</v>
      </c>
      <c r="AO104" s="412" t="s">
        <v>1408</v>
      </c>
      <c r="AQ104" s="419" t="s">
        <v>1520</v>
      </c>
      <c r="AR104" s="419" t="s">
        <v>68</v>
      </c>
      <c r="AV104" s="412" t="s">
        <v>1523</v>
      </c>
      <c r="BH104" s="420">
        <f>BH105</f>
        <v>0</v>
      </c>
    </row>
    <row r="105" spans="1:62" s="381" customFormat="1" ht="48">
      <c r="A105" s="421" t="s">
        <v>1894</v>
      </c>
      <c r="B105" s="421" t="s">
        <v>1526</v>
      </c>
      <c r="C105" s="422" t="s">
        <v>1895</v>
      </c>
      <c r="D105" s="423" t="s">
        <v>1896</v>
      </c>
      <c r="E105" s="424" t="s">
        <v>1897</v>
      </c>
      <c r="F105" s="425">
        <v>1</v>
      </c>
      <c r="G105" s="377"/>
      <c r="H105" s="426">
        <f>ROUND(G105*F105,2)</f>
        <v>0</v>
      </c>
      <c r="I105" s="393"/>
      <c r="J105" s="453" t="s">
        <v>1004</v>
      </c>
      <c r="K105" s="454" t="s">
        <v>1506</v>
      </c>
      <c r="L105" s="455">
        <v>0</v>
      </c>
      <c r="M105" s="455">
        <f>L105*F105</f>
        <v>0</v>
      </c>
      <c r="N105" s="455">
        <v>0</v>
      </c>
      <c r="O105" s="455">
        <f>N105*F105</f>
        <v>0</v>
      </c>
      <c r="P105" s="455">
        <v>0</v>
      </c>
      <c r="Q105" s="456">
        <f>P105*F105</f>
        <v>0</v>
      </c>
      <c r="R105" s="379"/>
      <c r="S105" s="379"/>
      <c r="T105" s="379"/>
      <c r="U105" s="379"/>
      <c r="V105" s="379"/>
      <c r="W105" s="379"/>
      <c r="X105" s="379"/>
      <c r="Y105" s="379"/>
      <c r="Z105" s="379"/>
      <c r="AA105" s="379"/>
      <c r="AB105" s="379"/>
      <c r="AO105" s="431" t="s">
        <v>1898</v>
      </c>
      <c r="AQ105" s="431" t="s">
        <v>1526</v>
      </c>
      <c r="AR105" s="431" t="s">
        <v>1407</v>
      </c>
      <c r="AV105" s="399" t="s">
        <v>1523</v>
      </c>
      <c r="BB105" s="432">
        <f>IF(K105="základní",H105,0)</f>
        <v>0</v>
      </c>
      <c r="BC105" s="432">
        <f>IF(K105="snížená",H105,0)</f>
        <v>0</v>
      </c>
      <c r="BD105" s="432">
        <f>IF(K105="zákl. přenesená",H105,0)</f>
        <v>0</v>
      </c>
      <c r="BE105" s="432">
        <f>IF(K105="sníž. přenesená",H105,0)</f>
        <v>0</v>
      </c>
      <c r="BF105" s="432">
        <f>IF(K105="nulová",H105,0)</f>
        <v>0</v>
      </c>
      <c r="BG105" s="399" t="s">
        <v>68</v>
      </c>
      <c r="BH105" s="432">
        <f>ROUND(G105*F105,2)</f>
        <v>0</v>
      </c>
      <c r="BI105" s="399" t="s">
        <v>1898</v>
      </c>
      <c r="BJ105" s="431" t="s">
        <v>1899</v>
      </c>
    </row>
    <row r="106" spans="1:28" s="381" customFormat="1" ht="12.75">
      <c r="A106" s="457"/>
      <c r="B106" s="457"/>
      <c r="C106" s="457"/>
      <c r="D106" s="457"/>
      <c r="E106" s="457"/>
      <c r="F106" s="457"/>
      <c r="G106" s="457"/>
      <c r="H106" s="457"/>
      <c r="I106" s="393"/>
      <c r="J106" s="379"/>
      <c r="L106" s="379"/>
      <c r="M106" s="379"/>
      <c r="N106" s="379"/>
      <c r="O106" s="379"/>
      <c r="P106" s="379"/>
      <c r="Q106" s="379"/>
      <c r="R106" s="379"/>
      <c r="S106" s="379"/>
      <c r="T106" s="379"/>
      <c r="U106" s="379"/>
      <c r="V106" s="379"/>
      <c r="W106" s="379"/>
      <c r="X106" s="379"/>
      <c r="Y106" s="379"/>
      <c r="Z106" s="379"/>
      <c r="AA106" s="379"/>
      <c r="AB106" s="379"/>
    </row>
  </sheetData>
  <sheetProtection sheet="1" objects="1" scenarios="1" selectLockedCells="1"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F52" sqref="F52"/>
    </sheetView>
  </sheetViews>
  <sheetFormatPr defaultColWidth="9.00390625" defaultRowHeight="12" customHeight="1"/>
  <cols>
    <col min="1" max="1" width="3.25390625" style="372" customWidth="1"/>
    <col min="2" max="2" width="13.25390625" style="373" customWidth="1"/>
    <col min="3" max="3" width="42.75390625" style="373" customWidth="1"/>
    <col min="4" max="4" width="4.75390625" style="373" customWidth="1"/>
    <col min="5" max="5" width="9.75390625" style="374" customWidth="1"/>
    <col min="6" max="6" width="11.375" style="375" customWidth="1"/>
    <col min="7" max="7" width="15.25390625" style="375" customWidth="1"/>
    <col min="8" max="8" width="11.375" style="374" customWidth="1"/>
    <col min="9" max="16384" width="9.00390625" style="366" customWidth="1"/>
  </cols>
  <sheetData>
    <row r="1" spans="1:8" s="353" customFormat="1" ht="23.25">
      <c r="A1" s="346" t="s">
        <v>740</v>
      </c>
      <c r="B1" s="347"/>
      <c r="C1" s="348"/>
      <c r="D1" s="347"/>
      <c r="E1" s="349"/>
      <c r="F1" s="350"/>
      <c r="G1" s="350"/>
      <c r="H1" s="349"/>
    </row>
    <row r="2" spans="1:8" s="354" customFormat="1" ht="28.5" customHeight="1">
      <c r="A2" s="345" t="s">
        <v>1400</v>
      </c>
      <c r="B2" s="345" t="s">
        <v>1401</v>
      </c>
      <c r="C2" s="345" t="s">
        <v>1402</v>
      </c>
      <c r="D2" s="345" t="s">
        <v>63</v>
      </c>
      <c r="E2" s="345" t="s">
        <v>1403</v>
      </c>
      <c r="F2" s="345" t="s">
        <v>1404</v>
      </c>
      <c r="G2" s="345" t="s">
        <v>1405</v>
      </c>
      <c r="H2" s="345" t="s">
        <v>1406</v>
      </c>
    </row>
    <row r="3" spans="1:8" s="354" customFormat="1" ht="12.75" customHeight="1" hidden="1">
      <c r="A3" s="345" t="s">
        <v>68</v>
      </c>
      <c r="B3" s="345" t="s">
        <v>1407</v>
      </c>
      <c r="C3" s="345" t="s">
        <v>90</v>
      </c>
      <c r="D3" s="345" t="s">
        <v>211</v>
      </c>
      <c r="E3" s="345" t="s">
        <v>1408</v>
      </c>
      <c r="F3" s="345" t="s">
        <v>216</v>
      </c>
      <c r="G3" s="345" t="s">
        <v>1409</v>
      </c>
      <c r="H3" s="345" t="s">
        <v>1410</v>
      </c>
    </row>
    <row r="4" spans="1:8" s="354" customFormat="1" ht="28.5" customHeight="1">
      <c r="A4" s="355"/>
      <c r="B4" s="356" t="s">
        <v>1411</v>
      </c>
      <c r="C4" s="356" t="s">
        <v>1412</v>
      </c>
      <c r="D4" s="356"/>
      <c r="E4" s="357"/>
      <c r="F4" s="358"/>
      <c r="G4" s="358">
        <f>SUM(G5:G13)</f>
        <v>0</v>
      </c>
      <c r="H4" s="357">
        <v>0.0474</v>
      </c>
    </row>
    <row r="5" spans="1:8" s="354" customFormat="1" ht="24" customHeight="1">
      <c r="A5" s="359">
        <v>1</v>
      </c>
      <c r="B5" s="360" t="s">
        <v>1413</v>
      </c>
      <c r="C5" s="360" t="s">
        <v>1414</v>
      </c>
      <c r="D5" s="360" t="s">
        <v>195</v>
      </c>
      <c r="E5" s="361">
        <v>10</v>
      </c>
      <c r="F5" s="351"/>
      <c r="G5" s="362">
        <f>E5*F5</f>
        <v>0</v>
      </c>
      <c r="H5" s="361">
        <v>0.0148</v>
      </c>
    </row>
    <row r="6" spans="1:8" s="354" customFormat="1" ht="24" customHeight="1">
      <c r="A6" s="359">
        <v>2</v>
      </c>
      <c r="B6" s="360" t="s">
        <v>1415</v>
      </c>
      <c r="C6" s="360" t="s">
        <v>1416</v>
      </c>
      <c r="D6" s="360" t="s">
        <v>108</v>
      </c>
      <c r="E6" s="361">
        <v>10</v>
      </c>
      <c r="F6" s="351"/>
      <c r="G6" s="362">
        <f aca="true" t="shared" si="0" ref="G6:G13">E6*F6</f>
        <v>0</v>
      </c>
      <c r="H6" s="361">
        <v>0</v>
      </c>
    </row>
    <row r="7" spans="1:8" s="354" customFormat="1" ht="13.5" customHeight="1">
      <c r="A7" s="359">
        <v>3</v>
      </c>
      <c r="B7" s="360" t="s">
        <v>1417</v>
      </c>
      <c r="C7" s="360" t="s">
        <v>1418</v>
      </c>
      <c r="D7" s="360" t="s">
        <v>195</v>
      </c>
      <c r="E7" s="361">
        <v>10</v>
      </c>
      <c r="F7" s="351"/>
      <c r="G7" s="362">
        <f t="shared" si="0"/>
        <v>0</v>
      </c>
      <c r="H7" s="361">
        <v>0</v>
      </c>
    </row>
    <row r="8" spans="1:8" s="354" customFormat="1" ht="13.5" customHeight="1">
      <c r="A8" s="359">
        <v>4</v>
      </c>
      <c r="B8" s="360" t="s">
        <v>1419</v>
      </c>
      <c r="C8" s="360" t="s">
        <v>1420</v>
      </c>
      <c r="D8" s="360" t="s">
        <v>69</v>
      </c>
      <c r="E8" s="361">
        <v>10</v>
      </c>
      <c r="F8" s="351"/>
      <c r="G8" s="362">
        <f t="shared" si="0"/>
        <v>0</v>
      </c>
      <c r="H8" s="361">
        <v>0.02</v>
      </c>
    </row>
    <row r="9" spans="1:8" s="354" customFormat="1" ht="13.5" customHeight="1">
      <c r="A9" s="359">
        <v>5</v>
      </c>
      <c r="B9" s="360" t="s">
        <v>1419</v>
      </c>
      <c r="C9" s="360" t="s">
        <v>1421</v>
      </c>
      <c r="D9" s="360" t="s">
        <v>69</v>
      </c>
      <c r="E9" s="361">
        <v>6</v>
      </c>
      <c r="F9" s="351"/>
      <c r="G9" s="362">
        <f t="shared" si="0"/>
        <v>0</v>
      </c>
      <c r="H9" s="361">
        <v>0.012</v>
      </c>
    </row>
    <row r="10" spans="1:8" s="354" customFormat="1" ht="24" customHeight="1">
      <c r="A10" s="359">
        <v>6</v>
      </c>
      <c r="B10" s="360" t="s">
        <v>1422</v>
      </c>
      <c r="C10" s="360" t="s">
        <v>1423</v>
      </c>
      <c r="D10" s="360" t="s">
        <v>133</v>
      </c>
      <c r="E10" s="361">
        <v>0.047</v>
      </c>
      <c r="F10" s="351"/>
      <c r="G10" s="362">
        <f t="shared" si="0"/>
        <v>0</v>
      </c>
      <c r="H10" s="361">
        <v>0</v>
      </c>
    </row>
    <row r="11" spans="1:8" s="354" customFormat="1" ht="24" customHeight="1">
      <c r="A11" s="359">
        <v>7</v>
      </c>
      <c r="B11" s="360" t="s">
        <v>1424</v>
      </c>
      <c r="C11" s="360" t="s">
        <v>1425</v>
      </c>
      <c r="D11" s="360" t="s">
        <v>133</v>
      </c>
      <c r="E11" s="361">
        <v>0.047</v>
      </c>
      <c r="F11" s="351"/>
      <c r="G11" s="362">
        <f t="shared" si="0"/>
        <v>0</v>
      </c>
      <c r="H11" s="361">
        <v>0</v>
      </c>
    </row>
    <row r="12" spans="1:8" s="354" customFormat="1" ht="13.5" customHeight="1">
      <c r="A12" s="359">
        <v>8</v>
      </c>
      <c r="B12" s="360" t="s">
        <v>1426</v>
      </c>
      <c r="C12" s="360" t="s">
        <v>1427</v>
      </c>
      <c r="D12" s="360" t="s">
        <v>195</v>
      </c>
      <c r="E12" s="361">
        <v>30</v>
      </c>
      <c r="F12" s="351"/>
      <c r="G12" s="362">
        <f t="shared" si="0"/>
        <v>0</v>
      </c>
      <c r="H12" s="361">
        <v>0.0006</v>
      </c>
    </row>
    <row r="13" spans="1:8" s="354" customFormat="1" ht="24" customHeight="1">
      <c r="A13" s="359">
        <v>9</v>
      </c>
      <c r="B13" s="360" t="s">
        <v>1428</v>
      </c>
      <c r="C13" s="360" t="s">
        <v>1429</v>
      </c>
      <c r="D13" s="360" t="s">
        <v>133</v>
      </c>
      <c r="E13" s="361">
        <v>0.03</v>
      </c>
      <c r="F13" s="351"/>
      <c r="G13" s="362">
        <f t="shared" si="0"/>
        <v>0</v>
      </c>
      <c r="H13" s="361">
        <v>0</v>
      </c>
    </row>
    <row r="14" spans="1:8" s="354" customFormat="1" ht="28.5" customHeight="1">
      <c r="A14" s="355"/>
      <c r="B14" s="356" t="s">
        <v>1430</v>
      </c>
      <c r="C14" s="356" t="s">
        <v>1431</v>
      </c>
      <c r="D14" s="356"/>
      <c r="E14" s="357"/>
      <c r="F14" s="358"/>
      <c r="G14" s="358">
        <f>SUM(G15:G21)</f>
        <v>0</v>
      </c>
      <c r="H14" s="357">
        <v>0.0101</v>
      </c>
    </row>
    <row r="15" spans="1:8" s="354" customFormat="1" ht="13.5" customHeight="1">
      <c r="A15" s="359">
        <v>10</v>
      </c>
      <c r="B15" s="360" t="s">
        <v>1432</v>
      </c>
      <c r="C15" s="360" t="s">
        <v>1433</v>
      </c>
      <c r="D15" s="360" t="s">
        <v>108</v>
      </c>
      <c r="E15" s="361">
        <v>10</v>
      </c>
      <c r="F15" s="351"/>
      <c r="G15" s="362">
        <f aca="true" t="shared" si="1" ref="G15:G21">E15*F15</f>
        <v>0</v>
      </c>
      <c r="H15" s="361">
        <v>0.0008</v>
      </c>
    </row>
    <row r="16" spans="1:8" s="354" customFormat="1" ht="24" customHeight="1">
      <c r="A16" s="359">
        <v>11</v>
      </c>
      <c r="B16" s="360" t="s">
        <v>1434</v>
      </c>
      <c r="C16" s="360" t="s">
        <v>1435</v>
      </c>
      <c r="D16" s="360" t="s">
        <v>108</v>
      </c>
      <c r="E16" s="361">
        <v>10</v>
      </c>
      <c r="F16" s="351"/>
      <c r="G16" s="362">
        <f t="shared" si="1"/>
        <v>0</v>
      </c>
      <c r="H16" s="361">
        <v>0.0047</v>
      </c>
    </row>
    <row r="17" spans="1:8" ht="13.5" customHeight="1">
      <c r="A17" s="363">
        <v>12</v>
      </c>
      <c r="B17" s="364" t="s">
        <v>1436</v>
      </c>
      <c r="C17" s="364" t="s">
        <v>1437</v>
      </c>
      <c r="D17" s="364" t="s">
        <v>108</v>
      </c>
      <c r="E17" s="365">
        <v>10</v>
      </c>
      <c r="F17" s="352"/>
      <c r="G17" s="362">
        <f t="shared" si="1"/>
        <v>0</v>
      </c>
      <c r="H17" s="365">
        <v>0.002</v>
      </c>
    </row>
    <row r="18" spans="1:8" s="354" customFormat="1" ht="24" customHeight="1">
      <c r="A18" s="359">
        <v>13</v>
      </c>
      <c r="B18" s="360" t="s">
        <v>1438</v>
      </c>
      <c r="C18" s="360" t="s">
        <v>1439</v>
      </c>
      <c r="D18" s="360" t="s">
        <v>108</v>
      </c>
      <c r="E18" s="361">
        <v>10</v>
      </c>
      <c r="F18" s="351"/>
      <c r="G18" s="362">
        <f t="shared" si="1"/>
        <v>0</v>
      </c>
      <c r="H18" s="361">
        <v>0.0006</v>
      </c>
    </row>
    <row r="19" spans="1:8" ht="13.5" customHeight="1">
      <c r="A19" s="363">
        <v>14</v>
      </c>
      <c r="B19" s="364" t="s">
        <v>1440</v>
      </c>
      <c r="C19" s="364" t="s">
        <v>1441</v>
      </c>
      <c r="D19" s="364" t="s">
        <v>108</v>
      </c>
      <c r="E19" s="365">
        <v>10</v>
      </c>
      <c r="F19" s="352"/>
      <c r="G19" s="367">
        <f t="shared" si="1"/>
        <v>0</v>
      </c>
      <c r="H19" s="365">
        <v>0.002</v>
      </c>
    </row>
    <row r="20" spans="1:8" s="354" customFormat="1" ht="13.5" customHeight="1">
      <c r="A20" s="359">
        <v>15</v>
      </c>
      <c r="B20" s="360" t="s">
        <v>1442</v>
      </c>
      <c r="C20" s="360" t="s">
        <v>1443</v>
      </c>
      <c r="D20" s="360" t="s">
        <v>133</v>
      </c>
      <c r="E20" s="361">
        <v>0.01</v>
      </c>
      <c r="F20" s="351"/>
      <c r="G20" s="362">
        <f t="shared" si="1"/>
        <v>0</v>
      </c>
      <c r="H20" s="361">
        <v>0</v>
      </c>
    </row>
    <row r="21" spans="1:8" s="354" customFormat="1" ht="24" customHeight="1">
      <c r="A21" s="359">
        <v>16</v>
      </c>
      <c r="B21" s="360" t="s">
        <v>1444</v>
      </c>
      <c r="C21" s="360" t="s">
        <v>1445</v>
      </c>
      <c r="D21" s="360" t="s">
        <v>133</v>
      </c>
      <c r="E21" s="361">
        <v>0.01</v>
      </c>
      <c r="F21" s="351"/>
      <c r="G21" s="362">
        <f t="shared" si="1"/>
        <v>0</v>
      </c>
      <c r="H21" s="361">
        <v>0</v>
      </c>
    </row>
    <row r="22" spans="1:8" s="354" customFormat="1" ht="28.5" customHeight="1">
      <c r="A22" s="355"/>
      <c r="B22" s="356" t="s">
        <v>1446</v>
      </c>
      <c r="C22" s="356" t="s">
        <v>1447</v>
      </c>
      <c r="D22" s="356"/>
      <c r="E22" s="357"/>
      <c r="F22" s="358"/>
      <c r="G22" s="358">
        <f>SUM(G23:G39)</f>
        <v>0</v>
      </c>
      <c r="H22" s="357">
        <v>1.113624</v>
      </c>
    </row>
    <row r="23" spans="1:8" s="354" customFormat="1" ht="13.5" customHeight="1">
      <c r="A23" s="359">
        <v>17</v>
      </c>
      <c r="B23" s="360" t="s">
        <v>1448</v>
      </c>
      <c r="C23" s="360" t="s">
        <v>1449</v>
      </c>
      <c r="D23" s="360" t="s">
        <v>1450</v>
      </c>
      <c r="E23" s="361">
        <v>44</v>
      </c>
      <c r="F23" s="351"/>
      <c r="G23" s="362">
        <f aca="true" t="shared" si="2" ref="G23:G39">E23*F23</f>
        <v>0</v>
      </c>
      <c r="H23" s="361">
        <v>0.2992</v>
      </c>
    </row>
    <row r="24" spans="1:8" s="354" customFormat="1" ht="13.5" customHeight="1">
      <c r="A24" s="359">
        <v>18</v>
      </c>
      <c r="B24" s="360" t="s">
        <v>1451</v>
      </c>
      <c r="C24" s="360" t="s">
        <v>1452</v>
      </c>
      <c r="D24" s="360" t="s">
        <v>1450</v>
      </c>
      <c r="E24" s="361">
        <v>69</v>
      </c>
      <c r="F24" s="351"/>
      <c r="G24" s="362">
        <f t="shared" si="2"/>
        <v>0</v>
      </c>
      <c r="H24" s="361">
        <v>0.7452</v>
      </c>
    </row>
    <row r="25" spans="1:8" s="354" customFormat="1" ht="13.5" customHeight="1">
      <c r="A25" s="359">
        <v>19</v>
      </c>
      <c r="B25" s="360" t="s">
        <v>1453</v>
      </c>
      <c r="C25" s="360" t="s">
        <v>1454</v>
      </c>
      <c r="D25" s="360" t="s">
        <v>102</v>
      </c>
      <c r="E25" s="361">
        <v>41.6</v>
      </c>
      <c r="F25" s="351"/>
      <c r="G25" s="362">
        <f t="shared" si="2"/>
        <v>0</v>
      </c>
      <c r="H25" s="361">
        <v>0.057824</v>
      </c>
    </row>
    <row r="26" spans="1:8" s="354" customFormat="1" ht="24" customHeight="1">
      <c r="A26" s="359">
        <v>20</v>
      </c>
      <c r="B26" s="360" t="s">
        <v>1455</v>
      </c>
      <c r="C26" s="360" t="s">
        <v>1456</v>
      </c>
      <c r="D26" s="360" t="s">
        <v>102</v>
      </c>
      <c r="E26" s="361">
        <v>41.6</v>
      </c>
      <c r="F26" s="351"/>
      <c r="G26" s="362">
        <f t="shared" si="2"/>
        <v>0</v>
      </c>
      <c r="H26" s="361">
        <v>0</v>
      </c>
    </row>
    <row r="27" spans="1:8" s="354" customFormat="1" ht="13.5" customHeight="1">
      <c r="A27" s="359">
        <v>21</v>
      </c>
      <c r="B27" s="360" t="s">
        <v>1457</v>
      </c>
      <c r="C27" s="360" t="s">
        <v>1458</v>
      </c>
      <c r="D27" s="360" t="s">
        <v>102</v>
      </c>
      <c r="E27" s="361">
        <v>41.6</v>
      </c>
      <c r="F27" s="351"/>
      <c r="G27" s="362">
        <f t="shared" si="2"/>
        <v>0</v>
      </c>
      <c r="H27" s="361">
        <v>0</v>
      </c>
    </row>
    <row r="28" spans="1:8" s="354" customFormat="1" ht="13.5" customHeight="1">
      <c r="A28" s="359">
        <v>22</v>
      </c>
      <c r="B28" s="360" t="s">
        <v>1419</v>
      </c>
      <c r="C28" s="360" t="s">
        <v>1459</v>
      </c>
      <c r="D28" s="360" t="s">
        <v>69</v>
      </c>
      <c r="E28" s="361">
        <v>6</v>
      </c>
      <c r="F28" s="351"/>
      <c r="G28" s="362">
        <f t="shared" si="2"/>
        <v>0</v>
      </c>
      <c r="H28" s="361">
        <v>0.0054</v>
      </c>
    </row>
    <row r="29" spans="1:8" s="354" customFormat="1" ht="24" customHeight="1">
      <c r="A29" s="359">
        <v>23</v>
      </c>
      <c r="B29" s="360" t="s">
        <v>1460</v>
      </c>
      <c r="C29" s="360" t="s">
        <v>1461</v>
      </c>
      <c r="D29" s="360" t="s">
        <v>102</v>
      </c>
      <c r="E29" s="361">
        <v>9</v>
      </c>
      <c r="F29" s="351"/>
      <c r="G29" s="362">
        <f t="shared" si="2"/>
        <v>0</v>
      </c>
      <c r="H29" s="361">
        <v>0</v>
      </c>
    </row>
    <row r="30" spans="1:8" s="354" customFormat="1" ht="24" customHeight="1">
      <c r="A30" s="359">
        <v>24</v>
      </c>
      <c r="B30" s="360" t="s">
        <v>1462</v>
      </c>
      <c r="C30" s="360" t="s">
        <v>1463</v>
      </c>
      <c r="D30" s="360" t="s">
        <v>102</v>
      </c>
      <c r="E30" s="361">
        <v>9</v>
      </c>
      <c r="F30" s="351"/>
      <c r="G30" s="362">
        <f t="shared" si="2"/>
        <v>0</v>
      </c>
      <c r="H30" s="361">
        <v>0</v>
      </c>
    </row>
    <row r="31" spans="1:8" s="354" customFormat="1" ht="24" customHeight="1">
      <c r="A31" s="359">
        <v>25</v>
      </c>
      <c r="B31" s="360" t="s">
        <v>1464</v>
      </c>
      <c r="C31" s="360" t="s">
        <v>1465</v>
      </c>
      <c r="D31" s="360" t="s">
        <v>102</v>
      </c>
      <c r="E31" s="361">
        <v>9</v>
      </c>
      <c r="F31" s="351"/>
      <c r="G31" s="362">
        <f t="shared" si="2"/>
        <v>0</v>
      </c>
      <c r="H31" s="361">
        <v>0</v>
      </c>
    </row>
    <row r="32" spans="1:8" s="354" customFormat="1" ht="24" customHeight="1">
      <c r="A32" s="359">
        <v>26</v>
      </c>
      <c r="B32" s="360" t="s">
        <v>1466</v>
      </c>
      <c r="C32" s="360" t="s">
        <v>1467</v>
      </c>
      <c r="D32" s="360" t="s">
        <v>108</v>
      </c>
      <c r="E32" s="361">
        <v>6</v>
      </c>
      <c r="F32" s="351"/>
      <c r="G32" s="362">
        <f t="shared" si="2"/>
        <v>0</v>
      </c>
      <c r="H32" s="361">
        <v>0</v>
      </c>
    </row>
    <row r="33" spans="1:8" s="354" customFormat="1" ht="24" customHeight="1">
      <c r="A33" s="359">
        <v>27</v>
      </c>
      <c r="B33" s="360" t="s">
        <v>1468</v>
      </c>
      <c r="C33" s="360" t="s">
        <v>1469</v>
      </c>
      <c r="D33" s="360" t="s">
        <v>108</v>
      </c>
      <c r="E33" s="361">
        <v>6</v>
      </c>
      <c r="F33" s="351"/>
      <c r="G33" s="362">
        <f t="shared" si="2"/>
        <v>0</v>
      </c>
      <c r="H33" s="361">
        <v>0</v>
      </c>
    </row>
    <row r="34" spans="1:8" s="354" customFormat="1" ht="24" customHeight="1">
      <c r="A34" s="359">
        <v>28</v>
      </c>
      <c r="B34" s="360" t="s">
        <v>1470</v>
      </c>
      <c r="C34" s="360" t="s">
        <v>1471</v>
      </c>
      <c r="D34" s="360" t="s">
        <v>108</v>
      </c>
      <c r="E34" s="361">
        <v>6</v>
      </c>
      <c r="F34" s="351"/>
      <c r="G34" s="362">
        <f t="shared" si="2"/>
        <v>0</v>
      </c>
      <c r="H34" s="361">
        <v>0</v>
      </c>
    </row>
    <row r="35" spans="1:8" s="354" customFormat="1" ht="27.75" customHeight="1">
      <c r="A35" s="359">
        <v>29</v>
      </c>
      <c r="B35" s="360" t="s">
        <v>1419</v>
      </c>
      <c r="C35" s="360" t="s">
        <v>1472</v>
      </c>
      <c r="D35" s="360" t="s">
        <v>102</v>
      </c>
      <c r="E35" s="361">
        <v>6</v>
      </c>
      <c r="F35" s="351"/>
      <c r="G35" s="362">
        <f t="shared" si="2"/>
        <v>0</v>
      </c>
      <c r="H35" s="361">
        <v>0.006</v>
      </c>
    </row>
    <row r="36" spans="1:8" s="354" customFormat="1" ht="24" customHeight="1">
      <c r="A36" s="359">
        <v>30</v>
      </c>
      <c r="B36" s="360" t="s">
        <v>1473</v>
      </c>
      <c r="C36" s="360" t="s">
        <v>1474</v>
      </c>
      <c r="D36" s="360" t="s">
        <v>133</v>
      </c>
      <c r="E36" s="361">
        <v>1.114</v>
      </c>
      <c r="F36" s="351"/>
      <c r="G36" s="362">
        <f t="shared" si="2"/>
        <v>0</v>
      </c>
      <c r="H36" s="361">
        <v>0</v>
      </c>
    </row>
    <row r="37" spans="1:8" s="354" customFormat="1" ht="24" customHeight="1">
      <c r="A37" s="359">
        <v>31</v>
      </c>
      <c r="B37" s="360" t="s">
        <v>1475</v>
      </c>
      <c r="C37" s="360" t="s">
        <v>1476</v>
      </c>
      <c r="D37" s="360" t="s">
        <v>133</v>
      </c>
      <c r="E37" s="361">
        <v>1.114</v>
      </c>
      <c r="F37" s="351"/>
      <c r="G37" s="362">
        <f t="shared" si="2"/>
        <v>0</v>
      </c>
      <c r="H37" s="361">
        <v>0</v>
      </c>
    </row>
    <row r="38" spans="1:8" s="354" customFormat="1" ht="13.5" customHeight="1">
      <c r="A38" s="359">
        <v>32</v>
      </c>
      <c r="B38" s="360" t="s">
        <v>1477</v>
      </c>
      <c r="C38" s="360" t="s">
        <v>1478</v>
      </c>
      <c r="D38" s="360" t="s">
        <v>102</v>
      </c>
      <c r="E38" s="361">
        <v>36.7</v>
      </c>
      <c r="F38" s="351"/>
      <c r="G38" s="362">
        <f t="shared" si="2"/>
        <v>0</v>
      </c>
      <c r="H38" s="361">
        <v>0</v>
      </c>
    </row>
    <row r="39" spans="1:8" s="354" customFormat="1" ht="24" customHeight="1">
      <c r="A39" s="359">
        <v>33</v>
      </c>
      <c r="B39" s="360" t="s">
        <v>1479</v>
      </c>
      <c r="C39" s="360" t="s">
        <v>1480</v>
      </c>
      <c r="D39" s="360" t="s">
        <v>133</v>
      </c>
      <c r="E39" s="361">
        <v>0.873</v>
      </c>
      <c r="F39" s="351"/>
      <c r="G39" s="362">
        <f t="shared" si="2"/>
        <v>0</v>
      </c>
      <c r="H39" s="361">
        <v>0</v>
      </c>
    </row>
    <row r="40" spans="1:8" s="354" customFormat="1" ht="28.5" customHeight="1">
      <c r="A40" s="355"/>
      <c r="B40" s="356" t="s">
        <v>841</v>
      </c>
      <c r="C40" s="356" t="s">
        <v>1481</v>
      </c>
      <c r="D40" s="356"/>
      <c r="E40" s="357"/>
      <c r="F40" s="358"/>
      <c r="G40" s="358">
        <f>SUM(G41:G44)</f>
        <v>0</v>
      </c>
      <c r="H40" s="357">
        <v>0.0107</v>
      </c>
    </row>
    <row r="41" spans="1:8" s="354" customFormat="1" ht="24" customHeight="1">
      <c r="A41" s="359">
        <v>34</v>
      </c>
      <c r="B41" s="360" t="s">
        <v>1482</v>
      </c>
      <c r="C41" s="360" t="s">
        <v>1483</v>
      </c>
      <c r="D41" s="360" t="s">
        <v>997</v>
      </c>
      <c r="E41" s="361">
        <v>10</v>
      </c>
      <c r="F41" s="351"/>
      <c r="G41" s="362">
        <f>E41*F41</f>
        <v>0</v>
      </c>
      <c r="H41" s="361">
        <v>0.0007</v>
      </c>
    </row>
    <row r="42" spans="1:8" ht="13.5" customHeight="1">
      <c r="A42" s="363">
        <v>35</v>
      </c>
      <c r="B42" s="364" t="s">
        <v>1484</v>
      </c>
      <c r="C42" s="364" t="s">
        <v>1485</v>
      </c>
      <c r="D42" s="364" t="s">
        <v>133</v>
      </c>
      <c r="E42" s="365">
        <v>0.01</v>
      </c>
      <c r="F42" s="352"/>
      <c r="G42" s="362">
        <f>E42*F42</f>
        <v>0</v>
      </c>
      <c r="H42" s="365">
        <v>0.01</v>
      </c>
    </row>
    <row r="43" spans="1:8" s="354" customFormat="1" ht="24" customHeight="1">
      <c r="A43" s="359">
        <v>36</v>
      </c>
      <c r="B43" s="360" t="s">
        <v>1486</v>
      </c>
      <c r="C43" s="360" t="s">
        <v>1487</v>
      </c>
      <c r="D43" s="360" t="s">
        <v>133</v>
      </c>
      <c r="E43" s="361">
        <v>0.01</v>
      </c>
      <c r="F43" s="351"/>
      <c r="G43" s="362">
        <f>E43*F43</f>
        <v>0</v>
      </c>
      <c r="H43" s="361">
        <v>0</v>
      </c>
    </row>
    <row r="44" spans="1:8" s="354" customFormat="1" ht="24" customHeight="1">
      <c r="A44" s="359">
        <v>37</v>
      </c>
      <c r="B44" s="360" t="s">
        <v>1488</v>
      </c>
      <c r="C44" s="360" t="s">
        <v>1489</v>
      </c>
      <c r="D44" s="360" t="s">
        <v>133</v>
      </c>
      <c r="E44" s="361">
        <v>0.01</v>
      </c>
      <c r="F44" s="351"/>
      <c r="G44" s="362">
        <f>E44*F44</f>
        <v>0</v>
      </c>
      <c r="H44" s="361">
        <v>0</v>
      </c>
    </row>
    <row r="45" spans="1:8" s="354" customFormat="1" ht="28.5" customHeight="1">
      <c r="A45" s="355"/>
      <c r="B45" s="356" t="s">
        <v>899</v>
      </c>
      <c r="C45" s="356" t="s">
        <v>1490</v>
      </c>
      <c r="D45" s="356"/>
      <c r="E45" s="357"/>
      <c r="F45" s="358"/>
      <c r="G45" s="358">
        <f>SUM(G46:G50)</f>
        <v>0</v>
      </c>
      <c r="H45" s="357">
        <v>0.013666</v>
      </c>
    </row>
    <row r="46" spans="1:8" s="354" customFormat="1" ht="24" customHeight="1">
      <c r="A46" s="359">
        <v>38</v>
      </c>
      <c r="B46" s="360" t="s">
        <v>1491</v>
      </c>
      <c r="C46" s="360" t="s">
        <v>1492</v>
      </c>
      <c r="D46" s="360" t="s">
        <v>102</v>
      </c>
      <c r="E46" s="361">
        <v>1</v>
      </c>
      <c r="F46" s="351"/>
      <c r="G46" s="362">
        <f>E46*F46</f>
        <v>0</v>
      </c>
      <c r="H46" s="361">
        <v>0.00014</v>
      </c>
    </row>
    <row r="47" spans="1:8" s="354" customFormat="1" ht="24" customHeight="1">
      <c r="A47" s="359">
        <v>39</v>
      </c>
      <c r="B47" s="360" t="s">
        <v>1493</v>
      </c>
      <c r="C47" s="360" t="s">
        <v>1494</v>
      </c>
      <c r="D47" s="360" t="s">
        <v>102</v>
      </c>
      <c r="E47" s="361">
        <v>1</v>
      </c>
      <c r="F47" s="351"/>
      <c r="G47" s="362">
        <f>E47*F47</f>
        <v>0</v>
      </c>
      <c r="H47" s="361">
        <v>0.00013</v>
      </c>
    </row>
    <row r="48" spans="1:8" s="354" customFormat="1" ht="24" customHeight="1">
      <c r="A48" s="359">
        <v>40</v>
      </c>
      <c r="B48" s="360" t="s">
        <v>1495</v>
      </c>
      <c r="C48" s="360" t="s">
        <v>1496</v>
      </c>
      <c r="D48" s="360" t="s">
        <v>195</v>
      </c>
      <c r="E48" s="361">
        <v>10</v>
      </c>
      <c r="F48" s="351"/>
      <c r="G48" s="362">
        <f>E48*F48</f>
        <v>0</v>
      </c>
      <c r="H48" s="361">
        <v>0.0002</v>
      </c>
    </row>
    <row r="49" spans="1:8" s="354" customFormat="1" ht="24" customHeight="1">
      <c r="A49" s="359">
        <v>41</v>
      </c>
      <c r="B49" s="360" t="s">
        <v>1497</v>
      </c>
      <c r="C49" s="360" t="s">
        <v>1498</v>
      </c>
      <c r="D49" s="360" t="s">
        <v>102</v>
      </c>
      <c r="E49" s="361">
        <v>41.6</v>
      </c>
      <c r="F49" s="351"/>
      <c r="G49" s="362">
        <f>E49*F49</f>
        <v>0</v>
      </c>
      <c r="H49" s="361">
        <v>0.012896</v>
      </c>
    </row>
    <row r="50" spans="1:8" s="354" customFormat="1" ht="13.5" customHeight="1">
      <c r="A50" s="359">
        <v>42</v>
      </c>
      <c r="B50" s="360" t="s">
        <v>1499</v>
      </c>
      <c r="C50" s="360" t="s">
        <v>1500</v>
      </c>
      <c r="D50" s="360" t="s">
        <v>195</v>
      </c>
      <c r="E50" s="361">
        <v>10</v>
      </c>
      <c r="F50" s="351"/>
      <c r="G50" s="362">
        <f>E50*F50</f>
        <v>0</v>
      </c>
      <c r="H50" s="361">
        <v>0.0003</v>
      </c>
    </row>
    <row r="51" spans="1:8" s="354" customFormat="1" ht="28.5" customHeight="1">
      <c r="A51" s="355"/>
      <c r="B51" s="356" t="s">
        <v>920</v>
      </c>
      <c r="C51" s="356" t="s">
        <v>1501</v>
      </c>
      <c r="D51" s="356"/>
      <c r="E51" s="357"/>
      <c r="F51" s="358"/>
      <c r="G51" s="358">
        <f>SUM(G52:G53)</f>
        <v>0</v>
      </c>
      <c r="H51" s="357">
        <v>0</v>
      </c>
    </row>
    <row r="52" spans="1:8" s="354" customFormat="1" ht="29.25" customHeight="1">
      <c r="A52" s="359">
        <v>43</v>
      </c>
      <c r="B52" s="360" t="s">
        <v>1419</v>
      </c>
      <c r="C52" s="360" t="s">
        <v>1502</v>
      </c>
      <c r="D52" s="360" t="s">
        <v>1003</v>
      </c>
      <c r="E52" s="361">
        <v>1</v>
      </c>
      <c r="F52" s="351"/>
      <c r="G52" s="362">
        <f>E52*F52</f>
        <v>0</v>
      </c>
      <c r="H52" s="361">
        <v>0</v>
      </c>
    </row>
    <row r="53" spans="1:8" s="354" customFormat="1" ht="13.5" customHeight="1">
      <c r="A53" s="359">
        <v>44</v>
      </c>
      <c r="B53" s="360" t="s">
        <v>1503</v>
      </c>
      <c r="C53" s="360" t="s">
        <v>1504</v>
      </c>
      <c r="D53" s="360" t="s">
        <v>453</v>
      </c>
      <c r="E53" s="361">
        <v>24</v>
      </c>
      <c r="F53" s="351"/>
      <c r="G53" s="362">
        <f>E53*F53</f>
        <v>0</v>
      </c>
      <c r="H53" s="361">
        <v>0</v>
      </c>
    </row>
    <row r="54" spans="1:8" s="354" customFormat="1" ht="30.75" customHeight="1">
      <c r="A54" s="368"/>
      <c r="B54" s="369"/>
      <c r="C54" s="369" t="s">
        <v>1505</v>
      </c>
      <c r="D54" s="369"/>
      <c r="E54" s="370"/>
      <c r="F54" s="371"/>
      <c r="G54" s="371">
        <f>G51+G45+G40+G22+G14+G4</f>
        <v>0</v>
      </c>
      <c r="H54" s="370">
        <v>1.19549</v>
      </c>
    </row>
  </sheetData>
  <sheetProtection sheet="1" objects="1" scenarios="1" selectLockedCells="1"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52">
      <selection activeCell="E13" sqref="E13:E14"/>
    </sheetView>
  </sheetViews>
  <sheetFormatPr defaultColWidth="9.00390625" defaultRowHeight="12.75"/>
  <cols>
    <col min="1" max="1" width="4.75390625" style="184" customWidth="1"/>
    <col min="2" max="2" width="95.75390625" style="184" customWidth="1"/>
    <col min="3" max="3" width="10.75390625" style="184" customWidth="1"/>
    <col min="4" max="4" width="4.75390625" style="222" customWidth="1"/>
    <col min="5" max="5" width="15.75390625" style="184" customWidth="1"/>
    <col min="6" max="6" width="16.75390625" style="184" customWidth="1"/>
    <col min="7" max="7" width="9.125" style="184" customWidth="1"/>
    <col min="8" max="8" width="9.75390625" style="184" bestFit="1" customWidth="1"/>
    <col min="9" max="9" width="12.25390625" style="184" bestFit="1" customWidth="1"/>
    <col min="10" max="16384" width="9.125" style="184" customWidth="1"/>
  </cols>
  <sheetData>
    <row r="1" spans="1:6" ht="21.75" customHeight="1" thickBot="1">
      <c r="A1" s="566" t="s">
        <v>1102</v>
      </c>
      <c r="B1" s="567"/>
      <c r="C1" s="567"/>
      <c r="D1" s="567"/>
      <c r="E1" s="567"/>
      <c r="F1" s="568"/>
    </row>
    <row r="2" spans="1:6" ht="21.75" customHeight="1" thickBot="1">
      <c r="A2" s="566" t="s">
        <v>1103</v>
      </c>
      <c r="B2" s="567"/>
      <c r="C2" s="567"/>
      <c r="D2" s="567"/>
      <c r="E2" s="567"/>
      <c r="F2" s="568"/>
    </row>
    <row r="3" spans="1:6" ht="24" customHeight="1" thickBot="1">
      <c r="A3" s="185" t="s">
        <v>1104</v>
      </c>
      <c r="B3" s="186" t="s">
        <v>1105</v>
      </c>
      <c r="C3" s="187" t="s">
        <v>1106</v>
      </c>
      <c r="D3" s="185" t="s">
        <v>63</v>
      </c>
      <c r="E3" s="185" t="s">
        <v>1107</v>
      </c>
      <c r="F3" s="188" t="s">
        <v>1108</v>
      </c>
    </row>
    <row r="4" spans="1:6" ht="18" customHeight="1" thickBot="1">
      <c r="A4" s="569" t="s">
        <v>1109</v>
      </c>
      <c r="B4" s="570"/>
      <c r="C4" s="570"/>
      <c r="D4" s="570"/>
      <c r="E4" s="570"/>
      <c r="F4" s="571"/>
    </row>
    <row r="5" spans="1:6" s="190" customFormat="1" ht="18" customHeight="1">
      <c r="A5" s="572">
        <v>1</v>
      </c>
      <c r="B5" s="189" t="s">
        <v>1110</v>
      </c>
      <c r="C5" s="574">
        <v>1</v>
      </c>
      <c r="D5" s="574" t="s">
        <v>1003</v>
      </c>
      <c r="E5" s="576"/>
      <c r="F5" s="578">
        <f>C5*E5</f>
        <v>0</v>
      </c>
    </row>
    <row r="6" spans="1:6" s="190" customFormat="1" ht="18" customHeight="1" thickBot="1">
      <c r="A6" s="573"/>
      <c r="B6" s="191" t="s">
        <v>1111</v>
      </c>
      <c r="C6" s="575"/>
      <c r="D6" s="575"/>
      <c r="E6" s="577"/>
      <c r="F6" s="579"/>
    </row>
    <row r="7" spans="1:6" s="190" customFormat="1" ht="18" customHeight="1">
      <c r="A7" s="572">
        <v>2</v>
      </c>
      <c r="B7" s="189" t="s">
        <v>1112</v>
      </c>
      <c r="C7" s="574">
        <v>1</v>
      </c>
      <c r="D7" s="574" t="s">
        <v>1003</v>
      </c>
      <c r="E7" s="576"/>
      <c r="F7" s="578">
        <f>C7*E7</f>
        <v>0</v>
      </c>
    </row>
    <row r="8" spans="1:6" s="190" customFormat="1" ht="18" customHeight="1" thickBot="1">
      <c r="A8" s="573"/>
      <c r="B8" s="191" t="s">
        <v>1113</v>
      </c>
      <c r="C8" s="575"/>
      <c r="D8" s="575"/>
      <c r="E8" s="577"/>
      <c r="F8" s="579"/>
    </row>
    <row r="9" spans="1:6" s="190" customFormat="1" ht="18" customHeight="1">
      <c r="A9" s="572">
        <v>3</v>
      </c>
      <c r="B9" s="189" t="s">
        <v>1114</v>
      </c>
      <c r="C9" s="574">
        <v>1</v>
      </c>
      <c r="D9" s="574" t="s">
        <v>1003</v>
      </c>
      <c r="E9" s="576"/>
      <c r="F9" s="578">
        <f>C9*E9</f>
        <v>0</v>
      </c>
    </row>
    <row r="10" spans="1:6" s="190" customFormat="1" ht="18" customHeight="1" thickBot="1">
      <c r="A10" s="573"/>
      <c r="B10" s="191" t="s">
        <v>1115</v>
      </c>
      <c r="C10" s="575"/>
      <c r="D10" s="575"/>
      <c r="E10" s="577"/>
      <c r="F10" s="579"/>
    </row>
    <row r="11" spans="1:6" s="190" customFormat="1" ht="18" customHeight="1">
      <c r="A11" s="572">
        <v>4</v>
      </c>
      <c r="B11" s="189" t="s">
        <v>1116</v>
      </c>
      <c r="C11" s="574">
        <v>1</v>
      </c>
      <c r="D11" s="574" t="s">
        <v>1003</v>
      </c>
      <c r="E11" s="576"/>
      <c r="F11" s="578">
        <f>C11*E11</f>
        <v>0</v>
      </c>
    </row>
    <row r="12" spans="1:6" s="190" customFormat="1" ht="18" customHeight="1" thickBot="1">
      <c r="A12" s="573"/>
      <c r="B12" s="191" t="s">
        <v>1117</v>
      </c>
      <c r="C12" s="575"/>
      <c r="D12" s="575"/>
      <c r="E12" s="577"/>
      <c r="F12" s="579"/>
    </row>
    <row r="13" spans="1:6" s="190" customFormat="1" ht="18" customHeight="1">
      <c r="A13" s="572">
        <v>5</v>
      </c>
      <c r="B13" s="189" t="s">
        <v>1118</v>
      </c>
      <c r="C13" s="574">
        <v>1</v>
      </c>
      <c r="D13" s="574" t="s">
        <v>1003</v>
      </c>
      <c r="E13" s="576"/>
      <c r="F13" s="578">
        <f>C13*E13</f>
        <v>0</v>
      </c>
    </row>
    <row r="14" spans="1:6" s="190" customFormat="1" ht="18" customHeight="1" thickBot="1">
      <c r="A14" s="573"/>
      <c r="B14" s="191" t="s">
        <v>1119</v>
      </c>
      <c r="C14" s="575"/>
      <c r="D14" s="575"/>
      <c r="E14" s="577"/>
      <c r="F14" s="579"/>
    </row>
    <row r="15" spans="1:6" ht="18" customHeight="1" thickBot="1">
      <c r="A15" s="193"/>
      <c r="B15" s="580" t="s">
        <v>1120</v>
      </c>
      <c r="C15" s="581"/>
      <c r="D15" s="581"/>
      <c r="E15" s="582"/>
      <c r="F15" s="194">
        <f>SUM(F5:F14)</f>
        <v>0</v>
      </c>
    </row>
    <row r="16" spans="1:6" s="190" customFormat="1" ht="18" customHeight="1" thickBot="1">
      <c r="A16" s="583"/>
      <c r="B16" s="584"/>
      <c r="C16" s="584"/>
      <c r="D16" s="584"/>
      <c r="E16" s="584"/>
      <c r="F16" s="585"/>
    </row>
    <row r="17" spans="1:6" s="190" customFormat="1" ht="18" customHeight="1" thickBot="1">
      <c r="A17" s="569" t="s">
        <v>1121</v>
      </c>
      <c r="B17" s="570"/>
      <c r="C17" s="570"/>
      <c r="D17" s="570"/>
      <c r="E17" s="570"/>
      <c r="F17" s="571"/>
    </row>
    <row r="18" spans="1:6" s="190" customFormat="1" ht="18" customHeight="1" thickBot="1">
      <c r="A18" s="195">
        <v>6</v>
      </c>
      <c r="B18" s="196" t="s">
        <v>1122</v>
      </c>
      <c r="C18" s="197">
        <v>15</v>
      </c>
      <c r="D18" s="197" t="s">
        <v>69</v>
      </c>
      <c r="E18" s="227"/>
      <c r="F18" s="198">
        <f aca="true" t="shared" si="0" ref="F18:F29">C18*E18</f>
        <v>0</v>
      </c>
    </row>
    <row r="19" spans="1:6" s="190" customFormat="1" ht="18" customHeight="1" thickBot="1">
      <c r="A19" s="195">
        <v>7</v>
      </c>
      <c r="B19" s="196" t="s">
        <v>1123</v>
      </c>
      <c r="C19" s="197">
        <v>19</v>
      </c>
      <c r="D19" s="197" t="s">
        <v>69</v>
      </c>
      <c r="E19" s="228"/>
      <c r="F19" s="198">
        <f t="shared" si="0"/>
        <v>0</v>
      </c>
    </row>
    <row r="20" spans="1:6" s="190" customFormat="1" ht="18" customHeight="1" thickBot="1">
      <c r="A20" s="195">
        <v>8</v>
      </c>
      <c r="B20" s="196" t="s">
        <v>1124</v>
      </c>
      <c r="C20" s="197">
        <v>4</v>
      </c>
      <c r="D20" s="197" t="s">
        <v>69</v>
      </c>
      <c r="E20" s="229"/>
      <c r="F20" s="198">
        <f>C20*E20</f>
        <v>0</v>
      </c>
    </row>
    <row r="21" spans="1:6" s="190" customFormat="1" ht="18" customHeight="1" thickBot="1">
      <c r="A21" s="195">
        <v>9</v>
      </c>
      <c r="B21" s="196" t="s">
        <v>1125</v>
      </c>
      <c r="C21" s="197">
        <v>4</v>
      </c>
      <c r="D21" s="197" t="s">
        <v>69</v>
      </c>
      <c r="E21" s="229"/>
      <c r="F21" s="198">
        <f t="shared" si="0"/>
        <v>0</v>
      </c>
    </row>
    <row r="22" spans="1:6" s="190" customFormat="1" ht="18" customHeight="1" thickBot="1">
      <c r="A22" s="195">
        <v>10</v>
      </c>
      <c r="B22" s="196" t="s">
        <v>1126</v>
      </c>
      <c r="C22" s="197">
        <v>8</v>
      </c>
      <c r="D22" s="197" t="s">
        <v>69</v>
      </c>
      <c r="E22" s="227"/>
      <c r="F22" s="198">
        <f t="shared" si="0"/>
        <v>0</v>
      </c>
    </row>
    <row r="23" spans="1:6" s="190" customFormat="1" ht="18" customHeight="1" thickBot="1">
      <c r="A23" s="195">
        <v>11</v>
      </c>
      <c r="B23" s="196" t="s">
        <v>1127</v>
      </c>
      <c r="C23" s="197">
        <v>2</v>
      </c>
      <c r="D23" s="197" t="s">
        <v>69</v>
      </c>
      <c r="E23" s="227"/>
      <c r="F23" s="198">
        <f>C23*E23</f>
        <v>0</v>
      </c>
    </row>
    <row r="24" spans="1:6" s="190" customFormat="1" ht="18" customHeight="1" thickBot="1">
      <c r="A24" s="195">
        <v>12</v>
      </c>
      <c r="B24" s="196" t="s">
        <v>1128</v>
      </c>
      <c r="C24" s="197">
        <v>13</v>
      </c>
      <c r="D24" s="197" t="s">
        <v>69</v>
      </c>
      <c r="E24" s="229"/>
      <c r="F24" s="198">
        <f t="shared" si="0"/>
        <v>0</v>
      </c>
    </row>
    <row r="25" spans="1:6" s="190" customFormat="1" ht="18" customHeight="1" thickBot="1">
      <c r="A25" s="195">
        <v>13</v>
      </c>
      <c r="B25" s="196" t="s">
        <v>1129</v>
      </c>
      <c r="C25" s="197">
        <v>21</v>
      </c>
      <c r="D25" s="197" t="s">
        <v>69</v>
      </c>
      <c r="E25" s="229"/>
      <c r="F25" s="198">
        <f t="shared" si="0"/>
        <v>0</v>
      </c>
    </row>
    <row r="26" spans="1:6" s="190" customFormat="1" ht="18" customHeight="1" thickBot="1">
      <c r="A26" s="195">
        <v>14</v>
      </c>
      <c r="B26" s="196" t="s">
        <v>1130</v>
      </c>
      <c r="C26" s="197">
        <v>11</v>
      </c>
      <c r="D26" s="197" t="s">
        <v>69</v>
      </c>
      <c r="E26" s="229"/>
      <c r="F26" s="198">
        <f t="shared" si="0"/>
        <v>0</v>
      </c>
    </row>
    <row r="27" spans="1:6" s="190" customFormat="1" ht="18" customHeight="1" thickBot="1">
      <c r="A27" s="195">
        <v>15</v>
      </c>
      <c r="B27" s="196" t="s">
        <v>1131</v>
      </c>
      <c r="C27" s="197">
        <v>2</v>
      </c>
      <c r="D27" s="197" t="s">
        <v>69</v>
      </c>
      <c r="E27" s="229"/>
      <c r="F27" s="198">
        <f>C27*E27</f>
        <v>0</v>
      </c>
    </row>
    <row r="28" spans="1:6" s="190" customFormat="1" ht="18" customHeight="1" thickBot="1">
      <c r="A28" s="195">
        <v>16</v>
      </c>
      <c r="B28" s="196" t="s">
        <v>1132</v>
      </c>
      <c r="C28" s="197">
        <v>13</v>
      </c>
      <c r="D28" s="197" t="s">
        <v>69</v>
      </c>
      <c r="E28" s="229"/>
      <c r="F28" s="198">
        <f t="shared" si="0"/>
        <v>0</v>
      </c>
    </row>
    <row r="29" spans="1:6" s="190" customFormat="1" ht="18" customHeight="1" thickBot="1">
      <c r="A29" s="195">
        <v>17</v>
      </c>
      <c r="B29" s="196" t="s">
        <v>1133</v>
      </c>
      <c r="C29" s="197">
        <v>2</v>
      </c>
      <c r="D29" s="197" t="s">
        <v>69</v>
      </c>
      <c r="E29" s="229"/>
      <c r="F29" s="198">
        <f t="shared" si="0"/>
        <v>0</v>
      </c>
    </row>
    <row r="30" spans="1:6" ht="18" customHeight="1" thickBot="1">
      <c r="A30" s="199"/>
      <c r="B30" s="580" t="s">
        <v>1120</v>
      </c>
      <c r="C30" s="581"/>
      <c r="D30" s="581"/>
      <c r="E30" s="582"/>
      <c r="F30" s="194">
        <f>SUM(F18:F29)</f>
        <v>0</v>
      </c>
    </row>
    <row r="31" spans="1:6" s="190" customFormat="1" ht="18" customHeight="1" thickBot="1">
      <c r="A31" s="586" t="s">
        <v>5</v>
      </c>
      <c r="B31" s="587"/>
      <c r="C31" s="587"/>
      <c r="D31" s="587"/>
      <c r="E31" s="587"/>
      <c r="F31" s="588"/>
    </row>
    <row r="32" spans="1:6" s="190" customFormat="1" ht="18" customHeight="1" thickBot="1">
      <c r="A32" s="569" t="s">
        <v>1134</v>
      </c>
      <c r="B32" s="570"/>
      <c r="C32" s="570"/>
      <c r="D32" s="570"/>
      <c r="E32" s="570"/>
      <c r="F32" s="571"/>
    </row>
    <row r="33" spans="1:9" s="190" customFormat="1" ht="30" customHeight="1" thickBot="1">
      <c r="A33" s="195">
        <v>18</v>
      </c>
      <c r="B33" s="200" t="s">
        <v>1135</v>
      </c>
      <c r="C33" s="201">
        <v>45</v>
      </c>
      <c r="D33" s="201" t="s">
        <v>69</v>
      </c>
      <c r="E33" s="230"/>
      <c r="F33" s="202">
        <f aca="true" t="shared" si="1" ref="F33:F39">C33*E33</f>
        <v>0</v>
      </c>
      <c r="I33" s="203"/>
    </row>
    <row r="34" spans="1:9" s="190" customFormat="1" ht="30" customHeight="1" thickBot="1">
      <c r="A34" s="195">
        <v>19</v>
      </c>
      <c r="B34" s="204" t="s">
        <v>1136</v>
      </c>
      <c r="C34" s="205">
        <v>44</v>
      </c>
      <c r="D34" s="205" t="s">
        <v>69</v>
      </c>
      <c r="E34" s="231"/>
      <c r="F34" s="206">
        <f t="shared" si="1"/>
        <v>0</v>
      </c>
      <c r="I34" s="203"/>
    </row>
    <row r="35" spans="1:9" s="190" customFormat="1" ht="30" customHeight="1" thickBot="1">
      <c r="A35" s="207">
        <v>20</v>
      </c>
      <c r="B35" s="208" t="s">
        <v>1137</v>
      </c>
      <c r="C35" s="192">
        <v>8</v>
      </c>
      <c r="D35" s="192" t="s">
        <v>69</v>
      </c>
      <c r="E35" s="232"/>
      <c r="F35" s="209">
        <f t="shared" si="1"/>
        <v>0</v>
      </c>
      <c r="I35" s="203"/>
    </row>
    <row r="36" spans="1:9" s="190" customFormat="1" ht="30" customHeight="1" thickBot="1">
      <c r="A36" s="195">
        <v>21</v>
      </c>
      <c r="B36" s="208" t="s">
        <v>1138</v>
      </c>
      <c r="C36" s="192">
        <v>45</v>
      </c>
      <c r="D36" s="192" t="s">
        <v>69</v>
      </c>
      <c r="E36" s="232"/>
      <c r="F36" s="209">
        <f t="shared" si="1"/>
        <v>0</v>
      </c>
      <c r="I36" s="203"/>
    </row>
    <row r="37" spans="1:9" s="190" customFormat="1" ht="30" customHeight="1" thickBot="1">
      <c r="A37" s="195">
        <v>22</v>
      </c>
      <c r="B37" s="208" t="s">
        <v>1139</v>
      </c>
      <c r="C37" s="192">
        <v>13</v>
      </c>
      <c r="D37" s="192" t="s">
        <v>69</v>
      </c>
      <c r="E37" s="232"/>
      <c r="F37" s="209">
        <f t="shared" si="1"/>
        <v>0</v>
      </c>
      <c r="I37" s="203"/>
    </row>
    <row r="38" spans="1:9" s="190" customFormat="1" ht="30" customHeight="1" thickBot="1">
      <c r="A38" s="195">
        <v>23</v>
      </c>
      <c r="B38" s="208" t="s">
        <v>1140</v>
      </c>
      <c r="C38" s="192">
        <v>14</v>
      </c>
      <c r="D38" s="192" t="s">
        <v>69</v>
      </c>
      <c r="E38" s="232"/>
      <c r="F38" s="209">
        <f t="shared" si="1"/>
        <v>0</v>
      </c>
      <c r="I38" s="203"/>
    </row>
    <row r="39" spans="1:9" s="190" customFormat="1" ht="30" customHeight="1" thickBot="1">
      <c r="A39" s="195">
        <v>24</v>
      </c>
      <c r="B39" s="208" t="s">
        <v>1141</v>
      </c>
      <c r="C39" s="192">
        <v>15</v>
      </c>
      <c r="D39" s="192" t="s">
        <v>69</v>
      </c>
      <c r="E39" s="232"/>
      <c r="F39" s="209">
        <f t="shared" si="1"/>
        <v>0</v>
      </c>
      <c r="I39" s="203"/>
    </row>
    <row r="40" spans="1:9" s="190" customFormat="1" ht="30" customHeight="1" thickBot="1">
      <c r="A40" s="195">
        <v>25</v>
      </c>
      <c r="B40" s="208" t="s">
        <v>1142</v>
      </c>
      <c r="C40" s="192">
        <v>6</v>
      </c>
      <c r="D40" s="192" t="s">
        <v>69</v>
      </c>
      <c r="E40" s="232"/>
      <c r="F40" s="209">
        <f>C40*E40</f>
        <v>0</v>
      </c>
      <c r="I40" s="203"/>
    </row>
    <row r="41" spans="1:6" ht="18" customHeight="1" thickBot="1">
      <c r="A41" s="199"/>
      <c r="B41" s="580" t="s">
        <v>1120</v>
      </c>
      <c r="C41" s="581"/>
      <c r="D41" s="581"/>
      <c r="E41" s="582"/>
      <c r="F41" s="194">
        <f>SUM(F33:F40)</f>
        <v>0</v>
      </c>
    </row>
    <row r="42" spans="1:6" ht="18" customHeight="1" thickBot="1">
      <c r="A42" s="589"/>
      <c r="B42" s="590"/>
      <c r="C42" s="590"/>
      <c r="D42" s="590"/>
      <c r="E42" s="590"/>
      <c r="F42" s="591"/>
    </row>
    <row r="43" spans="1:6" s="190" customFormat="1" ht="18" customHeight="1" thickBot="1">
      <c r="A43" s="592" t="s">
        <v>1143</v>
      </c>
      <c r="B43" s="593"/>
      <c r="C43" s="593"/>
      <c r="D43" s="593"/>
      <c r="E43" s="593"/>
      <c r="F43" s="594"/>
    </row>
    <row r="44" spans="1:6" s="190" customFormat="1" ht="18" customHeight="1" thickBot="1">
      <c r="A44" s="195">
        <v>24</v>
      </c>
      <c r="B44" s="210" t="s">
        <v>1144</v>
      </c>
      <c r="C44" s="211">
        <f>SUM(C18:C29)</f>
        <v>114</v>
      </c>
      <c r="D44" s="212" t="s">
        <v>69</v>
      </c>
      <c r="E44" s="233"/>
      <c r="F44" s="213">
        <f aca="true" t="shared" si="2" ref="F44:F55">C44*E44</f>
        <v>0</v>
      </c>
    </row>
    <row r="45" spans="1:6" s="190" customFormat="1" ht="18" customHeight="1" thickBot="1">
      <c r="A45" s="195">
        <v>25</v>
      </c>
      <c r="B45" s="210" t="s">
        <v>1145</v>
      </c>
      <c r="C45" s="211">
        <v>76</v>
      </c>
      <c r="D45" s="212" t="s">
        <v>69</v>
      </c>
      <c r="E45" s="233"/>
      <c r="F45" s="213">
        <f t="shared" si="2"/>
        <v>0</v>
      </c>
    </row>
    <row r="46" spans="1:6" s="190" customFormat="1" ht="18" customHeight="1" thickBot="1">
      <c r="A46" s="195">
        <v>26</v>
      </c>
      <c r="B46" s="210" t="s">
        <v>1146</v>
      </c>
      <c r="C46" s="211">
        <v>15</v>
      </c>
      <c r="D46" s="212" t="s">
        <v>69</v>
      </c>
      <c r="E46" s="233"/>
      <c r="F46" s="213">
        <f t="shared" si="2"/>
        <v>0</v>
      </c>
    </row>
    <row r="47" spans="1:6" s="190" customFormat="1" ht="18" customHeight="1" thickBot="1">
      <c r="A47" s="195">
        <v>27</v>
      </c>
      <c r="B47" s="210" t="s">
        <v>1147</v>
      </c>
      <c r="C47" s="211">
        <v>38</v>
      </c>
      <c r="D47" s="212" t="s">
        <v>69</v>
      </c>
      <c r="E47" s="233"/>
      <c r="F47" s="213">
        <f>C47*E47</f>
        <v>0</v>
      </c>
    </row>
    <row r="48" spans="1:6" s="190" customFormat="1" ht="18" customHeight="1" thickBot="1">
      <c r="A48" s="195">
        <v>27</v>
      </c>
      <c r="B48" s="210" t="s">
        <v>1148</v>
      </c>
      <c r="C48" s="211">
        <v>4</v>
      </c>
      <c r="D48" s="212" t="s">
        <v>69</v>
      </c>
      <c r="E48" s="233"/>
      <c r="F48" s="213">
        <f t="shared" si="2"/>
        <v>0</v>
      </c>
    </row>
    <row r="49" spans="1:6" s="190" customFormat="1" ht="18" customHeight="1" thickBot="1">
      <c r="A49" s="195">
        <v>28</v>
      </c>
      <c r="B49" s="210" t="s">
        <v>1149</v>
      </c>
      <c r="C49" s="211">
        <v>15</v>
      </c>
      <c r="D49" s="212" t="s">
        <v>69</v>
      </c>
      <c r="E49" s="233"/>
      <c r="F49" s="213">
        <f t="shared" si="2"/>
        <v>0</v>
      </c>
    </row>
    <row r="50" spans="1:6" s="190" customFormat="1" ht="18" customHeight="1" thickBot="1">
      <c r="A50" s="195">
        <v>29</v>
      </c>
      <c r="B50" s="210" t="s">
        <v>1150</v>
      </c>
      <c r="C50" s="211">
        <v>165</v>
      </c>
      <c r="D50" s="212" t="s">
        <v>195</v>
      </c>
      <c r="E50" s="233"/>
      <c r="F50" s="213">
        <f t="shared" si="2"/>
        <v>0</v>
      </c>
    </row>
    <row r="51" spans="1:6" s="190" customFormat="1" ht="18" customHeight="1" thickBot="1">
      <c r="A51" s="195">
        <v>30</v>
      </c>
      <c r="B51" s="210" t="s">
        <v>1151</v>
      </c>
      <c r="C51" s="211">
        <v>110</v>
      </c>
      <c r="D51" s="212" t="s">
        <v>195</v>
      </c>
      <c r="E51" s="233"/>
      <c r="F51" s="213">
        <f t="shared" si="2"/>
        <v>0</v>
      </c>
    </row>
    <row r="52" spans="1:6" s="190" customFormat="1" ht="18" customHeight="1" thickBot="1">
      <c r="A52" s="195">
        <v>31</v>
      </c>
      <c r="B52" s="210" t="s">
        <v>1152</v>
      </c>
      <c r="C52" s="211">
        <v>15</v>
      </c>
      <c r="D52" s="212" t="s">
        <v>195</v>
      </c>
      <c r="E52" s="233"/>
      <c r="F52" s="213">
        <f t="shared" si="2"/>
        <v>0</v>
      </c>
    </row>
    <row r="53" spans="1:6" s="190" customFormat="1" ht="18" customHeight="1" thickBot="1">
      <c r="A53" s="195">
        <v>32</v>
      </c>
      <c r="B53" s="210" t="s">
        <v>1153</v>
      </c>
      <c r="C53" s="211">
        <v>140</v>
      </c>
      <c r="D53" s="212" t="s">
        <v>195</v>
      </c>
      <c r="E53" s="233"/>
      <c r="F53" s="213">
        <f>C53*E53</f>
        <v>0</v>
      </c>
    </row>
    <row r="54" spans="1:6" s="190" customFormat="1" ht="18" customHeight="1" thickBot="1">
      <c r="A54" s="195">
        <v>32</v>
      </c>
      <c r="B54" s="210" t="s">
        <v>1154</v>
      </c>
      <c r="C54" s="211">
        <v>60</v>
      </c>
      <c r="D54" s="212" t="s">
        <v>195</v>
      </c>
      <c r="E54" s="233"/>
      <c r="F54" s="213">
        <f t="shared" si="2"/>
        <v>0</v>
      </c>
    </row>
    <row r="55" spans="1:6" ht="18" customHeight="1" thickBot="1">
      <c r="A55" s="195">
        <v>33</v>
      </c>
      <c r="B55" s="210" t="s">
        <v>1155</v>
      </c>
      <c r="C55" s="211">
        <v>275</v>
      </c>
      <c r="D55" s="211" t="s">
        <v>195</v>
      </c>
      <c r="E55" s="233"/>
      <c r="F55" s="214">
        <f t="shared" si="2"/>
        <v>0</v>
      </c>
    </row>
    <row r="56" spans="1:6" s="190" customFormat="1" ht="18" customHeight="1" thickBot="1">
      <c r="A56" s="195"/>
      <c r="B56" s="580" t="s">
        <v>1120</v>
      </c>
      <c r="C56" s="581"/>
      <c r="D56" s="581"/>
      <c r="E56" s="582"/>
      <c r="F56" s="194">
        <f>SUM(F44:F55)</f>
        <v>0</v>
      </c>
    </row>
    <row r="57" spans="1:6" s="190" customFormat="1" ht="18" customHeight="1" thickBot="1">
      <c r="A57" s="595" t="s">
        <v>5</v>
      </c>
      <c r="B57" s="596"/>
      <c r="C57" s="596"/>
      <c r="D57" s="596"/>
      <c r="E57" s="596"/>
      <c r="F57" s="597"/>
    </row>
    <row r="58" spans="1:6" s="190" customFormat="1" ht="18" customHeight="1" thickBot="1">
      <c r="A58" s="592" t="s">
        <v>1156</v>
      </c>
      <c r="B58" s="593"/>
      <c r="C58" s="593"/>
      <c r="D58" s="593"/>
      <c r="E58" s="593"/>
      <c r="F58" s="594"/>
    </row>
    <row r="59" spans="1:10" s="190" customFormat="1" ht="18" customHeight="1" thickBot="1">
      <c r="A59" s="195">
        <v>34</v>
      </c>
      <c r="B59" s="210" t="s">
        <v>1157</v>
      </c>
      <c r="C59" s="215">
        <v>115</v>
      </c>
      <c r="D59" s="216" t="s">
        <v>195</v>
      </c>
      <c r="E59" s="227"/>
      <c r="F59" s="217">
        <f aca="true" t="shared" si="3" ref="F59:F69">C59*E59</f>
        <v>0</v>
      </c>
      <c r="H59" s="203"/>
      <c r="J59" s="215"/>
    </row>
    <row r="60" spans="1:10" s="190" customFormat="1" ht="18" customHeight="1" thickBot="1">
      <c r="A60" s="195">
        <v>35</v>
      </c>
      <c r="B60" s="210" t="s">
        <v>1158</v>
      </c>
      <c r="C60" s="215">
        <v>175</v>
      </c>
      <c r="D60" s="216" t="s">
        <v>195</v>
      </c>
      <c r="E60" s="227"/>
      <c r="F60" s="217">
        <f t="shared" si="3"/>
        <v>0</v>
      </c>
      <c r="H60" s="203"/>
      <c r="J60" s="215"/>
    </row>
    <row r="61" spans="1:10" s="190" customFormat="1" ht="18" customHeight="1" thickBot="1">
      <c r="A61" s="195">
        <v>36</v>
      </c>
      <c r="B61" s="210" t="s">
        <v>1159</v>
      </c>
      <c r="C61" s="215">
        <v>2355</v>
      </c>
      <c r="D61" s="216" t="s">
        <v>195</v>
      </c>
      <c r="E61" s="227"/>
      <c r="F61" s="217">
        <f t="shared" si="3"/>
        <v>0</v>
      </c>
      <c r="H61" s="203"/>
      <c r="J61" s="215"/>
    </row>
    <row r="62" spans="1:10" s="190" customFormat="1" ht="18" customHeight="1" thickBot="1">
      <c r="A62" s="195">
        <v>37</v>
      </c>
      <c r="B62" s="210" t="s">
        <v>1160</v>
      </c>
      <c r="C62" s="215">
        <v>280</v>
      </c>
      <c r="D62" s="216" t="s">
        <v>195</v>
      </c>
      <c r="E62" s="227"/>
      <c r="F62" s="217">
        <f t="shared" si="3"/>
        <v>0</v>
      </c>
      <c r="H62" s="203"/>
      <c r="J62" s="215"/>
    </row>
    <row r="63" spans="1:10" s="190" customFormat="1" ht="18" customHeight="1" thickBot="1">
      <c r="A63" s="195">
        <v>38</v>
      </c>
      <c r="B63" s="210" t="s">
        <v>1161</v>
      </c>
      <c r="C63" s="215">
        <v>3845</v>
      </c>
      <c r="D63" s="216" t="s">
        <v>195</v>
      </c>
      <c r="E63" s="227"/>
      <c r="F63" s="217">
        <f>C63*E63</f>
        <v>0</v>
      </c>
      <c r="H63" s="203"/>
      <c r="J63" s="215"/>
    </row>
    <row r="64" spans="1:10" s="190" customFormat="1" ht="18" customHeight="1" thickBot="1">
      <c r="A64" s="195">
        <v>38</v>
      </c>
      <c r="B64" s="210" t="s">
        <v>1162</v>
      </c>
      <c r="C64" s="215">
        <v>135</v>
      </c>
      <c r="D64" s="216" t="s">
        <v>195</v>
      </c>
      <c r="E64" s="227"/>
      <c r="F64" s="217">
        <f>C64*E64</f>
        <v>0</v>
      </c>
      <c r="H64" s="203"/>
      <c r="J64" s="215"/>
    </row>
    <row r="65" spans="1:10" s="190" customFormat="1" ht="18" customHeight="1" thickBot="1">
      <c r="A65" s="195">
        <v>38</v>
      </c>
      <c r="B65" s="210" t="s">
        <v>1163</v>
      </c>
      <c r="C65" s="215">
        <v>140</v>
      </c>
      <c r="D65" s="216" t="s">
        <v>195</v>
      </c>
      <c r="E65" s="227"/>
      <c r="F65" s="217">
        <f t="shared" si="3"/>
        <v>0</v>
      </c>
      <c r="H65" s="203"/>
      <c r="J65" s="215"/>
    </row>
    <row r="66" spans="1:10" s="190" customFormat="1" ht="18" customHeight="1" thickBot="1">
      <c r="A66" s="195">
        <v>39</v>
      </c>
      <c r="B66" s="210" t="s">
        <v>1164</v>
      </c>
      <c r="C66" s="215">
        <v>810</v>
      </c>
      <c r="D66" s="216" t="s">
        <v>195</v>
      </c>
      <c r="E66" s="227"/>
      <c r="F66" s="217">
        <f t="shared" si="3"/>
        <v>0</v>
      </c>
      <c r="H66" s="203"/>
      <c r="J66" s="215"/>
    </row>
    <row r="67" spans="1:10" s="190" customFormat="1" ht="18" customHeight="1" thickBot="1">
      <c r="A67" s="195">
        <v>40</v>
      </c>
      <c r="B67" s="210" t="s">
        <v>1165</v>
      </c>
      <c r="C67" s="215">
        <v>360</v>
      </c>
      <c r="D67" s="216" t="s">
        <v>195</v>
      </c>
      <c r="E67" s="227"/>
      <c r="F67" s="217">
        <f t="shared" si="3"/>
        <v>0</v>
      </c>
      <c r="H67" s="203"/>
      <c r="J67" s="215"/>
    </row>
    <row r="68" spans="1:10" s="190" customFormat="1" ht="18" customHeight="1" thickBot="1">
      <c r="A68" s="195">
        <v>41</v>
      </c>
      <c r="B68" s="210" t="s">
        <v>1166</v>
      </c>
      <c r="C68" s="215">
        <v>670</v>
      </c>
      <c r="D68" s="216" t="s">
        <v>195</v>
      </c>
      <c r="E68" s="227"/>
      <c r="F68" s="217">
        <f t="shared" si="3"/>
        <v>0</v>
      </c>
      <c r="H68" s="203"/>
      <c r="J68" s="215"/>
    </row>
    <row r="69" spans="1:10" s="190" customFormat="1" ht="18" customHeight="1" thickBot="1">
      <c r="A69" s="195">
        <v>42</v>
      </c>
      <c r="B69" s="210" t="s">
        <v>1167</v>
      </c>
      <c r="C69" s="215">
        <v>350</v>
      </c>
      <c r="D69" s="216" t="s">
        <v>195</v>
      </c>
      <c r="E69" s="227"/>
      <c r="F69" s="217">
        <f t="shared" si="3"/>
        <v>0</v>
      </c>
      <c r="H69" s="203"/>
      <c r="J69" s="215"/>
    </row>
    <row r="70" spans="1:10" s="190" customFormat="1" ht="18" customHeight="1" thickBot="1">
      <c r="A70" s="195">
        <v>44</v>
      </c>
      <c r="B70" s="210" t="s">
        <v>1168</v>
      </c>
      <c r="C70" s="215">
        <v>30</v>
      </c>
      <c r="D70" s="216" t="s">
        <v>195</v>
      </c>
      <c r="E70" s="227"/>
      <c r="F70" s="217">
        <f>C70*E70</f>
        <v>0</v>
      </c>
      <c r="J70" s="215"/>
    </row>
    <row r="71" spans="1:6" ht="18" customHeight="1" thickBot="1">
      <c r="A71" s="195"/>
      <c r="B71" s="580" t="s">
        <v>1120</v>
      </c>
      <c r="C71" s="581"/>
      <c r="D71" s="581"/>
      <c r="E71" s="582"/>
      <c r="F71" s="194">
        <f>SUM(F59:F70)</f>
        <v>0</v>
      </c>
    </row>
    <row r="72" spans="1:6" s="190" customFormat="1" ht="18" customHeight="1" thickBot="1">
      <c r="A72" s="583"/>
      <c r="B72" s="584"/>
      <c r="C72" s="584"/>
      <c r="D72" s="584"/>
      <c r="E72" s="584"/>
      <c r="F72" s="585"/>
    </row>
    <row r="73" spans="1:6" s="190" customFormat="1" ht="18" customHeight="1" thickBot="1">
      <c r="A73" s="592" t="s">
        <v>1169</v>
      </c>
      <c r="B73" s="593"/>
      <c r="C73" s="593"/>
      <c r="D73" s="593"/>
      <c r="E73" s="593"/>
      <c r="F73" s="594"/>
    </row>
    <row r="74" spans="1:6" s="190" customFormat="1" ht="18" customHeight="1" thickBot="1">
      <c r="A74" s="195">
        <v>46</v>
      </c>
      <c r="B74" s="210" t="s">
        <v>1170</v>
      </c>
      <c r="C74" s="218">
        <v>58</v>
      </c>
      <c r="D74" s="211" t="s">
        <v>69</v>
      </c>
      <c r="E74" s="228"/>
      <c r="F74" s="198">
        <f>C74*E74</f>
        <v>0</v>
      </c>
    </row>
    <row r="75" spans="1:6" s="190" customFormat="1" ht="18" customHeight="1" thickBot="1">
      <c r="A75" s="195">
        <v>47</v>
      </c>
      <c r="B75" s="210" t="s">
        <v>1171</v>
      </c>
      <c r="C75" s="218">
        <v>815</v>
      </c>
      <c r="D75" s="211" t="s">
        <v>195</v>
      </c>
      <c r="E75" s="228"/>
      <c r="F75" s="198">
        <f>C75*E75</f>
        <v>0</v>
      </c>
    </row>
    <row r="76" spans="1:6" s="190" customFormat="1" ht="18" customHeight="1" thickBot="1">
      <c r="A76" s="195">
        <v>48</v>
      </c>
      <c r="B76" s="210" t="s">
        <v>1172</v>
      </c>
      <c r="C76" s="218">
        <v>640</v>
      </c>
      <c r="D76" s="211" t="s">
        <v>195</v>
      </c>
      <c r="E76" s="228"/>
      <c r="F76" s="198">
        <f>C76*E76</f>
        <v>0</v>
      </c>
    </row>
    <row r="77" spans="1:6" s="190" customFormat="1" ht="18" customHeight="1" thickBot="1">
      <c r="A77" s="195">
        <v>48</v>
      </c>
      <c r="B77" s="210" t="s">
        <v>1173</v>
      </c>
      <c r="C77" s="218">
        <v>260</v>
      </c>
      <c r="D77" s="211" t="s">
        <v>195</v>
      </c>
      <c r="E77" s="228"/>
      <c r="F77" s="198">
        <f>C77*E77</f>
        <v>0</v>
      </c>
    </row>
    <row r="78" spans="1:6" ht="18" customHeight="1" thickBot="1">
      <c r="A78" s="195"/>
      <c r="B78" s="580" t="s">
        <v>1120</v>
      </c>
      <c r="C78" s="581"/>
      <c r="D78" s="581"/>
      <c r="E78" s="582"/>
      <c r="F78" s="194">
        <f>SUM(F74:F77)</f>
        <v>0</v>
      </c>
    </row>
    <row r="79" spans="1:6" s="190" customFormat="1" ht="18" customHeight="1" thickBot="1">
      <c r="A79" s="583"/>
      <c r="B79" s="584"/>
      <c r="C79" s="584"/>
      <c r="D79" s="584"/>
      <c r="E79" s="584"/>
      <c r="F79" s="585"/>
    </row>
    <row r="80" spans="1:6" s="190" customFormat="1" ht="18" customHeight="1" thickBot="1">
      <c r="A80" s="592" t="s">
        <v>1174</v>
      </c>
      <c r="B80" s="593"/>
      <c r="C80" s="593"/>
      <c r="D80" s="593"/>
      <c r="E80" s="593"/>
      <c r="F80" s="594"/>
    </row>
    <row r="81" spans="1:6" s="190" customFormat="1" ht="18" customHeight="1" thickBot="1">
      <c r="A81" s="195">
        <v>49</v>
      </c>
      <c r="B81" s="210" t="s">
        <v>1175</v>
      </c>
      <c r="C81" s="211">
        <v>1</v>
      </c>
      <c r="D81" s="219" t="s">
        <v>1003</v>
      </c>
      <c r="E81" s="228"/>
      <c r="F81" s="220">
        <f>C81*E81</f>
        <v>0</v>
      </c>
    </row>
    <row r="82" spans="1:6" s="190" customFormat="1" ht="26.25" thickBot="1">
      <c r="A82" s="195">
        <v>50</v>
      </c>
      <c r="B82" s="210" t="s">
        <v>1176</v>
      </c>
      <c r="C82" s="211">
        <v>1</v>
      </c>
      <c r="D82" s="219" t="s">
        <v>1003</v>
      </c>
      <c r="E82" s="228"/>
      <c r="F82" s="220">
        <f>C82*E82</f>
        <v>0</v>
      </c>
    </row>
    <row r="83" spans="1:6" s="190" customFormat="1" ht="18" customHeight="1" thickBot="1">
      <c r="A83" s="195">
        <v>52</v>
      </c>
      <c r="B83" s="210" t="s">
        <v>1177</v>
      </c>
      <c r="C83" s="211">
        <v>25</v>
      </c>
      <c r="D83" s="219" t="s">
        <v>453</v>
      </c>
      <c r="E83" s="228"/>
      <c r="F83" s="220">
        <f>C83*E83</f>
        <v>0</v>
      </c>
    </row>
    <row r="84" spans="1:6" s="190" customFormat="1" ht="18" customHeight="1" thickBot="1">
      <c r="A84" s="195">
        <v>53</v>
      </c>
      <c r="B84" s="210" t="s">
        <v>1178</v>
      </c>
      <c r="C84" s="211">
        <v>160</v>
      </c>
      <c r="D84" s="219" t="s">
        <v>69</v>
      </c>
      <c r="E84" s="228"/>
      <c r="F84" s="220">
        <f>C84*E84</f>
        <v>0</v>
      </c>
    </row>
    <row r="85" spans="1:6" s="190" customFormat="1" ht="18" customHeight="1" thickBot="1">
      <c r="A85" s="195">
        <v>54</v>
      </c>
      <c r="B85" s="210" t="s">
        <v>1179</v>
      </c>
      <c r="C85" s="211">
        <v>40</v>
      </c>
      <c r="D85" s="219" t="s">
        <v>453</v>
      </c>
      <c r="E85" s="228"/>
      <c r="F85" s="220">
        <f>C85*E85</f>
        <v>0</v>
      </c>
    </row>
    <row r="86" spans="1:6" s="190" customFormat="1" ht="18" customHeight="1" thickBot="1">
      <c r="A86" s="195"/>
      <c r="B86" s="580" t="s">
        <v>1120</v>
      </c>
      <c r="C86" s="581"/>
      <c r="D86" s="581"/>
      <c r="E86" s="582"/>
      <c r="F86" s="194">
        <f>SUM(F81:F85)</f>
        <v>0</v>
      </c>
    </row>
    <row r="87" spans="1:6" s="190" customFormat="1" ht="18" customHeight="1" thickBot="1">
      <c r="A87" s="583"/>
      <c r="B87" s="584"/>
      <c r="C87" s="584"/>
      <c r="D87" s="584"/>
      <c r="E87" s="584"/>
      <c r="F87" s="585"/>
    </row>
    <row r="88" spans="1:6" s="190" customFormat="1" ht="18" customHeight="1" thickBot="1">
      <c r="A88" s="569" t="s">
        <v>1180</v>
      </c>
      <c r="B88" s="570"/>
      <c r="C88" s="570"/>
      <c r="D88" s="570"/>
      <c r="E88" s="571"/>
      <c r="F88" s="221">
        <f>F15+F30+F41+F56+F71+F78+F86</f>
        <v>0</v>
      </c>
    </row>
    <row r="89" spans="1:6" s="190" customFormat="1" ht="18" customHeight="1">
      <c r="A89" s="184"/>
      <c r="B89" s="184"/>
      <c r="C89" s="184"/>
      <c r="D89" s="222"/>
      <c r="E89" s="184"/>
      <c r="F89" s="223"/>
    </row>
    <row r="90" spans="1:6" s="190" customFormat="1" ht="18" customHeight="1">
      <c r="A90" s="184"/>
      <c r="B90" s="184"/>
      <c r="C90" s="184"/>
      <c r="D90" s="222"/>
      <c r="E90" s="184"/>
      <c r="F90" s="223"/>
    </row>
    <row r="91" spans="1:6" s="190" customFormat="1" ht="18" customHeight="1">
      <c r="A91" s="184"/>
      <c r="B91" s="184"/>
      <c r="C91" s="184"/>
      <c r="D91" s="222"/>
      <c r="E91" s="184"/>
      <c r="F91" s="223"/>
    </row>
    <row r="92" spans="1:6" s="190" customFormat="1" ht="18" customHeight="1">
      <c r="A92" s="184"/>
      <c r="B92" s="184"/>
      <c r="C92" s="184"/>
      <c r="D92" s="222"/>
      <c r="E92" s="184"/>
      <c r="F92" s="223"/>
    </row>
    <row r="93" spans="1:6" s="190" customFormat="1" ht="18" customHeight="1">
      <c r="A93" s="184"/>
      <c r="B93" s="184"/>
      <c r="C93" s="184"/>
      <c r="D93" s="222"/>
      <c r="E93" s="184"/>
      <c r="F93" s="223"/>
    </row>
    <row r="94" spans="1:6" s="190" customFormat="1" ht="18" customHeight="1">
      <c r="A94" s="184"/>
      <c r="B94" s="184"/>
      <c r="C94" s="184"/>
      <c r="D94" s="222"/>
      <c r="E94" s="184"/>
      <c r="F94" s="223"/>
    </row>
    <row r="95" ht="18" customHeight="1">
      <c r="F95" s="224"/>
    </row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spans="1:5" s="190" customFormat="1" ht="18" customHeight="1">
      <c r="A113" s="184"/>
      <c r="B113" s="184"/>
      <c r="C113" s="184"/>
      <c r="D113" s="222"/>
      <c r="E113" s="184"/>
    </row>
    <row r="114" spans="1:5" s="190" customFormat="1" ht="18" customHeight="1">
      <c r="A114" s="184"/>
      <c r="B114" s="184"/>
      <c r="C114" s="184"/>
      <c r="D114" s="222"/>
      <c r="E114" s="184"/>
    </row>
    <row r="115" spans="1:5" s="190" customFormat="1" ht="18" customHeight="1">
      <c r="A115" s="184"/>
      <c r="B115" s="184"/>
      <c r="C115" s="184"/>
      <c r="D115" s="222"/>
      <c r="E115" s="184"/>
    </row>
    <row r="116" spans="1:5" s="190" customFormat="1" ht="18" customHeight="1">
      <c r="A116" s="184"/>
      <c r="B116" s="184"/>
      <c r="C116" s="184"/>
      <c r="D116" s="222"/>
      <c r="E116" s="184"/>
    </row>
    <row r="117" spans="1:5" s="190" customFormat="1" ht="18" customHeight="1">
      <c r="A117" s="184"/>
      <c r="B117" s="184"/>
      <c r="C117" s="184"/>
      <c r="D117" s="222"/>
      <c r="E117" s="184"/>
    </row>
    <row r="118" ht="18" customHeight="1"/>
    <row r="119" ht="18" customHeight="1"/>
    <row r="120" ht="18" customHeight="1"/>
    <row r="121" spans="1:5" s="190" customFormat="1" ht="18" customHeight="1">
      <c r="A121" s="184"/>
      <c r="B121" s="184"/>
      <c r="C121" s="184"/>
      <c r="D121" s="222"/>
      <c r="E121" s="184"/>
    </row>
    <row r="122" spans="1:5" s="190" customFormat="1" ht="18" customHeight="1">
      <c r="A122" s="184"/>
      <c r="B122" s="184"/>
      <c r="C122" s="184"/>
      <c r="D122" s="222"/>
      <c r="E122" s="184"/>
    </row>
    <row r="123" spans="1:5" s="190" customFormat="1" ht="18" customHeight="1">
      <c r="A123" s="184"/>
      <c r="B123" s="184"/>
      <c r="C123" s="184"/>
      <c r="D123" s="222"/>
      <c r="E123" s="184"/>
    </row>
    <row r="124" spans="1:5" s="225" customFormat="1" ht="18" customHeight="1">
      <c r="A124" s="184"/>
      <c r="B124" s="184"/>
      <c r="C124" s="184"/>
      <c r="D124" s="222"/>
      <c r="E124" s="184"/>
    </row>
    <row r="125" spans="1:5" s="225" customFormat="1" ht="18" customHeight="1">
      <c r="A125" s="184"/>
      <c r="B125" s="184"/>
      <c r="C125" s="184"/>
      <c r="D125" s="222"/>
      <c r="E125" s="184"/>
    </row>
    <row r="126" spans="1:5" s="190" customFormat="1" ht="18" customHeight="1">
      <c r="A126" s="184"/>
      <c r="B126" s="184"/>
      <c r="C126" s="184"/>
      <c r="D126" s="222"/>
      <c r="E126" s="184"/>
    </row>
    <row r="127" ht="18" customHeight="1"/>
    <row r="128" spans="1:5" s="226" customFormat="1" ht="18" customHeight="1">
      <c r="A128" s="184"/>
      <c r="B128" s="184"/>
      <c r="C128" s="184"/>
      <c r="D128" s="222"/>
      <c r="E128" s="184"/>
    </row>
  </sheetData>
  <sheetProtection sheet="1" objects="1" scenarios="1" selectLockedCells="1"/>
  <mergeCells count="49">
    <mergeCell ref="B86:E86"/>
    <mergeCell ref="A87:F87"/>
    <mergeCell ref="A88:E88"/>
    <mergeCell ref="B71:E71"/>
    <mergeCell ref="A72:F72"/>
    <mergeCell ref="A73:F73"/>
    <mergeCell ref="B78:E78"/>
    <mergeCell ref="A79:F79"/>
    <mergeCell ref="A80:F80"/>
    <mergeCell ref="B41:E41"/>
    <mergeCell ref="A42:F42"/>
    <mergeCell ref="A43:F43"/>
    <mergeCell ref="B56:E56"/>
    <mergeCell ref="A57:F57"/>
    <mergeCell ref="A58:F58"/>
    <mergeCell ref="B15:E15"/>
    <mergeCell ref="A16:F16"/>
    <mergeCell ref="A17:F17"/>
    <mergeCell ref="B30:E30"/>
    <mergeCell ref="A31:F31"/>
    <mergeCell ref="A32:F32"/>
    <mergeCell ref="A11:A12"/>
    <mergeCell ref="C11:C12"/>
    <mergeCell ref="D11:D12"/>
    <mergeCell ref="E11:E12"/>
    <mergeCell ref="F11:F12"/>
    <mergeCell ref="A13:A14"/>
    <mergeCell ref="C13:C14"/>
    <mergeCell ref="D13:D14"/>
    <mergeCell ref="E13:E14"/>
    <mergeCell ref="F13:F14"/>
    <mergeCell ref="A7:A8"/>
    <mergeCell ref="C7:C8"/>
    <mergeCell ref="D7:D8"/>
    <mergeCell ref="E7:E8"/>
    <mergeCell ref="F7:F8"/>
    <mergeCell ref="A9:A10"/>
    <mergeCell ref="C9:C10"/>
    <mergeCell ref="D9:D10"/>
    <mergeCell ref="E9:E10"/>
    <mergeCell ref="F9:F10"/>
    <mergeCell ref="A1:F1"/>
    <mergeCell ref="A2:F2"/>
    <mergeCell ref="A4:F4"/>
    <mergeCell ref="A5:A6"/>
    <mergeCell ref="C5:C6"/>
    <mergeCell ref="D5:D6"/>
    <mergeCell ref="E5:E6"/>
    <mergeCell ref="F5:F6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1">
      <selection activeCell="G31" sqref="G31"/>
    </sheetView>
  </sheetViews>
  <sheetFormatPr defaultColWidth="9.00390625" defaultRowHeight="12.75"/>
  <cols>
    <col min="1" max="1" width="5.875" style="276" customWidth="1"/>
    <col min="2" max="2" width="5.375" style="276" customWidth="1"/>
    <col min="3" max="3" width="56.125" style="296" customWidth="1"/>
    <col min="4" max="4" width="8.125" style="295" customWidth="1"/>
    <col min="5" max="5" width="8.125" style="278" customWidth="1"/>
    <col min="6" max="6" width="7.375" style="278" customWidth="1"/>
    <col min="7" max="7" width="9.875" style="279" customWidth="1"/>
    <col min="8" max="9" width="12.875" style="279" customWidth="1"/>
    <col min="10" max="10" width="14.75390625" style="280" customWidth="1"/>
    <col min="11" max="11" width="12.00390625" style="276" customWidth="1"/>
    <col min="12" max="16384" width="9.125" style="276" customWidth="1"/>
  </cols>
  <sheetData>
    <row r="1" spans="3:9" ht="18" customHeight="1">
      <c r="C1" s="277" t="s">
        <v>1302</v>
      </c>
      <c r="D1" s="278" t="s">
        <v>1303</v>
      </c>
      <c r="E1" s="278" t="s">
        <v>1304</v>
      </c>
      <c r="H1" s="278" t="s">
        <v>1303</v>
      </c>
      <c r="I1" s="278" t="s">
        <v>1304</v>
      </c>
    </row>
    <row r="2" spans="1:9" ht="15" customHeight="1">
      <c r="A2" s="281" t="s">
        <v>1305</v>
      </c>
      <c r="B2" s="281"/>
      <c r="C2" s="282" t="s">
        <v>1306</v>
      </c>
      <c r="D2" s="283" t="s">
        <v>1307</v>
      </c>
      <c r="E2" s="283" t="s">
        <v>1307</v>
      </c>
      <c r="F2" s="283" t="s">
        <v>1308</v>
      </c>
      <c r="G2" s="284" t="s">
        <v>1309</v>
      </c>
      <c r="H2" s="284" t="s">
        <v>1184</v>
      </c>
      <c r="I2" s="284" t="s">
        <v>1184</v>
      </c>
    </row>
    <row r="3" spans="1:9" ht="15" customHeight="1">
      <c r="A3" s="285"/>
      <c r="B3" s="285"/>
      <c r="C3" s="286"/>
      <c r="D3" s="287"/>
      <c r="E3" s="288"/>
      <c r="F3" s="288"/>
      <c r="G3" s="289"/>
      <c r="H3" s="289"/>
      <c r="I3" s="289"/>
    </row>
    <row r="4" spans="1:9" ht="12.75">
      <c r="A4" s="285">
        <v>101</v>
      </c>
      <c r="B4" s="285"/>
      <c r="C4" s="286" t="s">
        <v>1310</v>
      </c>
      <c r="D4" s="290">
        <v>1</v>
      </c>
      <c r="E4" s="291">
        <v>1</v>
      </c>
      <c r="F4" s="291" t="s">
        <v>69</v>
      </c>
      <c r="G4" s="540"/>
      <c r="H4" s="289">
        <f aca="true" t="shared" si="0" ref="H4:H32">D4*G4</f>
        <v>0</v>
      </c>
      <c r="I4" s="289">
        <f aca="true" t="shared" si="1" ref="I4:I32">E4*G4</f>
        <v>0</v>
      </c>
    </row>
    <row r="5" spans="1:9" ht="12.75">
      <c r="A5" s="285">
        <v>102</v>
      </c>
      <c r="B5" s="285"/>
      <c r="C5" s="286" t="s">
        <v>1311</v>
      </c>
      <c r="D5" s="287">
        <v>1</v>
      </c>
      <c r="E5" s="288">
        <v>1</v>
      </c>
      <c r="F5" s="288" t="s">
        <v>69</v>
      </c>
      <c r="G5" s="540"/>
      <c r="H5" s="289">
        <f t="shared" si="0"/>
        <v>0</v>
      </c>
      <c r="I5" s="289">
        <f t="shared" si="1"/>
        <v>0</v>
      </c>
    </row>
    <row r="6" spans="1:9" ht="12.75">
      <c r="A6" s="285">
        <v>103</v>
      </c>
      <c r="B6" s="285"/>
      <c r="C6" s="286" t="s">
        <v>1312</v>
      </c>
      <c r="D6" s="290">
        <v>1</v>
      </c>
      <c r="E6" s="291">
        <v>1</v>
      </c>
      <c r="F6" s="291" t="s">
        <v>69</v>
      </c>
      <c r="G6" s="540"/>
      <c r="H6" s="289">
        <f t="shared" si="0"/>
        <v>0</v>
      </c>
      <c r="I6" s="289">
        <f t="shared" si="1"/>
        <v>0</v>
      </c>
    </row>
    <row r="7" spans="1:9" ht="12.75">
      <c r="A7" s="285">
        <v>104</v>
      </c>
      <c r="B7" s="285"/>
      <c r="C7" s="286" t="s">
        <v>1313</v>
      </c>
      <c r="D7" s="287">
        <v>1</v>
      </c>
      <c r="E7" s="288">
        <v>1</v>
      </c>
      <c r="F7" s="288" t="s">
        <v>69</v>
      </c>
      <c r="G7" s="540"/>
      <c r="H7" s="289">
        <f t="shared" si="0"/>
        <v>0</v>
      </c>
      <c r="I7" s="289">
        <f t="shared" si="1"/>
        <v>0</v>
      </c>
    </row>
    <row r="8" spans="1:9" ht="24.75">
      <c r="A8" s="285">
        <v>105</v>
      </c>
      <c r="B8" s="292"/>
      <c r="C8" s="293" t="s">
        <v>1314</v>
      </c>
      <c r="D8" s="294">
        <v>1</v>
      </c>
      <c r="E8" s="294">
        <v>1</v>
      </c>
      <c r="F8" s="288" t="s">
        <v>69</v>
      </c>
      <c r="G8" s="540"/>
      <c r="H8" s="289">
        <f t="shared" si="0"/>
        <v>0</v>
      </c>
      <c r="I8" s="289">
        <f t="shared" si="1"/>
        <v>0</v>
      </c>
    </row>
    <row r="9" spans="1:9" ht="36">
      <c r="A9" s="285">
        <v>106</v>
      </c>
      <c r="B9" s="285"/>
      <c r="C9" s="286" t="s">
        <v>1315</v>
      </c>
      <c r="D9" s="295">
        <v>2</v>
      </c>
      <c r="E9" s="295">
        <v>2</v>
      </c>
      <c r="F9" s="288" t="s">
        <v>69</v>
      </c>
      <c r="G9" s="540"/>
      <c r="H9" s="289">
        <f t="shared" si="0"/>
        <v>0</v>
      </c>
      <c r="I9" s="289">
        <f t="shared" si="1"/>
        <v>0</v>
      </c>
    </row>
    <row r="10" spans="1:9" ht="24">
      <c r="A10" s="285">
        <v>107</v>
      </c>
      <c r="B10" s="285"/>
      <c r="C10" s="286" t="s">
        <v>1316</v>
      </c>
      <c r="D10" s="295">
        <v>48</v>
      </c>
      <c r="E10" s="295">
        <v>48</v>
      </c>
      <c r="F10" s="288" t="s">
        <v>69</v>
      </c>
      <c r="G10" s="540"/>
      <c r="H10" s="289">
        <f t="shared" si="0"/>
        <v>0</v>
      </c>
      <c r="I10" s="289">
        <f t="shared" si="1"/>
        <v>0</v>
      </c>
    </row>
    <row r="11" spans="1:9" ht="12.75">
      <c r="A11" s="285">
        <v>108</v>
      </c>
      <c r="B11" s="285"/>
      <c r="C11" s="286" t="s">
        <v>1317</v>
      </c>
      <c r="D11" s="295">
        <v>2</v>
      </c>
      <c r="E11" s="295">
        <v>2</v>
      </c>
      <c r="F11" s="288" t="s">
        <v>69</v>
      </c>
      <c r="G11" s="540"/>
      <c r="H11" s="289">
        <f t="shared" si="0"/>
        <v>0</v>
      </c>
      <c r="I11" s="289">
        <f t="shared" si="1"/>
        <v>0</v>
      </c>
    </row>
    <row r="12" spans="1:9" ht="12.75">
      <c r="A12" s="285">
        <v>109</v>
      </c>
      <c r="B12" s="285"/>
      <c r="C12" s="286" t="s">
        <v>1318</v>
      </c>
      <c r="D12" s="295">
        <v>2</v>
      </c>
      <c r="E12" s="295">
        <v>2</v>
      </c>
      <c r="F12" s="288" t="s">
        <v>69</v>
      </c>
      <c r="G12" s="540"/>
      <c r="H12" s="289">
        <f t="shared" si="0"/>
        <v>0</v>
      </c>
      <c r="I12" s="289">
        <f t="shared" si="1"/>
        <v>0</v>
      </c>
    </row>
    <row r="13" spans="1:9" ht="12.75">
      <c r="A13" s="285">
        <v>110</v>
      </c>
      <c r="B13" s="285"/>
      <c r="C13" s="286" t="s">
        <v>1319</v>
      </c>
      <c r="D13" s="295">
        <v>0</v>
      </c>
      <c r="E13" s="295">
        <v>60</v>
      </c>
      <c r="F13" s="288" t="s">
        <v>195</v>
      </c>
      <c r="G13" s="540"/>
      <c r="H13" s="289">
        <f t="shared" si="0"/>
        <v>0</v>
      </c>
      <c r="I13" s="289">
        <f t="shared" si="1"/>
        <v>0</v>
      </c>
    </row>
    <row r="14" spans="1:9" ht="12.75">
      <c r="A14" s="285">
        <v>111</v>
      </c>
      <c r="B14" s="285"/>
      <c r="C14" s="286" t="s">
        <v>1320</v>
      </c>
      <c r="D14" s="295">
        <v>40</v>
      </c>
      <c r="E14" s="295">
        <v>60</v>
      </c>
      <c r="F14" s="288" t="s">
        <v>195</v>
      </c>
      <c r="G14" s="540"/>
      <c r="H14" s="289">
        <f t="shared" si="0"/>
        <v>0</v>
      </c>
      <c r="I14" s="289">
        <f t="shared" si="1"/>
        <v>0</v>
      </c>
    </row>
    <row r="15" spans="1:9" ht="12.75">
      <c r="A15" s="285">
        <v>112</v>
      </c>
      <c r="B15" s="285"/>
      <c r="C15" s="286" t="s">
        <v>1321</v>
      </c>
      <c r="D15" s="295">
        <v>16</v>
      </c>
      <c r="E15" s="295">
        <v>16</v>
      </c>
      <c r="F15" s="288" t="s">
        <v>69</v>
      </c>
      <c r="G15" s="540"/>
      <c r="H15" s="289">
        <f t="shared" si="0"/>
        <v>0</v>
      </c>
      <c r="I15" s="289">
        <f t="shared" si="1"/>
        <v>0</v>
      </c>
    </row>
    <row r="16" spans="1:9" ht="12.75">
      <c r="A16" s="285">
        <v>113</v>
      </c>
      <c r="B16" s="285"/>
      <c r="C16" s="286" t="s">
        <v>1322</v>
      </c>
      <c r="D16" s="295">
        <v>2</v>
      </c>
      <c r="E16" s="295">
        <v>2</v>
      </c>
      <c r="F16" s="288" t="s">
        <v>69</v>
      </c>
      <c r="G16" s="540"/>
      <c r="H16" s="289">
        <f t="shared" si="0"/>
        <v>0</v>
      </c>
      <c r="I16" s="289">
        <f t="shared" si="1"/>
        <v>0</v>
      </c>
    </row>
    <row r="17" spans="1:9" ht="38.25">
      <c r="A17" s="285">
        <v>114</v>
      </c>
      <c r="C17" s="296" t="s">
        <v>1323</v>
      </c>
      <c r="D17" s="295">
        <v>900</v>
      </c>
      <c r="E17" s="295">
        <v>840</v>
      </c>
      <c r="F17" s="288" t="s">
        <v>195</v>
      </c>
      <c r="G17" s="540"/>
      <c r="H17" s="289">
        <f t="shared" si="0"/>
        <v>0</v>
      </c>
      <c r="I17" s="289">
        <f t="shared" si="1"/>
        <v>0</v>
      </c>
    </row>
    <row r="18" spans="1:9" ht="12.75">
      <c r="A18" s="285">
        <v>115</v>
      </c>
      <c r="C18" s="296" t="s">
        <v>1324</v>
      </c>
      <c r="D18" s="295">
        <v>900</v>
      </c>
      <c r="E18" s="295">
        <v>840</v>
      </c>
      <c r="F18" s="288" t="s">
        <v>195</v>
      </c>
      <c r="G18" s="540"/>
      <c r="H18" s="289">
        <f t="shared" si="0"/>
        <v>0</v>
      </c>
      <c r="I18" s="289">
        <f t="shared" si="1"/>
        <v>0</v>
      </c>
    </row>
    <row r="19" spans="1:9" ht="12.75">
      <c r="A19" s="285">
        <v>116</v>
      </c>
      <c r="C19" s="296" t="s">
        <v>1325</v>
      </c>
      <c r="D19" s="295">
        <v>15</v>
      </c>
      <c r="E19" s="295">
        <v>14</v>
      </c>
      <c r="F19" s="288" t="s">
        <v>69</v>
      </c>
      <c r="G19" s="540"/>
      <c r="H19" s="289">
        <f t="shared" si="0"/>
        <v>0</v>
      </c>
      <c r="I19" s="289">
        <f t="shared" si="1"/>
        <v>0</v>
      </c>
    </row>
    <row r="20" spans="1:9" ht="12.75">
      <c r="A20" s="285">
        <v>117</v>
      </c>
      <c r="C20" s="296" t="s">
        <v>1326</v>
      </c>
      <c r="D20" s="295">
        <v>15</v>
      </c>
      <c r="E20" s="295">
        <v>14</v>
      </c>
      <c r="F20" s="288" t="s">
        <v>69</v>
      </c>
      <c r="G20" s="540"/>
      <c r="H20" s="289">
        <f t="shared" si="0"/>
        <v>0</v>
      </c>
      <c r="I20" s="289">
        <f t="shared" si="1"/>
        <v>0</v>
      </c>
    </row>
    <row r="21" spans="1:9" ht="12.75">
      <c r="A21" s="285">
        <v>118</v>
      </c>
      <c r="B21" s="285"/>
      <c r="C21" s="286" t="s">
        <v>1327</v>
      </c>
      <c r="D21" s="295">
        <v>60</v>
      </c>
      <c r="E21" s="295">
        <v>56</v>
      </c>
      <c r="F21" s="288" t="s">
        <v>69</v>
      </c>
      <c r="G21" s="540"/>
      <c r="H21" s="289">
        <f t="shared" si="0"/>
        <v>0</v>
      </c>
      <c r="I21" s="289">
        <f t="shared" si="1"/>
        <v>0</v>
      </c>
    </row>
    <row r="22" spans="1:9" ht="12.75">
      <c r="A22" s="285">
        <v>119</v>
      </c>
      <c r="C22" s="296" t="s">
        <v>1328</v>
      </c>
      <c r="D22" s="295">
        <v>10</v>
      </c>
      <c r="E22" s="278">
        <v>10</v>
      </c>
      <c r="F22" s="288" t="s">
        <v>69</v>
      </c>
      <c r="G22" s="540"/>
      <c r="H22" s="289">
        <f t="shared" si="0"/>
        <v>0</v>
      </c>
      <c r="I22" s="289">
        <f t="shared" si="1"/>
        <v>0</v>
      </c>
    </row>
    <row r="23" spans="1:9" ht="12.75">
      <c r="A23" s="285">
        <v>120</v>
      </c>
      <c r="C23" s="296" t="s">
        <v>1329</v>
      </c>
      <c r="D23" s="295">
        <v>10</v>
      </c>
      <c r="E23" s="278">
        <v>10</v>
      </c>
      <c r="F23" s="288" t="s">
        <v>69</v>
      </c>
      <c r="G23" s="540"/>
      <c r="H23" s="289">
        <f t="shared" si="0"/>
        <v>0</v>
      </c>
      <c r="I23" s="289">
        <f t="shared" si="1"/>
        <v>0</v>
      </c>
    </row>
    <row r="24" spans="1:9" ht="12.75">
      <c r="A24" s="285">
        <v>121</v>
      </c>
      <c r="C24" s="296" t="s">
        <v>1330</v>
      </c>
      <c r="D24" s="295">
        <v>2</v>
      </c>
      <c r="E24" s="278">
        <v>2</v>
      </c>
      <c r="F24" s="288" t="s">
        <v>69</v>
      </c>
      <c r="G24" s="540"/>
      <c r="H24" s="289">
        <f t="shared" si="0"/>
        <v>0</v>
      </c>
      <c r="I24" s="289">
        <f t="shared" si="1"/>
        <v>0</v>
      </c>
    </row>
    <row r="25" spans="1:9" ht="12.75">
      <c r="A25" s="285">
        <v>122</v>
      </c>
      <c r="B25" s="285"/>
      <c r="C25" s="293" t="s">
        <v>1331</v>
      </c>
      <c r="D25" s="294">
        <v>1</v>
      </c>
      <c r="E25" s="297">
        <v>1</v>
      </c>
      <c r="F25" s="288" t="s">
        <v>69</v>
      </c>
      <c r="G25" s="540"/>
      <c r="H25" s="289">
        <f t="shared" si="0"/>
        <v>0</v>
      </c>
      <c r="I25" s="289">
        <f t="shared" si="1"/>
        <v>0</v>
      </c>
    </row>
    <row r="26" spans="1:9" ht="12.75">
      <c r="A26" s="285">
        <v>123</v>
      </c>
      <c r="B26" s="298"/>
      <c r="C26" s="299" t="s">
        <v>1332</v>
      </c>
      <c r="D26" s="300">
        <v>45</v>
      </c>
      <c r="E26" s="278">
        <v>45</v>
      </c>
      <c r="F26" s="278" t="s">
        <v>69</v>
      </c>
      <c r="G26" s="540"/>
      <c r="H26" s="289">
        <f t="shared" si="0"/>
        <v>0</v>
      </c>
      <c r="I26" s="289">
        <f t="shared" si="1"/>
        <v>0</v>
      </c>
    </row>
    <row r="27" spans="1:9" ht="12.75">
      <c r="A27" s="285">
        <v>124</v>
      </c>
      <c r="B27" s="298"/>
      <c r="C27" s="299" t="s">
        <v>1333</v>
      </c>
      <c r="D27" s="300">
        <v>45</v>
      </c>
      <c r="E27" s="278">
        <v>45</v>
      </c>
      <c r="F27" s="278" t="s">
        <v>69</v>
      </c>
      <c r="G27" s="540"/>
      <c r="H27" s="289">
        <f t="shared" si="0"/>
        <v>0</v>
      </c>
      <c r="I27" s="289">
        <f t="shared" si="1"/>
        <v>0</v>
      </c>
    </row>
    <row r="28" spans="1:9" ht="12.75">
      <c r="A28" s="285">
        <v>125</v>
      </c>
      <c r="B28" s="298"/>
      <c r="C28" s="293" t="s">
        <v>1334</v>
      </c>
      <c r="D28" s="294">
        <v>150</v>
      </c>
      <c r="E28" s="294">
        <v>140</v>
      </c>
      <c r="F28" s="288" t="s">
        <v>195</v>
      </c>
      <c r="G28" s="540"/>
      <c r="H28" s="289">
        <f t="shared" si="0"/>
        <v>0</v>
      </c>
      <c r="I28" s="289">
        <f t="shared" si="1"/>
        <v>0</v>
      </c>
    </row>
    <row r="29" spans="1:9" ht="12.75">
      <c r="A29" s="285">
        <v>126</v>
      </c>
      <c r="B29" s="298"/>
      <c r="C29" s="293" t="s">
        <v>1335</v>
      </c>
      <c r="D29" s="294">
        <v>150</v>
      </c>
      <c r="E29" s="294">
        <v>140</v>
      </c>
      <c r="F29" s="288" t="s">
        <v>195</v>
      </c>
      <c r="G29" s="540"/>
      <c r="H29" s="289">
        <f t="shared" si="0"/>
        <v>0</v>
      </c>
      <c r="I29" s="289">
        <f t="shared" si="1"/>
        <v>0</v>
      </c>
    </row>
    <row r="30" spans="1:9" ht="12.75">
      <c r="A30" s="285">
        <v>127</v>
      </c>
      <c r="B30" s="301"/>
      <c r="C30" s="293" t="s">
        <v>1336</v>
      </c>
      <c r="D30" s="294">
        <v>150</v>
      </c>
      <c r="E30" s="294">
        <v>140</v>
      </c>
      <c r="F30" s="278" t="s">
        <v>195</v>
      </c>
      <c r="G30" s="540"/>
      <c r="H30" s="289">
        <f t="shared" si="0"/>
        <v>0</v>
      </c>
      <c r="I30" s="289">
        <f t="shared" si="1"/>
        <v>0</v>
      </c>
    </row>
    <row r="31" spans="1:9" ht="12.75">
      <c r="A31" s="285">
        <v>128</v>
      </c>
      <c r="B31" s="285"/>
      <c r="C31" s="293" t="s">
        <v>1337</v>
      </c>
      <c r="D31" s="294">
        <v>35</v>
      </c>
      <c r="E31" s="294">
        <v>35</v>
      </c>
      <c r="F31" s="288" t="s">
        <v>1308</v>
      </c>
      <c r="G31" s="540"/>
      <c r="H31" s="289">
        <f t="shared" si="0"/>
        <v>0</v>
      </c>
      <c r="I31" s="289">
        <f t="shared" si="1"/>
        <v>0</v>
      </c>
    </row>
    <row r="32" spans="1:9" ht="12.75">
      <c r="A32" s="285">
        <v>129</v>
      </c>
      <c r="B32" s="285"/>
      <c r="C32" s="293" t="s">
        <v>1338</v>
      </c>
      <c r="D32" s="294">
        <v>1</v>
      </c>
      <c r="E32" s="294">
        <v>1</v>
      </c>
      <c r="F32" s="288" t="s">
        <v>69</v>
      </c>
      <c r="G32" s="540"/>
      <c r="H32" s="289">
        <f t="shared" si="0"/>
        <v>0</v>
      </c>
      <c r="I32" s="289">
        <f t="shared" si="1"/>
        <v>0</v>
      </c>
    </row>
    <row r="33" s="302" customFormat="1" ht="12.75"/>
    <row r="34" spans="2:9" ht="12.75">
      <c r="B34" s="285"/>
      <c r="C34" s="293"/>
      <c r="D34" s="294"/>
      <c r="E34" s="294"/>
      <c r="F34" s="288"/>
      <c r="G34" s="289"/>
      <c r="H34" s="289"/>
      <c r="I34" s="289"/>
    </row>
    <row r="35" spans="3:9" ht="15.75">
      <c r="C35" s="277" t="s">
        <v>1339</v>
      </c>
      <c r="D35" s="278" t="s">
        <v>1303</v>
      </c>
      <c r="E35" s="278" t="s">
        <v>1304</v>
      </c>
      <c r="H35" s="278" t="s">
        <v>1303</v>
      </c>
      <c r="I35" s="278" t="s">
        <v>1304</v>
      </c>
    </row>
    <row r="36" spans="1:9" ht="12.75">
      <c r="A36" s="281" t="s">
        <v>1305</v>
      </c>
      <c r="B36" s="281"/>
      <c r="C36" s="282" t="s">
        <v>1306</v>
      </c>
      <c r="D36" s="283" t="s">
        <v>1307</v>
      </c>
      <c r="E36" s="283" t="s">
        <v>1307</v>
      </c>
      <c r="F36" s="283" t="s">
        <v>1308</v>
      </c>
      <c r="G36" s="284" t="s">
        <v>1309</v>
      </c>
      <c r="H36" s="284" t="s">
        <v>1184</v>
      </c>
      <c r="I36" s="284" t="s">
        <v>1184</v>
      </c>
    </row>
    <row r="37" spans="1:9" ht="12.75">
      <c r="A37" s="285"/>
      <c r="B37" s="285"/>
      <c r="C37" s="286"/>
      <c r="D37" s="287"/>
      <c r="E37" s="288"/>
      <c r="F37" s="288"/>
      <c r="G37" s="289"/>
      <c r="H37" s="289"/>
      <c r="I37" s="289"/>
    </row>
    <row r="38" spans="1:9" ht="12.75">
      <c r="A38" s="276">
        <v>201</v>
      </c>
      <c r="B38" s="285"/>
      <c r="C38" s="293" t="s">
        <v>1340</v>
      </c>
      <c r="D38" s="294">
        <v>5</v>
      </c>
      <c r="E38" s="294">
        <v>5</v>
      </c>
      <c r="F38" s="288" t="s">
        <v>69</v>
      </c>
      <c r="G38" s="540"/>
      <c r="H38" s="289">
        <f>D38*G38</f>
        <v>0</v>
      </c>
      <c r="I38" s="289">
        <f>E38*G38</f>
        <v>0</v>
      </c>
    </row>
    <row r="39" spans="1:9" ht="12.75">
      <c r="A39" s="276">
        <v>202</v>
      </c>
      <c r="B39" s="285"/>
      <c r="C39" s="293" t="s">
        <v>1341</v>
      </c>
      <c r="D39" s="294">
        <v>5</v>
      </c>
      <c r="E39" s="294">
        <v>5</v>
      </c>
      <c r="F39" s="288" t="s">
        <v>69</v>
      </c>
      <c r="G39" s="540"/>
      <c r="H39" s="289">
        <f>D39*G39</f>
        <v>0</v>
      </c>
      <c r="I39" s="289">
        <f>E39*G39</f>
        <v>0</v>
      </c>
    </row>
    <row r="40" spans="1:9" ht="36.75">
      <c r="A40" s="276">
        <v>203</v>
      </c>
      <c r="B40" s="292"/>
      <c r="C40" s="293" t="s">
        <v>1342</v>
      </c>
      <c r="D40" s="294">
        <v>1</v>
      </c>
      <c r="E40" s="294">
        <v>1</v>
      </c>
      <c r="F40" s="288" t="s">
        <v>69</v>
      </c>
      <c r="G40" s="540"/>
      <c r="H40" s="289">
        <f>D40*G40</f>
        <v>0</v>
      </c>
      <c r="I40" s="289">
        <f>E40*G40</f>
        <v>0</v>
      </c>
    </row>
    <row r="41" spans="1:9" ht="15.75">
      <c r="A41" s="276">
        <v>204</v>
      </c>
      <c r="B41" s="292"/>
      <c r="C41" s="293" t="s">
        <v>1343</v>
      </c>
      <c r="D41" s="294">
        <v>4</v>
      </c>
      <c r="E41" s="294">
        <v>4</v>
      </c>
      <c r="F41" s="288" t="s">
        <v>453</v>
      </c>
      <c r="G41" s="540"/>
      <c r="H41" s="289">
        <f>D41*G41</f>
        <v>0</v>
      </c>
      <c r="I41" s="289">
        <f>E41*G41</f>
        <v>0</v>
      </c>
    </row>
    <row r="42" spans="1:9" ht="15.75">
      <c r="A42" s="276">
        <v>205</v>
      </c>
      <c r="B42" s="292"/>
      <c r="C42" s="293" t="s">
        <v>1338</v>
      </c>
      <c r="D42" s="294">
        <v>1</v>
      </c>
      <c r="E42" s="294">
        <v>1</v>
      </c>
      <c r="F42" s="288" t="s">
        <v>69</v>
      </c>
      <c r="G42" s="540"/>
      <c r="H42" s="289">
        <f>D42*G42</f>
        <v>0</v>
      </c>
      <c r="I42" s="289">
        <f>E42*G42</f>
        <v>0</v>
      </c>
    </row>
    <row r="43" spans="1:9" ht="12.75">
      <c r="A43" s="276">
        <v>206</v>
      </c>
      <c r="B43" s="303"/>
      <c r="C43" s="304" t="s">
        <v>1344</v>
      </c>
      <c r="D43" s="297"/>
      <c r="E43" s="297"/>
      <c r="F43" s="288"/>
      <c r="G43" s="289"/>
      <c r="H43" s="289"/>
      <c r="I43" s="289"/>
    </row>
    <row r="44" spans="2:9" ht="12.75">
      <c r="B44" s="303"/>
      <c r="C44" s="293"/>
      <c r="D44" s="294"/>
      <c r="E44" s="297"/>
      <c r="F44" s="288"/>
      <c r="G44" s="289"/>
      <c r="H44" s="289"/>
      <c r="I44" s="289"/>
    </row>
    <row r="45" spans="6:9" ht="15" customHeight="1">
      <c r="F45" s="288"/>
      <c r="G45" s="289"/>
      <c r="H45" s="289"/>
      <c r="I45" s="289"/>
    </row>
    <row r="46" spans="3:9" ht="18" customHeight="1">
      <c r="C46" s="277" t="s">
        <v>1345</v>
      </c>
      <c r="D46" s="278" t="s">
        <v>1303</v>
      </c>
      <c r="E46" s="278" t="s">
        <v>1304</v>
      </c>
      <c r="H46" s="278" t="s">
        <v>1303</v>
      </c>
      <c r="I46" s="278" t="s">
        <v>1304</v>
      </c>
    </row>
    <row r="47" spans="1:9" ht="15" customHeight="1">
      <c r="A47" s="281" t="s">
        <v>1305</v>
      </c>
      <c r="B47" s="281"/>
      <c r="C47" s="282" t="s">
        <v>1306</v>
      </c>
      <c r="D47" s="283" t="s">
        <v>1307</v>
      </c>
      <c r="E47" s="283" t="s">
        <v>1307</v>
      </c>
      <c r="F47" s="283" t="s">
        <v>1308</v>
      </c>
      <c r="G47" s="284" t="s">
        <v>1309</v>
      </c>
      <c r="H47" s="284" t="s">
        <v>1184</v>
      </c>
      <c r="I47" s="284" t="s">
        <v>1184</v>
      </c>
    </row>
    <row r="48" spans="1:9" ht="15" customHeight="1">
      <c r="A48" s="285"/>
      <c r="B48" s="285"/>
      <c r="C48" s="286"/>
      <c r="D48" s="287"/>
      <c r="E48" s="288"/>
      <c r="F48" s="288"/>
      <c r="G48" s="289"/>
      <c r="H48" s="289"/>
      <c r="I48" s="289"/>
    </row>
    <row r="49" spans="1:9" ht="15" customHeight="1">
      <c r="A49" s="298">
        <v>301</v>
      </c>
      <c r="B49" s="298"/>
      <c r="C49" s="299" t="s">
        <v>1346</v>
      </c>
      <c r="D49" s="300">
        <v>5</v>
      </c>
      <c r="E49" s="278">
        <v>8</v>
      </c>
      <c r="F49" s="278" t="s">
        <v>69</v>
      </c>
      <c r="G49" s="540"/>
      <c r="H49" s="289">
        <f aca="true" t="shared" si="2" ref="H49:H64">D49*G49</f>
        <v>0</v>
      </c>
      <c r="I49" s="289">
        <f aca="true" t="shared" si="3" ref="I49:I64">E49*G49</f>
        <v>0</v>
      </c>
    </row>
    <row r="50" spans="1:9" ht="15" customHeight="1">
      <c r="A50" s="298">
        <v>302</v>
      </c>
      <c r="B50" s="298"/>
      <c r="C50" s="299" t="s">
        <v>1347</v>
      </c>
      <c r="D50" s="300">
        <v>5</v>
      </c>
      <c r="E50" s="278">
        <v>8</v>
      </c>
      <c r="F50" s="278" t="s">
        <v>69</v>
      </c>
      <c r="G50" s="540"/>
      <c r="H50" s="289">
        <f t="shared" si="2"/>
        <v>0</v>
      </c>
      <c r="I50" s="289">
        <f t="shared" si="3"/>
        <v>0</v>
      </c>
    </row>
    <row r="51" spans="1:9" ht="15" customHeight="1">
      <c r="A51" s="298">
        <v>303</v>
      </c>
      <c r="B51" s="298"/>
      <c r="C51" s="299" t="s">
        <v>1348</v>
      </c>
      <c r="D51" s="300">
        <v>120</v>
      </c>
      <c r="E51" s="278">
        <v>150</v>
      </c>
      <c r="F51" s="278" t="s">
        <v>195</v>
      </c>
      <c r="G51" s="540"/>
      <c r="H51" s="289">
        <f t="shared" si="2"/>
        <v>0</v>
      </c>
      <c r="I51" s="289">
        <f t="shared" si="3"/>
        <v>0</v>
      </c>
    </row>
    <row r="52" spans="1:9" ht="15" customHeight="1">
      <c r="A52" s="298">
        <v>304</v>
      </c>
      <c r="B52" s="298"/>
      <c r="C52" s="299" t="s">
        <v>1349</v>
      </c>
      <c r="D52" s="300">
        <v>120</v>
      </c>
      <c r="E52" s="278">
        <v>150</v>
      </c>
      <c r="F52" s="278" t="s">
        <v>195</v>
      </c>
      <c r="G52" s="540"/>
      <c r="H52" s="289">
        <f t="shared" si="2"/>
        <v>0</v>
      </c>
      <c r="I52" s="289">
        <f t="shared" si="3"/>
        <v>0</v>
      </c>
    </row>
    <row r="53" spans="1:9" ht="15" customHeight="1">
      <c r="A53" s="298">
        <v>305</v>
      </c>
      <c r="B53" s="298"/>
      <c r="C53" s="299" t="s">
        <v>1350</v>
      </c>
      <c r="D53" s="300">
        <v>1</v>
      </c>
      <c r="E53" s="278">
        <v>1</v>
      </c>
      <c r="F53" s="278" t="s">
        <v>69</v>
      </c>
      <c r="G53" s="540"/>
      <c r="H53" s="289">
        <f t="shared" si="2"/>
        <v>0</v>
      </c>
      <c r="I53" s="289">
        <f t="shared" si="3"/>
        <v>0</v>
      </c>
    </row>
    <row r="54" spans="1:9" ht="15" customHeight="1">
      <c r="A54" s="298">
        <v>306</v>
      </c>
      <c r="B54" s="298"/>
      <c r="C54" s="299" t="s">
        <v>1351</v>
      </c>
      <c r="D54" s="300">
        <v>1</v>
      </c>
      <c r="E54" s="278">
        <v>1</v>
      </c>
      <c r="F54" s="278" t="s">
        <v>69</v>
      </c>
      <c r="G54" s="540"/>
      <c r="H54" s="289">
        <f t="shared" si="2"/>
        <v>0</v>
      </c>
      <c r="I54" s="289">
        <f t="shared" si="3"/>
        <v>0</v>
      </c>
    </row>
    <row r="55" spans="1:9" ht="15" customHeight="1">
      <c r="A55" s="298">
        <v>307</v>
      </c>
      <c r="B55" s="298"/>
      <c r="C55" s="299" t="s">
        <v>1352</v>
      </c>
      <c r="D55" s="278">
        <v>3</v>
      </c>
      <c r="E55" s="278">
        <v>3</v>
      </c>
      <c r="F55" s="278" t="s">
        <v>69</v>
      </c>
      <c r="G55" s="540"/>
      <c r="H55" s="289">
        <f t="shared" si="2"/>
        <v>0</v>
      </c>
      <c r="I55" s="289">
        <f t="shared" si="3"/>
        <v>0</v>
      </c>
    </row>
    <row r="56" spans="1:9" ht="15" customHeight="1">
      <c r="A56" s="298">
        <v>308</v>
      </c>
      <c r="B56" s="298"/>
      <c r="C56" s="299" t="s">
        <v>1353</v>
      </c>
      <c r="D56" s="300">
        <v>1</v>
      </c>
      <c r="E56" s="278">
        <v>2</v>
      </c>
      <c r="F56" s="278" t="s">
        <v>69</v>
      </c>
      <c r="G56" s="540"/>
      <c r="H56" s="289">
        <f t="shared" si="2"/>
        <v>0</v>
      </c>
      <c r="I56" s="289">
        <f t="shared" si="3"/>
        <v>0</v>
      </c>
    </row>
    <row r="57" spans="1:9" ht="15" customHeight="1">
      <c r="A57" s="298">
        <v>309</v>
      </c>
      <c r="B57" s="298"/>
      <c r="C57" s="299" t="s">
        <v>1354</v>
      </c>
      <c r="D57" s="278">
        <v>4</v>
      </c>
      <c r="E57" s="278">
        <v>5</v>
      </c>
      <c r="F57" s="278" t="s">
        <v>69</v>
      </c>
      <c r="G57" s="540"/>
      <c r="H57" s="289">
        <f t="shared" si="2"/>
        <v>0</v>
      </c>
      <c r="I57" s="289">
        <f t="shared" si="3"/>
        <v>0</v>
      </c>
    </row>
    <row r="58" spans="1:9" ht="15" customHeight="1">
      <c r="A58" s="298">
        <v>310</v>
      </c>
      <c r="B58" s="298"/>
      <c r="C58" s="299" t="s">
        <v>1355</v>
      </c>
      <c r="D58" s="300">
        <v>8</v>
      </c>
      <c r="E58" s="278">
        <v>10</v>
      </c>
      <c r="F58" s="278" t="s">
        <v>69</v>
      </c>
      <c r="G58" s="540"/>
      <c r="H58" s="289">
        <f t="shared" si="2"/>
        <v>0</v>
      </c>
      <c r="I58" s="289">
        <f t="shared" si="3"/>
        <v>0</v>
      </c>
    </row>
    <row r="59" spans="1:9" ht="15" customHeight="1">
      <c r="A59" s="298">
        <v>311</v>
      </c>
      <c r="B59" s="305"/>
      <c r="C59" s="306" t="s">
        <v>1356</v>
      </c>
      <c r="D59" s="307">
        <v>2</v>
      </c>
      <c r="E59" s="307">
        <v>2</v>
      </c>
      <c r="F59" s="307" t="s">
        <v>453</v>
      </c>
      <c r="G59" s="541"/>
      <c r="H59" s="289">
        <f t="shared" si="2"/>
        <v>0</v>
      </c>
      <c r="I59" s="289">
        <f t="shared" si="3"/>
        <v>0</v>
      </c>
    </row>
    <row r="60" spans="1:9" ht="15" customHeight="1">
      <c r="A60" s="298">
        <v>312</v>
      </c>
      <c r="B60" s="298"/>
      <c r="C60" s="299" t="s">
        <v>1332</v>
      </c>
      <c r="D60" s="300">
        <v>12</v>
      </c>
      <c r="E60" s="278">
        <v>15</v>
      </c>
      <c r="F60" s="278" t="s">
        <v>69</v>
      </c>
      <c r="G60" s="540"/>
      <c r="H60" s="289">
        <f t="shared" si="2"/>
        <v>0</v>
      </c>
      <c r="I60" s="289">
        <f t="shared" si="3"/>
        <v>0</v>
      </c>
    </row>
    <row r="61" spans="1:9" ht="15" customHeight="1">
      <c r="A61" s="298">
        <v>313</v>
      </c>
      <c r="B61" s="298"/>
      <c r="C61" s="293" t="s">
        <v>1357</v>
      </c>
      <c r="D61" s="294">
        <v>120</v>
      </c>
      <c r="E61" s="294">
        <v>150</v>
      </c>
      <c r="F61" s="288" t="s">
        <v>195</v>
      </c>
      <c r="G61" s="540"/>
      <c r="H61" s="289">
        <f t="shared" si="2"/>
        <v>0</v>
      </c>
      <c r="I61" s="289">
        <f t="shared" si="3"/>
        <v>0</v>
      </c>
    </row>
    <row r="62" spans="1:9" ht="15" customHeight="1">
      <c r="A62" s="298">
        <v>314</v>
      </c>
      <c r="B62" s="298"/>
      <c r="C62" s="293" t="s">
        <v>1335</v>
      </c>
      <c r="D62" s="294">
        <v>120</v>
      </c>
      <c r="E62" s="294">
        <v>150</v>
      </c>
      <c r="F62" s="288" t="s">
        <v>195</v>
      </c>
      <c r="G62" s="540"/>
      <c r="H62" s="289">
        <f t="shared" si="2"/>
        <v>0</v>
      </c>
      <c r="I62" s="289">
        <f t="shared" si="3"/>
        <v>0</v>
      </c>
    </row>
    <row r="63" spans="1:9" ht="15" customHeight="1">
      <c r="A63" s="298">
        <v>315</v>
      </c>
      <c r="B63" s="301"/>
      <c r="C63" s="293" t="s">
        <v>1336</v>
      </c>
      <c r="D63" s="294">
        <v>120</v>
      </c>
      <c r="E63" s="294">
        <v>150</v>
      </c>
      <c r="F63" s="278" t="s">
        <v>195</v>
      </c>
      <c r="G63" s="540"/>
      <c r="H63" s="289">
        <f t="shared" si="2"/>
        <v>0</v>
      </c>
      <c r="I63" s="289">
        <f t="shared" si="3"/>
        <v>0</v>
      </c>
    </row>
    <row r="64" spans="1:9" ht="17.25" customHeight="1">
      <c r="A64" s="298">
        <v>316</v>
      </c>
      <c r="B64" s="292"/>
      <c r="C64" s="293" t="s">
        <v>1338</v>
      </c>
      <c r="D64" s="294">
        <v>1</v>
      </c>
      <c r="E64" s="294">
        <v>1</v>
      </c>
      <c r="F64" s="288" t="s">
        <v>69</v>
      </c>
      <c r="G64" s="540"/>
      <c r="H64" s="289">
        <f t="shared" si="2"/>
        <v>0</v>
      </c>
      <c r="I64" s="289">
        <f t="shared" si="3"/>
        <v>0</v>
      </c>
    </row>
    <row r="65" spans="2:9" ht="17.25" customHeight="1">
      <c r="B65" s="292"/>
      <c r="C65" s="293"/>
      <c r="D65" s="294"/>
      <c r="E65" s="294"/>
      <c r="F65" s="288"/>
      <c r="G65" s="289"/>
      <c r="H65" s="289"/>
      <c r="I65" s="289"/>
    </row>
    <row r="66" spans="2:9" ht="17.25" customHeight="1">
      <c r="B66" s="292"/>
      <c r="C66" s="293"/>
      <c r="D66" s="294"/>
      <c r="E66" s="294"/>
      <c r="F66" s="288"/>
      <c r="G66" s="289"/>
      <c r="H66" s="289"/>
      <c r="I66" s="289"/>
    </row>
    <row r="67" spans="3:9" ht="36.75" customHeight="1">
      <c r="C67" s="277" t="s">
        <v>1358</v>
      </c>
      <c r="D67" s="278" t="s">
        <v>1303</v>
      </c>
      <c r="E67" s="278" t="s">
        <v>1304</v>
      </c>
      <c r="H67" s="278" t="s">
        <v>1303</v>
      </c>
      <c r="I67" s="278" t="s">
        <v>1304</v>
      </c>
    </row>
    <row r="68" spans="1:9" ht="15" customHeight="1">
      <c r="A68" s="281" t="s">
        <v>1305</v>
      </c>
      <c r="B68" s="281"/>
      <c r="C68" s="282" t="s">
        <v>1306</v>
      </c>
      <c r="D68" s="283" t="s">
        <v>1307</v>
      </c>
      <c r="E68" s="283" t="s">
        <v>1307</v>
      </c>
      <c r="F68" s="283" t="s">
        <v>1308</v>
      </c>
      <c r="G68" s="284" t="s">
        <v>1309</v>
      </c>
      <c r="H68" s="284" t="s">
        <v>1184</v>
      </c>
      <c r="I68" s="284" t="s">
        <v>1184</v>
      </c>
    </row>
    <row r="69" spans="1:9" ht="15" customHeight="1">
      <c r="A69" s="285"/>
      <c r="B69" s="285"/>
      <c r="C69" s="286"/>
      <c r="D69" s="287"/>
      <c r="E69" s="288"/>
      <c r="F69" s="288"/>
      <c r="G69" s="289"/>
      <c r="H69" s="289"/>
      <c r="I69" s="289"/>
    </row>
    <row r="70" spans="1:9" ht="15" customHeight="1">
      <c r="A70" s="298">
        <v>401</v>
      </c>
      <c r="B70" s="298"/>
      <c r="C70" s="299" t="s">
        <v>1355</v>
      </c>
      <c r="D70" s="300">
        <v>36</v>
      </c>
      <c r="E70" s="278">
        <v>27</v>
      </c>
      <c r="F70" s="278" t="s">
        <v>69</v>
      </c>
      <c r="G70" s="540"/>
      <c r="H70" s="289">
        <f>D70*G70</f>
        <v>0</v>
      </c>
      <c r="I70" s="289">
        <f>E70*G70</f>
        <v>0</v>
      </c>
    </row>
    <row r="71" spans="1:9" ht="15" customHeight="1">
      <c r="A71" s="303">
        <v>402</v>
      </c>
      <c r="B71" s="298"/>
      <c r="C71" s="293" t="s">
        <v>1357</v>
      </c>
      <c r="D71" s="294">
        <v>180</v>
      </c>
      <c r="E71" s="294">
        <v>135</v>
      </c>
      <c r="F71" s="288" t="s">
        <v>195</v>
      </c>
      <c r="G71" s="540"/>
      <c r="H71" s="289">
        <f>D71*G71</f>
        <v>0</v>
      </c>
      <c r="I71" s="289">
        <f>E71*G71</f>
        <v>0</v>
      </c>
    </row>
    <row r="72" spans="1:9" ht="15" customHeight="1">
      <c r="A72" s="298">
        <v>403</v>
      </c>
      <c r="B72" s="298"/>
      <c r="C72" s="293" t="s">
        <v>1335</v>
      </c>
      <c r="D72" s="294">
        <v>180</v>
      </c>
      <c r="E72" s="294">
        <v>135</v>
      </c>
      <c r="F72" s="288" t="s">
        <v>195</v>
      </c>
      <c r="G72" s="540"/>
      <c r="H72" s="289">
        <f>D72*G72</f>
        <v>0</v>
      </c>
      <c r="I72" s="289">
        <f>E72*G72</f>
        <v>0</v>
      </c>
    </row>
    <row r="73" spans="1:9" ht="15" customHeight="1">
      <c r="A73" s="303">
        <v>404</v>
      </c>
      <c r="B73" s="298"/>
      <c r="C73" s="293" t="s">
        <v>1336</v>
      </c>
      <c r="D73" s="294">
        <v>180</v>
      </c>
      <c r="E73" s="294">
        <v>135</v>
      </c>
      <c r="F73" s="278" t="s">
        <v>195</v>
      </c>
      <c r="G73" s="540"/>
      <c r="H73" s="289">
        <f>D73*G73</f>
        <v>0</v>
      </c>
      <c r="I73" s="289">
        <f>E73*G73</f>
        <v>0</v>
      </c>
    </row>
    <row r="74" spans="1:9" ht="15" customHeight="1">
      <c r="A74" s="298">
        <v>405</v>
      </c>
      <c r="C74" s="293" t="s">
        <v>1359</v>
      </c>
      <c r="D74" s="294">
        <v>1</v>
      </c>
      <c r="E74" s="294">
        <v>1</v>
      </c>
      <c r="F74" s="278" t="s">
        <v>69</v>
      </c>
      <c r="G74" s="540"/>
      <c r="H74" s="289">
        <f>D74*G74</f>
        <v>0</v>
      </c>
      <c r="I74" s="289">
        <f>E74*G74</f>
        <v>0</v>
      </c>
    </row>
    <row r="75" spans="7:9" ht="15" customHeight="1">
      <c r="G75" s="308"/>
      <c r="H75" s="308"/>
      <c r="I75" s="308"/>
    </row>
    <row r="76" spans="1:9" ht="15" customHeight="1">
      <c r="A76" s="298"/>
      <c r="B76" s="298"/>
      <c r="C76" s="299"/>
      <c r="D76" s="300"/>
      <c r="G76" s="289"/>
      <c r="H76" s="289"/>
      <c r="I76" s="309"/>
    </row>
    <row r="77" spans="3:9" ht="55.5" customHeight="1">
      <c r="C77" s="277" t="s">
        <v>1360</v>
      </c>
      <c r="D77" s="278" t="s">
        <v>1303</v>
      </c>
      <c r="E77" s="278" t="s">
        <v>1304</v>
      </c>
      <c r="H77" s="278" t="s">
        <v>1303</v>
      </c>
      <c r="I77" s="278" t="s">
        <v>1304</v>
      </c>
    </row>
    <row r="78" spans="1:9" ht="15" customHeight="1">
      <c r="A78" s="281" t="s">
        <v>1305</v>
      </c>
      <c r="B78" s="281"/>
      <c r="C78" s="282" t="s">
        <v>1306</v>
      </c>
      <c r="D78" s="283" t="s">
        <v>1307</v>
      </c>
      <c r="E78" s="283" t="s">
        <v>1307</v>
      </c>
      <c r="F78" s="283" t="s">
        <v>1308</v>
      </c>
      <c r="G78" s="284" t="s">
        <v>1309</v>
      </c>
      <c r="H78" s="284" t="s">
        <v>1184</v>
      </c>
      <c r="I78" s="284" t="s">
        <v>1184</v>
      </c>
    </row>
    <row r="79" spans="1:9" ht="15" customHeight="1">
      <c r="A79" s="285"/>
      <c r="B79" s="285"/>
      <c r="C79" s="286"/>
      <c r="D79" s="287"/>
      <c r="E79" s="288"/>
      <c r="F79" s="288"/>
      <c r="G79" s="289"/>
      <c r="H79" s="289"/>
      <c r="I79" s="289"/>
    </row>
    <row r="80" spans="1:9" ht="15" customHeight="1">
      <c r="A80" s="288">
        <v>501</v>
      </c>
      <c r="B80" s="293"/>
      <c r="C80" s="310" t="s">
        <v>1361</v>
      </c>
      <c r="D80" s="290">
        <v>5</v>
      </c>
      <c r="E80" s="311">
        <v>6</v>
      </c>
      <c r="F80" s="311" t="s">
        <v>69</v>
      </c>
      <c r="G80" s="540"/>
      <c r="H80" s="289">
        <f aca="true" t="shared" si="4" ref="H80:H95">D80*G80</f>
        <v>0</v>
      </c>
      <c r="I80" s="289">
        <f aca="true" t="shared" si="5" ref="I80:I95">E80*G80</f>
        <v>0</v>
      </c>
    </row>
    <row r="81" spans="1:9" ht="15" customHeight="1">
      <c r="A81" s="288">
        <v>502</v>
      </c>
      <c r="B81" s="293"/>
      <c r="C81" s="310" t="s">
        <v>1362</v>
      </c>
      <c r="D81" s="290">
        <v>5</v>
      </c>
      <c r="E81" s="311">
        <v>6</v>
      </c>
      <c r="F81" s="311" t="s">
        <v>69</v>
      </c>
      <c r="G81" s="540"/>
      <c r="H81" s="289">
        <f t="shared" si="4"/>
        <v>0</v>
      </c>
      <c r="I81" s="289">
        <f t="shared" si="5"/>
        <v>0</v>
      </c>
    </row>
    <row r="82" spans="1:9" ht="15" customHeight="1">
      <c r="A82" s="288">
        <v>503</v>
      </c>
      <c r="B82" s="293"/>
      <c r="C82" s="310" t="s">
        <v>1363</v>
      </c>
      <c r="D82" s="290">
        <v>12</v>
      </c>
      <c r="E82" s="311">
        <v>8</v>
      </c>
      <c r="F82" s="311" t="s">
        <v>69</v>
      </c>
      <c r="G82" s="540"/>
      <c r="H82" s="289">
        <f t="shared" si="4"/>
        <v>0</v>
      </c>
      <c r="I82" s="289">
        <f t="shared" si="5"/>
        <v>0</v>
      </c>
    </row>
    <row r="83" spans="1:9" ht="15" customHeight="1">
      <c r="A83" s="288">
        <v>504</v>
      </c>
      <c r="B83" s="293"/>
      <c r="C83" s="310" t="s">
        <v>1364</v>
      </c>
      <c r="D83" s="290">
        <v>12</v>
      </c>
      <c r="E83" s="311">
        <v>8</v>
      </c>
      <c r="F83" s="311" t="s">
        <v>69</v>
      </c>
      <c r="G83" s="540"/>
      <c r="H83" s="289">
        <f t="shared" si="4"/>
        <v>0</v>
      </c>
      <c r="I83" s="289">
        <f t="shared" si="5"/>
        <v>0</v>
      </c>
    </row>
    <row r="84" spans="1:9" ht="15" customHeight="1">
      <c r="A84" s="288">
        <v>505</v>
      </c>
      <c r="B84" s="293"/>
      <c r="C84" s="310" t="s">
        <v>1365</v>
      </c>
      <c r="D84" s="290">
        <v>8</v>
      </c>
      <c r="E84" s="291">
        <v>7</v>
      </c>
      <c r="F84" s="291" t="s">
        <v>69</v>
      </c>
      <c r="G84" s="540"/>
      <c r="H84" s="289">
        <f t="shared" si="4"/>
        <v>0</v>
      </c>
      <c r="I84" s="289">
        <f t="shared" si="5"/>
        <v>0</v>
      </c>
    </row>
    <row r="85" spans="1:9" ht="15" customHeight="1">
      <c r="A85" s="288">
        <v>506</v>
      </c>
      <c r="B85" s="293"/>
      <c r="C85" s="310" t="s">
        <v>1366</v>
      </c>
      <c r="D85" s="290">
        <v>8</v>
      </c>
      <c r="E85" s="290">
        <v>7</v>
      </c>
      <c r="F85" s="291" t="s">
        <v>69</v>
      </c>
      <c r="G85" s="540"/>
      <c r="H85" s="289">
        <f t="shared" si="4"/>
        <v>0</v>
      </c>
      <c r="I85" s="289">
        <f t="shared" si="5"/>
        <v>0</v>
      </c>
    </row>
    <row r="86" spans="1:9" ht="26.25" customHeight="1">
      <c r="A86" s="288">
        <v>507</v>
      </c>
      <c r="B86" s="293"/>
      <c r="C86" s="310" t="s">
        <v>1367</v>
      </c>
      <c r="D86" s="290">
        <v>1</v>
      </c>
      <c r="E86" s="291">
        <v>1</v>
      </c>
      <c r="F86" s="291" t="s">
        <v>69</v>
      </c>
      <c r="G86" s="540"/>
      <c r="H86" s="289">
        <f t="shared" si="4"/>
        <v>0</v>
      </c>
      <c r="I86" s="289">
        <f t="shared" si="5"/>
        <v>0</v>
      </c>
    </row>
    <row r="87" spans="1:9" ht="26.25" customHeight="1">
      <c r="A87" s="288">
        <v>508</v>
      </c>
      <c r="B87" s="303"/>
      <c r="C87" s="310" t="s">
        <v>1368</v>
      </c>
      <c r="D87" s="290">
        <v>8</v>
      </c>
      <c r="E87" s="291">
        <v>8</v>
      </c>
      <c r="F87" s="291" t="s">
        <v>453</v>
      </c>
      <c r="G87" s="540"/>
      <c r="H87" s="289">
        <f t="shared" si="4"/>
        <v>0</v>
      </c>
      <c r="I87" s="289">
        <f t="shared" si="5"/>
        <v>0</v>
      </c>
    </row>
    <row r="88" spans="1:9" ht="15" customHeight="1">
      <c r="A88" s="288">
        <v>509</v>
      </c>
      <c r="B88" s="285"/>
      <c r="C88" s="293" t="s">
        <v>1334</v>
      </c>
      <c r="D88" s="294">
        <v>380</v>
      </c>
      <c r="E88" s="294">
        <v>185</v>
      </c>
      <c r="F88" s="288" t="s">
        <v>195</v>
      </c>
      <c r="G88" s="540"/>
      <c r="H88" s="289">
        <f t="shared" si="4"/>
        <v>0</v>
      </c>
      <c r="I88" s="289">
        <f t="shared" si="5"/>
        <v>0</v>
      </c>
    </row>
    <row r="89" spans="1:9" ht="15" customHeight="1">
      <c r="A89" s="288">
        <v>510</v>
      </c>
      <c r="B89" s="298"/>
      <c r="C89" s="293" t="s">
        <v>1335</v>
      </c>
      <c r="D89" s="294">
        <v>380</v>
      </c>
      <c r="E89" s="294">
        <v>185</v>
      </c>
      <c r="F89" s="288" t="s">
        <v>195</v>
      </c>
      <c r="G89" s="540"/>
      <c r="H89" s="289">
        <f t="shared" si="4"/>
        <v>0</v>
      </c>
      <c r="I89" s="289">
        <f t="shared" si="5"/>
        <v>0</v>
      </c>
    </row>
    <row r="90" spans="1:9" ht="15" customHeight="1">
      <c r="A90" s="288">
        <v>511</v>
      </c>
      <c r="B90" s="298"/>
      <c r="C90" s="293" t="s">
        <v>1336</v>
      </c>
      <c r="D90" s="294">
        <v>380</v>
      </c>
      <c r="E90" s="294">
        <v>185</v>
      </c>
      <c r="F90" s="278" t="s">
        <v>195</v>
      </c>
      <c r="G90" s="540"/>
      <c r="H90" s="289">
        <f t="shared" si="4"/>
        <v>0</v>
      </c>
      <c r="I90" s="289">
        <f t="shared" si="5"/>
        <v>0</v>
      </c>
    </row>
    <row r="91" spans="1:9" ht="17.25" customHeight="1">
      <c r="A91" s="288">
        <v>512</v>
      </c>
      <c r="B91" s="292"/>
      <c r="C91" s="293" t="s">
        <v>1338</v>
      </c>
      <c r="D91" s="294">
        <v>1</v>
      </c>
      <c r="E91" s="294">
        <v>1</v>
      </c>
      <c r="F91" s="288" t="s">
        <v>69</v>
      </c>
      <c r="G91" s="540"/>
      <c r="H91" s="289">
        <f t="shared" si="4"/>
        <v>0</v>
      </c>
      <c r="I91" s="289">
        <f t="shared" si="5"/>
        <v>0</v>
      </c>
    </row>
    <row r="92" spans="1:9" ht="15" customHeight="1">
      <c r="A92" s="288">
        <v>513</v>
      </c>
      <c r="B92" s="312"/>
      <c r="C92" s="313" t="s">
        <v>1369</v>
      </c>
      <c r="D92" s="314">
        <v>380</v>
      </c>
      <c r="E92" s="315">
        <v>380</v>
      </c>
      <c r="F92" s="315" t="s">
        <v>195</v>
      </c>
      <c r="G92" s="542"/>
      <c r="H92" s="289">
        <f t="shared" si="4"/>
        <v>0</v>
      </c>
      <c r="I92" s="289">
        <f t="shared" si="5"/>
        <v>0</v>
      </c>
    </row>
    <row r="93" spans="1:9" ht="26.25" customHeight="1">
      <c r="A93" s="288">
        <v>514</v>
      </c>
      <c r="C93" s="296" t="s">
        <v>1323</v>
      </c>
      <c r="D93" s="295">
        <v>680</v>
      </c>
      <c r="E93" s="278">
        <v>560</v>
      </c>
      <c r="F93" s="288" t="s">
        <v>195</v>
      </c>
      <c r="G93" s="540"/>
      <c r="H93" s="289">
        <f t="shared" si="4"/>
        <v>0</v>
      </c>
      <c r="I93" s="289">
        <f t="shared" si="5"/>
        <v>0</v>
      </c>
    </row>
    <row r="94" spans="1:9" ht="15" customHeight="1">
      <c r="A94" s="288">
        <v>515</v>
      </c>
      <c r="C94" s="296" t="s">
        <v>1324</v>
      </c>
      <c r="D94" s="295">
        <v>680</v>
      </c>
      <c r="E94" s="278">
        <v>560</v>
      </c>
      <c r="F94" s="288" t="s">
        <v>195</v>
      </c>
      <c r="G94" s="540"/>
      <c r="H94" s="289">
        <f t="shared" si="4"/>
        <v>0</v>
      </c>
      <c r="I94" s="289">
        <f t="shared" si="5"/>
        <v>0</v>
      </c>
    </row>
    <row r="95" spans="1:9" ht="12.75">
      <c r="A95" s="288">
        <v>516</v>
      </c>
      <c r="B95" s="298"/>
      <c r="C95" s="293" t="s">
        <v>1359</v>
      </c>
      <c r="D95" s="294">
        <v>1</v>
      </c>
      <c r="E95" s="294">
        <v>1</v>
      </c>
      <c r="F95" s="278" t="s">
        <v>69</v>
      </c>
      <c r="G95" s="540"/>
      <c r="H95" s="289">
        <f t="shared" si="4"/>
        <v>0</v>
      </c>
      <c r="I95" s="289">
        <f t="shared" si="5"/>
        <v>0</v>
      </c>
    </row>
    <row r="96" spans="1:9" ht="26.25" customHeight="1">
      <c r="A96" s="288">
        <v>517</v>
      </c>
      <c r="B96" s="285"/>
      <c r="C96" s="316" t="s">
        <v>1370</v>
      </c>
      <c r="D96" s="317"/>
      <c r="E96" s="318"/>
      <c r="F96" s="318"/>
      <c r="G96" s="318"/>
      <c r="H96" s="318"/>
      <c r="I96" s="289"/>
    </row>
    <row r="97" spans="1:9" ht="15" customHeight="1">
      <c r="A97" s="288">
        <v>518</v>
      </c>
      <c r="B97" s="303"/>
      <c r="C97" s="316" t="s">
        <v>1371</v>
      </c>
      <c r="D97" s="317"/>
      <c r="E97" s="318"/>
      <c r="F97" s="318"/>
      <c r="G97" s="318"/>
      <c r="H97" s="318"/>
      <c r="I97" s="289"/>
    </row>
    <row r="98" spans="1:9" ht="15" customHeight="1">
      <c r="A98" s="303"/>
      <c r="B98" s="319"/>
      <c r="C98" s="320"/>
      <c r="D98" s="321"/>
      <c r="E98" s="315"/>
      <c r="F98" s="315"/>
      <c r="G98" s="309"/>
      <c r="H98" s="309"/>
      <c r="I98" s="309"/>
    </row>
    <row r="99" spans="3:9" ht="15" customHeight="1">
      <c r="C99" s="276"/>
      <c r="D99" s="280"/>
      <c r="E99" s="276"/>
      <c r="F99" s="276"/>
      <c r="G99" s="276"/>
      <c r="H99" s="276"/>
      <c r="I99" s="276"/>
    </row>
    <row r="100" spans="1:9" ht="15.75">
      <c r="A100" s="285"/>
      <c r="B100" s="285"/>
      <c r="C100" s="277" t="s">
        <v>1372</v>
      </c>
      <c r="D100" s="278" t="s">
        <v>1303</v>
      </c>
      <c r="E100" s="278" t="s">
        <v>1304</v>
      </c>
      <c r="H100" s="278" t="s">
        <v>1303</v>
      </c>
      <c r="I100" s="278" t="s">
        <v>1304</v>
      </c>
    </row>
    <row r="101" spans="1:9" ht="12.75">
      <c r="A101" s="281" t="s">
        <v>1305</v>
      </c>
      <c r="B101" s="281"/>
      <c r="C101" s="282" t="s">
        <v>1306</v>
      </c>
      <c r="D101" s="283" t="s">
        <v>1307</v>
      </c>
      <c r="E101" s="283" t="s">
        <v>1307</v>
      </c>
      <c r="F101" s="283" t="s">
        <v>1308</v>
      </c>
      <c r="G101" s="284" t="s">
        <v>1309</v>
      </c>
      <c r="H101" s="284" t="s">
        <v>1184</v>
      </c>
      <c r="I101" s="284" t="s">
        <v>1184</v>
      </c>
    </row>
    <row r="102" spans="1:9" ht="12.75">
      <c r="A102" s="285"/>
      <c r="B102" s="285"/>
      <c r="C102" s="286"/>
      <c r="D102" s="287"/>
      <c r="E102" s="288"/>
      <c r="F102" s="288"/>
      <c r="G102" s="322"/>
      <c r="H102" s="322"/>
      <c r="I102" s="289"/>
    </row>
    <row r="103" spans="1:9" ht="24">
      <c r="A103" s="323">
        <v>701</v>
      </c>
      <c r="B103" s="324"/>
      <c r="C103" s="325" t="s">
        <v>1373</v>
      </c>
      <c r="D103" s="323">
        <v>3</v>
      </c>
      <c r="E103" s="323">
        <v>2</v>
      </c>
      <c r="F103" s="307" t="s">
        <v>69</v>
      </c>
      <c r="G103" s="541"/>
      <c r="H103" s="289">
        <f aca="true" t="shared" si="6" ref="H103:H119">D103*G103</f>
        <v>0</v>
      </c>
      <c r="I103" s="289">
        <f aca="true" t="shared" si="7" ref="I103:I119">E103*G103</f>
        <v>0</v>
      </c>
    </row>
    <row r="104" spans="1:9" ht="24">
      <c r="A104" s="323">
        <v>702</v>
      </c>
      <c r="B104" s="324"/>
      <c r="C104" s="325" t="s">
        <v>1374</v>
      </c>
      <c r="D104" s="323">
        <v>7</v>
      </c>
      <c r="E104" s="323">
        <v>7</v>
      </c>
      <c r="F104" s="307" t="s">
        <v>69</v>
      </c>
      <c r="G104" s="541"/>
      <c r="H104" s="289">
        <f t="shared" si="6"/>
        <v>0</v>
      </c>
      <c r="I104" s="289">
        <f t="shared" si="7"/>
        <v>0</v>
      </c>
    </row>
    <row r="105" spans="1:9" ht="12.75">
      <c r="A105" s="323">
        <v>703</v>
      </c>
      <c r="B105" s="324"/>
      <c r="C105" s="325" t="s">
        <v>1375</v>
      </c>
      <c r="D105" s="323">
        <v>10</v>
      </c>
      <c r="E105" s="323">
        <v>10</v>
      </c>
      <c r="F105" s="307" t="s">
        <v>69</v>
      </c>
      <c r="G105" s="541"/>
      <c r="H105" s="289">
        <f t="shared" si="6"/>
        <v>0</v>
      </c>
      <c r="I105" s="289">
        <f t="shared" si="7"/>
        <v>0</v>
      </c>
    </row>
    <row r="106" spans="1:9" ht="24">
      <c r="A106" s="323">
        <v>704</v>
      </c>
      <c r="B106" s="324"/>
      <c r="C106" s="325" t="s">
        <v>1376</v>
      </c>
      <c r="D106" s="323">
        <v>1</v>
      </c>
      <c r="E106" s="323">
        <v>1</v>
      </c>
      <c r="F106" s="307" t="s">
        <v>69</v>
      </c>
      <c r="G106" s="541"/>
      <c r="H106" s="289">
        <f t="shared" si="6"/>
        <v>0</v>
      </c>
      <c r="I106" s="289">
        <f t="shared" si="7"/>
        <v>0</v>
      </c>
    </row>
    <row r="107" spans="1:9" ht="24">
      <c r="A107" s="323">
        <v>705</v>
      </c>
      <c r="B107" s="324"/>
      <c r="C107" s="325" t="s">
        <v>1377</v>
      </c>
      <c r="D107" s="326">
        <v>1</v>
      </c>
      <c r="E107" s="323">
        <v>1</v>
      </c>
      <c r="F107" s="307" t="s">
        <v>69</v>
      </c>
      <c r="G107" s="541"/>
      <c r="H107" s="289">
        <f t="shared" si="6"/>
        <v>0</v>
      </c>
      <c r="I107" s="289">
        <f t="shared" si="7"/>
        <v>0</v>
      </c>
    </row>
    <row r="108" spans="1:9" ht="12.75">
      <c r="A108" s="323">
        <v>706</v>
      </c>
      <c r="B108" s="324"/>
      <c r="C108" s="325" t="s">
        <v>1378</v>
      </c>
      <c r="D108" s="326">
        <v>1</v>
      </c>
      <c r="E108" s="323">
        <v>1</v>
      </c>
      <c r="F108" s="307" t="s">
        <v>69</v>
      </c>
      <c r="G108" s="541"/>
      <c r="H108" s="289">
        <f t="shared" si="6"/>
        <v>0</v>
      </c>
      <c r="I108" s="289">
        <f t="shared" si="7"/>
        <v>0</v>
      </c>
    </row>
    <row r="109" spans="1:9" ht="12.75">
      <c r="A109" s="323">
        <v>707</v>
      </c>
      <c r="B109" s="324"/>
      <c r="C109" s="327" t="s">
        <v>1379</v>
      </c>
      <c r="D109" s="328">
        <v>2</v>
      </c>
      <c r="E109" s="329">
        <v>2</v>
      </c>
      <c r="F109" s="288" t="s">
        <v>69</v>
      </c>
      <c r="G109" s="542"/>
      <c r="H109" s="289">
        <f t="shared" si="6"/>
        <v>0</v>
      </c>
      <c r="I109" s="289">
        <f t="shared" si="7"/>
        <v>0</v>
      </c>
    </row>
    <row r="110" spans="1:9" ht="12.75">
      <c r="A110" s="323">
        <v>708</v>
      </c>
      <c r="B110" s="324"/>
      <c r="C110" s="327" t="s">
        <v>1380</v>
      </c>
      <c r="D110" s="328">
        <v>2</v>
      </c>
      <c r="E110" s="329">
        <v>2</v>
      </c>
      <c r="F110" s="288" t="s">
        <v>69</v>
      </c>
      <c r="G110" s="542"/>
      <c r="H110" s="289">
        <f t="shared" si="6"/>
        <v>0</v>
      </c>
      <c r="I110" s="289">
        <f t="shared" si="7"/>
        <v>0</v>
      </c>
    </row>
    <row r="111" spans="1:9" ht="12.75">
      <c r="A111" s="323">
        <v>709</v>
      </c>
      <c r="B111" s="324"/>
      <c r="C111" s="325" t="s">
        <v>1381</v>
      </c>
      <c r="D111" s="326">
        <v>8</v>
      </c>
      <c r="E111" s="323">
        <v>8</v>
      </c>
      <c r="F111" s="307" t="s">
        <v>453</v>
      </c>
      <c r="G111" s="541"/>
      <c r="H111" s="289">
        <f t="shared" si="6"/>
        <v>0</v>
      </c>
      <c r="I111" s="289">
        <f t="shared" si="7"/>
        <v>0</v>
      </c>
    </row>
    <row r="112" spans="1:9" ht="12.75">
      <c r="A112" s="323">
        <v>710</v>
      </c>
      <c r="B112" s="298"/>
      <c r="C112" s="330" t="s">
        <v>1382</v>
      </c>
      <c r="D112" s="331">
        <v>140</v>
      </c>
      <c r="E112" s="323">
        <v>140</v>
      </c>
      <c r="F112" s="323" t="s">
        <v>195</v>
      </c>
      <c r="G112" s="541"/>
      <c r="H112" s="289">
        <f t="shared" si="6"/>
        <v>0</v>
      </c>
      <c r="I112" s="289">
        <f t="shared" si="7"/>
        <v>0</v>
      </c>
    </row>
    <row r="113" spans="1:9" ht="12.75">
      <c r="A113" s="323">
        <v>711</v>
      </c>
      <c r="B113" s="298"/>
      <c r="C113" s="293" t="s">
        <v>1334</v>
      </c>
      <c r="D113" s="294">
        <v>140</v>
      </c>
      <c r="E113" s="294">
        <v>140</v>
      </c>
      <c r="F113" s="288" t="s">
        <v>195</v>
      </c>
      <c r="G113" s="540"/>
      <c r="H113" s="289">
        <f t="shared" si="6"/>
        <v>0</v>
      </c>
      <c r="I113" s="289">
        <f t="shared" si="7"/>
        <v>0</v>
      </c>
    </row>
    <row r="114" spans="1:9" ht="12.75">
      <c r="A114" s="323">
        <v>712</v>
      </c>
      <c r="B114" s="332"/>
      <c r="C114" s="306" t="s">
        <v>1356</v>
      </c>
      <c r="D114" s="297">
        <v>4</v>
      </c>
      <c r="E114" s="307">
        <v>4</v>
      </c>
      <c r="F114" s="307" t="s">
        <v>453</v>
      </c>
      <c r="G114" s="541"/>
      <c r="H114" s="289">
        <f t="shared" si="6"/>
        <v>0</v>
      </c>
      <c r="I114" s="289">
        <f t="shared" si="7"/>
        <v>0</v>
      </c>
    </row>
    <row r="115" spans="1:9" ht="12.75">
      <c r="A115" s="323">
        <v>713</v>
      </c>
      <c r="B115" s="332"/>
      <c r="C115" s="306" t="s">
        <v>1383</v>
      </c>
      <c r="D115" s="297">
        <v>4</v>
      </c>
      <c r="E115" s="307">
        <v>4</v>
      </c>
      <c r="F115" s="307" t="s">
        <v>453</v>
      </c>
      <c r="G115" s="541"/>
      <c r="H115" s="289">
        <f t="shared" si="6"/>
        <v>0</v>
      </c>
      <c r="I115" s="289">
        <f t="shared" si="7"/>
        <v>0</v>
      </c>
    </row>
    <row r="116" spans="1:9" ht="12.75">
      <c r="A116" s="323">
        <v>714</v>
      </c>
      <c r="B116" s="332"/>
      <c r="C116" s="330" t="s">
        <v>1384</v>
      </c>
      <c r="D116" s="331">
        <v>15</v>
      </c>
      <c r="E116" s="323">
        <v>15</v>
      </c>
      <c r="F116" s="323" t="s">
        <v>69</v>
      </c>
      <c r="G116" s="541"/>
      <c r="H116" s="289">
        <f t="shared" si="6"/>
        <v>0</v>
      </c>
      <c r="I116" s="289">
        <f t="shared" si="7"/>
        <v>0</v>
      </c>
    </row>
    <row r="117" spans="1:9" ht="12.75">
      <c r="A117" s="323">
        <v>715</v>
      </c>
      <c r="C117" s="330" t="s">
        <v>1385</v>
      </c>
      <c r="D117" s="331">
        <v>7</v>
      </c>
      <c r="E117" s="323">
        <v>7</v>
      </c>
      <c r="F117" s="323" t="s">
        <v>69</v>
      </c>
      <c r="G117" s="541"/>
      <c r="H117" s="289">
        <f t="shared" si="6"/>
        <v>0</v>
      </c>
      <c r="I117" s="289">
        <f t="shared" si="7"/>
        <v>0</v>
      </c>
    </row>
    <row r="118" spans="1:9" ht="24">
      <c r="A118" s="323">
        <v>716</v>
      </c>
      <c r="C118" s="330" t="s">
        <v>1386</v>
      </c>
      <c r="D118" s="331">
        <v>3</v>
      </c>
      <c r="E118" s="331">
        <v>3</v>
      </c>
      <c r="F118" s="323" t="s">
        <v>453</v>
      </c>
      <c r="G118" s="541"/>
      <c r="H118" s="289">
        <f t="shared" si="6"/>
        <v>0</v>
      </c>
      <c r="I118" s="289">
        <f t="shared" si="7"/>
        <v>0</v>
      </c>
    </row>
    <row r="119" spans="1:9" ht="12.75">
      <c r="A119" s="323">
        <v>717</v>
      </c>
      <c r="B119" s="298"/>
      <c r="C119" s="293" t="s">
        <v>1359</v>
      </c>
      <c r="D119" s="294">
        <v>1</v>
      </c>
      <c r="E119" s="294">
        <v>1</v>
      </c>
      <c r="F119" s="278" t="s">
        <v>69</v>
      </c>
      <c r="G119" s="540"/>
      <c r="H119" s="289">
        <f t="shared" si="6"/>
        <v>0</v>
      </c>
      <c r="I119" s="289">
        <f t="shared" si="7"/>
        <v>0</v>
      </c>
    </row>
    <row r="120" spans="1:9" ht="12.75">
      <c r="A120" s="323"/>
      <c r="B120" s="298"/>
      <c r="C120" s="293"/>
      <c r="D120" s="294"/>
      <c r="E120" s="294"/>
      <c r="G120" s="289"/>
      <c r="H120" s="289"/>
      <c r="I120" s="289"/>
    </row>
    <row r="121" spans="1:9" ht="12.75">
      <c r="A121" s="323"/>
      <c r="B121" s="298"/>
      <c r="C121" s="293"/>
      <c r="D121" s="294"/>
      <c r="E121" s="294"/>
      <c r="G121" s="289"/>
      <c r="H121" s="289"/>
      <c r="I121" s="289"/>
    </row>
    <row r="122" spans="1:9" ht="31.5">
      <c r="A122" s="278"/>
      <c r="C122" s="277" t="s">
        <v>1387</v>
      </c>
      <c r="D122" s="278" t="s">
        <v>1303</v>
      </c>
      <c r="E122" s="278" t="s">
        <v>1304</v>
      </c>
      <c r="H122" s="278" t="s">
        <v>1303</v>
      </c>
      <c r="I122" s="278" t="s">
        <v>1304</v>
      </c>
    </row>
    <row r="123" spans="1:9" ht="12.75">
      <c r="A123" s="283"/>
      <c r="B123" s="281"/>
      <c r="C123" s="282" t="s">
        <v>1306</v>
      </c>
      <c r="D123" s="283" t="s">
        <v>1307</v>
      </c>
      <c r="E123" s="283" t="s">
        <v>1307</v>
      </c>
      <c r="F123" s="283" t="s">
        <v>1308</v>
      </c>
      <c r="G123" s="284" t="s">
        <v>1309</v>
      </c>
      <c r="H123" s="284" t="s">
        <v>1184</v>
      </c>
      <c r="I123" s="284" t="s">
        <v>1184</v>
      </c>
    </row>
    <row r="124" spans="1:9" ht="12.75">
      <c r="A124" s="288"/>
      <c r="B124" s="285"/>
      <c r="C124" s="286"/>
      <c r="D124" s="287"/>
      <c r="E124" s="288"/>
      <c r="F124" s="288"/>
      <c r="G124" s="322"/>
      <c r="H124" s="322"/>
      <c r="I124" s="289"/>
    </row>
    <row r="125" spans="1:9" ht="12.75">
      <c r="A125" s="323">
        <v>801</v>
      </c>
      <c r="B125" s="298"/>
      <c r="C125" s="293" t="s">
        <v>1388</v>
      </c>
      <c r="D125" s="294">
        <v>0</v>
      </c>
      <c r="E125" s="294">
        <v>0</v>
      </c>
      <c r="F125" s="278" t="s">
        <v>69</v>
      </c>
      <c r="G125" s="309"/>
      <c r="H125" s="289">
        <f>D125*G125</f>
        <v>0</v>
      </c>
      <c r="I125" s="289">
        <f>E125*G125</f>
        <v>0</v>
      </c>
    </row>
    <row r="126" spans="1:9" ht="12.75">
      <c r="A126" s="323"/>
      <c r="B126" s="298"/>
      <c r="C126" s="293"/>
      <c r="D126" s="294"/>
      <c r="E126" s="294"/>
      <c r="G126" s="289"/>
      <c r="H126" s="289"/>
      <c r="I126" s="289"/>
    </row>
    <row r="127" spans="1:9" ht="12.75">
      <c r="A127" s="323"/>
      <c r="B127" s="298"/>
      <c r="C127" s="293"/>
      <c r="D127" s="294"/>
      <c r="E127" s="294"/>
      <c r="G127" s="289"/>
      <c r="H127" s="289"/>
      <c r="I127" s="289"/>
    </row>
    <row r="128" spans="1:9" ht="31.5">
      <c r="A128" s="278"/>
      <c r="C128" s="277" t="s">
        <v>1389</v>
      </c>
      <c r="D128" s="278" t="s">
        <v>1303</v>
      </c>
      <c r="E128" s="278" t="s">
        <v>1304</v>
      </c>
      <c r="H128" s="278" t="s">
        <v>1303</v>
      </c>
      <c r="I128" s="278" t="s">
        <v>1304</v>
      </c>
    </row>
    <row r="129" spans="1:9" ht="12.75">
      <c r="A129" s="283"/>
      <c r="B129" s="281"/>
      <c r="C129" s="282" t="s">
        <v>1306</v>
      </c>
      <c r="D129" s="283" t="s">
        <v>1307</v>
      </c>
      <c r="E129" s="283" t="s">
        <v>1307</v>
      </c>
      <c r="F129" s="283" t="s">
        <v>1308</v>
      </c>
      <c r="G129" s="284" t="s">
        <v>1309</v>
      </c>
      <c r="H129" s="284" t="s">
        <v>1184</v>
      </c>
      <c r="I129" s="284" t="s">
        <v>1184</v>
      </c>
    </row>
    <row r="130" spans="1:9" ht="12.75">
      <c r="A130" s="288"/>
      <c r="B130" s="285"/>
      <c r="C130" s="286"/>
      <c r="D130" s="287"/>
      <c r="E130" s="288"/>
      <c r="F130" s="288"/>
      <c r="G130" s="322"/>
      <c r="H130" s="322"/>
      <c r="I130" s="289"/>
    </row>
    <row r="131" spans="1:9" ht="24">
      <c r="A131" s="323">
        <v>901</v>
      </c>
      <c r="B131" s="333"/>
      <c r="C131" s="305" t="s">
        <v>1390</v>
      </c>
      <c r="D131" s="334">
        <v>14</v>
      </c>
      <c r="E131" s="334">
        <v>12</v>
      </c>
      <c r="F131" s="334" t="s">
        <v>69</v>
      </c>
      <c r="G131" s="541"/>
      <c r="H131" s="289">
        <f aca="true" t="shared" si="8" ref="H131:H139">D131*G131</f>
        <v>0</v>
      </c>
      <c r="I131" s="289">
        <f aca="true" t="shared" si="9" ref="I131:I139">E131*G131</f>
        <v>0</v>
      </c>
    </row>
    <row r="132" spans="1:9" ht="12.75">
      <c r="A132" s="323">
        <v>902</v>
      </c>
      <c r="B132" s="333"/>
      <c r="C132" s="305" t="s">
        <v>1391</v>
      </c>
      <c r="D132" s="334">
        <v>14</v>
      </c>
      <c r="E132" s="334">
        <v>12</v>
      </c>
      <c r="F132" s="334" t="s">
        <v>69</v>
      </c>
      <c r="G132" s="541"/>
      <c r="H132" s="289">
        <f t="shared" si="8"/>
        <v>0</v>
      </c>
      <c r="I132" s="289">
        <f t="shared" si="9"/>
        <v>0</v>
      </c>
    </row>
    <row r="133" spans="1:9" ht="12.75">
      <c r="A133" s="323">
        <v>903</v>
      </c>
      <c r="B133" s="333"/>
      <c r="C133" s="305" t="s">
        <v>1392</v>
      </c>
      <c r="D133" s="334">
        <v>3</v>
      </c>
      <c r="E133" s="334">
        <v>3</v>
      </c>
      <c r="F133" s="334" t="s">
        <v>69</v>
      </c>
      <c r="G133" s="541"/>
      <c r="H133" s="289">
        <f t="shared" si="8"/>
        <v>0</v>
      </c>
      <c r="I133" s="289">
        <f t="shared" si="9"/>
        <v>0</v>
      </c>
    </row>
    <row r="134" spans="1:9" ht="24">
      <c r="A134" s="323">
        <v>904</v>
      </c>
      <c r="B134" s="305"/>
      <c r="C134" s="306" t="s">
        <v>1393</v>
      </c>
      <c r="D134" s="297">
        <v>80</v>
      </c>
      <c r="E134" s="307">
        <v>80</v>
      </c>
      <c r="F134" s="307" t="s">
        <v>195</v>
      </c>
      <c r="G134" s="541"/>
      <c r="H134" s="289">
        <f t="shared" si="8"/>
        <v>0</v>
      </c>
      <c r="I134" s="289">
        <f t="shared" si="9"/>
        <v>0</v>
      </c>
    </row>
    <row r="135" spans="1:9" ht="12.75">
      <c r="A135" s="323">
        <v>905</v>
      </c>
      <c r="B135" s="305"/>
      <c r="C135" s="306" t="s">
        <v>1356</v>
      </c>
      <c r="D135" s="307">
        <v>2</v>
      </c>
      <c r="E135" s="307">
        <v>2</v>
      </c>
      <c r="F135" s="307" t="s">
        <v>453</v>
      </c>
      <c r="G135" s="541"/>
      <c r="H135" s="289">
        <f t="shared" si="8"/>
        <v>0</v>
      </c>
      <c r="I135" s="289">
        <f t="shared" si="9"/>
        <v>0</v>
      </c>
    </row>
    <row r="136" spans="1:9" ht="12.75">
      <c r="A136" s="323">
        <v>906</v>
      </c>
      <c r="B136" s="332"/>
      <c r="C136" s="306" t="s">
        <v>1394</v>
      </c>
      <c r="D136" s="297">
        <v>14</v>
      </c>
      <c r="E136" s="307">
        <v>12</v>
      </c>
      <c r="F136" s="307" t="s">
        <v>69</v>
      </c>
      <c r="G136" s="541"/>
      <c r="H136" s="289">
        <f t="shared" si="8"/>
        <v>0</v>
      </c>
      <c r="I136" s="289">
        <f t="shared" si="9"/>
        <v>0</v>
      </c>
    </row>
    <row r="137" spans="1:9" ht="24">
      <c r="A137" s="323">
        <v>907</v>
      </c>
      <c r="B137" s="333"/>
      <c r="C137" s="305" t="s">
        <v>1395</v>
      </c>
      <c r="D137" s="334">
        <v>2</v>
      </c>
      <c r="E137" s="334">
        <v>2</v>
      </c>
      <c r="F137" s="334" t="s">
        <v>453</v>
      </c>
      <c r="G137" s="541"/>
      <c r="H137" s="289">
        <f t="shared" si="8"/>
        <v>0</v>
      </c>
      <c r="I137" s="289">
        <f t="shared" si="9"/>
        <v>0</v>
      </c>
    </row>
    <row r="138" spans="1:9" ht="12.75">
      <c r="A138" s="323">
        <v>908</v>
      </c>
      <c r="B138" s="333"/>
      <c r="C138" s="305" t="s">
        <v>1396</v>
      </c>
      <c r="D138" s="334">
        <v>1</v>
      </c>
      <c r="E138" s="334">
        <v>1</v>
      </c>
      <c r="F138" s="334" t="s">
        <v>453</v>
      </c>
      <c r="G138" s="541"/>
      <c r="H138" s="289">
        <f t="shared" si="8"/>
        <v>0</v>
      </c>
      <c r="I138" s="289">
        <f t="shared" si="9"/>
        <v>0</v>
      </c>
    </row>
    <row r="139" spans="1:9" ht="12.75">
      <c r="A139" s="323">
        <v>909</v>
      </c>
      <c r="B139" s="298"/>
      <c r="C139" s="293" t="s">
        <v>1359</v>
      </c>
      <c r="D139" s="294">
        <v>1</v>
      </c>
      <c r="E139" s="294">
        <v>1</v>
      </c>
      <c r="F139" s="278" t="s">
        <v>69</v>
      </c>
      <c r="G139" s="540"/>
      <c r="H139" s="289">
        <f t="shared" si="8"/>
        <v>0</v>
      </c>
      <c r="I139" s="289">
        <f t="shared" si="9"/>
        <v>0</v>
      </c>
    </row>
    <row r="140" spans="1:9" ht="12.75">
      <c r="A140" s="323"/>
      <c r="B140" s="298"/>
      <c r="C140" s="293"/>
      <c r="D140" s="294"/>
      <c r="E140" s="294"/>
      <c r="G140" s="289"/>
      <c r="H140" s="289"/>
      <c r="I140" s="289"/>
    </row>
    <row r="141" spans="1:9" ht="12.75">
      <c r="A141" s="323"/>
      <c r="B141" s="298"/>
      <c r="C141" s="293"/>
      <c r="D141" s="294"/>
      <c r="E141" s="294"/>
      <c r="G141" s="289"/>
      <c r="H141" s="289"/>
      <c r="I141" s="289"/>
    </row>
    <row r="142" spans="1:9" ht="15" customHeight="1">
      <c r="A142" s="278"/>
      <c r="C142" s="277" t="s">
        <v>1397</v>
      </c>
      <c r="D142" s="278" t="s">
        <v>1303</v>
      </c>
      <c r="E142" s="278" t="s">
        <v>1304</v>
      </c>
      <c r="H142" s="278" t="s">
        <v>1303</v>
      </c>
      <c r="I142" s="278" t="s">
        <v>1304</v>
      </c>
    </row>
    <row r="143" spans="1:9" ht="15" customHeight="1">
      <c r="A143" s="283"/>
      <c r="B143" s="281"/>
      <c r="C143" s="282" t="s">
        <v>1306</v>
      </c>
      <c r="D143" s="283" t="s">
        <v>1307</v>
      </c>
      <c r="E143" s="283" t="s">
        <v>1307</v>
      </c>
      <c r="F143" s="283" t="s">
        <v>1308</v>
      </c>
      <c r="G143" s="284" t="s">
        <v>1309</v>
      </c>
      <c r="H143" s="284" t="s">
        <v>1184</v>
      </c>
      <c r="I143" s="284" t="s">
        <v>1184</v>
      </c>
    </row>
    <row r="144" spans="1:9" ht="15" customHeight="1">
      <c r="A144" s="323"/>
      <c r="B144" s="298"/>
      <c r="C144" s="293"/>
      <c r="D144" s="294"/>
      <c r="E144" s="294"/>
      <c r="G144" s="289"/>
      <c r="H144" s="289"/>
      <c r="I144" s="289"/>
    </row>
    <row r="145" spans="1:9" ht="26.25" customHeight="1">
      <c r="A145" s="285">
        <v>1001</v>
      </c>
      <c r="C145" s="296" t="s">
        <v>1398</v>
      </c>
      <c r="D145" s="295">
        <v>30</v>
      </c>
      <c r="E145" s="295">
        <f>60*65</f>
        <v>3900</v>
      </c>
      <c r="F145" s="288" t="s">
        <v>195</v>
      </c>
      <c r="G145" s="540"/>
      <c r="H145" s="289">
        <f aca="true" t="shared" si="10" ref="H145:H152">D145*G145</f>
        <v>0</v>
      </c>
      <c r="I145" s="289">
        <f aca="true" t="shared" si="11" ref="I145:I152">E145*G145</f>
        <v>0</v>
      </c>
    </row>
    <row r="146" spans="1:9" ht="15" customHeight="1">
      <c r="A146" s="285">
        <v>1002</v>
      </c>
      <c r="C146" s="296" t="s">
        <v>1399</v>
      </c>
      <c r="D146" s="295">
        <v>30</v>
      </c>
      <c r="E146" s="295">
        <f>60*65</f>
        <v>3900</v>
      </c>
      <c r="F146" s="288" t="s">
        <v>195</v>
      </c>
      <c r="G146" s="540"/>
      <c r="H146" s="289">
        <f t="shared" si="10"/>
        <v>0</v>
      </c>
      <c r="I146" s="289">
        <f t="shared" si="11"/>
        <v>0</v>
      </c>
    </row>
    <row r="147" spans="1:9" ht="15" customHeight="1">
      <c r="A147" s="285">
        <v>1003</v>
      </c>
      <c r="B147" s="298"/>
      <c r="C147" s="299" t="s">
        <v>1332</v>
      </c>
      <c r="D147" s="300">
        <v>2</v>
      </c>
      <c r="E147" s="300">
        <v>2</v>
      </c>
      <c r="F147" s="278" t="s">
        <v>69</v>
      </c>
      <c r="G147" s="540"/>
      <c r="H147" s="289">
        <f t="shared" si="10"/>
        <v>0</v>
      </c>
      <c r="I147" s="289">
        <f t="shared" si="11"/>
        <v>0</v>
      </c>
    </row>
    <row r="148" spans="1:9" ht="15" customHeight="1">
      <c r="A148" s="285">
        <v>1004</v>
      </c>
      <c r="B148" s="298"/>
      <c r="C148" s="299" t="s">
        <v>1333</v>
      </c>
      <c r="D148" s="300">
        <v>2</v>
      </c>
      <c r="E148" s="300">
        <v>2</v>
      </c>
      <c r="F148" s="278" t="s">
        <v>69</v>
      </c>
      <c r="G148" s="540"/>
      <c r="H148" s="289">
        <f t="shared" si="10"/>
        <v>0</v>
      </c>
      <c r="I148" s="289">
        <f t="shared" si="11"/>
        <v>0</v>
      </c>
    </row>
    <row r="149" spans="1:9" ht="15" customHeight="1">
      <c r="A149" s="285">
        <v>1005</v>
      </c>
      <c r="B149" s="298"/>
      <c r="C149" s="293" t="s">
        <v>1334</v>
      </c>
      <c r="D149" s="294">
        <v>15</v>
      </c>
      <c r="E149" s="294">
        <v>30</v>
      </c>
      <c r="F149" s="288" t="s">
        <v>195</v>
      </c>
      <c r="G149" s="540"/>
      <c r="H149" s="289">
        <f t="shared" si="10"/>
        <v>0</v>
      </c>
      <c r="I149" s="289">
        <f t="shared" si="11"/>
        <v>0</v>
      </c>
    </row>
    <row r="150" spans="1:9" ht="15" customHeight="1">
      <c r="A150" s="285">
        <v>1006</v>
      </c>
      <c r="B150" s="298"/>
      <c r="C150" s="293" t="s">
        <v>1335</v>
      </c>
      <c r="D150" s="294">
        <v>15</v>
      </c>
      <c r="E150" s="294">
        <v>30</v>
      </c>
      <c r="F150" s="288" t="s">
        <v>195</v>
      </c>
      <c r="G150" s="540"/>
      <c r="H150" s="289">
        <f t="shared" si="10"/>
        <v>0</v>
      </c>
      <c r="I150" s="289">
        <f t="shared" si="11"/>
        <v>0</v>
      </c>
    </row>
    <row r="151" spans="1:9" ht="15" customHeight="1">
      <c r="A151" s="285">
        <v>1007</v>
      </c>
      <c r="B151" s="301"/>
      <c r="C151" s="293" t="s">
        <v>1336</v>
      </c>
      <c r="D151" s="294">
        <v>15</v>
      </c>
      <c r="E151" s="294">
        <v>30</v>
      </c>
      <c r="F151" s="278" t="s">
        <v>195</v>
      </c>
      <c r="G151" s="540"/>
      <c r="H151" s="289">
        <f t="shared" si="10"/>
        <v>0</v>
      </c>
      <c r="I151" s="289">
        <f t="shared" si="11"/>
        <v>0</v>
      </c>
    </row>
    <row r="152" spans="1:9" ht="15" customHeight="1">
      <c r="A152" s="285">
        <v>1008</v>
      </c>
      <c r="B152" s="285"/>
      <c r="C152" s="293" t="s">
        <v>1338</v>
      </c>
      <c r="D152" s="294">
        <v>1</v>
      </c>
      <c r="E152" s="294">
        <v>1</v>
      </c>
      <c r="F152" s="288" t="s">
        <v>69</v>
      </c>
      <c r="G152" s="540"/>
      <c r="H152" s="289">
        <f t="shared" si="10"/>
        <v>0</v>
      </c>
      <c r="I152" s="289">
        <f t="shared" si="11"/>
        <v>0</v>
      </c>
    </row>
    <row r="153" spans="1:9" ht="15" customHeight="1">
      <c r="A153" s="323"/>
      <c r="B153" s="298"/>
      <c r="C153" s="293"/>
      <c r="D153" s="294"/>
      <c r="E153" s="294"/>
      <c r="G153" s="289"/>
      <c r="H153" s="289"/>
      <c r="I153" s="289"/>
    </row>
    <row r="154" spans="1:9" ht="15" customHeight="1" thickBot="1">
      <c r="A154" s="335"/>
      <c r="B154" s="335"/>
      <c r="C154" s="336"/>
      <c r="D154" s="337"/>
      <c r="E154" s="338"/>
      <c r="F154" s="338"/>
      <c r="G154" s="339"/>
      <c r="H154" s="339"/>
      <c r="I154" s="339"/>
    </row>
    <row r="155" spans="3:9" ht="15.75" customHeight="1">
      <c r="C155" s="340" t="s">
        <v>1108</v>
      </c>
      <c r="D155" s="341"/>
      <c r="E155" s="342"/>
      <c r="F155" s="342"/>
      <c r="G155" s="343"/>
      <c r="H155" s="344">
        <f>SUM(H1:H154)</f>
        <v>0</v>
      </c>
      <c r="I155" s="344">
        <f>SUM(I1:I154)</f>
        <v>0</v>
      </c>
    </row>
    <row r="156" spans="7:8" ht="15" customHeight="1">
      <c r="G156" s="289"/>
      <c r="H156" s="289"/>
    </row>
    <row r="157" spans="7:8" ht="15" customHeight="1">
      <c r="G157" s="289"/>
      <c r="H157" s="289"/>
    </row>
    <row r="158" spans="7:8" ht="15" customHeight="1">
      <c r="G158" s="289"/>
      <c r="H158" s="289"/>
    </row>
    <row r="159" spans="7:8" ht="15" customHeight="1">
      <c r="G159" s="289"/>
      <c r="H159" s="289"/>
    </row>
    <row r="160" spans="7:8" ht="15" customHeight="1">
      <c r="G160" s="289"/>
      <c r="H160" s="289"/>
    </row>
    <row r="161" spans="7:8" ht="15" customHeight="1">
      <c r="G161" s="289"/>
      <c r="H161" s="289"/>
    </row>
  </sheetData>
  <sheetProtection sheet="1" objects="1" scenarios="1" selectLockedCells="1"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D19" sqref="D19:D28"/>
    </sheetView>
  </sheetViews>
  <sheetFormatPr defaultColWidth="9.00390625" defaultRowHeight="12.75"/>
  <cols>
    <col min="1" max="1" width="36.625" style="0" customWidth="1"/>
    <col min="2" max="2" width="6.125" style="0" customWidth="1"/>
    <col min="3" max="3" width="11.25390625" style="0" customWidth="1"/>
    <col min="4" max="4" width="6.375" style="0" customWidth="1"/>
    <col min="5" max="5" width="5.75390625" style="0" customWidth="1"/>
    <col min="6" max="6" width="14.25390625" style="507" customWidth="1"/>
    <col min="7" max="7" width="13.25390625" style="507" customWidth="1"/>
    <col min="8" max="8" width="6.75390625" style="507" customWidth="1"/>
    <col min="9" max="9" width="2.625" style="0" customWidth="1"/>
  </cols>
  <sheetData>
    <row r="1" spans="1:8" ht="12.75">
      <c r="A1" s="512" t="s">
        <v>1994</v>
      </c>
      <c r="F1"/>
      <c r="G1"/>
      <c r="H1"/>
    </row>
    <row r="2" spans="1:8" ht="13.5" thickBot="1">
      <c r="A2" s="511"/>
      <c r="F2"/>
      <c r="G2"/>
      <c r="H2"/>
    </row>
    <row r="3" spans="1:8" ht="19.5" thickBot="1" thickTop="1">
      <c r="A3" s="513" t="s">
        <v>1995</v>
      </c>
      <c r="B3" s="514"/>
      <c r="C3" s="514"/>
      <c r="D3" s="514"/>
      <c r="E3" s="515" t="s">
        <v>1996</v>
      </c>
      <c r="F3" s="516" t="s">
        <v>1997</v>
      </c>
      <c r="G3" s="517"/>
      <c r="H3" s="518"/>
    </row>
    <row r="4" spans="6:8" ht="13.5" thickTop="1">
      <c r="F4"/>
      <c r="G4"/>
      <c r="H4"/>
    </row>
    <row r="5" spans="1:8" ht="15.75">
      <c r="A5" s="598"/>
      <c r="B5" s="598"/>
      <c r="C5" s="519"/>
      <c r="D5" s="519"/>
      <c r="E5" s="519"/>
      <c r="F5" s="519"/>
      <c r="G5" s="519"/>
      <c r="H5" s="520"/>
    </row>
    <row r="6" spans="6:8" ht="12.75">
      <c r="F6" s="236"/>
      <c r="G6" s="236"/>
      <c r="H6" s="236"/>
    </row>
    <row r="7" spans="6:8" ht="12.75">
      <c r="F7" s="521" t="s">
        <v>50</v>
      </c>
      <c r="G7" s="521" t="s">
        <v>51</v>
      </c>
      <c r="H7" s="521"/>
    </row>
    <row r="8" spans="1:8" ht="12.75">
      <c r="A8" s="234" t="str">
        <f>'[1]SSZ'!B7</f>
        <v>Zař.č.2A - hygienické zázemí</v>
      </c>
      <c r="F8" s="520">
        <f>VZT!H36</f>
        <v>0</v>
      </c>
      <c r="G8" s="520">
        <f>VZT!I36</f>
        <v>0</v>
      </c>
      <c r="H8" s="520"/>
    </row>
    <row r="9" spans="1:8" ht="12.75">
      <c r="A9" s="234" t="str">
        <f>'[1]SSZ'!B40</f>
        <v>Zař.č.5A - hygienické zázemí</v>
      </c>
      <c r="F9" s="520">
        <f>VZT!H79</f>
        <v>0</v>
      </c>
      <c r="G9" s="520">
        <f>VZT!I79</f>
        <v>0</v>
      </c>
      <c r="H9" s="520"/>
    </row>
    <row r="10" spans="1:8" ht="12.75">
      <c r="A10" s="234" t="str">
        <f>'[1]SSZ'!B81</f>
        <v>Zař.č.6 - klimatizace</v>
      </c>
      <c r="F10" s="520">
        <f>VZT!H96</f>
        <v>0</v>
      </c>
      <c r="G10" s="520">
        <f>VZT!I96</f>
        <v>0</v>
      </c>
      <c r="H10" s="520"/>
    </row>
    <row r="11" spans="1:8" s="262" customFormat="1" ht="12.75">
      <c r="A11" s="28"/>
      <c r="F11" s="522"/>
      <c r="G11" s="522"/>
      <c r="H11" s="522"/>
    </row>
    <row r="12" spans="1:8" ht="12.75">
      <c r="A12" t="s">
        <v>1120</v>
      </c>
      <c r="F12" s="523">
        <f>SUM(F8:F11)</f>
        <v>0</v>
      </c>
      <c r="G12" s="523">
        <f>SUM(G8:G11)</f>
        <v>0</v>
      </c>
      <c r="H12" s="524"/>
    </row>
    <row r="13" spans="2:6" ht="12.75">
      <c r="B13" s="525"/>
      <c r="C13" s="526"/>
      <c r="D13" s="527"/>
      <c r="E13" s="526"/>
      <c r="F13" s="520"/>
    </row>
    <row r="14" spans="2:8" ht="12.75">
      <c r="B14" s="526"/>
      <c r="C14" s="526"/>
      <c r="D14" s="528"/>
      <c r="E14" s="526"/>
      <c r="F14" s="520"/>
      <c r="G14" s="520"/>
      <c r="H14" s="520"/>
    </row>
    <row r="15" spans="1:8" ht="12.75">
      <c r="A15" t="s">
        <v>1998</v>
      </c>
      <c r="B15" s="525">
        <v>0.05</v>
      </c>
      <c r="C15" s="526"/>
      <c r="D15" s="528"/>
      <c r="E15" s="526"/>
      <c r="F15" s="520">
        <f>F12*B15</f>
        <v>0</v>
      </c>
      <c r="G15" s="520"/>
      <c r="H15" s="520"/>
    </row>
    <row r="16" spans="6:8" ht="12.75">
      <c r="F16" s="520"/>
      <c r="G16" s="520"/>
      <c r="H16" s="520"/>
    </row>
    <row r="17" spans="1:8" ht="12.75">
      <c r="A17" s="529" t="s">
        <v>1999</v>
      </c>
      <c r="B17" s="519"/>
      <c r="C17" s="519"/>
      <c r="D17" s="519"/>
      <c r="E17" s="519"/>
      <c r="F17" s="530">
        <f>SUM(F12:F15)</f>
        <v>0</v>
      </c>
      <c r="G17" s="530">
        <f>SUM(G12:G15)</f>
        <v>0</v>
      </c>
      <c r="H17" s="520"/>
    </row>
    <row r="18" spans="2:8" ht="12.75">
      <c r="B18" s="531"/>
      <c r="C18" s="526"/>
      <c r="D18" s="528"/>
      <c r="E18" s="526"/>
      <c r="F18" s="532"/>
      <c r="G18" s="520"/>
      <c r="H18" s="520"/>
    </row>
    <row r="19" spans="1:8" ht="12.75">
      <c r="A19" t="s">
        <v>2000</v>
      </c>
      <c r="B19" s="526">
        <v>40</v>
      </c>
      <c r="C19" s="526" t="s">
        <v>453</v>
      </c>
      <c r="D19" s="539"/>
      <c r="E19" s="526" t="s">
        <v>2001</v>
      </c>
      <c r="F19" s="520"/>
      <c r="G19" s="520">
        <f aca="true" t="shared" si="0" ref="G19:G28">B19*D19</f>
        <v>0</v>
      </c>
      <c r="H19" s="520"/>
    </row>
    <row r="20" spans="1:8" ht="12.75">
      <c r="A20" t="s">
        <v>2002</v>
      </c>
      <c r="B20" s="526">
        <v>1</v>
      </c>
      <c r="C20" s="526" t="s">
        <v>453</v>
      </c>
      <c r="D20" s="539"/>
      <c r="E20" s="526" t="s">
        <v>2001</v>
      </c>
      <c r="F20" s="520"/>
      <c r="G20" s="520">
        <f t="shared" si="0"/>
        <v>0</v>
      </c>
      <c r="H20" s="520"/>
    </row>
    <row r="21" spans="1:8" ht="12.75">
      <c r="A21" t="s">
        <v>2003</v>
      </c>
      <c r="B21" s="526">
        <v>1</v>
      </c>
      <c r="C21" s="526" t="s">
        <v>1939</v>
      </c>
      <c r="D21" s="539"/>
      <c r="E21" s="526" t="s">
        <v>2001</v>
      </c>
      <c r="F21" s="520"/>
      <c r="G21" s="520">
        <f t="shared" si="0"/>
        <v>0</v>
      </c>
      <c r="H21" s="520"/>
    </row>
    <row r="22" spans="1:8" ht="12.75">
      <c r="A22" t="s">
        <v>2004</v>
      </c>
      <c r="B22" s="526">
        <v>1</v>
      </c>
      <c r="C22" s="526" t="s">
        <v>1939</v>
      </c>
      <c r="D22" s="539"/>
      <c r="E22" s="526" t="s">
        <v>2001</v>
      </c>
      <c r="F22" s="520"/>
      <c r="G22" s="520">
        <f t="shared" si="0"/>
        <v>0</v>
      </c>
      <c r="H22"/>
    </row>
    <row r="23" spans="1:8" ht="12.75">
      <c r="A23" t="s">
        <v>2005</v>
      </c>
      <c r="B23" s="526">
        <v>1</v>
      </c>
      <c r="C23" s="526" t="s">
        <v>1939</v>
      </c>
      <c r="D23" s="539"/>
      <c r="E23" s="526" t="s">
        <v>2001</v>
      </c>
      <c r="F23" s="520"/>
      <c r="G23" s="520">
        <f t="shared" si="0"/>
        <v>0</v>
      </c>
      <c r="H23"/>
    </row>
    <row r="24" spans="1:8" ht="25.5">
      <c r="A24" s="533" t="s">
        <v>2006</v>
      </c>
      <c r="B24" s="526">
        <v>1</v>
      </c>
      <c r="C24" s="526" t="s">
        <v>1003</v>
      </c>
      <c r="D24" s="539"/>
      <c r="E24" s="526" t="s">
        <v>2001</v>
      </c>
      <c r="F24" s="520"/>
      <c r="G24" s="520">
        <f t="shared" si="0"/>
        <v>0</v>
      </c>
      <c r="H24"/>
    </row>
    <row r="25" spans="1:8" ht="22.5">
      <c r="A25" s="479" t="s">
        <v>2007</v>
      </c>
      <c r="B25" s="526">
        <v>1</v>
      </c>
      <c r="C25" s="526" t="s">
        <v>1003</v>
      </c>
      <c r="D25" s="539"/>
      <c r="E25" s="526" t="s">
        <v>2001</v>
      </c>
      <c r="F25" s="520"/>
      <c r="G25" s="520">
        <f>B25*D25</f>
        <v>0</v>
      </c>
      <c r="H25"/>
    </row>
    <row r="26" spans="1:8" ht="12.75">
      <c r="A26" t="s">
        <v>2008</v>
      </c>
      <c r="B26" s="526">
        <v>1</v>
      </c>
      <c r="C26" s="526" t="s">
        <v>1003</v>
      </c>
      <c r="D26" s="539"/>
      <c r="E26" s="526" t="s">
        <v>2001</v>
      </c>
      <c r="F26" s="520"/>
      <c r="G26" s="520">
        <f>B26*D26</f>
        <v>0</v>
      </c>
      <c r="H26"/>
    </row>
    <row r="27" spans="1:8" ht="12.75">
      <c r="A27" t="s">
        <v>2009</v>
      </c>
      <c r="B27" s="526">
        <v>1</v>
      </c>
      <c r="C27" s="526" t="s">
        <v>1939</v>
      </c>
      <c r="D27" s="539"/>
      <c r="E27" s="526" t="s">
        <v>2001</v>
      </c>
      <c r="F27" s="520"/>
      <c r="G27" s="520">
        <f t="shared" si="0"/>
        <v>0</v>
      </c>
      <c r="H27"/>
    </row>
    <row r="28" spans="1:8" ht="12.75">
      <c r="A28" t="s">
        <v>2010</v>
      </c>
      <c r="B28" s="531">
        <v>4</v>
      </c>
      <c r="C28" s="526" t="s">
        <v>453</v>
      </c>
      <c r="D28" s="539"/>
      <c r="E28" s="526" t="s">
        <v>2001</v>
      </c>
      <c r="F28" s="520"/>
      <c r="G28" s="520">
        <f t="shared" si="0"/>
        <v>0</v>
      </c>
      <c r="H28"/>
    </row>
    <row r="29" spans="6:8" ht="12.75">
      <c r="F29"/>
      <c r="G29"/>
      <c r="H29"/>
    </row>
    <row r="30" spans="1:8" ht="12.75">
      <c r="A30" s="529" t="s">
        <v>2011</v>
      </c>
      <c r="C30" s="519"/>
      <c r="D30" s="519"/>
      <c r="E30" s="519"/>
      <c r="F30" s="534"/>
      <c r="G30" s="530">
        <f>SUM(G18:G28)</f>
        <v>0</v>
      </c>
      <c r="H30" s="520"/>
    </row>
    <row r="31" spans="1:8" ht="12.75">
      <c r="A31" s="511"/>
      <c r="F31" s="520"/>
      <c r="G31" s="520"/>
      <c r="H31" s="520"/>
    </row>
    <row r="32" spans="1:8" ht="12.75">
      <c r="A32" s="535" t="s">
        <v>1986</v>
      </c>
      <c r="F32" s="520">
        <f>VZT!H105</f>
        <v>0</v>
      </c>
      <c r="G32" s="520">
        <f>'[1]SSZ'!I105</f>
        <v>0</v>
      </c>
      <c r="H32" s="520"/>
    </row>
    <row r="33" ht="12.75">
      <c r="A33" s="234"/>
    </row>
    <row r="34" spans="1:8" ht="12.75">
      <c r="A34" s="529" t="s">
        <v>1120</v>
      </c>
      <c r="B34" s="519"/>
      <c r="C34" s="519"/>
      <c r="D34" s="519"/>
      <c r="E34" s="519"/>
      <c r="F34" s="530">
        <f>SUM(F17:F32)</f>
        <v>0</v>
      </c>
      <c r="G34" s="530">
        <f>SUM(G17:G29)</f>
        <v>0</v>
      </c>
      <c r="H34" s="520"/>
    </row>
    <row r="35" spans="6:8" ht="12.75">
      <c r="F35" s="532"/>
      <c r="G35" s="536"/>
      <c r="H35" s="536"/>
    </row>
    <row r="36" spans="6:8" ht="12.75">
      <c r="F36" s="520"/>
      <c r="G36" s="520"/>
      <c r="H36" s="520"/>
    </row>
    <row r="37" spans="1:8" ht="12.75">
      <c r="A37" s="537" t="s">
        <v>2012</v>
      </c>
      <c r="B37" s="519"/>
      <c r="C37" s="519"/>
      <c r="D37" s="519"/>
      <c r="E37" s="519"/>
      <c r="F37" s="538">
        <f>F34+G34</f>
        <v>0</v>
      </c>
      <c r="G37" s="538"/>
      <c r="H37" s="520"/>
    </row>
  </sheetData>
  <sheetProtection sheet="1" objects="1" scenarios="1" selectLockedCells="1"/>
  <mergeCells count="1">
    <mergeCell ref="A5:B5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85">
      <selection activeCell="G18" sqref="G18"/>
    </sheetView>
  </sheetViews>
  <sheetFormatPr defaultColWidth="9.00390625" defaultRowHeight="12.75"/>
  <cols>
    <col min="1" max="1" width="7.875" style="234" customWidth="1"/>
    <col min="2" max="2" width="45.875" style="459" customWidth="1"/>
    <col min="3" max="3" width="6.75390625" style="236" customWidth="1"/>
    <col min="4" max="4" width="6.75390625" style="234" customWidth="1"/>
    <col min="5" max="5" width="15.00390625" style="506" customWidth="1"/>
    <col min="6" max="6" width="4.25390625" style="507" hidden="1" customWidth="1"/>
    <col min="7" max="7" width="12.75390625" style="506" customWidth="1"/>
    <col min="8" max="8" width="14.375" style="506" customWidth="1"/>
    <col min="9" max="9" width="13.125" style="506" customWidth="1"/>
    <col min="10" max="10" width="3.00390625" style="0" customWidth="1"/>
  </cols>
  <sheetData>
    <row r="1" spans="2:10" ht="15" customHeight="1" thickBot="1">
      <c r="B1" s="234"/>
      <c r="C1" s="459"/>
      <c r="D1"/>
      <c r="E1" s="460"/>
      <c r="F1" s="461"/>
      <c r="G1" s="462"/>
      <c r="H1" s="462"/>
      <c r="I1" s="462"/>
      <c r="J1" s="463"/>
    </row>
    <row r="2" spans="1:9" ht="13.5" customHeight="1" thickTop="1">
      <c r="A2" s="605" t="s">
        <v>1900</v>
      </c>
      <c r="B2" s="607" t="s">
        <v>1901</v>
      </c>
      <c r="C2" s="605" t="s">
        <v>1902</v>
      </c>
      <c r="D2" s="609" t="s">
        <v>1903</v>
      </c>
      <c r="E2" s="599" t="s">
        <v>1904</v>
      </c>
      <c r="F2" s="601" t="s">
        <v>1905</v>
      </c>
      <c r="G2" s="599" t="s">
        <v>1906</v>
      </c>
      <c r="H2" s="599" t="s">
        <v>1907</v>
      </c>
      <c r="I2" s="599" t="s">
        <v>1908</v>
      </c>
    </row>
    <row r="3" spans="1:9" ht="18.75" customHeight="1" thickBot="1">
      <c r="A3" s="606"/>
      <c r="B3" s="608"/>
      <c r="C3" s="606"/>
      <c r="D3" s="610"/>
      <c r="E3" s="600"/>
      <c r="F3" s="602"/>
      <c r="G3" s="600"/>
      <c r="H3" s="600"/>
      <c r="I3" s="600"/>
    </row>
    <row r="4" spans="1:9" ht="12" customHeight="1" thickTop="1">
      <c r="A4" s="464"/>
      <c r="B4" s="465"/>
      <c r="C4" s="464"/>
      <c r="D4" s="465"/>
      <c r="E4" s="466"/>
      <c r="F4" s="467"/>
      <c r="G4" s="468"/>
      <c r="H4" s="466"/>
      <c r="I4" s="468"/>
    </row>
    <row r="5" spans="1:9" ht="96" customHeight="1">
      <c r="A5" s="464"/>
      <c r="B5" s="469" t="s">
        <v>1909</v>
      </c>
      <c r="C5" s="464"/>
      <c r="D5" s="465"/>
      <c r="E5" s="466"/>
      <c r="F5" s="467"/>
      <c r="G5" s="468"/>
      <c r="H5" s="466"/>
      <c r="I5" s="468"/>
    </row>
    <row r="6" spans="1:9" ht="12" customHeight="1">
      <c r="A6" s="464"/>
      <c r="B6" s="470" t="s">
        <v>1910</v>
      </c>
      <c r="C6" s="464"/>
      <c r="D6" s="465"/>
      <c r="E6" s="466"/>
      <c r="F6" s="467"/>
      <c r="G6" s="468"/>
      <c r="H6" s="466"/>
      <c r="I6" s="468"/>
    </row>
    <row r="7" spans="1:10" ht="21" customHeight="1">
      <c r="A7" s="471"/>
      <c r="B7" s="470" t="s">
        <v>1911</v>
      </c>
      <c r="C7" s="472"/>
      <c r="D7" s="473"/>
      <c r="E7" s="474"/>
      <c r="F7" s="475"/>
      <c r="G7" s="476"/>
      <c r="H7" s="476"/>
      <c r="I7" s="476"/>
      <c r="J7" s="477"/>
    </row>
    <row r="8" spans="1:9" ht="12" customHeight="1">
      <c r="A8" s="478"/>
      <c r="B8" s="479"/>
      <c r="C8" s="480"/>
      <c r="D8" s="480"/>
      <c r="E8" s="481"/>
      <c r="F8" s="482"/>
      <c r="G8" s="483"/>
      <c r="H8" s="481"/>
      <c r="I8" s="484"/>
    </row>
    <row r="9" spans="1:10" ht="45">
      <c r="A9" s="603" t="s">
        <v>1912</v>
      </c>
      <c r="B9" s="479" t="s">
        <v>1913</v>
      </c>
      <c r="C9" s="604" t="s">
        <v>69</v>
      </c>
      <c r="D9" s="604">
        <v>3</v>
      </c>
      <c r="E9" s="508"/>
      <c r="F9" s="485"/>
      <c r="G9" s="486"/>
      <c r="H9" s="483">
        <f>E9*D9</f>
        <v>0</v>
      </c>
      <c r="I9" s="486"/>
      <c r="J9" s="477"/>
    </row>
    <row r="10" spans="1:10" ht="12" customHeight="1">
      <c r="A10" s="603"/>
      <c r="B10" s="479" t="s">
        <v>1914</v>
      </c>
      <c r="C10" s="604"/>
      <c r="D10" s="604"/>
      <c r="E10" s="481"/>
      <c r="F10" s="482">
        <v>10</v>
      </c>
      <c r="G10" s="509"/>
      <c r="H10" s="481"/>
      <c r="I10" s="484">
        <f>G10*D9</f>
        <v>0</v>
      </c>
      <c r="J10" s="477"/>
    </row>
    <row r="11" spans="1:10" ht="45">
      <c r="A11" s="603" t="s">
        <v>1915</v>
      </c>
      <c r="B11" s="479" t="s">
        <v>1916</v>
      </c>
      <c r="C11" s="604" t="s">
        <v>69</v>
      </c>
      <c r="D11" s="604">
        <v>1</v>
      </c>
      <c r="E11" s="508"/>
      <c r="F11" s="485"/>
      <c r="G11" s="486"/>
      <c r="H11" s="483">
        <f>E11*D11</f>
        <v>0</v>
      </c>
      <c r="I11" s="486"/>
      <c r="J11" s="477"/>
    </row>
    <row r="12" spans="1:10" ht="12" customHeight="1">
      <c r="A12" s="603"/>
      <c r="B12" s="479" t="s">
        <v>1914</v>
      </c>
      <c r="C12" s="604"/>
      <c r="D12" s="604"/>
      <c r="E12" s="481"/>
      <c r="F12" s="482">
        <v>10</v>
      </c>
      <c r="G12" s="509"/>
      <c r="H12" s="481"/>
      <c r="I12" s="484">
        <f>G12*D11</f>
        <v>0</v>
      </c>
      <c r="J12" s="477"/>
    </row>
    <row r="13" spans="1:10" ht="45">
      <c r="A13" s="603" t="s">
        <v>1917</v>
      </c>
      <c r="B13" s="479" t="s">
        <v>1916</v>
      </c>
      <c r="C13" s="604" t="s">
        <v>69</v>
      </c>
      <c r="D13" s="604">
        <v>1</v>
      </c>
      <c r="E13" s="508"/>
      <c r="F13" s="485"/>
      <c r="G13" s="486"/>
      <c r="H13" s="483">
        <f>E13*D13</f>
        <v>0</v>
      </c>
      <c r="I13" s="486"/>
      <c r="J13" s="477"/>
    </row>
    <row r="14" spans="1:10" ht="12" customHeight="1">
      <c r="A14" s="603"/>
      <c r="B14" s="479" t="s">
        <v>1914</v>
      </c>
      <c r="C14" s="604"/>
      <c r="D14" s="604"/>
      <c r="E14" s="481"/>
      <c r="F14" s="482">
        <v>10</v>
      </c>
      <c r="G14" s="509"/>
      <c r="H14" s="481"/>
      <c r="I14" s="484">
        <f>G14*D13</f>
        <v>0</v>
      </c>
      <c r="J14" s="477"/>
    </row>
    <row r="15" spans="1:10" ht="56.25">
      <c r="A15" s="603" t="s">
        <v>1918</v>
      </c>
      <c r="B15" s="479" t="s">
        <v>1919</v>
      </c>
      <c r="C15" s="604" t="s">
        <v>1003</v>
      </c>
      <c r="D15" s="604">
        <v>1</v>
      </c>
      <c r="E15" s="508"/>
      <c r="F15" s="485"/>
      <c r="G15" s="486"/>
      <c r="H15" s="483">
        <f>E15*D15</f>
        <v>0</v>
      </c>
      <c r="I15" s="484"/>
      <c r="J15" s="477"/>
    </row>
    <row r="16" spans="1:10" ht="12" customHeight="1">
      <c r="A16" s="603"/>
      <c r="B16" s="479"/>
      <c r="C16" s="604"/>
      <c r="D16" s="604"/>
      <c r="E16" s="481"/>
      <c r="F16" s="482">
        <v>10</v>
      </c>
      <c r="G16" s="509"/>
      <c r="H16" s="481"/>
      <c r="I16" s="484">
        <f>G16*D15</f>
        <v>0</v>
      </c>
      <c r="J16" s="477"/>
    </row>
    <row r="17" spans="1:10" ht="56.25">
      <c r="A17" s="603" t="s">
        <v>1920</v>
      </c>
      <c r="B17" s="479" t="s">
        <v>1921</v>
      </c>
      <c r="C17" s="604" t="s">
        <v>69</v>
      </c>
      <c r="D17" s="604">
        <v>2</v>
      </c>
      <c r="E17" s="508"/>
      <c r="F17" s="485"/>
      <c r="G17" s="486"/>
      <c r="H17" s="483">
        <f>E17*D17</f>
        <v>0</v>
      </c>
      <c r="I17" s="486"/>
      <c r="J17" s="477"/>
    </row>
    <row r="18" spans="1:10" ht="12" customHeight="1">
      <c r="A18" s="603"/>
      <c r="B18" s="479"/>
      <c r="C18" s="604"/>
      <c r="D18" s="604"/>
      <c r="E18" s="481"/>
      <c r="F18" s="482">
        <v>25</v>
      </c>
      <c r="G18" s="509"/>
      <c r="H18" s="481"/>
      <c r="I18" s="484">
        <f>G18*D17</f>
        <v>0</v>
      </c>
      <c r="J18" s="477"/>
    </row>
    <row r="19" spans="1:10" ht="56.25">
      <c r="A19" s="603" t="s">
        <v>1922</v>
      </c>
      <c r="B19" s="479" t="s">
        <v>1923</v>
      </c>
      <c r="C19" s="604" t="s">
        <v>69</v>
      </c>
      <c r="D19" s="604">
        <v>1</v>
      </c>
      <c r="E19" s="508"/>
      <c r="F19" s="485"/>
      <c r="G19" s="486"/>
      <c r="H19" s="483">
        <f>E19*D19</f>
        <v>0</v>
      </c>
      <c r="I19" s="486"/>
      <c r="J19" s="477"/>
    </row>
    <row r="20" spans="1:10" ht="12" customHeight="1">
      <c r="A20" s="603"/>
      <c r="B20" s="479"/>
      <c r="C20" s="604"/>
      <c r="D20" s="604"/>
      <c r="E20" s="481"/>
      <c r="F20" s="482">
        <v>25</v>
      </c>
      <c r="G20" s="509"/>
      <c r="H20" s="481"/>
      <c r="I20" s="484">
        <f>G20*D19</f>
        <v>0</v>
      </c>
      <c r="J20" s="477"/>
    </row>
    <row r="21" spans="1:10" ht="12" customHeight="1">
      <c r="A21" s="603" t="s">
        <v>1924</v>
      </c>
      <c r="B21" s="479" t="s">
        <v>1925</v>
      </c>
      <c r="C21" s="480" t="s">
        <v>69</v>
      </c>
      <c r="D21" s="611" t="s">
        <v>1407</v>
      </c>
      <c r="E21" s="508"/>
      <c r="F21" s="482"/>
      <c r="G21" s="483"/>
      <c r="H21" s="483">
        <f>E21*D21</f>
        <v>0</v>
      </c>
      <c r="I21" s="486"/>
      <c r="J21" s="477"/>
    </row>
    <row r="22" spans="1:10" ht="12" customHeight="1">
      <c r="A22" s="603"/>
      <c r="B22" s="479"/>
      <c r="C22" s="480"/>
      <c r="D22" s="611"/>
      <c r="E22" s="481"/>
      <c r="F22" s="482">
        <v>25</v>
      </c>
      <c r="G22" s="509"/>
      <c r="H22" s="481"/>
      <c r="I22" s="484">
        <f>G22*D21</f>
        <v>0</v>
      </c>
      <c r="J22" s="477"/>
    </row>
    <row r="23" spans="1:10" ht="12.75">
      <c r="A23" s="603" t="s">
        <v>1926</v>
      </c>
      <c r="B23" s="479" t="s">
        <v>1927</v>
      </c>
      <c r="C23" s="604" t="s">
        <v>1928</v>
      </c>
      <c r="D23" s="611" t="s">
        <v>211</v>
      </c>
      <c r="E23" s="508"/>
      <c r="F23" s="482"/>
      <c r="G23" s="483"/>
      <c r="H23" s="483">
        <f>E23*D23</f>
        <v>0</v>
      </c>
      <c r="I23" s="486"/>
      <c r="J23" s="477"/>
    </row>
    <row r="24" spans="1:10" ht="33.75">
      <c r="A24" s="603"/>
      <c r="B24" s="479" t="s">
        <v>1929</v>
      </c>
      <c r="C24" s="604"/>
      <c r="D24" s="611"/>
      <c r="E24" s="481"/>
      <c r="F24" s="482">
        <v>30</v>
      </c>
      <c r="G24" s="509"/>
      <c r="H24" s="481"/>
      <c r="I24" s="484">
        <f>G24*D23</f>
        <v>0</v>
      </c>
      <c r="J24" s="477"/>
    </row>
    <row r="25" spans="1:10" ht="12.75">
      <c r="A25" s="603" t="s">
        <v>1930</v>
      </c>
      <c r="B25" s="479" t="s">
        <v>1931</v>
      </c>
      <c r="C25" s="604" t="s">
        <v>1928</v>
      </c>
      <c r="D25" s="611" t="s">
        <v>1408</v>
      </c>
      <c r="E25" s="508"/>
      <c r="F25" s="482"/>
      <c r="G25" s="483"/>
      <c r="H25" s="483">
        <f>E25*D25</f>
        <v>0</v>
      </c>
      <c r="I25" s="486"/>
      <c r="J25" s="477"/>
    </row>
    <row r="26" spans="1:10" ht="33.75">
      <c r="A26" s="603"/>
      <c r="B26" s="479" t="s">
        <v>1929</v>
      </c>
      <c r="C26" s="604"/>
      <c r="D26" s="611"/>
      <c r="E26" s="481"/>
      <c r="F26" s="482">
        <v>30</v>
      </c>
      <c r="G26" s="509"/>
      <c r="H26" s="481"/>
      <c r="I26" s="484">
        <f>G26*D25</f>
        <v>0</v>
      </c>
      <c r="J26" s="477"/>
    </row>
    <row r="27" spans="1:10" ht="22.5">
      <c r="A27" s="612" t="s">
        <v>1932</v>
      </c>
      <c r="B27" s="479" t="s">
        <v>1933</v>
      </c>
      <c r="C27" s="613" t="s">
        <v>1928</v>
      </c>
      <c r="D27" s="611" t="s">
        <v>1664</v>
      </c>
      <c r="E27" s="508"/>
      <c r="F27" s="482"/>
      <c r="G27" s="488"/>
      <c r="H27" s="488">
        <f>E27*D27</f>
        <v>0</v>
      </c>
      <c r="I27" s="489"/>
      <c r="J27" s="477"/>
    </row>
    <row r="28" spans="1:10" ht="78.75">
      <c r="A28" s="612"/>
      <c r="B28" s="490" t="s">
        <v>1934</v>
      </c>
      <c r="C28" s="613"/>
      <c r="D28" s="611"/>
      <c r="E28" s="491"/>
      <c r="F28" s="482">
        <v>30</v>
      </c>
      <c r="G28" s="510"/>
      <c r="H28" s="481"/>
      <c r="I28" s="492">
        <f>G28*D27</f>
        <v>0</v>
      </c>
      <c r="J28" s="477"/>
    </row>
    <row r="29" spans="1:10" ht="22.5">
      <c r="A29" s="612" t="s">
        <v>1935</v>
      </c>
      <c r="B29" s="479" t="s">
        <v>1936</v>
      </c>
      <c r="C29" s="613" t="s">
        <v>1928</v>
      </c>
      <c r="D29" s="611" t="s">
        <v>211</v>
      </c>
      <c r="E29" s="508"/>
      <c r="F29" s="482"/>
      <c r="G29" s="488"/>
      <c r="H29" s="488">
        <f>E29*D29</f>
        <v>0</v>
      </c>
      <c r="I29" s="489"/>
      <c r="J29" s="477"/>
    </row>
    <row r="30" spans="1:10" ht="12.75">
      <c r="A30" s="612"/>
      <c r="B30" s="490"/>
      <c r="C30" s="613"/>
      <c r="D30" s="611"/>
      <c r="E30" s="491"/>
      <c r="F30" s="482">
        <v>30</v>
      </c>
      <c r="G30" s="510"/>
      <c r="H30" s="481"/>
      <c r="I30" s="492">
        <f>G30*D29</f>
        <v>0</v>
      </c>
      <c r="J30" s="477"/>
    </row>
    <row r="31" spans="1:10" ht="12" customHeight="1">
      <c r="A31" s="603" t="s">
        <v>1937</v>
      </c>
      <c r="B31" s="493" t="s">
        <v>1938</v>
      </c>
      <c r="C31" s="604" t="s">
        <v>1939</v>
      </c>
      <c r="D31" s="611" t="s">
        <v>68</v>
      </c>
      <c r="E31" s="508"/>
      <c r="F31" s="482"/>
      <c r="G31" s="483"/>
      <c r="H31" s="483">
        <f>E31*D31</f>
        <v>0</v>
      </c>
      <c r="I31" s="486"/>
      <c r="J31" s="477"/>
    </row>
    <row r="32" spans="1:10" ht="12" customHeight="1">
      <c r="A32" s="603"/>
      <c r="B32" s="493" t="s">
        <v>1940</v>
      </c>
      <c r="C32" s="604"/>
      <c r="D32" s="611"/>
      <c r="E32" s="481"/>
      <c r="F32" s="482">
        <v>25</v>
      </c>
      <c r="G32" s="509"/>
      <c r="H32" s="481"/>
      <c r="I32" s="484">
        <f>G32*D31</f>
        <v>0</v>
      </c>
      <c r="J32" s="477"/>
    </row>
    <row r="33" spans="1:10" ht="22.5">
      <c r="A33" s="603" t="s">
        <v>1941</v>
      </c>
      <c r="B33" s="479" t="s">
        <v>1942</v>
      </c>
      <c r="C33" s="613" t="s">
        <v>69</v>
      </c>
      <c r="D33" s="611" t="s">
        <v>1554</v>
      </c>
      <c r="E33" s="508"/>
      <c r="F33" s="482"/>
      <c r="G33" s="483"/>
      <c r="H33" s="483">
        <f>E33*D33</f>
        <v>0</v>
      </c>
      <c r="I33" s="486"/>
      <c r="J33" s="477"/>
    </row>
    <row r="34" spans="1:10" ht="12" customHeight="1">
      <c r="A34" s="603"/>
      <c r="B34" s="493"/>
      <c r="C34" s="604"/>
      <c r="D34" s="611"/>
      <c r="E34" s="491"/>
      <c r="F34" s="482">
        <v>5</v>
      </c>
      <c r="G34" s="509"/>
      <c r="H34" s="481"/>
      <c r="I34" s="484">
        <f>G34*D33</f>
        <v>0</v>
      </c>
      <c r="J34" s="477"/>
    </row>
    <row r="35" spans="1:10" ht="12" customHeight="1" thickBot="1">
      <c r="A35" s="478"/>
      <c r="B35" s="493"/>
      <c r="C35" s="480"/>
      <c r="D35" s="487"/>
      <c r="E35" s="491"/>
      <c r="F35" s="482"/>
      <c r="G35" s="488"/>
      <c r="H35" s="481"/>
      <c r="I35" s="492"/>
      <c r="J35" s="477"/>
    </row>
    <row r="36" spans="1:10" ht="25.5" customHeight="1" thickBot="1" thickTop="1">
      <c r="A36" s="494"/>
      <c r="B36" s="495" t="s">
        <v>1943</v>
      </c>
      <c r="C36" s="496"/>
      <c r="D36" s="494"/>
      <c r="E36" s="497"/>
      <c r="F36" s="497"/>
      <c r="G36" s="497"/>
      <c r="H36" s="497">
        <f>SUM(H9:H35)</f>
        <v>0</v>
      </c>
      <c r="I36" s="498">
        <f>SUM(I9:I35)</f>
        <v>0</v>
      </c>
      <c r="J36" s="477"/>
    </row>
    <row r="37" spans="1:10" ht="12" customHeight="1" thickTop="1">
      <c r="A37" s="499"/>
      <c r="B37" s="500"/>
      <c r="C37" s="501"/>
      <c r="D37" s="499"/>
      <c r="E37" s="502"/>
      <c r="F37" s="502"/>
      <c r="G37" s="502"/>
      <c r="H37" s="502"/>
      <c r="I37" s="503"/>
      <c r="J37" s="477"/>
    </row>
    <row r="38" spans="1:10" ht="12" customHeight="1">
      <c r="A38" s="499"/>
      <c r="B38" s="470" t="s">
        <v>1944</v>
      </c>
      <c r="C38" s="501"/>
      <c r="D38" s="499"/>
      <c r="E38" s="502"/>
      <c r="F38" s="502"/>
      <c r="G38" s="502"/>
      <c r="H38" s="502"/>
      <c r="I38" s="503"/>
      <c r="J38" s="477"/>
    </row>
    <row r="39" spans="1:10" ht="12" customHeight="1">
      <c r="A39" s="499"/>
      <c r="B39" s="470"/>
      <c r="C39" s="501"/>
      <c r="D39" s="499"/>
      <c r="E39" s="502"/>
      <c r="F39" s="502"/>
      <c r="G39" s="502"/>
      <c r="H39" s="502"/>
      <c r="I39" s="503"/>
      <c r="J39" s="477"/>
    </row>
    <row r="40" spans="1:10" ht="21" customHeight="1">
      <c r="A40" s="471"/>
      <c r="B40" s="470" t="s">
        <v>1945</v>
      </c>
      <c r="C40" s="501"/>
      <c r="D40" s="499"/>
      <c r="E40" s="502"/>
      <c r="F40" s="502"/>
      <c r="G40" s="502"/>
      <c r="H40" s="502"/>
      <c r="I40" s="503"/>
      <c r="J40" s="477"/>
    </row>
    <row r="41" spans="1:10" ht="12" customHeight="1">
      <c r="A41" s="499"/>
      <c r="B41" s="500"/>
      <c r="C41" s="501"/>
      <c r="D41" s="499"/>
      <c r="E41" s="502"/>
      <c r="F41" s="502"/>
      <c r="G41" s="502"/>
      <c r="H41" s="502"/>
      <c r="I41" s="503"/>
      <c r="J41" s="477"/>
    </row>
    <row r="42" spans="1:10" ht="45">
      <c r="A42" s="603" t="s">
        <v>1946</v>
      </c>
      <c r="B42" s="479" t="s">
        <v>1913</v>
      </c>
      <c r="C42" s="604" t="s">
        <v>69</v>
      </c>
      <c r="D42" s="604">
        <v>4</v>
      </c>
      <c r="E42" s="508"/>
      <c r="F42" s="485"/>
      <c r="G42" s="486"/>
      <c r="H42" s="483">
        <f>E42*D42</f>
        <v>0</v>
      </c>
      <c r="I42" s="486"/>
      <c r="J42" s="477"/>
    </row>
    <row r="43" spans="1:10" ht="12" customHeight="1">
      <c r="A43" s="603"/>
      <c r="B43" s="479" t="s">
        <v>1914</v>
      </c>
      <c r="C43" s="604"/>
      <c r="D43" s="604"/>
      <c r="E43" s="481"/>
      <c r="F43" s="482">
        <v>10</v>
      </c>
      <c r="G43" s="509"/>
      <c r="H43" s="481"/>
      <c r="I43" s="484">
        <f>G43*D42</f>
        <v>0</v>
      </c>
      <c r="J43" s="477"/>
    </row>
    <row r="44" spans="1:10" ht="45">
      <c r="A44" s="603" t="s">
        <v>1947</v>
      </c>
      <c r="B44" s="479" t="s">
        <v>1913</v>
      </c>
      <c r="C44" s="604" t="s">
        <v>69</v>
      </c>
      <c r="D44" s="604">
        <v>1</v>
      </c>
      <c r="E44" s="508"/>
      <c r="F44" s="485"/>
      <c r="G44" s="486"/>
      <c r="H44" s="483">
        <f>E44*D44</f>
        <v>0</v>
      </c>
      <c r="I44" s="486"/>
      <c r="J44" s="477"/>
    </row>
    <row r="45" spans="1:10" ht="12" customHeight="1">
      <c r="A45" s="603"/>
      <c r="B45" s="479" t="s">
        <v>1914</v>
      </c>
      <c r="C45" s="604"/>
      <c r="D45" s="604"/>
      <c r="E45" s="481"/>
      <c r="F45" s="482">
        <v>10</v>
      </c>
      <c r="G45" s="509"/>
      <c r="H45" s="481"/>
      <c r="I45" s="484">
        <f>G45*D44</f>
        <v>0</v>
      </c>
      <c r="J45" s="477"/>
    </row>
    <row r="46" spans="1:10" ht="45">
      <c r="A46" s="603" t="s">
        <v>1948</v>
      </c>
      <c r="B46" s="479" t="s">
        <v>1949</v>
      </c>
      <c r="C46" s="604" t="s">
        <v>69</v>
      </c>
      <c r="D46" s="604">
        <v>1</v>
      </c>
      <c r="E46" s="508"/>
      <c r="F46" s="485"/>
      <c r="G46" s="486"/>
      <c r="H46" s="483">
        <f>E46*D46</f>
        <v>0</v>
      </c>
      <c r="I46" s="486"/>
      <c r="J46" s="477"/>
    </row>
    <row r="47" spans="1:10" ht="12" customHeight="1">
      <c r="A47" s="603"/>
      <c r="B47" s="479" t="s">
        <v>1914</v>
      </c>
      <c r="C47" s="604"/>
      <c r="D47" s="604"/>
      <c r="E47" s="481"/>
      <c r="F47" s="482">
        <v>10</v>
      </c>
      <c r="G47" s="509"/>
      <c r="H47" s="481"/>
      <c r="I47" s="484">
        <f>G47*D46</f>
        <v>0</v>
      </c>
      <c r="J47" s="477"/>
    </row>
    <row r="48" spans="1:10" ht="56.25">
      <c r="A48" s="603" t="s">
        <v>1950</v>
      </c>
      <c r="B48" s="479" t="s">
        <v>1951</v>
      </c>
      <c r="C48" s="604" t="s">
        <v>1003</v>
      </c>
      <c r="D48" s="604">
        <v>1</v>
      </c>
      <c r="E48" s="508"/>
      <c r="F48" s="485"/>
      <c r="G48" s="486"/>
      <c r="H48" s="483">
        <f>E48*D48</f>
        <v>0</v>
      </c>
      <c r="I48" s="484"/>
      <c r="J48" s="477"/>
    </row>
    <row r="49" spans="1:10" ht="12" customHeight="1">
      <c r="A49" s="603"/>
      <c r="B49" s="479"/>
      <c r="C49" s="604"/>
      <c r="D49" s="604"/>
      <c r="E49" s="481"/>
      <c r="F49" s="482">
        <v>10</v>
      </c>
      <c r="G49" s="509"/>
      <c r="H49" s="481"/>
      <c r="I49" s="484">
        <f>G49*D48</f>
        <v>0</v>
      </c>
      <c r="J49" s="477"/>
    </row>
    <row r="50" spans="1:10" ht="45">
      <c r="A50" s="603" t="s">
        <v>1952</v>
      </c>
      <c r="B50" s="479" t="s">
        <v>1953</v>
      </c>
      <c r="C50" s="604" t="s">
        <v>1003</v>
      </c>
      <c r="D50" s="604">
        <v>1</v>
      </c>
      <c r="E50" s="508"/>
      <c r="F50" s="485"/>
      <c r="G50" s="486"/>
      <c r="H50" s="483">
        <f>E50*D50</f>
        <v>0</v>
      </c>
      <c r="I50" s="484"/>
      <c r="J50" s="477"/>
    </row>
    <row r="51" spans="1:10" ht="12" customHeight="1">
      <c r="A51" s="603"/>
      <c r="B51" s="479"/>
      <c r="C51" s="604"/>
      <c r="D51" s="604"/>
      <c r="E51" s="481"/>
      <c r="F51" s="482">
        <v>10</v>
      </c>
      <c r="G51" s="509"/>
      <c r="H51" s="481"/>
      <c r="I51" s="484">
        <f>G51*D50</f>
        <v>0</v>
      </c>
      <c r="J51" s="477"/>
    </row>
    <row r="52" spans="1:10" ht="56.25">
      <c r="A52" s="603" t="s">
        <v>1954</v>
      </c>
      <c r="B52" s="479" t="s">
        <v>1919</v>
      </c>
      <c r="C52" s="604" t="s">
        <v>1003</v>
      </c>
      <c r="D52" s="604">
        <v>1</v>
      </c>
      <c r="E52" s="508"/>
      <c r="F52" s="485"/>
      <c r="G52" s="486"/>
      <c r="H52" s="483">
        <f>E52*D52</f>
        <v>0</v>
      </c>
      <c r="I52" s="484"/>
      <c r="J52" s="477"/>
    </row>
    <row r="53" spans="1:10" ht="12" customHeight="1">
      <c r="A53" s="603"/>
      <c r="B53" s="479"/>
      <c r="C53" s="604"/>
      <c r="D53" s="604"/>
      <c r="E53" s="481"/>
      <c r="F53" s="482">
        <v>10</v>
      </c>
      <c r="G53" s="509"/>
      <c r="H53" s="481"/>
      <c r="I53" s="484">
        <f>G53*D52</f>
        <v>0</v>
      </c>
      <c r="J53" s="477"/>
    </row>
    <row r="54" spans="1:10" ht="56.25">
      <c r="A54" s="603" t="s">
        <v>1955</v>
      </c>
      <c r="B54" s="479" t="s">
        <v>1956</v>
      </c>
      <c r="C54" s="604" t="s">
        <v>69</v>
      </c>
      <c r="D54" s="604">
        <v>2</v>
      </c>
      <c r="E54" s="508"/>
      <c r="F54" s="485"/>
      <c r="G54" s="486"/>
      <c r="H54" s="483">
        <f>E54*D54</f>
        <v>0</v>
      </c>
      <c r="I54" s="486"/>
      <c r="J54" s="477"/>
    </row>
    <row r="55" spans="1:10" ht="12" customHeight="1">
      <c r="A55" s="603"/>
      <c r="B55" s="479"/>
      <c r="C55" s="604"/>
      <c r="D55" s="604"/>
      <c r="E55" s="481"/>
      <c r="F55" s="482">
        <v>25</v>
      </c>
      <c r="G55" s="509"/>
      <c r="H55" s="481"/>
      <c r="I55" s="484">
        <f>G55*D54</f>
        <v>0</v>
      </c>
      <c r="J55" s="477"/>
    </row>
    <row r="56" spans="1:10" ht="56.25">
      <c r="A56" s="603" t="s">
        <v>1957</v>
      </c>
      <c r="B56" s="479" t="s">
        <v>1921</v>
      </c>
      <c r="C56" s="604" t="s">
        <v>69</v>
      </c>
      <c r="D56" s="604">
        <v>1</v>
      </c>
      <c r="E56" s="508"/>
      <c r="F56" s="485"/>
      <c r="G56" s="486"/>
      <c r="H56" s="483">
        <f>E56*D56</f>
        <v>0</v>
      </c>
      <c r="I56" s="486"/>
      <c r="J56" s="477"/>
    </row>
    <row r="57" spans="1:10" ht="12" customHeight="1">
      <c r="A57" s="603"/>
      <c r="B57" s="479"/>
      <c r="C57" s="604"/>
      <c r="D57" s="604"/>
      <c r="E57" s="481"/>
      <c r="F57" s="482">
        <v>25</v>
      </c>
      <c r="G57" s="509"/>
      <c r="H57" s="481"/>
      <c r="I57" s="484">
        <f>G57*D56</f>
        <v>0</v>
      </c>
      <c r="J57" s="477"/>
    </row>
    <row r="58" spans="1:10" ht="12.75">
      <c r="A58" s="603" t="s">
        <v>1958</v>
      </c>
      <c r="B58" s="479" t="s">
        <v>1959</v>
      </c>
      <c r="C58" s="604" t="s">
        <v>69</v>
      </c>
      <c r="D58" s="611" t="s">
        <v>68</v>
      </c>
      <c r="E58" s="508"/>
      <c r="F58" s="482"/>
      <c r="G58" s="483"/>
      <c r="H58" s="483">
        <f>E58*D58</f>
        <v>0</v>
      </c>
      <c r="I58" s="486"/>
      <c r="J58" s="477"/>
    </row>
    <row r="59" spans="1:10" ht="12" customHeight="1">
      <c r="A59" s="603"/>
      <c r="B59" s="479" t="s">
        <v>1960</v>
      </c>
      <c r="C59" s="604"/>
      <c r="D59" s="611"/>
      <c r="E59" s="481"/>
      <c r="F59" s="482">
        <v>25</v>
      </c>
      <c r="G59" s="509"/>
      <c r="H59" s="481"/>
      <c r="I59" s="484">
        <f>G59*D58</f>
        <v>0</v>
      </c>
      <c r="J59" s="477"/>
    </row>
    <row r="60" spans="1:10" ht="22.5">
      <c r="A60" s="603" t="s">
        <v>1961</v>
      </c>
      <c r="B60" s="479" t="s">
        <v>1962</v>
      </c>
      <c r="C60" s="480" t="s">
        <v>69</v>
      </c>
      <c r="D60" s="611" t="s">
        <v>211</v>
      </c>
      <c r="E60" s="508"/>
      <c r="F60" s="482"/>
      <c r="G60" s="483"/>
      <c r="H60" s="483">
        <f>E60*D60</f>
        <v>0</v>
      </c>
      <c r="I60" s="486"/>
      <c r="J60" s="477"/>
    </row>
    <row r="61" spans="1:10" ht="12" customHeight="1">
      <c r="A61" s="603"/>
      <c r="B61" s="479"/>
      <c r="C61" s="480"/>
      <c r="D61" s="611"/>
      <c r="E61" s="481"/>
      <c r="F61" s="482">
        <v>25</v>
      </c>
      <c r="G61" s="509"/>
      <c r="H61" s="481"/>
      <c r="I61" s="484">
        <f>G61*D60</f>
        <v>0</v>
      </c>
      <c r="J61" s="477"/>
    </row>
    <row r="62" spans="1:10" ht="22.5">
      <c r="A62" s="603" t="s">
        <v>1963</v>
      </c>
      <c r="B62" s="479" t="s">
        <v>1925</v>
      </c>
      <c r="C62" s="480" t="s">
        <v>69</v>
      </c>
      <c r="D62" s="611" t="s">
        <v>1407</v>
      </c>
      <c r="E62" s="508"/>
      <c r="F62" s="482"/>
      <c r="G62" s="483"/>
      <c r="H62" s="483">
        <f>E62*D62</f>
        <v>0</v>
      </c>
      <c r="I62" s="486"/>
      <c r="J62" s="477"/>
    </row>
    <row r="63" spans="1:10" ht="12" customHeight="1">
      <c r="A63" s="603"/>
      <c r="B63" s="479"/>
      <c r="C63" s="480"/>
      <c r="D63" s="611"/>
      <c r="E63" s="481"/>
      <c r="F63" s="482">
        <v>25</v>
      </c>
      <c r="G63" s="509"/>
      <c r="H63" s="481"/>
      <c r="I63" s="484">
        <f>G63*D62</f>
        <v>0</v>
      </c>
      <c r="J63" s="477"/>
    </row>
    <row r="64" spans="1:10" ht="12.75">
      <c r="A64" s="603" t="s">
        <v>1964</v>
      </c>
      <c r="B64" s="479" t="s">
        <v>1965</v>
      </c>
      <c r="C64" s="604" t="s">
        <v>1928</v>
      </c>
      <c r="D64" s="611" t="s">
        <v>1407</v>
      </c>
      <c r="E64" s="508"/>
      <c r="F64" s="482"/>
      <c r="G64" s="483"/>
      <c r="H64" s="483">
        <f>E64*D64</f>
        <v>0</v>
      </c>
      <c r="I64" s="486"/>
      <c r="J64" s="477"/>
    </row>
    <row r="65" spans="1:10" ht="33.75">
      <c r="A65" s="603"/>
      <c r="B65" s="479" t="s">
        <v>1929</v>
      </c>
      <c r="C65" s="604"/>
      <c r="D65" s="611"/>
      <c r="E65" s="481"/>
      <c r="F65" s="482">
        <v>30</v>
      </c>
      <c r="G65" s="509"/>
      <c r="H65" s="481"/>
      <c r="I65" s="484">
        <f>G65*D64</f>
        <v>0</v>
      </c>
      <c r="J65" s="477"/>
    </row>
    <row r="66" spans="1:10" ht="12.75">
      <c r="A66" s="603" t="s">
        <v>1966</v>
      </c>
      <c r="B66" s="479" t="s">
        <v>1927</v>
      </c>
      <c r="C66" s="604" t="s">
        <v>1928</v>
      </c>
      <c r="D66" s="611" t="s">
        <v>1554</v>
      </c>
      <c r="E66" s="508"/>
      <c r="F66" s="482"/>
      <c r="G66" s="483"/>
      <c r="H66" s="483">
        <f>E66*D66</f>
        <v>0</v>
      </c>
      <c r="I66" s="486"/>
      <c r="J66" s="477"/>
    </row>
    <row r="67" spans="1:10" ht="33.75">
      <c r="A67" s="603"/>
      <c r="B67" s="479" t="s">
        <v>1929</v>
      </c>
      <c r="C67" s="604"/>
      <c r="D67" s="611"/>
      <c r="E67" s="481"/>
      <c r="F67" s="482">
        <v>30</v>
      </c>
      <c r="G67" s="509"/>
      <c r="H67" s="481"/>
      <c r="I67" s="484">
        <f>G67*D66</f>
        <v>0</v>
      </c>
      <c r="J67" s="477"/>
    </row>
    <row r="68" spans="1:10" ht="12.75">
      <c r="A68" s="603" t="s">
        <v>1967</v>
      </c>
      <c r="B68" s="479" t="s">
        <v>1931</v>
      </c>
      <c r="C68" s="604" t="s">
        <v>1928</v>
      </c>
      <c r="D68" s="611" t="s">
        <v>1408</v>
      </c>
      <c r="E68" s="508"/>
      <c r="F68" s="482"/>
      <c r="G68" s="483"/>
      <c r="H68" s="483">
        <f>E68*D68</f>
        <v>0</v>
      </c>
      <c r="I68" s="486"/>
      <c r="J68" s="477"/>
    </row>
    <row r="69" spans="1:10" ht="33.75">
      <c r="A69" s="603"/>
      <c r="B69" s="479" t="s">
        <v>1929</v>
      </c>
      <c r="C69" s="604"/>
      <c r="D69" s="611"/>
      <c r="E69" s="481"/>
      <c r="F69" s="482">
        <v>30</v>
      </c>
      <c r="G69" s="509"/>
      <c r="H69" s="481"/>
      <c r="I69" s="484">
        <f>G69*D68</f>
        <v>0</v>
      </c>
      <c r="J69" s="477"/>
    </row>
    <row r="70" spans="1:10" ht="22.5">
      <c r="A70" s="612" t="s">
        <v>1968</v>
      </c>
      <c r="B70" s="479" t="s">
        <v>1969</v>
      </c>
      <c r="C70" s="613" t="s">
        <v>1928</v>
      </c>
      <c r="D70" s="611" t="s">
        <v>1970</v>
      </c>
      <c r="E70" s="508"/>
      <c r="F70" s="482"/>
      <c r="G70" s="488"/>
      <c r="H70" s="488">
        <f>E70*D70</f>
        <v>0</v>
      </c>
      <c r="I70" s="489"/>
      <c r="J70" s="477"/>
    </row>
    <row r="71" spans="1:10" ht="78.75">
      <c r="A71" s="612"/>
      <c r="B71" s="490" t="s">
        <v>1934</v>
      </c>
      <c r="C71" s="613"/>
      <c r="D71" s="611"/>
      <c r="E71" s="491"/>
      <c r="F71" s="482">
        <v>30</v>
      </c>
      <c r="G71" s="510"/>
      <c r="H71" s="481"/>
      <c r="I71" s="492">
        <f>G71*D70</f>
        <v>0</v>
      </c>
      <c r="J71" s="477"/>
    </row>
    <row r="72" spans="1:10" ht="22.5">
      <c r="A72" s="612" t="s">
        <v>1971</v>
      </c>
      <c r="B72" s="479" t="s">
        <v>1936</v>
      </c>
      <c r="C72" s="613" t="s">
        <v>1928</v>
      </c>
      <c r="D72" s="611" t="s">
        <v>211</v>
      </c>
      <c r="E72" s="508"/>
      <c r="F72" s="482"/>
      <c r="G72" s="488"/>
      <c r="H72" s="488">
        <f>E72*D72</f>
        <v>0</v>
      </c>
      <c r="I72" s="489"/>
      <c r="J72" s="477"/>
    </row>
    <row r="73" spans="1:10" ht="12.75">
      <c r="A73" s="612"/>
      <c r="B73" s="490"/>
      <c r="C73" s="613"/>
      <c r="D73" s="611"/>
      <c r="E73" s="491"/>
      <c r="F73" s="482">
        <v>30</v>
      </c>
      <c r="G73" s="510"/>
      <c r="H73" s="481"/>
      <c r="I73" s="492">
        <f>G73*D72</f>
        <v>0</v>
      </c>
      <c r="J73" s="477"/>
    </row>
    <row r="74" spans="1:10" ht="12" customHeight="1">
      <c r="A74" s="603" t="s">
        <v>1972</v>
      </c>
      <c r="B74" s="493" t="s">
        <v>1938</v>
      </c>
      <c r="C74" s="604" t="s">
        <v>1939</v>
      </c>
      <c r="D74" s="611" t="s">
        <v>68</v>
      </c>
      <c r="E74" s="508"/>
      <c r="F74" s="482"/>
      <c r="G74" s="483"/>
      <c r="H74" s="483">
        <f>E74*D74</f>
        <v>0</v>
      </c>
      <c r="I74" s="486"/>
      <c r="J74" s="477"/>
    </row>
    <row r="75" spans="1:10" ht="12" customHeight="1">
      <c r="A75" s="603"/>
      <c r="B75" s="493" t="s">
        <v>1940</v>
      </c>
      <c r="C75" s="604"/>
      <c r="D75" s="611"/>
      <c r="E75" s="481"/>
      <c r="F75" s="482">
        <v>25</v>
      </c>
      <c r="G75" s="509"/>
      <c r="H75" s="481"/>
      <c r="I75" s="484">
        <f>G75*D74</f>
        <v>0</v>
      </c>
      <c r="J75" s="477"/>
    </row>
    <row r="76" spans="1:10" ht="22.5">
      <c r="A76" s="603" t="s">
        <v>1973</v>
      </c>
      <c r="B76" s="479" t="s">
        <v>1942</v>
      </c>
      <c r="C76" s="613" t="s">
        <v>69</v>
      </c>
      <c r="D76" s="611" t="s">
        <v>1409</v>
      </c>
      <c r="E76" s="508"/>
      <c r="F76" s="482"/>
      <c r="G76" s="483"/>
      <c r="H76" s="483">
        <f>E76*D76</f>
        <v>0</v>
      </c>
      <c r="I76" s="486"/>
      <c r="J76" s="477"/>
    </row>
    <row r="77" spans="1:10" ht="12" customHeight="1">
      <c r="A77" s="603"/>
      <c r="B77" s="493"/>
      <c r="C77" s="604"/>
      <c r="D77" s="611"/>
      <c r="E77" s="491"/>
      <c r="F77" s="482">
        <v>5</v>
      </c>
      <c r="G77" s="509"/>
      <c r="H77" s="481"/>
      <c r="I77" s="484">
        <f>G77*D76</f>
        <v>0</v>
      </c>
      <c r="J77" s="477"/>
    </row>
    <row r="78" spans="1:10" ht="12" customHeight="1" thickBot="1">
      <c r="A78" s="478"/>
      <c r="B78" s="493"/>
      <c r="C78" s="480"/>
      <c r="D78" s="487"/>
      <c r="E78" s="491"/>
      <c r="F78" s="482"/>
      <c r="G78" s="488"/>
      <c r="H78" s="481"/>
      <c r="I78" s="492"/>
      <c r="J78" s="477"/>
    </row>
    <row r="79" spans="1:10" ht="24.75" customHeight="1" thickBot="1" thickTop="1">
      <c r="A79" s="494"/>
      <c r="B79" s="495" t="s">
        <v>1943</v>
      </c>
      <c r="C79" s="496"/>
      <c r="D79" s="494"/>
      <c r="E79" s="497"/>
      <c r="F79" s="497"/>
      <c r="G79" s="497"/>
      <c r="H79" s="497">
        <f>SUM(H42:H78)</f>
        <v>0</v>
      </c>
      <c r="I79" s="498">
        <f>SUM(I42:I78)</f>
        <v>0</v>
      </c>
      <c r="J79" s="477"/>
    </row>
    <row r="80" spans="1:10" ht="12" customHeight="1" thickTop="1">
      <c r="A80" s="499"/>
      <c r="B80" s="500"/>
      <c r="C80" s="501"/>
      <c r="D80" s="499"/>
      <c r="E80" s="502"/>
      <c r="F80" s="502"/>
      <c r="G80" s="502"/>
      <c r="H80" s="502"/>
      <c r="I80" s="503"/>
      <c r="J80" s="477"/>
    </row>
    <row r="81" spans="1:10" ht="21" customHeight="1">
      <c r="A81" s="471"/>
      <c r="B81" s="470" t="s">
        <v>1974</v>
      </c>
      <c r="C81" s="501"/>
      <c r="D81" s="499"/>
      <c r="E81" s="502"/>
      <c r="F81" s="502"/>
      <c r="G81" s="502"/>
      <c r="H81" s="502"/>
      <c r="I81" s="503"/>
      <c r="J81" s="477"/>
    </row>
    <row r="82" spans="1:10" ht="12" customHeight="1">
      <c r="A82" s="499"/>
      <c r="B82" s="500"/>
      <c r="C82" s="501"/>
      <c r="D82" s="499"/>
      <c r="E82" s="502"/>
      <c r="F82" s="502"/>
      <c r="G82" s="502"/>
      <c r="H82" s="502"/>
      <c r="I82" s="503"/>
      <c r="J82" s="477"/>
    </row>
    <row r="83" spans="1:10" ht="90">
      <c r="A83" s="603" t="s">
        <v>1975</v>
      </c>
      <c r="B83" s="504" t="s">
        <v>1976</v>
      </c>
      <c r="C83" s="604" t="s">
        <v>1003</v>
      </c>
      <c r="D83" s="604">
        <v>1</v>
      </c>
      <c r="E83" s="508"/>
      <c r="F83" s="485"/>
      <c r="G83" s="486"/>
      <c r="H83" s="483">
        <f>E83*D83</f>
        <v>0</v>
      </c>
      <c r="I83" s="486"/>
      <c r="J83" s="477"/>
    </row>
    <row r="84" spans="1:10" ht="12" customHeight="1">
      <c r="A84" s="603"/>
      <c r="B84" s="479"/>
      <c r="C84" s="604"/>
      <c r="D84" s="604"/>
      <c r="E84" s="481"/>
      <c r="F84" s="482">
        <v>5</v>
      </c>
      <c r="G84" s="509"/>
      <c r="H84" s="481"/>
      <c r="I84" s="484">
        <f>G84*D83</f>
        <v>0</v>
      </c>
      <c r="J84" s="477"/>
    </row>
    <row r="85" spans="1:10" ht="45">
      <c r="A85" s="603" t="s">
        <v>1977</v>
      </c>
      <c r="B85" s="479" t="s">
        <v>1978</v>
      </c>
      <c r="C85" s="604" t="s">
        <v>1003</v>
      </c>
      <c r="D85" s="611" t="s">
        <v>68</v>
      </c>
      <c r="E85" s="508"/>
      <c r="F85" s="485"/>
      <c r="G85" s="486"/>
      <c r="H85" s="483">
        <f>E85*D85</f>
        <v>0</v>
      </c>
      <c r="I85" s="486"/>
      <c r="J85" s="477"/>
    </row>
    <row r="86" spans="1:10" ht="12" customHeight="1">
      <c r="A86" s="603"/>
      <c r="B86" s="479"/>
      <c r="C86" s="604"/>
      <c r="D86" s="611"/>
      <c r="E86" s="481"/>
      <c r="F86" s="482">
        <v>5</v>
      </c>
      <c r="G86" s="509"/>
      <c r="H86" s="481"/>
      <c r="I86" s="484">
        <f>G86*D85</f>
        <v>0</v>
      </c>
      <c r="J86" s="477"/>
    </row>
    <row r="87" spans="1:10" ht="90">
      <c r="A87" s="603" t="s">
        <v>1979</v>
      </c>
      <c r="B87" s="504" t="s">
        <v>1976</v>
      </c>
      <c r="C87" s="604" t="s">
        <v>1003</v>
      </c>
      <c r="D87" s="604">
        <v>1</v>
      </c>
      <c r="E87" s="508"/>
      <c r="F87" s="485"/>
      <c r="G87" s="486"/>
      <c r="H87" s="483">
        <f>E87*D87</f>
        <v>0</v>
      </c>
      <c r="I87" s="486"/>
      <c r="J87" s="477"/>
    </row>
    <row r="88" spans="1:10" ht="12" customHeight="1">
      <c r="A88" s="603"/>
      <c r="B88" s="479"/>
      <c r="C88" s="604"/>
      <c r="D88" s="604"/>
      <c r="E88" s="481"/>
      <c r="F88" s="482">
        <v>5</v>
      </c>
      <c r="G88" s="509"/>
      <c r="H88" s="481"/>
      <c r="I88" s="484">
        <f>G88*D87</f>
        <v>0</v>
      </c>
      <c r="J88" s="477"/>
    </row>
    <row r="89" spans="1:10" ht="45">
      <c r="A89" s="603" t="s">
        <v>1980</v>
      </c>
      <c r="B89" s="479" t="s">
        <v>1981</v>
      </c>
      <c r="C89" s="604" t="s">
        <v>1003</v>
      </c>
      <c r="D89" s="611" t="s">
        <v>68</v>
      </c>
      <c r="E89" s="508"/>
      <c r="F89" s="485"/>
      <c r="G89" s="486"/>
      <c r="H89" s="483">
        <f>E89*D89</f>
        <v>0</v>
      </c>
      <c r="I89" s="486"/>
      <c r="J89" s="477"/>
    </row>
    <row r="90" spans="1:10" ht="12" customHeight="1">
      <c r="A90" s="603"/>
      <c r="B90" s="479"/>
      <c r="C90" s="604"/>
      <c r="D90" s="611"/>
      <c r="E90" s="481"/>
      <c r="F90" s="482">
        <v>5</v>
      </c>
      <c r="G90" s="509"/>
      <c r="H90" s="481"/>
      <c r="I90" s="484">
        <f>G90*D89</f>
        <v>0</v>
      </c>
      <c r="J90" s="477"/>
    </row>
    <row r="91" spans="1:10" ht="22.5">
      <c r="A91" s="603" t="s">
        <v>1982</v>
      </c>
      <c r="B91" s="479" t="s">
        <v>1983</v>
      </c>
      <c r="C91" s="604" t="s">
        <v>1939</v>
      </c>
      <c r="D91" s="611" t="s">
        <v>1407</v>
      </c>
      <c r="E91" s="508"/>
      <c r="F91" s="482"/>
      <c r="G91" s="483"/>
      <c r="H91" s="483">
        <f>E91*D91</f>
        <v>0</v>
      </c>
      <c r="I91" s="486"/>
      <c r="J91" s="477"/>
    </row>
    <row r="92" spans="1:10" ht="12" customHeight="1">
      <c r="A92" s="603"/>
      <c r="B92" s="493" t="s">
        <v>1940</v>
      </c>
      <c r="C92" s="604"/>
      <c r="D92" s="611"/>
      <c r="E92" s="481"/>
      <c r="F92" s="482">
        <v>25</v>
      </c>
      <c r="G92" s="509"/>
      <c r="H92" s="481"/>
      <c r="I92" s="484">
        <f>G92*D91</f>
        <v>0</v>
      </c>
      <c r="J92" s="477"/>
    </row>
    <row r="93" spans="1:10" ht="45">
      <c r="A93" s="603" t="s">
        <v>1984</v>
      </c>
      <c r="B93" s="479" t="s">
        <v>1985</v>
      </c>
      <c r="C93" s="604" t="s">
        <v>1928</v>
      </c>
      <c r="D93" s="611" t="s">
        <v>1410</v>
      </c>
      <c r="E93" s="508"/>
      <c r="F93" s="485"/>
      <c r="G93" s="486"/>
      <c r="H93" s="483">
        <f>E93*D93</f>
        <v>0</v>
      </c>
      <c r="I93" s="486"/>
      <c r="J93" s="477"/>
    </row>
    <row r="94" spans="1:10" ht="12" customHeight="1">
      <c r="A94" s="603"/>
      <c r="B94" s="479"/>
      <c r="C94" s="604"/>
      <c r="D94" s="611"/>
      <c r="E94" s="481"/>
      <c r="F94" s="482">
        <v>10</v>
      </c>
      <c r="G94" s="509"/>
      <c r="H94" s="481"/>
      <c r="I94" s="484">
        <f>G94*D93</f>
        <v>0</v>
      </c>
      <c r="J94" s="477"/>
    </row>
    <row r="95" spans="1:10" ht="12" customHeight="1" thickBot="1">
      <c r="A95" s="478"/>
      <c r="B95" s="493"/>
      <c r="C95" s="480"/>
      <c r="D95" s="487"/>
      <c r="E95" s="491"/>
      <c r="F95" s="482"/>
      <c r="G95" s="488"/>
      <c r="H95" s="481"/>
      <c r="I95" s="492"/>
      <c r="J95" s="477"/>
    </row>
    <row r="96" spans="1:10" ht="24.75" customHeight="1" thickBot="1" thickTop="1">
      <c r="A96" s="494"/>
      <c r="B96" s="495" t="s">
        <v>1943</v>
      </c>
      <c r="C96" s="496"/>
      <c r="D96" s="494"/>
      <c r="E96" s="497"/>
      <c r="F96" s="497"/>
      <c r="G96" s="497"/>
      <c r="H96" s="497">
        <f>SUM(H83:H95)</f>
        <v>0</v>
      </c>
      <c r="I96" s="498">
        <f>SUM(I83:I95)</f>
        <v>0</v>
      </c>
      <c r="J96" s="477"/>
    </row>
    <row r="97" spans="1:10" ht="12" customHeight="1" thickTop="1">
      <c r="A97" s="499"/>
      <c r="B97" s="500"/>
      <c r="C97" s="501"/>
      <c r="D97" s="499"/>
      <c r="E97" s="502"/>
      <c r="F97" s="502"/>
      <c r="G97" s="502"/>
      <c r="H97" s="502"/>
      <c r="I97" s="503"/>
      <c r="J97" s="477"/>
    </row>
    <row r="98" spans="1:10" ht="27" customHeight="1">
      <c r="A98" s="471"/>
      <c r="B98" s="470" t="s">
        <v>1986</v>
      </c>
      <c r="C98" s="472"/>
      <c r="D98" s="473"/>
      <c r="E98" s="474"/>
      <c r="F98" s="475"/>
      <c r="G98" s="476"/>
      <c r="H98" s="476"/>
      <c r="I98" s="476"/>
      <c r="J98" s="477"/>
    </row>
    <row r="99" spans="1:9" ht="12.75" customHeight="1">
      <c r="A99" s="603"/>
      <c r="B99" s="479" t="s">
        <v>1987</v>
      </c>
      <c r="C99" s="604" t="s">
        <v>1988</v>
      </c>
      <c r="D99" s="604">
        <v>54</v>
      </c>
      <c r="E99" s="508"/>
      <c r="F99" s="485"/>
      <c r="G99" s="486"/>
      <c r="H99" s="483">
        <f>E99*D99</f>
        <v>0</v>
      </c>
      <c r="I99" s="486"/>
    </row>
    <row r="100" spans="1:9" ht="12.75">
      <c r="A100" s="603"/>
      <c r="B100" s="479" t="s">
        <v>1989</v>
      </c>
      <c r="C100" s="604"/>
      <c r="D100" s="604"/>
      <c r="E100" s="481"/>
      <c r="F100" s="482">
        <v>0</v>
      </c>
      <c r="G100" s="483"/>
      <c r="H100" s="481"/>
      <c r="I100" s="484"/>
    </row>
    <row r="101" spans="1:9" ht="12.75">
      <c r="A101" s="603"/>
      <c r="B101" s="479" t="s">
        <v>1990</v>
      </c>
      <c r="C101" s="604" t="s">
        <v>1988</v>
      </c>
      <c r="D101" s="604">
        <v>28</v>
      </c>
      <c r="E101" s="508"/>
      <c r="F101" s="485"/>
      <c r="G101" s="486"/>
      <c r="H101" s="483">
        <f>E101*D101</f>
        <v>0</v>
      </c>
      <c r="I101" s="486"/>
    </row>
    <row r="102" spans="1:9" ht="12.75">
      <c r="A102" s="603"/>
      <c r="B102" s="479"/>
      <c r="C102" s="604"/>
      <c r="D102" s="604"/>
      <c r="E102" s="481"/>
      <c r="F102" s="482"/>
      <c r="G102" s="483"/>
      <c r="H102" s="481"/>
      <c r="I102" s="484"/>
    </row>
    <row r="103" spans="1:9" ht="12.75" customHeight="1">
      <c r="A103" s="603"/>
      <c r="B103" s="479" t="s">
        <v>1991</v>
      </c>
      <c r="C103" s="604" t="s">
        <v>1988</v>
      </c>
      <c r="D103" s="611" t="s">
        <v>1992</v>
      </c>
      <c r="E103" s="508"/>
      <c r="F103" s="485"/>
      <c r="G103" s="486"/>
      <c r="H103" s="483">
        <f>E103*D103</f>
        <v>0</v>
      </c>
      <c r="I103" s="486"/>
    </row>
    <row r="104" spans="1:9" ht="13.5" thickBot="1">
      <c r="A104" s="614"/>
      <c r="B104" s="479" t="s">
        <v>1993</v>
      </c>
      <c r="C104" s="615"/>
      <c r="D104" s="616"/>
      <c r="E104" s="481"/>
      <c r="F104" s="482">
        <v>0</v>
      </c>
      <c r="G104" s="483"/>
      <c r="H104" s="481"/>
      <c r="I104" s="484"/>
    </row>
    <row r="105" spans="1:9" ht="25.5" customHeight="1" thickBot="1" thickTop="1">
      <c r="A105" s="494"/>
      <c r="B105" s="495" t="s">
        <v>1943</v>
      </c>
      <c r="C105" s="496"/>
      <c r="D105" s="494"/>
      <c r="E105" s="497"/>
      <c r="F105" s="497"/>
      <c r="G105" s="497"/>
      <c r="H105" s="497">
        <f>SUM(H99:H104)</f>
        <v>0</v>
      </c>
      <c r="I105" s="505"/>
    </row>
    <row r="106" ht="13.5" thickTop="1"/>
  </sheetData>
  <sheetProtection sheet="1" objects="1" scenarios="1" selectLockedCells="1"/>
  <mergeCells count="126">
    <mergeCell ref="A103:A104"/>
    <mergeCell ref="C103:C104"/>
    <mergeCell ref="D103:D104"/>
    <mergeCell ref="A99:A100"/>
    <mergeCell ref="C99:C100"/>
    <mergeCell ref="D99:D100"/>
    <mergeCell ref="A101:A102"/>
    <mergeCell ref="C101:C102"/>
    <mergeCell ref="D101:D102"/>
    <mergeCell ref="A91:A92"/>
    <mergeCell ref="C91:C92"/>
    <mergeCell ref="D91:D92"/>
    <mergeCell ref="A93:A94"/>
    <mergeCell ref="C93:C94"/>
    <mergeCell ref="D93:D94"/>
    <mergeCell ref="A87:A88"/>
    <mergeCell ref="C87:C88"/>
    <mergeCell ref="D87:D88"/>
    <mergeCell ref="A89:A90"/>
    <mergeCell ref="C89:C90"/>
    <mergeCell ref="D89:D90"/>
    <mergeCell ref="A83:A84"/>
    <mergeCell ref="C83:C84"/>
    <mergeCell ref="D83:D84"/>
    <mergeCell ref="A85:A86"/>
    <mergeCell ref="C85:C86"/>
    <mergeCell ref="D85:D86"/>
    <mergeCell ref="A74:A75"/>
    <mergeCell ref="C74:C75"/>
    <mergeCell ref="D74:D75"/>
    <mergeCell ref="A76:A77"/>
    <mergeCell ref="C76:C77"/>
    <mergeCell ref="D76:D77"/>
    <mergeCell ref="A70:A71"/>
    <mergeCell ref="C70:C71"/>
    <mergeCell ref="D70:D71"/>
    <mergeCell ref="A72:A73"/>
    <mergeCell ref="C72:C73"/>
    <mergeCell ref="D72:D73"/>
    <mergeCell ref="A66:A67"/>
    <mergeCell ref="C66:C67"/>
    <mergeCell ref="D66:D67"/>
    <mergeCell ref="A68:A69"/>
    <mergeCell ref="C68:C69"/>
    <mergeCell ref="D68:D69"/>
    <mergeCell ref="A60:A61"/>
    <mergeCell ref="D60:D61"/>
    <mergeCell ref="A62:A63"/>
    <mergeCell ref="D62:D63"/>
    <mergeCell ref="A64:A65"/>
    <mergeCell ref="C64:C65"/>
    <mergeCell ref="D64:D65"/>
    <mergeCell ref="A56:A57"/>
    <mergeCell ref="C56:C57"/>
    <mergeCell ref="D56:D57"/>
    <mergeCell ref="A58:A59"/>
    <mergeCell ref="C58:C59"/>
    <mergeCell ref="D58:D59"/>
    <mergeCell ref="A52:A53"/>
    <mergeCell ref="C52:C53"/>
    <mergeCell ref="D52:D53"/>
    <mergeCell ref="A54:A55"/>
    <mergeCell ref="C54:C55"/>
    <mergeCell ref="D54:D55"/>
    <mergeCell ref="A48:A49"/>
    <mergeCell ref="C48:C49"/>
    <mergeCell ref="D48:D49"/>
    <mergeCell ref="A50:A51"/>
    <mergeCell ref="C50:C51"/>
    <mergeCell ref="D50:D51"/>
    <mergeCell ref="A44:A45"/>
    <mergeCell ref="C44:C45"/>
    <mergeCell ref="D44:D45"/>
    <mergeCell ref="A46:A47"/>
    <mergeCell ref="C46:C47"/>
    <mergeCell ref="D46:D47"/>
    <mergeCell ref="A33:A34"/>
    <mergeCell ref="C33:C34"/>
    <mergeCell ref="D33:D34"/>
    <mergeCell ref="A42:A43"/>
    <mergeCell ref="C42:C43"/>
    <mergeCell ref="D42:D43"/>
    <mergeCell ref="A29:A30"/>
    <mergeCell ref="C29:C30"/>
    <mergeCell ref="D29:D30"/>
    <mergeCell ref="A31:A32"/>
    <mergeCell ref="C31:C32"/>
    <mergeCell ref="D31:D32"/>
    <mergeCell ref="A25:A26"/>
    <mergeCell ref="C25:C26"/>
    <mergeCell ref="D25:D26"/>
    <mergeCell ref="A27:A28"/>
    <mergeCell ref="C27:C28"/>
    <mergeCell ref="D27:D28"/>
    <mergeCell ref="A19:A20"/>
    <mergeCell ref="C19:C20"/>
    <mergeCell ref="D19:D20"/>
    <mergeCell ref="A21:A22"/>
    <mergeCell ref="D21:D22"/>
    <mergeCell ref="A23:A24"/>
    <mergeCell ref="C23:C24"/>
    <mergeCell ref="D23:D24"/>
    <mergeCell ref="A15:A16"/>
    <mergeCell ref="C15:C16"/>
    <mergeCell ref="D15:D16"/>
    <mergeCell ref="A17:A18"/>
    <mergeCell ref="C17:C18"/>
    <mergeCell ref="D17:D18"/>
    <mergeCell ref="C2:C3"/>
    <mergeCell ref="D2:D3"/>
    <mergeCell ref="A11:A12"/>
    <mergeCell ref="C11:C12"/>
    <mergeCell ref="D11:D12"/>
    <mergeCell ref="A13:A14"/>
    <mergeCell ref="C13:C14"/>
    <mergeCell ref="D13:D14"/>
    <mergeCell ref="E2:E3"/>
    <mergeCell ref="F2:F3"/>
    <mergeCell ref="G2:G3"/>
    <mergeCell ref="H2:H3"/>
    <mergeCell ref="I2:I3"/>
    <mergeCell ref="A9:A10"/>
    <mergeCell ref="C9:C10"/>
    <mergeCell ref="D9:D10"/>
    <mergeCell ref="A2:A3"/>
    <mergeCell ref="B2:B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petr.visinka@seznam.cz</cp:lastModifiedBy>
  <dcterms:created xsi:type="dcterms:W3CDTF">2021-05-06T09:20:03Z</dcterms:created>
  <dcterms:modified xsi:type="dcterms:W3CDTF">2022-07-20T06:47:18Z</dcterms:modified>
  <cp:category/>
  <cp:version/>
  <cp:contentType/>
  <cp:contentStatus/>
</cp:coreProperties>
</file>