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110\Rozpocty\Nabidky\Rok 2022\22-075 HODONÍN - NEMOCNICE TGM -  Odpařovací stanice kyslíku\04 ODEVZDANÁ NABÍDKA DATUM\"/>
    </mc:Choice>
  </mc:AlternateContent>
  <xr:revisionPtr revIDLastSave="0" documentId="8_{D75E95E4-0166-4284-AB33-6ACD9D83B0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Pol'!$A$1:$X$72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16" i="1" s="1"/>
  <c r="I49" i="1"/>
  <c r="I48" i="1"/>
  <c r="G41" i="1"/>
  <c r="F41" i="1"/>
  <c r="I41" i="1" s="1"/>
  <c r="G40" i="1"/>
  <c r="I40" i="1" s="1"/>
  <c r="F40" i="1"/>
  <c r="G39" i="1"/>
  <c r="F39" i="1"/>
  <c r="I39" i="1" s="1"/>
  <c r="I42" i="1" s="1"/>
  <c r="G62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G15" i="12"/>
  <c r="I15" i="12"/>
  <c r="K15" i="12"/>
  <c r="M15" i="12"/>
  <c r="O15" i="12"/>
  <c r="Q15" i="12"/>
  <c r="V15" i="12"/>
  <c r="G17" i="12"/>
  <c r="M17" i="12" s="1"/>
  <c r="I17" i="12"/>
  <c r="K17" i="12"/>
  <c r="K8" i="12" s="1"/>
  <c r="O17" i="12"/>
  <c r="Q17" i="12"/>
  <c r="V17" i="12"/>
  <c r="V8" i="12" s="1"/>
  <c r="G19" i="12"/>
  <c r="M19" i="12" s="1"/>
  <c r="I19" i="12"/>
  <c r="I18" i="12" s="1"/>
  <c r="K19" i="12"/>
  <c r="K18" i="12" s="1"/>
  <c r="O19" i="12"/>
  <c r="O18" i="12" s="1"/>
  <c r="Q19" i="12"/>
  <c r="Q18" i="12" s="1"/>
  <c r="V19" i="12"/>
  <c r="V18" i="12" s="1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7" i="12"/>
  <c r="M37" i="12" s="1"/>
  <c r="I37" i="12"/>
  <c r="I36" i="12" s="1"/>
  <c r="K37" i="12"/>
  <c r="K36" i="12" s="1"/>
  <c r="O37" i="12"/>
  <c r="O36" i="12" s="1"/>
  <c r="Q37" i="12"/>
  <c r="Q36" i="12" s="1"/>
  <c r="V37" i="12"/>
  <c r="V36" i="12" s="1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I51" i="12"/>
  <c r="Q51" i="12"/>
  <c r="G52" i="12"/>
  <c r="G51" i="12" s="1"/>
  <c r="I52" i="12"/>
  <c r="K52" i="12"/>
  <c r="K51" i="12" s="1"/>
  <c r="M52" i="12"/>
  <c r="M51" i="12" s="1"/>
  <c r="O52" i="12"/>
  <c r="O51" i="12" s="1"/>
  <c r="Q52" i="12"/>
  <c r="V52" i="12"/>
  <c r="V51" i="12" s="1"/>
  <c r="G54" i="12"/>
  <c r="M54" i="12" s="1"/>
  <c r="M53" i="12" s="1"/>
  <c r="I54" i="12"/>
  <c r="I53" i="12" s="1"/>
  <c r="K54" i="12"/>
  <c r="K53" i="12" s="1"/>
  <c r="O54" i="12"/>
  <c r="O53" i="12" s="1"/>
  <c r="Q54" i="12"/>
  <c r="Q53" i="12" s="1"/>
  <c r="V54" i="12"/>
  <c r="V53" i="12" s="1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V58" i="12"/>
  <c r="V57" i="12" s="1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AE62" i="12"/>
  <c r="AF62" i="12"/>
  <c r="I20" i="1"/>
  <c r="I19" i="1"/>
  <c r="I18" i="1"/>
  <c r="I17" i="1"/>
  <c r="F42" i="1"/>
  <c r="G23" i="1" s="1"/>
  <c r="G42" i="1"/>
  <c r="G25" i="1" s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I54" i="1" l="1"/>
  <c r="J53" i="1" s="1"/>
  <c r="J51" i="1"/>
  <c r="J48" i="1"/>
  <c r="J39" i="1"/>
  <c r="J42" i="1" s="1"/>
  <c r="J41" i="1"/>
  <c r="A27" i="1"/>
  <c r="J40" i="1"/>
  <c r="M18" i="12"/>
  <c r="M36" i="12"/>
  <c r="G57" i="12"/>
  <c r="G53" i="12"/>
  <c r="G36" i="12"/>
  <c r="G18" i="12"/>
  <c r="M12" i="12"/>
  <c r="M8" i="12" s="1"/>
  <c r="I21" i="1"/>
  <c r="J52" i="1" l="1"/>
  <c r="J50" i="1"/>
  <c r="J49" i="1"/>
  <c r="J54" i="1" s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Andrej Šimkovič</author>
  </authors>
  <commentList>
    <comment ref="S6" authorId="0" shapeId="0" xr:uid="{AACF3C38-69D3-4E41-B3AC-73768A8755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4D75B3-D283-4FD2-9573-855AEF5D74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<sst xmlns="http://schemas.openxmlformats.org/spreadsheetml/2006/main" count="418" uniqueCount="204">
  <si>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</si>
  <si>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</si>
  <si>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</si>
  <si>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</si>
  <si>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</si>
  <si>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</si>
  <si>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</si>
  <si>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</si>
  <si>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</si>
  <si>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</si>
  <si>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</si>
  <si>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</si>
  <si>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</si>
  <si>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</si>
  <si>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</si>
  <si>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</si>
  <si>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</si>
  <si>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</si>
  <si>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</si>
  <si>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</si>
  <si>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</si>
  <si>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</si>
  <si>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</si>
  <si>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</si>
  <si>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</si>
  <si>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</si>
  <si>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</si>
  <si>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</si>
  <si>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</si>
  <si>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</si>
  <si>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</si>
  <si>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</si>
  <si>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</si>
  <si>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</si>
  <si>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</si>
  <si>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</si>
  <si>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</si>
  <si>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</si>
  <si>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</si>
  <si>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</si>
  <si>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</si>
  <si>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</si>
  <si>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</si>
  <si>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</si>
  <si>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Odpařovací stanice kyslíku</t>
  </si>
  <si>
    <t>Objekt:</t>
  </si>
  <si>
    <t>Rozpočet:</t>
  </si>
  <si>
    <t>01-22-075</t>
  </si>
  <si>
    <t>HODONÍN - NEMOCNICE TGM -  Odpařovací stanice kyslíku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</si>
  <si>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</si>
  <si>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</si>
  <si>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</si>
  <si>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</si>
  <si>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</si>
  <si>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</si>
  <si>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</si>
  <si>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9</t>
  </si>
  <si>
    <t>Ostatní konstrukce, bourání</t>
  </si>
  <si>
    <t>902</t>
  </si>
  <si>
    <t>Oplocení</t>
  </si>
  <si>
    <t>C21M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</si>
  <si>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</si>
  <si>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</si>
  <si>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</si>
  <si>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</si>
  <si>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</si>
  <si>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</si>
  <si>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</si>
  <si>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</si>
  <si>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</si>
  <si>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</si>
  <si>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</si>
  <si>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</si>
  <si>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</si>
  <si>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</si>
  <si>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</si>
  <si>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</si>
  <si>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</si>
  <si>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</si>
  <si>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</si>
  <si>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</si>
  <si>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</si>
  <si>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</si>
  <si>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</si>
  <si>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</si>
  <si>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</si>
  <si>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</si>
  <si>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</si>
  <si>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</si>
  <si>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</si>
  <si>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</si>
  <si>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</si>
  <si>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</si>
  <si>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</si>
  <si>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278361823R00</t>
  </si>
  <si>
    <t>Výztuž základů pod stroje z oceli 10505 (R) slož.3</t>
  </si>
  <si>
    <t>t</t>
  </si>
  <si>
    <t>RTS 22/ I</t>
  </si>
  <si>
    <t>Indiv</t>
  </si>
  <si>
    <t>Práce</t>
  </si>
  <si>
    <t>POL1_</t>
  </si>
  <si>
    <t>100/100/6 : 6,5*4,5*4,5*1,35*0,001</t>
  </si>
  <si>
    <t>VV</t>
  </si>
  <si>
    <t>Koeficient dist výzt: 0,1</t>
  </si>
  <si>
    <t>278382563R00</t>
  </si>
  <si>
    <t>Základy pod stroje do 5 m3, ŽB C 30/37 včetně bednění</t>
  </si>
  <si>
    <t>m3</t>
  </si>
  <si>
    <t>(6,5*4,5*0,15)-(0,3*2*0,15)</t>
  </si>
  <si>
    <t>Koeficient : 0,1</t>
  </si>
  <si>
    <t>285947111R00</t>
  </si>
  <si>
    <t xml:space="preserve">Trn z betonářské oceli D 16-20 mm </t>
  </si>
  <si>
    <t>kus</t>
  </si>
  <si>
    <t>42</t>
  </si>
  <si>
    <t>Pol05</t>
  </si>
  <si>
    <t>D+M úhelník 100/100/10 zinkovaný včetně pracen</t>
  </si>
  <si>
    <t xml:space="preserve">m     </t>
  </si>
  <si>
    <t>Vlastní</t>
  </si>
  <si>
    <t>Kalkul</t>
  </si>
  <si>
    <t>Semerád Miroslav</t>
  </si>
  <si>
    <t>938902123R00</t>
  </si>
  <si>
    <t xml:space="preserve">Čištění ploch betonových konstrukcí </t>
  </si>
  <si>
    <t>m2</t>
  </si>
  <si>
    <t>Hodnota z bývalého odkazu. : 29,25</t>
  </si>
  <si>
    <t>962071711R00</t>
  </si>
  <si>
    <t>Odstranění kovových sloupů oplocení odřezáním</t>
  </si>
  <si>
    <t xml:space="preserve">ks    </t>
  </si>
  <si>
    <t>965048515R00</t>
  </si>
  <si>
    <t>Broušení betonových povrchů - odstranění nesoudržných částí</t>
  </si>
  <si>
    <t>Odkaz na mn. položky pořadí 5 : 29,25000</t>
  </si>
  <si>
    <t>767914830R00</t>
  </si>
  <si>
    <t>Demontáž oplocení H do 2 m</t>
  </si>
  <si>
    <t>m</t>
  </si>
  <si>
    <t>6,5+4,5+6,5+1,25+1,25</t>
  </si>
  <si>
    <t>767920840R00</t>
  </si>
  <si>
    <t>Demontáž vrat k oplocení plochy do 10 m2</t>
  </si>
  <si>
    <t>961100016RA0</t>
  </si>
  <si>
    <t>Bourání základů z železobetonu</t>
  </si>
  <si>
    <t>(0,4*0,4*0,2)*4</t>
  </si>
  <si>
    <t>Pol01</t>
  </si>
  <si>
    <t>Odstranění stávajícího ostvětlení vč. kabeláže</t>
  </si>
  <si>
    <t>kpl</t>
  </si>
  <si>
    <t>Pol02</t>
  </si>
  <si>
    <t>Odstranění stávající kyslíkové nádrže vč. odvozu</t>
  </si>
  <si>
    <t>Pol04</t>
  </si>
  <si>
    <t>Osazení nové kyslíkové nádrže bez dodání nádrže a ukotvení (dodávka investora)</t>
  </si>
  <si>
    <t>181050010RA0</t>
  </si>
  <si>
    <t>Terénní modelace vč. osetí trávou</t>
  </si>
  <si>
    <t>Agregovaná položka</t>
  </si>
  <si>
    <t>POL2_</t>
  </si>
  <si>
    <t>21*2</t>
  </si>
  <si>
    <t>10364200R</t>
  </si>
  <si>
    <t>Ornice pro pozemkové úpravy</t>
  </si>
  <si>
    <t>SPCM</t>
  </si>
  <si>
    <t>Specifikace</t>
  </si>
  <si>
    <t>POL3_</t>
  </si>
  <si>
    <t>42*0,2</t>
  </si>
  <si>
    <t>338171122R00</t>
  </si>
  <si>
    <t xml:space="preserve">Osazování sloupků a vzpěr plotových ocelových výšky do 2,0 m, </t>
  </si>
  <si>
    <t>POL1_1</t>
  </si>
  <si>
    <t>953981104R00</t>
  </si>
  <si>
    <t>Chemické kotvy do betonu, hl. 125 mm, M 16, ampule</t>
  </si>
  <si>
    <t>9*4</t>
  </si>
  <si>
    <t>767911130RT1</t>
  </si>
  <si>
    <t>Montáž oplocení z pletiva v.do 2,0 m,napínací drát</t>
  </si>
  <si>
    <t>1,25+6,5+4,5+6,5+1,25</t>
  </si>
  <si>
    <t>Koeficient : 0,05</t>
  </si>
  <si>
    <t>767920230R00</t>
  </si>
  <si>
    <t>Montáž vrat na ocelové sloupky, plochy do 6 m2</t>
  </si>
  <si>
    <t>31327535Rx</t>
  </si>
  <si>
    <t>pletivo drátěné 4-hranné bez napínacího drátu; h = 2,00 m; velikost ok 50 mm; d drátu 2,50 mm; povrch. úprava plast na pozink.drátu; barva zelená</t>
  </si>
  <si>
    <t>POL3_0</t>
  </si>
  <si>
    <t>Odkaz na mn. položky pořadí 18 : 21,00000</t>
  </si>
  <si>
    <t>31478152R</t>
  </si>
  <si>
    <t>Drát napínací PVC pr. drátu 2,4 mm</t>
  </si>
  <si>
    <t>21*3</t>
  </si>
  <si>
    <t>31479012R</t>
  </si>
  <si>
    <t>Napínací strojek - PVC</t>
  </si>
  <si>
    <t>553423864R</t>
  </si>
  <si>
    <t>sloupek plotový ocel; tl. stěny 1,50 mm; pro plot z pletiva; l = 2 500 mm + PE nástřik; příslušenství plastová čepička</t>
  </si>
  <si>
    <t>55342656X1</t>
  </si>
  <si>
    <t>Branka 2-kř. FAB zel. - komaxit, 2 sloupky, h = 2000 mm, š = 2000 mm</t>
  </si>
  <si>
    <t>Pol03</t>
  </si>
  <si>
    <t>D+M 2ks svítidel vč. kabelového vedení a připojení</t>
  </si>
  <si>
    <t>979086112R00</t>
  </si>
  <si>
    <t>Nakládání nebo překládání suti a vybouraných hmot</t>
  </si>
  <si>
    <t>Přesun suti</t>
  </si>
  <si>
    <t>POL8_</t>
  </si>
  <si>
    <t>979083116R00</t>
  </si>
  <si>
    <t>Vodorovné přemístění suti na skládku do 5000 m</t>
  </si>
  <si>
    <t>979990103R00</t>
  </si>
  <si>
    <t>Poplatek za uložení suti - beton, skupina odpadu 170101</t>
  </si>
  <si>
    <t>VN01</t>
  </si>
  <si>
    <t>Zařízení staveniště, mimostaveništní doprava, pomocné lešení..</t>
  </si>
  <si>
    <t>Soubor</t>
  </si>
  <si>
    <t>VRN</t>
  </si>
  <si>
    <t>POL99_2</t>
  </si>
  <si>
    <t>VN02</t>
  </si>
  <si>
    <t>Vnitrostaveništní přesun hmot</t>
  </si>
  <si>
    <t>VN03</t>
  </si>
  <si>
    <t>Úklid po stavební činnosti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</si>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</sst>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47</v>
      </c>
      <c r="E2" s="115" t="s">
        <v>48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1468483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9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SUMIF(F48:F53,A16,I48:I53)+SUMIF(F48:F53,"PSU",I48:I53)</f>
        <v>0</v>
      </c>
      <c r="J16" s="85"/>
    </row>
    <row r="17" spans="1:10" ht="23.25" customHeight="1" x14ac:dyDescent="0.2">
      <c r="A17" s="199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SUMIF(F48:F53,A17,I48:I53)</f>
        <v>0</v>
      </c>
      <c r="J17" s="85"/>
    </row>
    <row r="18" spans="1:10" ht="23.25" customHeight="1" x14ac:dyDescent="0.2">
      <c r="A18" s="199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SUMIF(F48:F53,A18,I48:I53)</f>
        <v>0</v>
      </c>
      <c r="J18" s="85"/>
    </row>
    <row r="19" spans="1:10" ht="23.25" customHeight="1" x14ac:dyDescent="0.2">
      <c r="A19" s="199" t="s">
        <v>65</v>
      </c>
      <c r="B19" s="38" t="s">
        <v>29</v>
      </c>
      <c r="C19" s="62"/>
      <c r="D19" s="63"/>
      <c r="E19" s="83"/>
      <c r="F19" s="84"/>
      <c r="G19" s="83"/>
      <c r="H19" s="84"/>
      <c r="I19" s="83">
        <f>SUMIF(F48:F53,A19,I48:I53)</f>
        <v>0</v>
      </c>
      <c r="J19" s="85"/>
    </row>
    <row r="20" spans="1:10" ht="23.25" customHeight="1" x14ac:dyDescent="0.2">
      <c r="A20" s="199" t="s">
        <v>66</v>
      </c>
      <c r="B20" s="38" t="s">
        <v>30</v>
      </c>
      <c r="C20" s="62"/>
      <c r="D20" s="63"/>
      <c r="E20" s="83"/>
      <c r="F20" s="84"/>
      <c r="G20" s="83"/>
      <c r="H20" s="84"/>
      <c r="I20" s="83">
        <f>SUMIF(F48:F53,A20,I48:I53)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25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37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49</v>
      </c>
      <c r="C39" s="149"/>
      <c r="D39" s="149"/>
      <c r="E39" s="149"/>
      <c r="F39" s="150">
        <f>'01 01 Pol'!AE62</f>
        <v>0</v>
      </c>
      <c r="G39" s="151">
        <f>'01 01 Pol'!AF62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 t="s">
        <v>43</v>
      </c>
      <c r="C40" s="156" t="s">
        <v>44</v>
      </c>
      <c r="D40" s="156"/>
      <c r="E40" s="156"/>
      <c r="F40" s="157">
        <f>'01 01 Pol'!AE62</f>
        <v>0</v>
      </c>
      <c r="G40" s="158">
        <f>'01 01 Pol'!AF62</f>
        <v>0</v>
      </c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3</v>
      </c>
      <c r="B41" s="161" t="s">
        <v>43</v>
      </c>
      <c r="C41" s="149" t="s">
        <v>44</v>
      </c>
      <c r="D41" s="149"/>
      <c r="E41" s="149"/>
      <c r="F41" s="162">
        <f>'01 01 Pol'!AE62</f>
        <v>0</v>
      </c>
      <c r="G41" s="152">
        <f>'01 01 Pol'!AF62</f>
        <v>0</v>
      </c>
      <c r="H41" s="152"/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7"/>
      <c r="B42" s="163" t="s">
        <v>50</v>
      </c>
      <c r="C42" s="164"/>
      <c r="D42" s="164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7">
        <f>SUMIF(A39:A41,"=1",I39:I41)</f>
        <v>0</v>
      </c>
      <c r="J42" s="168">
        <f>SUMIF(A39:A41,"=1",J39:J41)</f>
        <v>0</v>
      </c>
    </row>
    <row r="45" spans="1:10" ht="15.75" x14ac:dyDescent="0.25">
      <c r="B45" s="179" t="s">
        <v>52</v>
      </c>
    </row>
    <row r="47" spans="1:10" ht="25.5" customHeight="1" x14ac:dyDescent="0.2">
      <c r="A47" s="181"/>
      <c r="B47" s="184" t="s">
        <v>18</v>
      </c>
      <c r="C47" s="184" t="s">
        <v>6</v>
      </c>
      <c r="D47" s="185"/>
      <c r="E47" s="185"/>
      <c r="F47" s="186" t="s">
        <v>53</v>
      </c>
      <c r="G47" s="186"/>
      <c r="H47" s="186"/>
      <c r="I47" s="186" t="s">
        <v>31</v>
      </c>
      <c r="J47" s="186" t="s">
        <v>0</v>
      </c>
    </row>
    <row r="48" spans="1:10" ht="36.75" customHeight="1" x14ac:dyDescent="0.2">
      <c r="A48" s="182"/>
      <c r="B48" s="187" t="s">
        <v>54</v>
      </c>
      <c r="C48" s="188" t="s">
        <v>55</v>
      </c>
      <c r="D48" s="189"/>
      <c r="E48" s="189"/>
      <c r="F48" s="195" t="s">
        <v>26</v>
      </c>
      <c r="G48" s="196"/>
      <c r="H48" s="196"/>
      <c r="I48" s="196">
        <f>'01 01 Pol'!G8</f>
        <v>0</v>
      </c>
      <c r="J48" s="193" t="str">
        <f>IF(I54=0,"",I48/I54*100)</f>
        <v/>
      </c>
    </row>
    <row r="49" spans="1:10" ht="36.75" customHeight="1" x14ac:dyDescent="0.2">
      <c r="A49" s="182"/>
      <c r="B49" s="187" t="s">
        <v>56</v>
      </c>
      <c r="C49" s="188" t="s">
        <v>57</v>
      </c>
      <c r="D49" s="189"/>
      <c r="E49" s="189"/>
      <c r="F49" s="195" t="s">
        <v>26</v>
      </c>
      <c r="G49" s="196"/>
      <c r="H49" s="196"/>
      <c r="I49" s="196">
        <f>'01 01 Pol'!G18</f>
        <v>0</v>
      </c>
      <c r="J49" s="193" t="str">
        <f>IF(I54=0,"",I49/I54*100)</f>
        <v/>
      </c>
    </row>
    <row r="50" spans="1:10" ht="36.75" customHeight="1" x14ac:dyDescent="0.2">
      <c r="A50" s="182"/>
      <c r="B50" s="187" t="s">
        <v>58</v>
      </c>
      <c r="C50" s="188" t="s">
        <v>59</v>
      </c>
      <c r="D50" s="189"/>
      <c r="E50" s="189"/>
      <c r="F50" s="195" t="s">
        <v>26</v>
      </c>
      <c r="G50" s="196"/>
      <c r="H50" s="196"/>
      <c r="I50" s="196">
        <f>'01 01 Pol'!G36</f>
        <v>0</v>
      </c>
      <c r="J50" s="193" t="str">
        <f>IF(I54=0,"",I50/I54*100)</f>
        <v/>
      </c>
    </row>
    <row r="51" spans="1:10" ht="36.75" customHeight="1" x14ac:dyDescent="0.2">
      <c r="A51" s="182"/>
      <c r="B51" s="187" t="s">
        <v>60</v>
      </c>
      <c r="C51" s="188" t="s">
        <v>61</v>
      </c>
      <c r="D51" s="189"/>
      <c r="E51" s="189"/>
      <c r="F51" s="195" t="s">
        <v>26</v>
      </c>
      <c r="G51" s="196"/>
      <c r="H51" s="196"/>
      <c r="I51" s="196">
        <f>'01 01 Pol'!G51</f>
        <v>0</v>
      </c>
      <c r="J51" s="193" t="str">
        <f>IF(I54=0,"",I51/I54*100)</f>
        <v/>
      </c>
    </row>
    <row r="52" spans="1:10" ht="36.75" customHeight="1" x14ac:dyDescent="0.2">
      <c r="A52" s="182"/>
      <c r="B52" s="187" t="s">
        <v>62</v>
      </c>
      <c r="C52" s="188" t="s">
        <v>63</v>
      </c>
      <c r="D52" s="189"/>
      <c r="E52" s="189"/>
      <c r="F52" s="195" t="s">
        <v>64</v>
      </c>
      <c r="G52" s="196"/>
      <c r="H52" s="196"/>
      <c r="I52" s="196">
        <f>'01 01 Pol'!G53</f>
        <v>0</v>
      </c>
      <c r="J52" s="193" t="str">
        <f>IF(I54=0,"",I52/I54*100)</f>
        <v/>
      </c>
    </row>
    <row r="53" spans="1:10" ht="36.75" customHeight="1" x14ac:dyDescent="0.2">
      <c r="A53" s="182"/>
      <c r="B53" s="187" t="s">
        <v>65</v>
      </c>
      <c r="C53" s="188" t="s">
        <v>29</v>
      </c>
      <c r="D53" s="189"/>
      <c r="E53" s="189"/>
      <c r="F53" s="195" t="s">
        <v>65</v>
      </c>
      <c r="G53" s="196"/>
      <c r="H53" s="196"/>
      <c r="I53" s="196">
        <f>'01 01 Pol'!G57</f>
        <v>0</v>
      </c>
      <c r="J53" s="193" t="str">
        <f>IF(I54=0,"",I53/I54*100)</f>
        <v/>
      </c>
    </row>
    <row r="54" spans="1:10" ht="25.5" customHeight="1" x14ac:dyDescent="0.2">
      <c r="A54" s="183"/>
      <c r="B54" s="190" t="s">
        <v>1</v>
      </c>
      <c r="C54" s="191"/>
      <c r="D54" s="192"/>
      <c r="E54" s="192"/>
      <c r="F54" s="197"/>
      <c r="G54" s="198"/>
      <c r="H54" s="198"/>
      <c r="I54" s="198">
        <f>SUM(I48:I53)</f>
        <v>0</v>
      </c>
      <c r="J54" s="194">
        <f>SUM(J48:J53)</f>
        <v>0</v>
      </c>
    </row>
    <row r="55" spans="1:10" x14ac:dyDescent="0.2">
      <c r="F55" s="135"/>
      <c r="G55" s="135"/>
      <c r="H55" s="135"/>
      <c r="I55" s="135"/>
      <c r="J55" s="136"/>
    </row>
    <row r="56" spans="1:10" x14ac:dyDescent="0.2">
      <c r="F56" s="135"/>
      <c r="G56" s="135"/>
      <c r="H56" s="135"/>
      <c r="I56" s="135"/>
      <c r="J56" s="136"/>
    </row>
    <row r="57" spans="1:10" x14ac:dyDescent="0.2">
      <c r="F57" s="135"/>
      <c r="G57" s="135"/>
      <c r="H57" s="135"/>
      <c r="I57" s="135"/>
      <c r="J57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49:E49"/>
    <mergeCell ref="C50:E50"/>
    <mergeCell ref="C51:E51"/>
    <mergeCell ref="C52:E52"/>
    <mergeCell ref="C53:E53"/>
    <mergeCell ref="C39:E39"/>
    <mergeCell ref="C40:E40"/>
    <mergeCell ref="C41:E41"/>
    <mergeCell ref="B42:E42"/>
    <mergeCell ref="C48:E4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5E5A-8CC9-4FF4-B08C-73D81C0C12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38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67</v>
      </c>
    </row>
    <row r="2" spans="1:60" ht="24.95" customHeight="1" x14ac:dyDescent="0.2">
      <c r="A2" s="201" t="s">
        <v>8</v>
      </c>
      <c r="B2" s="49" t="s">
        <v>47</v>
      </c>
      <c r="C2" s="204" t="s">
        <v>48</v>
      </c>
      <c r="D2" s="202"/>
      <c r="E2" s="202"/>
      <c r="F2" s="202"/>
      <c r="G2" s="203"/>
      <c r="AG2" t="s">
        <v>68</v>
      </c>
    </row>
    <row r="3" spans="1:60" ht="24.95" customHeight="1" x14ac:dyDescent="0.2">
      <c r="A3" s="201" t="s">
        <v>9</v>
      </c>
      <c r="B3" s="49" t="s">
        <v>43</v>
      </c>
      <c r="C3" s="204" t="s">
        <v>44</v>
      </c>
      <c r="D3" s="202"/>
      <c r="E3" s="202"/>
      <c r="F3" s="202"/>
      <c r="G3" s="203"/>
      <c r="AC3" s="180" t="s">
        <v>68</v>
      </c>
      <c r="AG3" t="s">
        <v>69</v>
      </c>
    </row>
    <row r="4" spans="1:60" ht="24.95" customHeight="1" x14ac:dyDescent="0.2">
      <c r="A4" s="205" t="s">
        <v>10</v>
      </c>
      <c r="B4" s="206" t="s">
        <v>43</v>
      </c>
      <c r="C4" s="207" t="s">
        <v>44</v>
      </c>
      <c r="D4" s="208"/>
      <c r="E4" s="208"/>
      <c r="F4" s="208"/>
      <c r="G4" s="209"/>
      <c r="AG4" t="s">
        <v>70</v>
      </c>
    </row>
    <row r="5" spans="1:60" x14ac:dyDescent="0.2">
      <c r="D5" s="10"/>
    </row>
    <row r="6" spans="1:60" ht="38.25" x14ac:dyDescent="0.2">
      <c r="A6" s="211" t="s">
        <v>71</v>
      </c>
      <c r="B6" s="213" t="s">
        <v>72</v>
      </c>
      <c r="C6" s="213" t="s">
        <v>73</v>
      </c>
      <c r="D6" s="212" t="s">
        <v>74</v>
      </c>
      <c r="E6" s="211" t="s">
        <v>75</v>
      </c>
      <c r="F6" s="210" t="s">
        <v>76</v>
      </c>
      <c r="G6" s="211" t="s">
        <v>31</v>
      </c>
      <c r="H6" s="214" t="s">
        <v>32</v>
      </c>
      <c r="I6" s="214" t="s">
        <v>77</v>
      </c>
      <c r="J6" s="214" t="s">
        <v>33</v>
      </c>
      <c r="K6" s="214" t="s">
        <v>78</v>
      </c>
      <c r="L6" s="214" t="s">
        <v>79</v>
      </c>
      <c r="M6" s="214" t="s">
        <v>80</v>
      </c>
      <c r="N6" s="214" t="s">
        <v>81</v>
      </c>
      <c r="O6" s="214" t="s">
        <v>82</v>
      </c>
      <c r="P6" s="214" t="s">
        <v>83</v>
      </c>
      <c r="Q6" s="214" t="s">
        <v>84</v>
      </c>
      <c r="R6" s="214" t="s">
        <v>85</v>
      </c>
      <c r="S6" s="214" t="s">
        <v>86</v>
      </c>
      <c r="T6" s="214" t="s">
        <v>87</v>
      </c>
      <c r="U6" s="214" t="s">
        <v>88</v>
      </c>
      <c r="V6" s="214" t="s">
        <v>89</v>
      </c>
      <c r="W6" s="214" t="s">
        <v>90</v>
      </c>
      <c r="X6" s="214" t="s">
        <v>91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 x14ac:dyDescent="0.2">
      <c r="A8" s="243" t="s">
        <v>92</v>
      </c>
      <c r="B8" s="244" t="s">
        <v>54</v>
      </c>
      <c r="C8" s="262" t="s">
        <v>55</v>
      </c>
      <c r="D8" s="245"/>
      <c r="E8" s="246"/>
      <c r="F8" s="247"/>
      <c r="G8" s="248">
        <f>SUMIF(AG9:AG17,"&lt;&gt;NOR",G9:G17)</f>
        <v>0</v>
      </c>
      <c r="H8" s="242"/>
      <c r="I8" s="242">
        <f>SUM(I9:I17)</f>
        <v>0</v>
      </c>
      <c r="J8" s="242"/>
      <c r="K8" s="242">
        <f>SUM(K9:K17)</f>
        <v>0</v>
      </c>
      <c r="L8" s="242"/>
      <c r="M8" s="242">
        <f>SUM(M9:M17)</f>
        <v>0</v>
      </c>
      <c r="N8" s="241"/>
      <c r="O8" s="241">
        <f>SUM(O9:O17)</f>
        <v>14.219999999999999</v>
      </c>
      <c r="P8" s="241"/>
      <c r="Q8" s="241">
        <f>SUM(Q9:Q17)</f>
        <v>0</v>
      </c>
      <c r="R8" s="242"/>
      <c r="S8" s="242"/>
      <c r="T8" s="242"/>
      <c r="U8" s="242"/>
      <c r="V8" s="242">
        <f>SUM(V9:V17)</f>
        <v>88.22</v>
      </c>
      <c r="W8" s="242"/>
      <c r="X8" s="242"/>
      <c r="AG8" t="s">
        <v>93</v>
      </c>
    </row>
    <row r="9" spans="1:60" outlineLevel="1" x14ac:dyDescent="0.2">
      <c r="A9" s="250">
        <v>1</v>
      </c>
      <c r="B9" s="251" t="s">
        <v>94</v>
      </c>
      <c r="C9" s="263" t="s">
        <v>95</v>
      </c>
      <c r="D9" s="252" t="s">
        <v>96</v>
      </c>
      <c r="E9" s="253">
        <v>0.19545999999999999</v>
      </c>
      <c r="F9" s="254"/>
      <c r="G9" s="255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1.0055000000000001</v>
      </c>
      <c r="O9" s="234">
        <f>ROUND(E9*N9,2)</f>
        <v>0.2</v>
      </c>
      <c r="P9" s="234">
        <v>0</v>
      </c>
      <c r="Q9" s="234">
        <f>ROUND(E9*P9,2)</f>
        <v>0</v>
      </c>
      <c r="R9" s="235"/>
      <c r="S9" s="235" t="s">
        <v>97</v>
      </c>
      <c r="T9" s="235" t="s">
        <v>98</v>
      </c>
      <c r="U9" s="235">
        <v>14.997999999999999</v>
      </c>
      <c r="V9" s="235">
        <f>ROUND(E9*U9,2)</f>
        <v>2.93</v>
      </c>
      <c r="W9" s="235"/>
      <c r="X9" s="235" t="s">
        <v>99</v>
      </c>
      <c r="Y9" s="215"/>
      <c r="Z9" s="215"/>
      <c r="AA9" s="215"/>
      <c r="AB9" s="215"/>
      <c r="AC9" s="215"/>
      <c r="AD9" s="215"/>
      <c r="AE9" s="215"/>
      <c r="AF9" s="215"/>
      <c r="AG9" s="215" t="s">
        <v>100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32"/>
      <c r="B10" s="233"/>
      <c r="C10" s="264" t="s">
        <v>101</v>
      </c>
      <c r="D10" s="237"/>
      <c r="E10" s="238">
        <v>0.17768999999999999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15"/>
      <c r="Z10" s="215"/>
      <c r="AA10" s="215"/>
      <c r="AB10" s="215"/>
      <c r="AC10" s="215"/>
      <c r="AD10" s="215"/>
      <c r="AE10" s="215"/>
      <c r="AF10" s="215"/>
      <c r="AG10" s="215" t="s">
        <v>102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32"/>
      <c r="B11" s="233"/>
      <c r="C11" s="265" t="s">
        <v>103</v>
      </c>
      <c r="D11" s="239"/>
      <c r="E11" s="240">
        <v>1.7770000000000001E-2</v>
      </c>
      <c r="F11" s="235"/>
      <c r="G11" s="235"/>
      <c r="H11" s="235"/>
      <c r="I11" s="235"/>
      <c r="J11" s="235"/>
      <c r="K11" s="235"/>
      <c r="L11" s="235"/>
      <c r="M11" s="235"/>
      <c r="N11" s="234"/>
      <c r="O11" s="234"/>
      <c r="P11" s="234"/>
      <c r="Q11" s="234"/>
      <c r="R11" s="235"/>
      <c r="S11" s="235"/>
      <c r="T11" s="235"/>
      <c r="U11" s="235"/>
      <c r="V11" s="235"/>
      <c r="W11" s="235"/>
      <c r="X11" s="235"/>
      <c r="Y11" s="215"/>
      <c r="Z11" s="215"/>
      <c r="AA11" s="215"/>
      <c r="AB11" s="215"/>
      <c r="AC11" s="215"/>
      <c r="AD11" s="215"/>
      <c r="AE11" s="215"/>
      <c r="AF11" s="215"/>
      <c r="AG11" s="215" t="s">
        <v>102</v>
      </c>
      <c r="AH11" s="215">
        <v>4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 x14ac:dyDescent="0.2">
      <c r="A12" s="250">
        <v>2</v>
      </c>
      <c r="B12" s="251" t="s">
        <v>104</v>
      </c>
      <c r="C12" s="263" t="s">
        <v>105</v>
      </c>
      <c r="D12" s="252" t="s">
        <v>106</v>
      </c>
      <c r="E12" s="253">
        <v>4.7272499999999997</v>
      </c>
      <c r="F12" s="254"/>
      <c r="G12" s="255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2.8094000000000001</v>
      </c>
      <c r="O12" s="234">
        <f>ROUND(E12*N12,2)</f>
        <v>13.28</v>
      </c>
      <c r="P12" s="234">
        <v>0</v>
      </c>
      <c r="Q12" s="234">
        <f>ROUND(E12*P12,2)</f>
        <v>0</v>
      </c>
      <c r="R12" s="235"/>
      <c r="S12" s="235" t="s">
        <v>97</v>
      </c>
      <c r="T12" s="235" t="s">
        <v>97</v>
      </c>
      <c r="U12" s="235">
        <v>6.8040000000000003</v>
      </c>
      <c r="V12" s="235">
        <f>ROUND(E12*U12,2)</f>
        <v>32.159999999999997</v>
      </c>
      <c r="W12" s="235"/>
      <c r="X12" s="235" t="s">
        <v>99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100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2"/>
      <c r="B13" s="233"/>
      <c r="C13" s="264" t="s">
        <v>107</v>
      </c>
      <c r="D13" s="237"/>
      <c r="E13" s="238">
        <v>4.2975000000000003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15"/>
      <c r="Z13" s="215"/>
      <c r="AA13" s="215"/>
      <c r="AB13" s="215"/>
      <c r="AC13" s="215"/>
      <c r="AD13" s="215"/>
      <c r="AE13" s="215"/>
      <c r="AF13" s="215"/>
      <c r="AG13" s="215" t="s">
        <v>102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2"/>
      <c r="B14" s="233"/>
      <c r="C14" s="265" t="s">
        <v>108</v>
      </c>
      <c r="D14" s="239"/>
      <c r="E14" s="240">
        <v>0.42975000000000002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15"/>
      <c r="Z14" s="215"/>
      <c r="AA14" s="215"/>
      <c r="AB14" s="215"/>
      <c r="AC14" s="215"/>
      <c r="AD14" s="215"/>
      <c r="AE14" s="215"/>
      <c r="AF14" s="215"/>
      <c r="AG14" s="215" t="s">
        <v>102</v>
      </c>
      <c r="AH14" s="215">
        <v>4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50">
        <v>3</v>
      </c>
      <c r="B15" s="251" t="s">
        <v>109</v>
      </c>
      <c r="C15" s="263" t="s">
        <v>110</v>
      </c>
      <c r="D15" s="252" t="s">
        <v>111</v>
      </c>
      <c r="E15" s="253">
        <v>42</v>
      </c>
      <c r="F15" s="254"/>
      <c r="G15" s="255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1.7520000000000001E-2</v>
      </c>
      <c r="O15" s="234">
        <f>ROUND(E15*N15,2)</f>
        <v>0.74</v>
      </c>
      <c r="P15" s="234">
        <v>0</v>
      </c>
      <c r="Q15" s="234">
        <f>ROUND(E15*P15,2)</f>
        <v>0</v>
      </c>
      <c r="R15" s="235"/>
      <c r="S15" s="235" t="s">
        <v>97</v>
      </c>
      <c r="T15" s="235" t="s">
        <v>97</v>
      </c>
      <c r="U15" s="235">
        <v>1.2649999999999999</v>
      </c>
      <c r="V15" s="235">
        <f>ROUND(E15*U15,2)</f>
        <v>53.13</v>
      </c>
      <c r="W15" s="235"/>
      <c r="X15" s="235" t="s">
        <v>99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100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2"/>
      <c r="B16" s="233"/>
      <c r="C16" s="264" t="s">
        <v>112</v>
      </c>
      <c r="D16" s="237"/>
      <c r="E16" s="238">
        <v>42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15"/>
      <c r="Z16" s="215"/>
      <c r="AA16" s="215"/>
      <c r="AB16" s="215"/>
      <c r="AC16" s="215"/>
      <c r="AD16" s="215"/>
      <c r="AE16" s="215"/>
      <c r="AF16" s="215"/>
      <c r="AG16" s="215" t="s">
        <v>102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56">
        <v>4</v>
      </c>
      <c r="B17" s="257" t="s">
        <v>113</v>
      </c>
      <c r="C17" s="266" t="s">
        <v>114</v>
      </c>
      <c r="D17" s="258" t="s">
        <v>115</v>
      </c>
      <c r="E17" s="259">
        <v>22</v>
      </c>
      <c r="F17" s="260"/>
      <c r="G17" s="261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116</v>
      </c>
      <c r="T17" s="235" t="s">
        <v>117</v>
      </c>
      <c r="U17" s="235">
        <v>0</v>
      </c>
      <c r="V17" s="235">
        <f>ROUND(E17*U17,2)</f>
        <v>0</v>
      </c>
      <c r="W17" s="235" t="s">
        <v>118</v>
      </c>
      <c r="X17" s="235" t="s">
        <v>99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100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x14ac:dyDescent="0.2">
      <c r="A18" s="243" t="s">
        <v>92</v>
      </c>
      <c r="B18" s="244" t="s">
        <v>56</v>
      </c>
      <c r="C18" s="262" t="s">
        <v>57</v>
      </c>
      <c r="D18" s="245"/>
      <c r="E18" s="246"/>
      <c r="F18" s="247"/>
      <c r="G18" s="248">
        <f>SUMIF(AG19:AG35,"&lt;&gt;NOR",G19:G35)</f>
        <v>0</v>
      </c>
      <c r="H18" s="242"/>
      <c r="I18" s="242">
        <f>SUM(I19:I35)</f>
        <v>0</v>
      </c>
      <c r="J18" s="242"/>
      <c r="K18" s="242">
        <f>SUM(K19:K35)</f>
        <v>0</v>
      </c>
      <c r="L18" s="242"/>
      <c r="M18" s="242">
        <f>SUM(M19:M35)</f>
        <v>0</v>
      </c>
      <c r="N18" s="241"/>
      <c r="O18" s="241">
        <f>SUM(O19:O35)</f>
        <v>14.12</v>
      </c>
      <c r="P18" s="241"/>
      <c r="Q18" s="241">
        <f>SUM(Q19:Q35)</f>
        <v>12.159999999999998</v>
      </c>
      <c r="R18" s="242"/>
      <c r="S18" s="242"/>
      <c r="T18" s="242"/>
      <c r="U18" s="242"/>
      <c r="V18" s="242">
        <f>SUM(V19:V35)</f>
        <v>110.99</v>
      </c>
      <c r="W18" s="242"/>
      <c r="X18" s="242"/>
      <c r="AG18" t="s">
        <v>93</v>
      </c>
    </row>
    <row r="19" spans="1:60" outlineLevel="1" x14ac:dyDescent="0.2">
      <c r="A19" s="250">
        <v>5</v>
      </c>
      <c r="B19" s="251" t="s">
        <v>119</v>
      </c>
      <c r="C19" s="263" t="s">
        <v>120</v>
      </c>
      <c r="D19" s="252" t="s">
        <v>121</v>
      </c>
      <c r="E19" s="253">
        <v>29.25</v>
      </c>
      <c r="F19" s="254"/>
      <c r="G19" s="255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97</v>
      </c>
      <c r="T19" s="235" t="s">
        <v>97</v>
      </c>
      <c r="U19" s="235">
        <v>0.70299999999999996</v>
      </c>
      <c r="V19" s="235">
        <f>ROUND(E19*U19,2)</f>
        <v>20.56</v>
      </c>
      <c r="W19" s="235"/>
      <c r="X19" s="235" t="s">
        <v>99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100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2"/>
      <c r="B20" s="233"/>
      <c r="C20" s="264" t="s">
        <v>122</v>
      </c>
      <c r="D20" s="237"/>
      <c r="E20" s="238">
        <v>29.25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15"/>
      <c r="Z20" s="215"/>
      <c r="AA20" s="215"/>
      <c r="AB20" s="215"/>
      <c r="AC20" s="215"/>
      <c r="AD20" s="215"/>
      <c r="AE20" s="215"/>
      <c r="AF20" s="215"/>
      <c r="AG20" s="215" t="s">
        <v>102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56">
        <v>6</v>
      </c>
      <c r="B21" s="257" t="s">
        <v>123</v>
      </c>
      <c r="C21" s="266" t="s">
        <v>124</v>
      </c>
      <c r="D21" s="258" t="s">
        <v>125</v>
      </c>
      <c r="E21" s="259">
        <v>11</v>
      </c>
      <c r="F21" s="260"/>
      <c r="G21" s="261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8.1700000000000002E-3</v>
      </c>
      <c r="O21" s="234">
        <f>ROUND(E21*N21,2)</f>
        <v>0.09</v>
      </c>
      <c r="P21" s="234">
        <v>1</v>
      </c>
      <c r="Q21" s="234">
        <f>ROUND(E21*P21,2)</f>
        <v>11</v>
      </c>
      <c r="R21" s="235"/>
      <c r="S21" s="235" t="s">
        <v>97</v>
      </c>
      <c r="T21" s="235" t="s">
        <v>98</v>
      </c>
      <c r="U21" s="235">
        <v>5.1619999999999999</v>
      </c>
      <c r="V21" s="235">
        <f>ROUND(E21*U21,2)</f>
        <v>56.78</v>
      </c>
      <c r="W21" s="235"/>
      <c r="X21" s="235" t="s">
        <v>99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100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 x14ac:dyDescent="0.2">
      <c r="A22" s="250">
        <v>7</v>
      </c>
      <c r="B22" s="251" t="s">
        <v>126</v>
      </c>
      <c r="C22" s="263" t="s">
        <v>127</v>
      </c>
      <c r="D22" s="252" t="s">
        <v>121</v>
      </c>
      <c r="E22" s="253">
        <v>29.25</v>
      </c>
      <c r="F22" s="254"/>
      <c r="G22" s="255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1.26E-2</v>
      </c>
      <c r="Q22" s="234">
        <f>ROUND(E22*P22,2)</f>
        <v>0.37</v>
      </c>
      <c r="R22" s="235"/>
      <c r="S22" s="235" t="s">
        <v>97</v>
      </c>
      <c r="T22" s="235" t="s">
        <v>97</v>
      </c>
      <c r="U22" s="235">
        <v>0.33</v>
      </c>
      <c r="V22" s="235">
        <f>ROUND(E22*U22,2)</f>
        <v>9.65</v>
      </c>
      <c r="W22" s="235"/>
      <c r="X22" s="235" t="s">
        <v>99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100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2"/>
      <c r="B23" s="233"/>
      <c r="C23" s="264" t="s">
        <v>128</v>
      </c>
      <c r="D23" s="237"/>
      <c r="E23" s="238">
        <v>29.25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15"/>
      <c r="Z23" s="215"/>
      <c r="AA23" s="215"/>
      <c r="AB23" s="215"/>
      <c r="AC23" s="215"/>
      <c r="AD23" s="215"/>
      <c r="AE23" s="215"/>
      <c r="AF23" s="215"/>
      <c r="AG23" s="215" t="s">
        <v>102</v>
      </c>
      <c r="AH23" s="215">
        <v>5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50">
        <v>8</v>
      </c>
      <c r="B24" s="251" t="s">
        <v>129</v>
      </c>
      <c r="C24" s="263" t="s">
        <v>130</v>
      </c>
      <c r="D24" s="252" t="s">
        <v>131</v>
      </c>
      <c r="E24" s="253">
        <v>20</v>
      </c>
      <c r="F24" s="254"/>
      <c r="G24" s="255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9.2499999999999995E-3</v>
      </c>
      <c r="Q24" s="234">
        <f>ROUND(E24*P24,2)</f>
        <v>0.19</v>
      </c>
      <c r="R24" s="235"/>
      <c r="S24" s="235" t="s">
        <v>97</v>
      </c>
      <c r="T24" s="235" t="s">
        <v>97</v>
      </c>
      <c r="U24" s="235">
        <v>0.28699999999999998</v>
      </c>
      <c r="V24" s="235">
        <f>ROUND(E24*U24,2)</f>
        <v>5.74</v>
      </c>
      <c r="W24" s="235"/>
      <c r="X24" s="235" t="s">
        <v>99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100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2"/>
      <c r="B25" s="233"/>
      <c r="C25" s="264" t="s">
        <v>132</v>
      </c>
      <c r="D25" s="237"/>
      <c r="E25" s="238">
        <v>20</v>
      </c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15"/>
      <c r="Z25" s="215"/>
      <c r="AA25" s="215"/>
      <c r="AB25" s="215"/>
      <c r="AC25" s="215"/>
      <c r="AD25" s="215"/>
      <c r="AE25" s="215"/>
      <c r="AF25" s="215"/>
      <c r="AG25" s="215" t="s">
        <v>102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56">
        <v>9</v>
      </c>
      <c r="B26" s="257" t="s">
        <v>133</v>
      </c>
      <c r="C26" s="266" t="s">
        <v>134</v>
      </c>
      <c r="D26" s="258" t="s">
        <v>111</v>
      </c>
      <c r="E26" s="259">
        <v>1</v>
      </c>
      <c r="F26" s="260"/>
      <c r="G26" s="261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0.28499999999999998</v>
      </c>
      <c r="Q26" s="234">
        <f>ROUND(E26*P26,2)</f>
        <v>0.28999999999999998</v>
      </c>
      <c r="R26" s="235"/>
      <c r="S26" s="235" t="s">
        <v>97</v>
      </c>
      <c r="T26" s="235" t="s">
        <v>97</v>
      </c>
      <c r="U26" s="235">
        <v>1.8480000000000001</v>
      </c>
      <c r="V26" s="235">
        <f>ROUND(E26*U26,2)</f>
        <v>1.85</v>
      </c>
      <c r="W26" s="235"/>
      <c r="X26" s="235" t="s">
        <v>99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100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50">
        <v>10</v>
      </c>
      <c r="B27" s="251" t="s">
        <v>135</v>
      </c>
      <c r="C27" s="263" t="s">
        <v>136</v>
      </c>
      <c r="D27" s="252" t="s">
        <v>106</v>
      </c>
      <c r="E27" s="253">
        <v>0.128</v>
      </c>
      <c r="F27" s="254"/>
      <c r="G27" s="255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</v>
      </c>
      <c r="O27" s="234">
        <f>ROUND(E27*N27,2)</f>
        <v>0</v>
      </c>
      <c r="P27" s="234">
        <v>2.4</v>
      </c>
      <c r="Q27" s="234">
        <f>ROUND(E27*P27,2)</f>
        <v>0.31</v>
      </c>
      <c r="R27" s="235"/>
      <c r="S27" s="235" t="s">
        <v>116</v>
      </c>
      <c r="T27" s="235" t="s">
        <v>97</v>
      </c>
      <c r="U27" s="235">
        <v>16.085999999999999</v>
      </c>
      <c r="V27" s="235">
        <f>ROUND(E27*U27,2)</f>
        <v>2.06</v>
      </c>
      <c r="W27" s="235"/>
      <c r="X27" s="235" t="s">
        <v>99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100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2"/>
      <c r="B28" s="233"/>
      <c r="C28" s="264" t="s">
        <v>137</v>
      </c>
      <c r="D28" s="237"/>
      <c r="E28" s="238">
        <v>0.128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15"/>
      <c r="Z28" s="215"/>
      <c r="AA28" s="215"/>
      <c r="AB28" s="215"/>
      <c r="AC28" s="215"/>
      <c r="AD28" s="215"/>
      <c r="AE28" s="215"/>
      <c r="AF28" s="215"/>
      <c r="AG28" s="215" t="s">
        <v>102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56">
        <v>11</v>
      </c>
      <c r="B29" s="257" t="s">
        <v>138</v>
      </c>
      <c r="C29" s="266" t="s">
        <v>139</v>
      </c>
      <c r="D29" s="258" t="s">
        <v>140</v>
      </c>
      <c r="E29" s="259">
        <v>1</v>
      </c>
      <c r="F29" s="260"/>
      <c r="G29" s="261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5"/>
      <c r="S29" s="235" t="s">
        <v>116</v>
      </c>
      <c r="T29" s="235" t="s">
        <v>98</v>
      </c>
      <c r="U29" s="235">
        <v>0</v>
      </c>
      <c r="V29" s="235">
        <f>ROUND(E29*U29,2)</f>
        <v>0</v>
      </c>
      <c r="W29" s="235"/>
      <c r="X29" s="235" t="s">
        <v>99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100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56">
        <v>12</v>
      </c>
      <c r="B30" s="257" t="s">
        <v>141</v>
      </c>
      <c r="C30" s="266" t="s">
        <v>142</v>
      </c>
      <c r="D30" s="258" t="s">
        <v>140</v>
      </c>
      <c r="E30" s="259">
        <v>1</v>
      </c>
      <c r="F30" s="260"/>
      <c r="G30" s="261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5"/>
      <c r="S30" s="235" t="s">
        <v>116</v>
      </c>
      <c r="T30" s="235" t="s">
        <v>98</v>
      </c>
      <c r="U30" s="235">
        <v>0</v>
      </c>
      <c r="V30" s="235">
        <f>ROUND(E30*U30,2)</f>
        <v>0</v>
      </c>
      <c r="W30" s="235"/>
      <c r="X30" s="235" t="s">
        <v>99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100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2.5" outlineLevel="1" x14ac:dyDescent="0.2">
      <c r="A31" s="256">
        <v>13</v>
      </c>
      <c r="B31" s="257" t="s">
        <v>143</v>
      </c>
      <c r="C31" s="266" t="s">
        <v>144</v>
      </c>
      <c r="D31" s="258" t="s">
        <v>140</v>
      </c>
      <c r="E31" s="259">
        <v>1</v>
      </c>
      <c r="F31" s="260"/>
      <c r="G31" s="261">
        <f>ROUND(E31*F31,2)</f>
        <v>0</v>
      </c>
      <c r="H31" s="236"/>
      <c r="I31" s="235">
        <f>ROUND(E31*H31,2)</f>
        <v>0</v>
      </c>
      <c r="J31" s="236"/>
      <c r="K31" s="235">
        <f>ROUND(E31*J31,2)</f>
        <v>0</v>
      </c>
      <c r="L31" s="235">
        <v>21</v>
      </c>
      <c r="M31" s="235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5"/>
      <c r="S31" s="235" t="s">
        <v>116</v>
      </c>
      <c r="T31" s="235" t="s">
        <v>98</v>
      </c>
      <c r="U31" s="235">
        <v>0</v>
      </c>
      <c r="V31" s="235">
        <f>ROUND(E31*U31,2)</f>
        <v>0</v>
      </c>
      <c r="W31" s="235"/>
      <c r="X31" s="235" t="s">
        <v>99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100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50">
        <v>14</v>
      </c>
      <c r="B32" s="251" t="s">
        <v>145</v>
      </c>
      <c r="C32" s="263" t="s">
        <v>146</v>
      </c>
      <c r="D32" s="252" t="s">
        <v>121</v>
      </c>
      <c r="E32" s="253">
        <v>42</v>
      </c>
      <c r="F32" s="254"/>
      <c r="G32" s="255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21</v>
      </c>
      <c r="M32" s="235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5"/>
      <c r="S32" s="235" t="s">
        <v>97</v>
      </c>
      <c r="T32" s="235" t="s">
        <v>97</v>
      </c>
      <c r="U32" s="235">
        <v>0.34155000000000002</v>
      </c>
      <c r="V32" s="235">
        <f>ROUND(E32*U32,2)</f>
        <v>14.35</v>
      </c>
      <c r="W32" s="235"/>
      <c r="X32" s="235" t="s">
        <v>147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148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2"/>
      <c r="B33" s="233"/>
      <c r="C33" s="264" t="s">
        <v>149</v>
      </c>
      <c r="D33" s="237"/>
      <c r="E33" s="238">
        <v>42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15"/>
      <c r="Z33" s="215"/>
      <c r="AA33" s="215"/>
      <c r="AB33" s="215"/>
      <c r="AC33" s="215"/>
      <c r="AD33" s="215"/>
      <c r="AE33" s="215"/>
      <c r="AF33" s="215"/>
      <c r="AG33" s="215" t="s">
        <v>102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50">
        <v>15</v>
      </c>
      <c r="B34" s="251" t="s">
        <v>150</v>
      </c>
      <c r="C34" s="263" t="s">
        <v>151</v>
      </c>
      <c r="D34" s="252" t="s">
        <v>106</v>
      </c>
      <c r="E34" s="253">
        <v>8.4</v>
      </c>
      <c r="F34" s="254"/>
      <c r="G34" s="255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1.67</v>
      </c>
      <c r="O34" s="234">
        <f>ROUND(E34*N34,2)</f>
        <v>14.03</v>
      </c>
      <c r="P34" s="234">
        <v>0</v>
      </c>
      <c r="Q34" s="234">
        <f>ROUND(E34*P34,2)</f>
        <v>0</v>
      </c>
      <c r="R34" s="235" t="s">
        <v>152</v>
      </c>
      <c r="S34" s="235" t="s">
        <v>97</v>
      </c>
      <c r="T34" s="235" t="s">
        <v>97</v>
      </c>
      <c r="U34" s="235">
        <v>0</v>
      </c>
      <c r="V34" s="235">
        <f>ROUND(E34*U34,2)</f>
        <v>0</v>
      </c>
      <c r="W34" s="235"/>
      <c r="X34" s="235" t="s">
        <v>153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154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2"/>
      <c r="B35" s="233"/>
      <c r="C35" s="264" t="s">
        <v>155</v>
      </c>
      <c r="D35" s="237"/>
      <c r="E35" s="238">
        <v>8.4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15"/>
      <c r="Z35" s="215"/>
      <c r="AA35" s="215"/>
      <c r="AB35" s="215"/>
      <c r="AC35" s="215"/>
      <c r="AD35" s="215"/>
      <c r="AE35" s="215"/>
      <c r="AF35" s="215"/>
      <c r="AG35" s="215" t="s">
        <v>102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">
      <c r="A36" s="243" t="s">
        <v>92</v>
      </c>
      <c r="B36" s="244" t="s">
        <v>58</v>
      </c>
      <c r="C36" s="262" t="s">
        <v>59</v>
      </c>
      <c r="D36" s="245"/>
      <c r="E36" s="246"/>
      <c r="F36" s="247"/>
      <c r="G36" s="248">
        <f>SUMIF(AG37:AG50,"&lt;&gt;NOR",G37:G50)</f>
        <v>0</v>
      </c>
      <c r="H36" s="242"/>
      <c r="I36" s="242">
        <f>SUM(I37:I50)</f>
        <v>0</v>
      </c>
      <c r="J36" s="242"/>
      <c r="K36" s="242">
        <f>SUM(K37:K50)</f>
        <v>0</v>
      </c>
      <c r="L36" s="242"/>
      <c r="M36" s="242">
        <f>SUM(M37:M50)</f>
        <v>0</v>
      </c>
      <c r="N36" s="241"/>
      <c r="O36" s="241">
        <f>SUM(O37:O50)</f>
        <v>1.32</v>
      </c>
      <c r="P36" s="241"/>
      <c r="Q36" s="241">
        <f>SUM(Q37:Q50)</f>
        <v>0</v>
      </c>
      <c r="R36" s="242"/>
      <c r="S36" s="242"/>
      <c r="T36" s="242"/>
      <c r="U36" s="242"/>
      <c r="V36" s="242">
        <f>SUM(V37:V50)</f>
        <v>20.03</v>
      </c>
      <c r="W36" s="242"/>
      <c r="X36" s="242"/>
      <c r="AG36" t="s">
        <v>93</v>
      </c>
    </row>
    <row r="37" spans="1:60" ht="22.5" outlineLevel="1" x14ac:dyDescent="0.2">
      <c r="A37" s="256">
        <v>16</v>
      </c>
      <c r="B37" s="257" t="s">
        <v>156</v>
      </c>
      <c r="C37" s="266" t="s">
        <v>157</v>
      </c>
      <c r="D37" s="258" t="s">
        <v>111</v>
      </c>
      <c r="E37" s="259">
        <v>9</v>
      </c>
      <c r="F37" s="260"/>
      <c r="G37" s="261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0.125</v>
      </c>
      <c r="O37" s="234">
        <f>ROUND(E37*N37,2)</f>
        <v>1.1299999999999999</v>
      </c>
      <c r="P37" s="234">
        <v>0</v>
      </c>
      <c r="Q37" s="234">
        <f>ROUND(E37*P37,2)</f>
        <v>0</v>
      </c>
      <c r="R37" s="235"/>
      <c r="S37" s="235" t="s">
        <v>97</v>
      </c>
      <c r="T37" s="235" t="s">
        <v>98</v>
      </c>
      <c r="U37" s="235">
        <v>0.52</v>
      </c>
      <c r="V37" s="235">
        <f>ROUND(E37*U37,2)</f>
        <v>4.68</v>
      </c>
      <c r="W37" s="235"/>
      <c r="X37" s="235" t="s">
        <v>99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158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50">
        <v>17</v>
      </c>
      <c r="B38" s="251" t="s">
        <v>159</v>
      </c>
      <c r="C38" s="263" t="s">
        <v>160</v>
      </c>
      <c r="D38" s="252" t="s">
        <v>111</v>
      </c>
      <c r="E38" s="253">
        <v>36</v>
      </c>
      <c r="F38" s="254"/>
      <c r="G38" s="255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21</v>
      </c>
      <c r="M38" s="235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5"/>
      <c r="S38" s="235" t="s">
        <v>97</v>
      </c>
      <c r="T38" s="235" t="s">
        <v>117</v>
      </c>
      <c r="U38" s="235">
        <v>0.158</v>
      </c>
      <c r="V38" s="235">
        <f>ROUND(E38*U38,2)</f>
        <v>5.69</v>
      </c>
      <c r="W38" s="235"/>
      <c r="X38" s="235" t="s">
        <v>99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100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2"/>
      <c r="B39" s="233"/>
      <c r="C39" s="264" t="s">
        <v>161</v>
      </c>
      <c r="D39" s="237"/>
      <c r="E39" s="238">
        <v>36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15"/>
      <c r="Z39" s="215"/>
      <c r="AA39" s="215"/>
      <c r="AB39" s="215"/>
      <c r="AC39" s="215"/>
      <c r="AD39" s="215"/>
      <c r="AE39" s="215"/>
      <c r="AF39" s="215"/>
      <c r="AG39" s="215" t="s">
        <v>102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50">
        <v>18</v>
      </c>
      <c r="B40" s="251" t="s">
        <v>162</v>
      </c>
      <c r="C40" s="263" t="s">
        <v>163</v>
      </c>
      <c r="D40" s="252" t="s">
        <v>131</v>
      </c>
      <c r="E40" s="253">
        <v>21</v>
      </c>
      <c r="F40" s="254"/>
      <c r="G40" s="255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1.48E-3</v>
      </c>
      <c r="O40" s="234">
        <f>ROUND(E40*N40,2)</f>
        <v>0.03</v>
      </c>
      <c r="P40" s="234">
        <v>0</v>
      </c>
      <c r="Q40" s="234">
        <f>ROUND(E40*P40,2)</f>
        <v>0</v>
      </c>
      <c r="R40" s="235"/>
      <c r="S40" s="235" t="s">
        <v>97</v>
      </c>
      <c r="T40" s="235" t="s">
        <v>98</v>
      </c>
      <c r="U40" s="235">
        <v>0.3</v>
      </c>
      <c r="V40" s="235">
        <f>ROUND(E40*U40,2)</f>
        <v>6.3</v>
      </c>
      <c r="W40" s="235"/>
      <c r="X40" s="235" t="s">
        <v>99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100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2"/>
      <c r="B41" s="233"/>
      <c r="C41" s="264" t="s">
        <v>164</v>
      </c>
      <c r="D41" s="237"/>
      <c r="E41" s="238">
        <v>20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15"/>
      <c r="Z41" s="215"/>
      <c r="AA41" s="215"/>
      <c r="AB41" s="215"/>
      <c r="AC41" s="215"/>
      <c r="AD41" s="215"/>
      <c r="AE41" s="215"/>
      <c r="AF41" s="215"/>
      <c r="AG41" s="215" t="s">
        <v>102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32"/>
      <c r="B42" s="233"/>
      <c r="C42" s="265" t="s">
        <v>165</v>
      </c>
      <c r="D42" s="239"/>
      <c r="E42" s="240">
        <v>1</v>
      </c>
      <c r="F42" s="235"/>
      <c r="G42" s="235"/>
      <c r="H42" s="235"/>
      <c r="I42" s="235"/>
      <c r="J42" s="235"/>
      <c r="K42" s="235"/>
      <c r="L42" s="235"/>
      <c r="M42" s="235"/>
      <c r="N42" s="234"/>
      <c r="O42" s="234"/>
      <c r="P42" s="234"/>
      <c r="Q42" s="234"/>
      <c r="R42" s="235"/>
      <c r="S42" s="235"/>
      <c r="T42" s="235"/>
      <c r="U42" s="235"/>
      <c r="V42" s="235"/>
      <c r="W42" s="235"/>
      <c r="X42" s="235"/>
      <c r="Y42" s="215"/>
      <c r="Z42" s="215"/>
      <c r="AA42" s="215"/>
      <c r="AB42" s="215"/>
      <c r="AC42" s="215"/>
      <c r="AD42" s="215"/>
      <c r="AE42" s="215"/>
      <c r="AF42" s="215"/>
      <c r="AG42" s="215" t="s">
        <v>102</v>
      </c>
      <c r="AH42" s="215">
        <v>4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56">
        <v>19</v>
      </c>
      <c r="B43" s="257" t="s">
        <v>166</v>
      </c>
      <c r="C43" s="266" t="s">
        <v>167</v>
      </c>
      <c r="D43" s="258" t="s">
        <v>111</v>
      </c>
      <c r="E43" s="259">
        <v>1</v>
      </c>
      <c r="F43" s="260"/>
      <c r="G43" s="261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5"/>
      <c r="S43" s="235" t="s">
        <v>97</v>
      </c>
      <c r="T43" s="235" t="s">
        <v>97</v>
      </c>
      <c r="U43" s="235">
        <v>3.36</v>
      </c>
      <c r="V43" s="235">
        <f>ROUND(E43*U43,2)</f>
        <v>3.36</v>
      </c>
      <c r="W43" s="235"/>
      <c r="X43" s="235" t="s">
        <v>99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100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33.75" outlineLevel="1" x14ac:dyDescent="0.2">
      <c r="A44" s="250">
        <v>20</v>
      </c>
      <c r="B44" s="251" t="s">
        <v>168</v>
      </c>
      <c r="C44" s="263" t="s">
        <v>169</v>
      </c>
      <c r="D44" s="252" t="s">
        <v>131</v>
      </c>
      <c r="E44" s="253">
        <v>21</v>
      </c>
      <c r="F44" s="254"/>
      <c r="G44" s="255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2.3999999999999998E-3</v>
      </c>
      <c r="O44" s="234">
        <f>ROUND(E44*N44,2)</f>
        <v>0.05</v>
      </c>
      <c r="P44" s="234">
        <v>0</v>
      </c>
      <c r="Q44" s="234">
        <f>ROUND(E44*P44,2)</f>
        <v>0</v>
      </c>
      <c r="R44" s="235"/>
      <c r="S44" s="235" t="s">
        <v>116</v>
      </c>
      <c r="T44" s="235" t="s">
        <v>98</v>
      </c>
      <c r="U44" s="235">
        <v>0</v>
      </c>
      <c r="V44" s="235">
        <f>ROUND(E44*U44,2)</f>
        <v>0</v>
      </c>
      <c r="W44" s="235"/>
      <c r="X44" s="235" t="s">
        <v>153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170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32"/>
      <c r="B45" s="233"/>
      <c r="C45" s="264" t="s">
        <v>171</v>
      </c>
      <c r="D45" s="237"/>
      <c r="E45" s="238">
        <v>21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15"/>
      <c r="Z45" s="215"/>
      <c r="AA45" s="215"/>
      <c r="AB45" s="215"/>
      <c r="AC45" s="215"/>
      <c r="AD45" s="215"/>
      <c r="AE45" s="215"/>
      <c r="AF45" s="215"/>
      <c r="AG45" s="215" t="s">
        <v>102</v>
      </c>
      <c r="AH45" s="215">
        <v>5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50">
        <v>21</v>
      </c>
      <c r="B46" s="251" t="s">
        <v>172</v>
      </c>
      <c r="C46" s="263" t="s">
        <v>173</v>
      </c>
      <c r="D46" s="252" t="s">
        <v>131</v>
      </c>
      <c r="E46" s="253">
        <v>63</v>
      </c>
      <c r="F46" s="254"/>
      <c r="G46" s="255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5" t="s">
        <v>152</v>
      </c>
      <c r="S46" s="235" t="s">
        <v>97</v>
      </c>
      <c r="T46" s="235" t="s">
        <v>97</v>
      </c>
      <c r="U46" s="235">
        <v>0</v>
      </c>
      <c r="V46" s="235">
        <f>ROUND(E46*U46,2)</f>
        <v>0</v>
      </c>
      <c r="W46" s="235"/>
      <c r="X46" s="235" t="s">
        <v>153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154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2"/>
      <c r="B47" s="233"/>
      <c r="C47" s="264" t="s">
        <v>174</v>
      </c>
      <c r="D47" s="237"/>
      <c r="E47" s="238">
        <v>63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15"/>
      <c r="Z47" s="215"/>
      <c r="AA47" s="215"/>
      <c r="AB47" s="215"/>
      <c r="AC47" s="215"/>
      <c r="AD47" s="215"/>
      <c r="AE47" s="215"/>
      <c r="AF47" s="215"/>
      <c r="AG47" s="215" t="s">
        <v>102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56">
        <v>22</v>
      </c>
      <c r="B48" s="257" t="s">
        <v>175</v>
      </c>
      <c r="C48" s="266" t="s">
        <v>176</v>
      </c>
      <c r="D48" s="258" t="s">
        <v>111</v>
      </c>
      <c r="E48" s="259">
        <v>3</v>
      </c>
      <c r="F48" s="260"/>
      <c r="G48" s="261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5" t="s">
        <v>152</v>
      </c>
      <c r="S48" s="235" t="s">
        <v>97</v>
      </c>
      <c r="T48" s="235" t="s">
        <v>97</v>
      </c>
      <c r="U48" s="235">
        <v>0</v>
      </c>
      <c r="V48" s="235">
        <f>ROUND(E48*U48,2)</f>
        <v>0</v>
      </c>
      <c r="W48" s="235"/>
      <c r="X48" s="235" t="s">
        <v>153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154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33.75" outlineLevel="1" x14ac:dyDescent="0.2">
      <c r="A49" s="256">
        <v>23</v>
      </c>
      <c r="B49" s="257" t="s">
        <v>177</v>
      </c>
      <c r="C49" s="266" t="s">
        <v>178</v>
      </c>
      <c r="D49" s="258" t="s">
        <v>111</v>
      </c>
      <c r="E49" s="259">
        <v>9</v>
      </c>
      <c r="F49" s="260"/>
      <c r="G49" s="261">
        <f>ROUND(E49*F49,2)</f>
        <v>0</v>
      </c>
      <c r="H49" s="236"/>
      <c r="I49" s="235">
        <f>ROUND(E49*H49,2)</f>
        <v>0</v>
      </c>
      <c r="J49" s="236"/>
      <c r="K49" s="235">
        <f>ROUND(E49*J49,2)</f>
        <v>0</v>
      </c>
      <c r="L49" s="235">
        <v>21</v>
      </c>
      <c r="M49" s="235">
        <f>G49*(1+L49/100)</f>
        <v>0</v>
      </c>
      <c r="N49" s="234">
        <v>7.0000000000000001E-3</v>
      </c>
      <c r="O49" s="234">
        <f>ROUND(E49*N49,2)</f>
        <v>0.06</v>
      </c>
      <c r="P49" s="234">
        <v>0</v>
      </c>
      <c r="Q49" s="234">
        <f>ROUND(E49*P49,2)</f>
        <v>0</v>
      </c>
      <c r="R49" s="235" t="s">
        <v>152</v>
      </c>
      <c r="S49" s="235" t="s">
        <v>97</v>
      </c>
      <c r="T49" s="235" t="s">
        <v>98</v>
      </c>
      <c r="U49" s="235">
        <v>0</v>
      </c>
      <c r="V49" s="235">
        <f>ROUND(E49*U49,2)</f>
        <v>0</v>
      </c>
      <c r="W49" s="235"/>
      <c r="X49" s="235" t="s">
        <v>153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170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2.5" outlineLevel="1" x14ac:dyDescent="0.2">
      <c r="A50" s="256">
        <v>24</v>
      </c>
      <c r="B50" s="257" t="s">
        <v>179</v>
      </c>
      <c r="C50" s="266" t="s">
        <v>180</v>
      </c>
      <c r="D50" s="258" t="s">
        <v>111</v>
      </c>
      <c r="E50" s="259">
        <v>1</v>
      </c>
      <c r="F50" s="260"/>
      <c r="G50" s="261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21</v>
      </c>
      <c r="M50" s="235">
        <f>G50*(1+L50/100)</f>
        <v>0</v>
      </c>
      <c r="N50" s="234">
        <v>5.1999999999999998E-2</v>
      </c>
      <c r="O50" s="234">
        <f>ROUND(E50*N50,2)</f>
        <v>0.05</v>
      </c>
      <c r="P50" s="234">
        <v>0</v>
      </c>
      <c r="Q50" s="234">
        <f>ROUND(E50*P50,2)</f>
        <v>0</v>
      </c>
      <c r="R50" s="235"/>
      <c r="S50" s="235" t="s">
        <v>116</v>
      </c>
      <c r="T50" s="235" t="s">
        <v>98</v>
      </c>
      <c r="U50" s="235">
        <v>0</v>
      </c>
      <c r="V50" s="235">
        <f>ROUND(E50*U50,2)</f>
        <v>0</v>
      </c>
      <c r="W50" s="235"/>
      <c r="X50" s="235" t="s">
        <v>153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154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x14ac:dyDescent="0.2">
      <c r="A51" s="243" t="s">
        <v>92</v>
      </c>
      <c r="B51" s="244" t="s">
        <v>60</v>
      </c>
      <c r="C51" s="262" t="s">
        <v>61</v>
      </c>
      <c r="D51" s="245"/>
      <c r="E51" s="246"/>
      <c r="F51" s="247"/>
      <c r="G51" s="248">
        <f>SUMIF(AG52:AG52,"&lt;&gt;NOR",G52:G52)</f>
        <v>0</v>
      </c>
      <c r="H51" s="242"/>
      <c r="I51" s="242">
        <f>SUM(I52:I52)</f>
        <v>0</v>
      </c>
      <c r="J51" s="242"/>
      <c r="K51" s="242">
        <f>SUM(K52:K52)</f>
        <v>0</v>
      </c>
      <c r="L51" s="242"/>
      <c r="M51" s="242">
        <f>SUM(M52:M52)</f>
        <v>0</v>
      </c>
      <c r="N51" s="241"/>
      <c r="O51" s="241">
        <f>SUM(O52:O52)</f>
        <v>0</v>
      </c>
      <c r="P51" s="241"/>
      <c r="Q51" s="241">
        <f>SUM(Q52:Q52)</f>
        <v>0</v>
      </c>
      <c r="R51" s="242"/>
      <c r="S51" s="242"/>
      <c r="T51" s="242"/>
      <c r="U51" s="242"/>
      <c r="V51" s="242">
        <f>SUM(V52:V52)</f>
        <v>0</v>
      </c>
      <c r="W51" s="242"/>
      <c r="X51" s="242"/>
      <c r="AG51" t="s">
        <v>93</v>
      </c>
    </row>
    <row r="52" spans="1:60" outlineLevel="1" x14ac:dyDescent="0.2">
      <c r="A52" s="256">
        <v>25</v>
      </c>
      <c r="B52" s="257" t="s">
        <v>181</v>
      </c>
      <c r="C52" s="266" t="s">
        <v>182</v>
      </c>
      <c r="D52" s="258" t="s">
        <v>140</v>
      </c>
      <c r="E52" s="259">
        <v>1</v>
      </c>
      <c r="F52" s="260"/>
      <c r="G52" s="261">
        <f>ROUND(E52*F52,2)</f>
        <v>0</v>
      </c>
      <c r="H52" s="236"/>
      <c r="I52" s="235">
        <f>ROUND(E52*H52,2)</f>
        <v>0</v>
      </c>
      <c r="J52" s="236"/>
      <c r="K52" s="235">
        <f>ROUND(E52*J52,2)</f>
        <v>0</v>
      </c>
      <c r="L52" s="235">
        <v>21</v>
      </c>
      <c r="M52" s="235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5"/>
      <c r="S52" s="235" t="s">
        <v>116</v>
      </c>
      <c r="T52" s="235" t="s">
        <v>98</v>
      </c>
      <c r="U52" s="235">
        <v>0</v>
      </c>
      <c r="V52" s="235">
        <f>ROUND(E52*U52,2)</f>
        <v>0</v>
      </c>
      <c r="W52" s="235"/>
      <c r="X52" s="235" t="s">
        <v>99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100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x14ac:dyDescent="0.2">
      <c r="A53" s="243" t="s">
        <v>92</v>
      </c>
      <c r="B53" s="244" t="s">
        <v>62</v>
      </c>
      <c r="C53" s="262" t="s">
        <v>63</v>
      </c>
      <c r="D53" s="245"/>
      <c r="E53" s="246"/>
      <c r="F53" s="247"/>
      <c r="G53" s="248">
        <f>SUMIF(AG54:AG56,"&lt;&gt;NOR",G54:G56)</f>
        <v>0</v>
      </c>
      <c r="H53" s="242"/>
      <c r="I53" s="242">
        <f>SUM(I54:I56)</f>
        <v>0</v>
      </c>
      <c r="J53" s="242"/>
      <c r="K53" s="242">
        <f>SUM(K54:K56)</f>
        <v>0</v>
      </c>
      <c r="L53" s="242"/>
      <c r="M53" s="242">
        <f>SUM(M54:M56)</f>
        <v>0</v>
      </c>
      <c r="N53" s="241"/>
      <c r="O53" s="241">
        <f>SUM(O54:O56)</f>
        <v>0</v>
      </c>
      <c r="P53" s="241"/>
      <c r="Q53" s="241">
        <f>SUM(Q54:Q56)</f>
        <v>0</v>
      </c>
      <c r="R53" s="242"/>
      <c r="S53" s="242"/>
      <c r="T53" s="242"/>
      <c r="U53" s="242"/>
      <c r="V53" s="242">
        <f>SUM(V54:V56)</f>
        <v>3.87</v>
      </c>
      <c r="W53" s="242"/>
      <c r="X53" s="242"/>
      <c r="AG53" t="s">
        <v>93</v>
      </c>
    </row>
    <row r="54" spans="1:60" outlineLevel="1" x14ac:dyDescent="0.2">
      <c r="A54" s="256">
        <v>26</v>
      </c>
      <c r="B54" s="257" t="s">
        <v>183</v>
      </c>
      <c r="C54" s="266" t="s">
        <v>184</v>
      </c>
      <c r="D54" s="258" t="s">
        <v>96</v>
      </c>
      <c r="E54" s="259">
        <v>12.14575</v>
      </c>
      <c r="F54" s="260"/>
      <c r="G54" s="261">
        <f>ROUND(E54*F54,2)</f>
        <v>0</v>
      </c>
      <c r="H54" s="236"/>
      <c r="I54" s="235">
        <f>ROUND(E54*H54,2)</f>
        <v>0</v>
      </c>
      <c r="J54" s="236"/>
      <c r="K54" s="235">
        <f>ROUND(E54*J54,2)</f>
        <v>0</v>
      </c>
      <c r="L54" s="235">
        <v>21</v>
      </c>
      <c r="M54" s="235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5"/>
      <c r="S54" s="235" t="s">
        <v>97</v>
      </c>
      <c r="T54" s="235" t="s">
        <v>97</v>
      </c>
      <c r="U54" s="235">
        <v>0.27700000000000002</v>
      </c>
      <c r="V54" s="235">
        <f>ROUND(E54*U54,2)</f>
        <v>3.36</v>
      </c>
      <c r="W54" s="235"/>
      <c r="X54" s="235" t="s">
        <v>185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186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56">
        <v>27</v>
      </c>
      <c r="B55" s="257" t="s">
        <v>187</v>
      </c>
      <c r="C55" s="266" t="s">
        <v>188</v>
      </c>
      <c r="D55" s="258" t="s">
        <v>96</v>
      </c>
      <c r="E55" s="259">
        <v>12.14575</v>
      </c>
      <c r="F55" s="260"/>
      <c r="G55" s="261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5"/>
      <c r="S55" s="235" t="s">
        <v>97</v>
      </c>
      <c r="T55" s="235" t="s">
        <v>97</v>
      </c>
      <c r="U55" s="235">
        <v>4.2000000000000003E-2</v>
      </c>
      <c r="V55" s="235">
        <f>ROUND(E55*U55,2)</f>
        <v>0.51</v>
      </c>
      <c r="W55" s="235"/>
      <c r="X55" s="235" t="s">
        <v>185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186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56">
        <v>28</v>
      </c>
      <c r="B56" s="257" t="s">
        <v>189</v>
      </c>
      <c r="C56" s="266" t="s">
        <v>190</v>
      </c>
      <c r="D56" s="258" t="s">
        <v>96</v>
      </c>
      <c r="E56" s="259">
        <v>12.14575</v>
      </c>
      <c r="F56" s="260"/>
      <c r="G56" s="261">
        <f>ROUND(E56*F56,2)</f>
        <v>0</v>
      </c>
      <c r="H56" s="236"/>
      <c r="I56" s="235">
        <f>ROUND(E56*H56,2)</f>
        <v>0</v>
      </c>
      <c r="J56" s="236"/>
      <c r="K56" s="235">
        <f>ROUND(E56*J56,2)</f>
        <v>0</v>
      </c>
      <c r="L56" s="235">
        <v>21</v>
      </c>
      <c r="M56" s="235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5"/>
      <c r="S56" s="235" t="s">
        <v>97</v>
      </c>
      <c r="T56" s="235" t="s">
        <v>97</v>
      </c>
      <c r="U56" s="235">
        <v>0</v>
      </c>
      <c r="V56" s="235">
        <f>ROUND(E56*U56,2)</f>
        <v>0</v>
      </c>
      <c r="W56" s="235"/>
      <c r="X56" s="235" t="s">
        <v>185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186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x14ac:dyDescent="0.2">
      <c r="A57" s="243" t="s">
        <v>92</v>
      </c>
      <c r="B57" s="244" t="s">
        <v>65</v>
      </c>
      <c r="C57" s="262" t="s">
        <v>29</v>
      </c>
      <c r="D57" s="245"/>
      <c r="E57" s="246"/>
      <c r="F57" s="247"/>
      <c r="G57" s="248">
        <f>SUMIF(AG58:AG60,"&lt;&gt;NOR",G58:G60)</f>
        <v>0</v>
      </c>
      <c r="H57" s="242"/>
      <c r="I57" s="242">
        <f>SUM(I58:I60)</f>
        <v>0</v>
      </c>
      <c r="J57" s="242"/>
      <c r="K57" s="242">
        <f>SUM(K58:K60)</f>
        <v>0</v>
      </c>
      <c r="L57" s="242"/>
      <c r="M57" s="242">
        <f>SUM(M58:M60)</f>
        <v>0</v>
      </c>
      <c r="N57" s="241"/>
      <c r="O57" s="241">
        <f>SUM(O58:O60)</f>
        <v>0</v>
      </c>
      <c r="P57" s="241"/>
      <c r="Q57" s="241">
        <f>SUM(Q58:Q60)</f>
        <v>0</v>
      </c>
      <c r="R57" s="242"/>
      <c r="S57" s="242"/>
      <c r="T57" s="242"/>
      <c r="U57" s="242"/>
      <c r="V57" s="242">
        <f>SUM(V58:V60)</f>
        <v>0</v>
      </c>
      <c r="W57" s="242"/>
      <c r="X57" s="242"/>
      <c r="AG57" t="s">
        <v>93</v>
      </c>
    </row>
    <row r="58" spans="1:60" ht="22.5" outlineLevel="1" x14ac:dyDescent="0.2">
      <c r="A58" s="256">
        <v>29</v>
      </c>
      <c r="B58" s="257" t="s">
        <v>191</v>
      </c>
      <c r="C58" s="266" t="s">
        <v>192</v>
      </c>
      <c r="D58" s="258" t="s">
        <v>193</v>
      </c>
      <c r="E58" s="259">
        <v>1</v>
      </c>
      <c r="F58" s="260"/>
      <c r="G58" s="261">
        <f>ROUND(E58*F58,2)</f>
        <v>0</v>
      </c>
      <c r="H58" s="236"/>
      <c r="I58" s="235">
        <f>ROUND(E58*H58,2)</f>
        <v>0</v>
      </c>
      <c r="J58" s="236"/>
      <c r="K58" s="235">
        <f>ROUND(E58*J58,2)</f>
        <v>0</v>
      </c>
      <c r="L58" s="235">
        <v>21</v>
      </c>
      <c r="M58" s="235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5"/>
      <c r="S58" s="235" t="s">
        <v>116</v>
      </c>
      <c r="T58" s="235" t="s">
        <v>98</v>
      </c>
      <c r="U58" s="235">
        <v>0</v>
      </c>
      <c r="V58" s="235">
        <f>ROUND(E58*U58,2)</f>
        <v>0</v>
      </c>
      <c r="W58" s="235"/>
      <c r="X58" s="235" t="s">
        <v>194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195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56">
        <v>30</v>
      </c>
      <c r="B59" s="257" t="s">
        <v>196</v>
      </c>
      <c r="C59" s="266" t="s">
        <v>197</v>
      </c>
      <c r="D59" s="258" t="s">
        <v>193</v>
      </c>
      <c r="E59" s="259">
        <v>1</v>
      </c>
      <c r="F59" s="260"/>
      <c r="G59" s="261">
        <f>ROUND(E59*F59,2)</f>
        <v>0</v>
      </c>
      <c r="H59" s="236"/>
      <c r="I59" s="235">
        <f>ROUND(E59*H59,2)</f>
        <v>0</v>
      </c>
      <c r="J59" s="236"/>
      <c r="K59" s="235">
        <f>ROUND(E59*J59,2)</f>
        <v>0</v>
      </c>
      <c r="L59" s="235">
        <v>21</v>
      </c>
      <c r="M59" s="235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5"/>
      <c r="S59" s="235" t="s">
        <v>116</v>
      </c>
      <c r="T59" s="235" t="s">
        <v>98</v>
      </c>
      <c r="U59" s="235">
        <v>0</v>
      </c>
      <c r="V59" s="235">
        <f>ROUND(E59*U59,2)</f>
        <v>0</v>
      </c>
      <c r="W59" s="235"/>
      <c r="X59" s="235" t="s">
        <v>194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195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50">
        <v>31</v>
      </c>
      <c r="B60" s="251" t="s">
        <v>198</v>
      </c>
      <c r="C60" s="263" t="s">
        <v>199</v>
      </c>
      <c r="D60" s="252" t="s">
        <v>193</v>
      </c>
      <c r="E60" s="253">
        <v>1</v>
      </c>
      <c r="F60" s="254"/>
      <c r="G60" s="255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21</v>
      </c>
      <c r="M60" s="235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5"/>
      <c r="S60" s="235" t="s">
        <v>116</v>
      </c>
      <c r="T60" s="235" t="s">
        <v>98</v>
      </c>
      <c r="U60" s="235">
        <v>0</v>
      </c>
      <c r="V60" s="235">
        <f>ROUND(E60*U60,2)</f>
        <v>0</v>
      </c>
      <c r="W60" s="235"/>
      <c r="X60" s="235" t="s">
        <v>194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195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">
      <c r="A61" s="3"/>
      <c r="B61" s="4"/>
      <c r="C61" s="26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79</v>
      </c>
    </row>
    <row r="62" spans="1:60" x14ac:dyDescent="0.2">
      <c r="A62" s="218"/>
      <c r="B62" s="219" t="s">
        <v>31</v>
      </c>
      <c r="C62" s="268"/>
      <c r="D62" s="220"/>
      <c r="E62" s="221"/>
      <c r="F62" s="221"/>
      <c r="G62" s="249">
        <f>G8+G18+G36+G51+G53+G57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200</v>
      </c>
    </row>
    <row r="63" spans="1:60" x14ac:dyDescent="0.2">
      <c r="A63" s="3"/>
      <c r="B63" s="4"/>
      <c r="C63" s="26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26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22" t="s">
        <v>201</v>
      </c>
      <c r="B65" s="222"/>
      <c r="C65" s="269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23"/>
      <c r="B66" s="224"/>
      <c r="C66" s="270"/>
      <c r="D66" s="224"/>
      <c r="E66" s="224"/>
      <c r="F66" s="224"/>
      <c r="G66" s="22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G66" t="s">
        <v>202</v>
      </c>
    </row>
    <row r="67" spans="1:33" x14ac:dyDescent="0.2">
      <c r="A67" s="226"/>
      <c r="B67" s="227"/>
      <c r="C67" s="271"/>
      <c r="D67" s="227"/>
      <c r="E67" s="227"/>
      <c r="F67" s="227"/>
      <c r="G67" s="22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26"/>
      <c r="B68" s="227"/>
      <c r="C68" s="271"/>
      <c r="D68" s="227"/>
      <c r="E68" s="227"/>
      <c r="F68" s="227"/>
      <c r="G68" s="22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26"/>
      <c r="B69" s="227"/>
      <c r="C69" s="271"/>
      <c r="D69" s="227"/>
      <c r="E69" s="227"/>
      <c r="F69" s="227"/>
      <c r="G69" s="22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29"/>
      <c r="B70" s="230"/>
      <c r="C70" s="272"/>
      <c r="D70" s="230"/>
      <c r="E70" s="230"/>
      <c r="F70" s="230"/>
      <c r="G70" s="2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3"/>
      <c r="B71" s="4"/>
      <c r="C71" s="26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C72" s="273"/>
      <c r="D72" s="10"/>
      <c r="AG72" t="s">
        <v>203</v>
      </c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65:C65"/>
    <mergeCell ref="A66:G7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Šimkovič</dc:creator>
  <cp:lastModifiedBy>Andrej Šimkovič</cp:lastModifiedBy>
  <cp:lastPrinted>2019-03-19T12:27:02Z</cp:lastPrinted>
  <dcterms:created xsi:type="dcterms:W3CDTF">2009-04-08T07:15:50Z</dcterms:created>
  <dcterms:modified xsi:type="dcterms:W3CDTF">2022-05-12T07:26:54Z</dcterms:modified>
</cp:coreProperties>
</file>