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Fujitsu\Desktop\"/>
    </mc:Choice>
  </mc:AlternateContent>
  <xr:revisionPtr revIDLastSave="0" documentId="13_ncr:1_{593442E9-D13D-41EE-B4AF-F1222F1B0C3D}" xr6:coauthVersionLast="47" xr6:coauthVersionMax="47" xr10:uidLastSave="{00000000-0000-0000-0000-000000000000}"/>
  <bookViews>
    <workbookView xWindow="-120" yWindow="-120" windowWidth="20730" windowHeight="11310" activeTab="1" xr2:uid="{00000000-000D-0000-FFFF-FFFF00000000}"/>
  </bookViews>
  <sheets>
    <sheet name="Pokyny pro vyplnění" sheetId="11" r:id="rId1"/>
    <sheet name="Stavba" sheetId="1" r:id="rId2"/>
    <sheet name="VzorPolozky" sheetId="10" state="hidden" r:id="rId3"/>
    <sheet name="01 D.1.1 Pol" sheetId="12" r:id="rId4"/>
    <sheet name="02 D.1.2 Pol" sheetId="13" r:id="rId5"/>
    <sheet name="03 D.1.3 Pol" sheetId="14" r:id="rId6"/>
    <sheet name="04 D.1.4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D.1.1 Pol'!$1:$7</definedName>
    <definedName name="_xlnm.Print_Titles" localSheetId="4">'02 D.1.2 Pol'!$1:$7</definedName>
    <definedName name="_xlnm.Print_Titles" localSheetId="5">'03 D.1.3 Pol'!$1:$7</definedName>
    <definedName name="_xlnm.Print_Titles" localSheetId="6">'04 D.1.4 Pol'!$1:$7</definedName>
    <definedName name="oadresa">Stavba!$D$6</definedName>
    <definedName name="Objednatel" localSheetId="1">Stavba!$D$5</definedName>
    <definedName name="Objekt" localSheetId="1">Stavba!$B$38</definedName>
    <definedName name="_xlnm.Print_Area" localSheetId="3">'01 D.1.1 Pol'!$A$1:$X$1243</definedName>
    <definedName name="_xlnm.Print_Area" localSheetId="4">'02 D.1.2 Pol'!$A$1:$X$26</definedName>
    <definedName name="_xlnm.Print_Area" localSheetId="5">'03 D.1.3 Pol'!$A$1:$X$33</definedName>
    <definedName name="_xlnm.Print_Area" localSheetId="6">'04 D.1.4 Pol'!$A$1:$X$120</definedName>
    <definedName name="_xlnm.Print_Area" localSheetId="1">Stavba!$A$1:$J$99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0" i="1" l="1"/>
  <c r="I70" i="1"/>
  <c r="I67" i="1"/>
  <c r="G48" i="1"/>
  <c r="H48" i="1" s="1"/>
  <c r="I48" i="1" s="1"/>
  <c r="F48" i="1"/>
  <c r="F47" i="1"/>
  <c r="F46" i="1"/>
  <c r="F45" i="1"/>
  <c r="G44" i="1"/>
  <c r="H44" i="1" s="1"/>
  <c r="I44" i="1" s="1"/>
  <c r="F44" i="1"/>
  <c r="F43" i="1"/>
  <c r="BA68" i="15"/>
  <c r="BA66" i="15"/>
  <c r="BA60" i="15"/>
  <c r="BA59" i="15"/>
  <c r="BA57" i="15"/>
  <c r="BA50" i="15"/>
  <c r="BA36" i="15"/>
  <c r="G9" i="15"/>
  <c r="I9" i="15"/>
  <c r="I8" i="15" s="1"/>
  <c r="K9" i="15"/>
  <c r="M9" i="15"/>
  <c r="O9" i="15"/>
  <c r="Q9" i="15"/>
  <c r="Q8" i="15" s="1"/>
  <c r="V9" i="15"/>
  <c r="G10" i="15"/>
  <c r="M10" i="15" s="1"/>
  <c r="I10" i="15"/>
  <c r="K10" i="15"/>
  <c r="K8" i="15" s="1"/>
  <c r="O10" i="15"/>
  <c r="O8" i="15" s="1"/>
  <c r="Q10" i="15"/>
  <c r="V10" i="15"/>
  <c r="V8" i="15" s="1"/>
  <c r="G11" i="15"/>
  <c r="I11" i="15"/>
  <c r="K11" i="15"/>
  <c r="M11" i="15"/>
  <c r="O11" i="15"/>
  <c r="Q11" i="15"/>
  <c r="V11" i="15"/>
  <c r="G12" i="15"/>
  <c r="M12" i="15" s="1"/>
  <c r="I12" i="15"/>
  <c r="K12" i="15"/>
  <c r="O12" i="15"/>
  <c r="Q12" i="15"/>
  <c r="V12" i="15"/>
  <c r="G13" i="15"/>
  <c r="I13" i="15"/>
  <c r="K13" i="15"/>
  <c r="M13" i="15"/>
  <c r="O13" i="15"/>
  <c r="Q13" i="15"/>
  <c r="V13" i="15"/>
  <c r="G14" i="15"/>
  <c r="O14" i="15"/>
  <c r="G15" i="15"/>
  <c r="I15" i="15"/>
  <c r="I14" i="15" s="1"/>
  <c r="K15" i="15"/>
  <c r="M15" i="15"/>
  <c r="O15" i="15"/>
  <c r="Q15" i="15"/>
  <c r="Q14" i="15" s="1"/>
  <c r="V15" i="15"/>
  <c r="G16" i="15"/>
  <c r="M16" i="15" s="1"/>
  <c r="I16" i="15"/>
  <c r="K16" i="15"/>
  <c r="K14" i="15" s="1"/>
  <c r="O16" i="15"/>
  <c r="Q16" i="15"/>
  <c r="V16" i="15"/>
  <c r="V14" i="15" s="1"/>
  <c r="G17" i="15"/>
  <c r="I17" i="15"/>
  <c r="K17" i="15"/>
  <c r="M17" i="15"/>
  <c r="O17" i="15"/>
  <c r="Q17" i="15"/>
  <c r="V17" i="15"/>
  <c r="G24" i="15"/>
  <c r="I24" i="15"/>
  <c r="I23" i="15" s="1"/>
  <c r="K24" i="15"/>
  <c r="M24" i="15"/>
  <c r="O24" i="15"/>
  <c r="Q24" i="15"/>
  <c r="Q23" i="15" s="1"/>
  <c r="V24" i="15"/>
  <c r="G25" i="15"/>
  <c r="M25" i="15" s="1"/>
  <c r="I25" i="15"/>
  <c r="K25" i="15"/>
  <c r="K23" i="15" s="1"/>
  <c r="O25" i="15"/>
  <c r="Q25" i="15"/>
  <c r="V25" i="15"/>
  <c r="V23" i="15" s="1"/>
  <c r="G26" i="15"/>
  <c r="I26" i="15"/>
  <c r="K26" i="15"/>
  <c r="M26" i="15"/>
  <c r="O26" i="15"/>
  <c r="Q26" i="15"/>
  <c r="V26" i="15"/>
  <c r="G27" i="15"/>
  <c r="M27" i="15" s="1"/>
  <c r="I27" i="15"/>
  <c r="K27" i="15"/>
  <c r="O27" i="15"/>
  <c r="O23" i="15" s="1"/>
  <c r="Q27" i="15"/>
  <c r="V27" i="15"/>
  <c r="G29" i="15"/>
  <c r="G28" i="15" s="1"/>
  <c r="I82" i="1" s="1"/>
  <c r="I29" i="15"/>
  <c r="K29" i="15"/>
  <c r="K28" i="15" s="1"/>
  <c r="O29" i="15"/>
  <c r="O28" i="15" s="1"/>
  <c r="Q29" i="15"/>
  <c r="V29" i="15"/>
  <c r="V28" i="15" s="1"/>
  <c r="G30" i="15"/>
  <c r="I30" i="15"/>
  <c r="K30" i="15"/>
  <c r="M30" i="15"/>
  <c r="O30" i="15"/>
  <c r="Q30" i="15"/>
  <c r="V30" i="15"/>
  <c r="G31" i="15"/>
  <c r="M31" i="15" s="1"/>
  <c r="I31" i="15"/>
  <c r="K31" i="15"/>
  <c r="O31" i="15"/>
  <c r="Q31" i="15"/>
  <c r="V31" i="15"/>
  <c r="G32" i="15"/>
  <c r="I32" i="15"/>
  <c r="I28" i="15" s="1"/>
  <c r="K32" i="15"/>
  <c r="M32" i="15"/>
  <c r="O32" i="15"/>
  <c r="Q32" i="15"/>
  <c r="Q28" i="15" s="1"/>
  <c r="V32" i="15"/>
  <c r="G33" i="15"/>
  <c r="M33" i="15" s="1"/>
  <c r="I33" i="15"/>
  <c r="K33" i="15"/>
  <c r="O33" i="15"/>
  <c r="Q33" i="15"/>
  <c r="V33" i="15"/>
  <c r="G34" i="15"/>
  <c r="I34" i="15"/>
  <c r="K34" i="15"/>
  <c r="M34" i="15"/>
  <c r="O34" i="15"/>
  <c r="Q34" i="15"/>
  <c r="V34" i="15"/>
  <c r="G35" i="15"/>
  <c r="M35" i="15" s="1"/>
  <c r="I35" i="15"/>
  <c r="K35" i="15"/>
  <c r="O35" i="15"/>
  <c r="Q35" i="15"/>
  <c r="V35" i="15"/>
  <c r="G38" i="15"/>
  <c r="I38" i="15"/>
  <c r="K38" i="15"/>
  <c r="M38" i="15"/>
  <c r="O38" i="15"/>
  <c r="Q38" i="15"/>
  <c r="V38" i="15"/>
  <c r="G39" i="15"/>
  <c r="M39" i="15" s="1"/>
  <c r="I39" i="15"/>
  <c r="K39" i="15"/>
  <c r="O39" i="15"/>
  <c r="Q39" i="15"/>
  <c r="V39" i="15"/>
  <c r="G40" i="15"/>
  <c r="I40" i="15"/>
  <c r="K40" i="15"/>
  <c r="M40" i="15"/>
  <c r="O40" i="15"/>
  <c r="Q40" i="15"/>
  <c r="V40" i="15"/>
  <c r="G41" i="15"/>
  <c r="M41" i="15" s="1"/>
  <c r="I41" i="15"/>
  <c r="K41" i="15"/>
  <c r="O41" i="15"/>
  <c r="Q41" i="15"/>
  <c r="V41" i="15"/>
  <c r="G42" i="15"/>
  <c r="I42" i="15"/>
  <c r="K42" i="15"/>
  <c r="M42" i="15"/>
  <c r="O42" i="15"/>
  <c r="Q42" i="15"/>
  <c r="V42" i="15"/>
  <c r="G43" i="15"/>
  <c r="M43" i="15" s="1"/>
  <c r="I43" i="15"/>
  <c r="K43" i="15"/>
  <c r="O43" i="15"/>
  <c r="Q43" i="15"/>
  <c r="V43" i="15"/>
  <c r="G45" i="15"/>
  <c r="I45" i="15"/>
  <c r="K45" i="15"/>
  <c r="M45" i="15"/>
  <c r="O45" i="15"/>
  <c r="Q45" i="15"/>
  <c r="V45" i="15"/>
  <c r="G46" i="15"/>
  <c r="M46" i="15" s="1"/>
  <c r="I46" i="15"/>
  <c r="K46" i="15"/>
  <c r="O46" i="15"/>
  <c r="Q46" i="15"/>
  <c r="V46" i="15"/>
  <c r="I47" i="15"/>
  <c r="Q47" i="15"/>
  <c r="G48" i="15"/>
  <c r="G47" i="15" s="1"/>
  <c r="I48" i="15"/>
  <c r="K48" i="15"/>
  <c r="K47" i="15" s="1"/>
  <c r="O48" i="15"/>
  <c r="O47" i="15" s="1"/>
  <c r="Q48" i="15"/>
  <c r="V48" i="15"/>
  <c r="V47" i="15" s="1"/>
  <c r="G52" i="15"/>
  <c r="M52" i="15" s="1"/>
  <c r="M51" i="15" s="1"/>
  <c r="I52" i="15"/>
  <c r="I51" i="15" s="1"/>
  <c r="K52" i="15"/>
  <c r="K51" i="15" s="1"/>
  <c r="O52" i="15"/>
  <c r="O51" i="15" s="1"/>
  <c r="Q52" i="15"/>
  <c r="Q51" i="15" s="1"/>
  <c r="V52" i="15"/>
  <c r="V51" i="15" s="1"/>
  <c r="G58" i="15"/>
  <c r="I58" i="15"/>
  <c r="K58" i="15"/>
  <c r="M58" i="15"/>
  <c r="O58" i="15"/>
  <c r="Q58" i="15"/>
  <c r="V58" i="15"/>
  <c r="G62" i="15"/>
  <c r="G61" i="15" s="1"/>
  <c r="I62" i="15"/>
  <c r="I61" i="15" s="1"/>
  <c r="K62" i="15"/>
  <c r="M62" i="15"/>
  <c r="O62" i="15"/>
  <c r="O61" i="15" s="1"/>
  <c r="Q62" i="15"/>
  <c r="Q61" i="15" s="1"/>
  <c r="V62" i="15"/>
  <c r="G63" i="15"/>
  <c r="M63" i="15" s="1"/>
  <c r="I63" i="15"/>
  <c r="K63" i="15"/>
  <c r="O63" i="15"/>
  <c r="Q63" i="15"/>
  <c r="V63" i="15"/>
  <c r="G64" i="15"/>
  <c r="I64" i="15"/>
  <c r="K64" i="15"/>
  <c r="M64" i="15"/>
  <c r="O64" i="15"/>
  <c r="Q64" i="15"/>
  <c r="V64" i="15"/>
  <c r="G65" i="15"/>
  <c r="M65" i="15" s="1"/>
  <c r="I65" i="15"/>
  <c r="K65" i="15"/>
  <c r="K61" i="15" s="1"/>
  <c r="O65" i="15"/>
  <c r="Q65" i="15"/>
  <c r="V65" i="15"/>
  <c r="V61" i="15" s="1"/>
  <c r="G67" i="15"/>
  <c r="I67" i="15"/>
  <c r="K67" i="15"/>
  <c r="M67" i="15"/>
  <c r="O67" i="15"/>
  <c r="Q67" i="15"/>
  <c r="V67" i="15"/>
  <c r="G69" i="15"/>
  <c r="M69" i="15" s="1"/>
  <c r="I69" i="15"/>
  <c r="K69" i="15"/>
  <c r="O69" i="15"/>
  <c r="Q69" i="15"/>
  <c r="V69" i="15"/>
  <c r="G71" i="15"/>
  <c r="G70" i="15" s="1"/>
  <c r="I68" i="1" s="1"/>
  <c r="I71" i="15"/>
  <c r="K71" i="15"/>
  <c r="K70" i="15" s="1"/>
  <c r="O71" i="15"/>
  <c r="O70" i="15" s="1"/>
  <c r="Q71" i="15"/>
  <c r="V71" i="15"/>
  <c r="V70" i="15" s="1"/>
  <c r="G72" i="15"/>
  <c r="I72" i="15"/>
  <c r="K72" i="15"/>
  <c r="M72" i="15"/>
  <c r="O72" i="15"/>
  <c r="Q72" i="15"/>
  <c r="V72" i="15"/>
  <c r="G73" i="15"/>
  <c r="M73" i="15" s="1"/>
  <c r="I73" i="15"/>
  <c r="K73" i="15"/>
  <c r="O73" i="15"/>
  <c r="Q73" i="15"/>
  <c r="V73" i="15"/>
  <c r="G74" i="15"/>
  <c r="I74" i="15"/>
  <c r="I70" i="15" s="1"/>
  <c r="K74" i="15"/>
  <c r="M74" i="15"/>
  <c r="O74" i="15"/>
  <c r="Q74" i="15"/>
  <c r="Q70" i="15" s="1"/>
  <c r="V74" i="15"/>
  <c r="G75" i="15"/>
  <c r="M75" i="15" s="1"/>
  <c r="I75" i="15"/>
  <c r="K75" i="15"/>
  <c r="O75" i="15"/>
  <c r="Q75" i="15"/>
  <c r="V75" i="15"/>
  <c r="G76" i="15"/>
  <c r="I76" i="15"/>
  <c r="K76" i="15"/>
  <c r="M76" i="15"/>
  <c r="O76" i="15"/>
  <c r="Q76" i="15"/>
  <c r="V76" i="15"/>
  <c r="G77" i="15"/>
  <c r="M77" i="15" s="1"/>
  <c r="I77" i="15"/>
  <c r="K77" i="15"/>
  <c r="O77" i="15"/>
  <c r="Q77" i="15"/>
  <c r="V77" i="15"/>
  <c r="G78" i="15"/>
  <c r="I78" i="15"/>
  <c r="K78" i="15"/>
  <c r="M78" i="15"/>
  <c r="O78" i="15"/>
  <c r="Q78" i="15"/>
  <c r="V78" i="15"/>
  <c r="G79" i="15"/>
  <c r="I79" i="15"/>
  <c r="K79" i="15"/>
  <c r="M79" i="15"/>
  <c r="O79" i="15"/>
  <c r="Q79" i="15"/>
  <c r="V79" i="15"/>
  <c r="G80" i="15"/>
  <c r="I80" i="15"/>
  <c r="K80" i="15"/>
  <c r="M80" i="15"/>
  <c r="O80" i="15"/>
  <c r="Q80" i="15"/>
  <c r="V80" i="15"/>
  <c r="G82" i="15"/>
  <c r="I82" i="15"/>
  <c r="I81" i="15" s="1"/>
  <c r="K82" i="15"/>
  <c r="K81" i="15" s="1"/>
  <c r="M82" i="15"/>
  <c r="O82" i="15"/>
  <c r="Q82" i="15"/>
  <c r="Q81" i="15" s="1"/>
  <c r="V82" i="15"/>
  <c r="V81" i="15" s="1"/>
  <c r="G83" i="15"/>
  <c r="I83" i="15"/>
  <c r="K83" i="15"/>
  <c r="M83" i="15"/>
  <c r="O83" i="15"/>
  <c r="Q83" i="15"/>
  <c r="V83" i="15"/>
  <c r="G84" i="15"/>
  <c r="I84" i="15"/>
  <c r="K84" i="15"/>
  <c r="M84" i="15"/>
  <c r="O84" i="15"/>
  <c r="Q84" i="15"/>
  <c r="V84" i="15"/>
  <c r="G85" i="15"/>
  <c r="M85" i="15" s="1"/>
  <c r="I85" i="15"/>
  <c r="K85" i="15"/>
  <c r="O85" i="15"/>
  <c r="O81" i="15" s="1"/>
  <c r="Q85" i="15"/>
  <c r="V85" i="15"/>
  <c r="G86" i="15"/>
  <c r="I86" i="15"/>
  <c r="K86" i="15"/>
  <c r="M86" i="15"/>
  <c r="O86" i="15"/>
  <c r="Q86" i="15"/>
  <c r="V86" i="15"/>
  <c r="G87" i="15"/>
  <c r="I87" i="15"/>
  <c r="K87" i="15"/>
  <c r="M87" i="15"/>
  <c r="O87" i="15"/>
  <c r="Q87" i="15"/>
  <c r="V87" i="15"/>
  <c r="G88" i="15"/>
  <c r="I88" i="15"/>
  <c r="K88" i="15"/>
  <c r="M88" i="15"/>
  <c r="O88" i="15"/>
  <c r="Q88" i="15"/>
  <c r="V88" i="15"/>
  <c r="G89" i="15"/>
  <c r="M89" i="15" s="1"/>
  <c r="I89" i="15"/>
  <c r="K89" i="15"/>
  <c r="O89" i="15"/>
  <c r="Q89" i="15"/>
  <c r="V89" i="15"/>
  <c r="G90" i="15"/>
  <c r="I90" i="15"/>
  <c r="K90" i="15"/>
  <c r="M90" i="15"/>
  <c r="O90" i="15"/>
  <c r="Q90" i="15"/>
  <c r="V90" i="15"/>
  <c r="G91" i="15"/>
  <c r="I91" i="15"/>
  <c r="K91" i="15"/>
  <c r="M91" i="15"/>
  <c r="O91" i="15"/>
  <c r="Q91" i="15"/>
  <c r="V91" i="15"/>
  <c r="G92" i="15"/>
  <c r="I92" i="15"/>
  <c r="K92" i="15"/>
  <c r="M92" i="15"/>
  <c r="O92" i="15"/>
  <c r="Q92" i="15"/>
  <c r="V92" i="15"/>
  <c r="G93" i="15"/>
  <c r="M93" i="15" s="1"/>
  <c r="I93" i="15"/>
  <c r="K93" i="15"/>
  <c r="O93" i="15"/>
  <c r="Q93" i="15"/>
  <c r="V93" i="15"/>
  <c r="G94" i="15"/>
  <c r="I94" i="15"/>
  <c r="K94" i="15"/>
  <c r="M94" i="15"/>
  <c r="O94" i="15"/>
  <c r="Q94" i="15"/>
  <c r="V94" i="15"/>
  <c r="G95" i="15"/>
  <c r="I95" i="15"/>
  <c r="K95" i="15"/>
  <c r="M95" i="15"/>
  <c r="O95" i="15"/>
  <c r="Q95" i="15"/>
  <c r="V95" i="15"/>
  <c r="G96" i="15"/>
  <c r="I96" i="15"/>
  <c r="K96" i="15"/>
  <c r="M96" i="15"/>
  <c r="O96" i="15"/>
  <c r="Q96" i="15"/>
  <c r="V96" i="15"/>
  <c r="G97" i="15"/>
  <c r="M97" i="15" s="1"/>
  <c r="I97" i="15"/>
  <c r="K97" i="15"/>
  <c r="O97" i="15"/>
  <c r="Q97" i="15"/>
  <c r="V97" i="15"/>
  <c r="I98" i="15"/>
  <c r="Q98" i="15"/>
  <c r="G99" i="15"/>
  <c r="G98" i="15" s="1"/>
  <c r="I99" i="15"/>
  <c r="K99" i="15"/>
  <c r="K98" i="15" s="1"/>
  <c r="M99" i="15"/>
  <c r="M98" i="15" s="1"/>
  <c r="O99" i="15"/>
  <c r="O98" i="15" s="1"/>
  <c r="Q99" i="15"/>
  <c r="V99" i="15"/>
  <c r="V98" i="15" s="1"/>
  <c r="G101" i="15"/>
  <c r="M101" i="15" s="1"/>
  <c r="M100" i="15" s="1"/>
  <c r="I101" i="15"/>
  <c r="I100" i="15" s="1"/>
  <c r="K101" i="15"/>
  <c r="K100" i="15" s="1"/>
  <c r="O101" i="15"/>
  <c r="O100" i="15" s="1"/>
  <c r="Q101" i="15"/>
  <c r="Q100" i="15" s="1"/>
  <c r="V101" i="15"/>
  <c r="V100" i="15" s="1"/>
  <c r="G102" i="15"/>
  <c r="I102" i="15"/>
  <c r="K102" i="15"/>
  <c r="M102" i="15"/>
  <c r="O102" i="15"/>
  <c r="Q102" i="15"/>
  <c r="V102" i="15"/>
  <c r="G104" i="15"/>
  <c r="G103" i="15" s="1"/>
  <c r="I72" i="1" s="1"/>
  <c r="I104" i="15"/>
  <c r="I103" i="15" s="1"/>
  <c r="K104" i="15"/>
  <c r="M104" i="15"/>
  <c r="O104" i="15"/>
  <c r="O103" i="15" s="1"/>
  <c r="Q104" i="15"/>
  <c r="Q103" i="15" s="1"/>
  <c r="V104" i="15"/>
  <c r="G105" i="15"/>
  <c r="M105" i="15" s="1"/>
  <c r="I105" i="15"/>
  <c r="K105" i="15"/>
  <c r="O105" i="15"/>
  <c r="Q105" i="15"/>
  <c r="V105" i="15"/>
  <c r="G106" i="15"/>
  <c r="I106" i="15"/>
  <c r="K106" i="15"/>
  <c r="M106" i="15"/>
  <c r="O106" i="15"/>
  <c r="Q106" i="15"/>
  <c r="V106" i="15"/>
  <c r="G107" i="15"/>
  <c r="I107" i="15"/>
  <c r="K107" i="15"/>
  <c r="K103" i="15" s="1"/>
  <c r="M107" i="15"/>
  <c r="O107" i="15"/>
  <c r="Q107" i="15"/>
  <c r="V107" i="15"/>
  <c r="V103" i="15" s="1"/>
  <c r="G108" i="15"/>
  <c r="I108" i="15"/>
  <c r="K108" i="15"/>
  <c r="M108" i="15"/>
  <c r="O108" i="15"/>
  <c r="Q108" i="15"/>
  <c r="V108" i="15"/>
  <c r="G109" i="15"/>
  <c r="M109" i="15" s="1"/>
  <c r="I109" i="15"/>
  <c r="K109" i="15"/>
  <c r="O109" i="15"/>
  <c r="Q109" i="15"/>
  <c r="V109" i="15"/>
  <c r="G110" i="15"/>
  <c r="I110" i="15"/>
  <c r="K110" i="15"/>
  <c r="M110" i="15"/>
  <c r="O110" i="15"/>
  <c r="Q110" i="15"/>
  <c r="V110" i="15"/>
  <c r="G112" i="15"/>
  <c r="I112" i="15"/>
  <c r="I111" i="15" s="1"/>
  <c r="K112" i="15"/>
  <c r="M112" i="15"/>
  <c r="O112" i="15"/>
  <c r="Q112" i="15"/>
  <c r="Q111" i="15" s="1"/>
  <c r="V112" i="15"/>
  <c r="G113" i="15"/>
  <c r="M113" i="15" s="1"/>
  <c r="I113" i="15"/>
  <c r="K113" i="15"/>
  <c r="O113" i="15"/>
  <c r="O111" i="15" s="1"/>
  <c r="Q113" i="15"/>
  <c r="V113" i="15"/>
  <c r="G114" i="15"/>
  <c r="I114" i="15"/>
  <c r="K114" i="15"/>
  <c r="M114" i="15"/>
  <c r="O114" i="15"/>
  <c r="Q114" i="15"/>
  <c r="V114" i="15"/>
  <c r="G115" i="15"/>
  <c r="M115" i="15" s="1"/>
  <c r="I115" i="15"/>
  <c r="K115" i="15"/>
  <c r="K111" i="15" s="1"/>
  <c r="O115" i="15"/>
  <c r="Q115" i="15"/>
  <c r="V115" i="15"/>
  <c r="V111" i="15" s="1"/>
  <c r="G116" i="15"/>
  <c r="I116" i="15"/>
  <c r="K116" i="15"/>
  <c r="M116" i="15"/>
  <c r="O116" i="15"/>
  <c r="Q116" i="15"/>
  <c r="V116" i="15"/>
  <c r="G117" i="15"/>
  <c r="M117" i="15" s="1"/>
  <c r="I117" i="15"/>
  <c r="K117" i="15"/>
  <c r="O117" i="15"/>
  <c r="Q117" i="15"/>
  <c r="V117" i="15"/>
  <c r="AE119" i="15"/>
  <c r="AF119" i="15"/>
  <c r="G47" i="1" s="1"/>
  <c r="H47" i="1" s="1"/>
  <c r="I47" i="1" s="1"/>
  <c r="G8" i="14"/>
  <c r="I92" i="1" s="1"/>
  <c r="O8" i="14"/>
  <c r="G9" i="14"/>
  <c r="M9" i="14" s="1"/>
  <c r="M8" i="14" s="1"/>
  <c r="I9" i="14"/>
  <c r="I8" i="14" s="1"/>
  <c r="K9" i="14"/>
  <c r="K8" i="14" s="1"/>
  <c r="O9" i="14"/>
  <c r="Q9" i="14"/>
  <c r="Q8" i="14" s="1"/>
  <c r="V9" i="14"/>
  <c r="V8" i="14" s="1"/>
  <c r="G21" i="14"/>
  <c r="I21" i="14"/>
  <c r="K21" i="14"/>
  <c r="M21" i="14"/>
  <c r="O21" i="14"/>
  <c r="Q21" i="14"/>
  <c r="V21" i="14"/>
  <c r="G24" i="14"/>
  <c r="AF32" i="14" s="1"/>
  <c r="G45" i="1" s="1"/>
  <c r="H45" i="1" s="1"/>
  <c r="I45" i="1" s="1"/>
  <c r="I24" i="14"/>
  <c r="I23" i="14" s="1"/>
  <c r="K24" i="14"/>
  <c r="K23" i="14" s="1"/>
  <c r="O24" i="14"/>
  <c r="Q24" i="14"/>
  <c r="Q23" i="14" s="1"/>
  <c r="V24" i="14"/>
  <c r="V23" i="14" s="1"/>
  <c r="G25" i="14"/>
  <c r="M25" i="14" s="1"/>
  <c r="I25" i="14"/>
  <c r="K25" i="14"/>
  <c r="O25" i="14"/>
  <c r="Q25" i="14"/>
  <c r="V25" i="14"/>
  <c r="G26" i="14"/>
  <c r="I26" i="14"/>
  <c r="K26" i="14"/>
  <c r="M26" i="14"/>
  <c r="O26" i="14"/>
  <c r="Q26" i="14"/>
  <c r="V26" i="14"/>
  <c r="G27" i="14"/>
  <c r="M27" i="14" s="1"/>
  <c r="I27" i="14"/>
  <c r="K27" i="14"/>
  <c r="O27" i="14"/>
  <c r="O23" i="14" s="1"/>
  <c r="Q27" i="14"/>
  <c r="V27" i="14"/>
  <c r="G28" i="14"/>
  <c r="M28" i="14" s="1"/>
  <c r="I28" i="14"/>
  <c r="K28" i="14"/>
  <c r="O28" i="14"/>
  <c r="Q28" i="14"/>
  <c r="V28" i="14"/>
  <c r="G29" i="14"/>
  <c r="M29" i="14" s="1"/>
  <c r="I29" i="14"/>
  <c r="K29" i="14"/>
  <c r="O29" i="14"/>
  <c r="Q29" i="14"/>
  <c r="V29" i="14"/>
  <c r="G30" i="14"/>
  <c r="I30" i="14"/>
  <c r="K30" i="14"/>
  <c r="M30" i="14"/>
  <c r="O30" i="14"/>
  <c r="Q30" i="14"/>
  <c r="V30" i="14"/>
  <c r="AE32" i="14"/>
  <c r="G9" i="13"/>
  <c r="G8" i="13" s="1"/>
  <c r="I74" i="1" s="1"/>
  <c r="I9" i="13"/>
  <c r="I8" i="13" s="1"/>
  <c r="K9" i="13"/>
  <c r="K8" i="13" s="1"/>
  <c r="O9" i="13"/>
  <c r="O8" i="13" s="1"/>
  <c r="Q9" i="13"/>
  <c r="Q8" i="13" s="1"/>
  <c r="V9" i="13"/>
  <c r="V8" i="13" s="1"/>
  <c r="G10" i="13"/>
  <c r="I10" i="13"/>
  <c r="K10" i="13"/>
  <c r="M10" i="13"/>
  <c r="O10" i="13"/>
  <c r="Q10" i="13"/>
  <c r="V10" i="13"/>
  <c r="G11" i="13"/>
  <c r="M11" i="13" s="1"/>
  <c r="I11" i="13"/>
  <c r="K11" i="13"/>
  <c r="O11" i="13"/>
  <c r="Q11" i="13"/>
  <c r="V11" i="13"/>
  <c r="G12" i="13"/>
  <c r="I12" i="13"/>
  <c r="K12" i="13"/>
  <c r="M12" i="13"/>
  <c r="O12" i="13"/>
  <c r="Q12" i="13"/>
  <c r="V12" i="13"/>
  <c r="G14" i="13"/>
  <c r="I14" i="13"/>
  <c r="I13" i="13" s="1"/>
  <c r="K14" i="13"/>
  <c r="M14" i="13"/>
  <c r="O14" i="13"/>
  <c r="Q14" i="13"/>
  <c r="Q13" i="13" s="1"/>
  <c r="V14" i="13"/>
  <c r="G15" i="13"/>
  <c r="M15" i="13" s="1"/>
  <c r="I15" i="13"/>
  <c r="K15" i="13"/>
  <c r="K13" i="13" s="1"/>
  <c r="O15" i="13"/>
  <c r="Q15" i="13"/>
  <c r="V15" i="13"/>
  <c r="V13" i="13" s="1"/>
  <c r="G16" i="13"/>
  <c r="I16" i="13"/>
  <c r="K16" i="13"/>
  <c r="M16" i="13"/>
  <c r="O16" i="13"/>
  <c r="Q16" i="13"/>
  <c r="V16" i="13"/>
  <c r="G17" i="13"/>
  <c r="M17" i="13" s="1"/>
  <c r="I17" i="13"/>
  <c r="K17" i="13"/>
  <c r="O17" i="13"/>
  <c r="O13" i="13" s="1"/>
  <c r="Q17" i="13"/>
  <c r="V17" i="13"/>
  <c r="G18" i="13"/>
  <c r="I18" i="13"/>
  <c r="K18" i="13"/>
  <c r="M18" i="13"/>
  <c r="O18" i="13"/>
  <c r="Q18" i="13"/>
  <c r="V18" i="13"/>
  <c r="G19" i="13"/>
  <c r="M19" i="13" s="1"/>
  <c r="I19" i="13"/>
  <c r="K19" i="13"/>
  <c r="O19" i="13"/>
  <c r="Q19" i="13"/>
  <c r="V19" i="13"/>
  <c r="G20" i="13"/>
  <c r="I20" i="13"/>
  <c r="K20" i="13"/>
  <c r="M20" i="13"/>
  <c r="O20" i="13"/>
  <c r="Q20" i="13"/>
  <c r="V20" i="13"/>
  <c r="G21" i="13"/>
  <c r="M21" i="13" s="1"/>
  <c r="I21" i="13"/>
  <c r="K21" i="13"/>
  <c r="O21" i="13"/>
  <c r="Q21" i="13"/>
  <c r="V21" i="13"/>
  <c r="G22" i="13"/>
  <c r="I22" i="13"/>
  <c r="K22" i="13"/>
  <c r="M22" i="13"/>
  <c r="O22" i="13"/>
  <c r="Q22" i="13"/>
  <c r="V22" i="13"/>
  <c r="G23" i="13"/>
  <c r="M23" i="13" s="1"/>
  <c r="I23" i="13"/>
  <c r="K23" i="13"/>
  <c r="O23" i="13"/>
  <c r="Q23" i="13"/>
  <c r="V23" i="13"/>
  <c r="AE25" i="13"/>
  <c r="AF25" i="13"/>
  <c r="G43" i="1" s="1"/>
  <c r="H43" i="1" s="1"/>
  <c r="I43" i="1" s="1"/>
  <c r="BA1235" i="12"/>
  <c r="BA1233" i="12"/>
  <c r="BA1222" i="12"/>
  <c r="BA1211" i="12"/>
  <c r="BA593" i="12"/>
  <c r="BA382" i="12"/>
  <c r="BA294" i="12"/>
  <c r="BA244" i="12"/>
  <c r="BA219" i="12"/>
  <c r="BA211" i="12"/>
  <c r="BA196" i="12"/>
  <c r="BA189" i="12"/>
  <c r="BA182" i="12"/>
  <c r="BA172" i="12"/>
  <c r="BA167" i="12"/>
  <c r="BA162" i="12"/>
  <c r="BA148" i="12"/>
  <c r="BA117" i="12"/>
  <c r="BA113" i="12"/>
  <c r="BA99" i="12"/>
  <c r="BA93" i="12"/>
  <c r="G9" i="12"/>
  <c r="I9" i="12"/>
  <c r="I8" i="12" s="1"/>
  <c r="K9" i="12"/>
  <c r="K8" i="12" s="1"/>
  <c r="M9" i="12"/>
  <c r="O9" i="12"/>
  <c r="Q9" i="12"/>
  <c r="Q8" i="12" s="1"/>
  <c r="V9" i="12"/>
  <c r="G15" i="12"/>
  <c r="M15" i="12" s="1"/>
  <c r="I15" i="12"/>
  <c r="K15" i="12"/>
  <c r="O15" i="12"/>
  <c r="Q15" i="12"/>
  <c r="V15" i="12"/>
  <c r="V8" i="12" s="1"/>
  <c r="G18" i="12"/>
  <c r="I18" i="12"/>
  <c r="K18" i="12"/>
  <c r="M18" i="12"/>
  <c r="O18" i="12"/>
  <c r="Q18" i="12"/>
  <c r="V18" i="12"/>
  <c r="G19" i="12"/>
  <c r="M19" i="12" s="1"/>
  <c r="I19" i="12"/>
  <c r="K19" i="12"/>
  <c r="O19" i="12"/>
  <c r="O8" i="12" s="1"/>
  <c r="Q19" i="12"/>
  <c r="V19" i="12"/>
  <c r="G21" i="12"/>
  <c r="I21" i="12"/>
  <c r="K21" i="12"/>
  <c r="M21" i="12"/>
  <c r="O21" i="12"/>
  <c r="Q21" i="12"/>
  <c r="V21" i="12"/>
  <c r="G31" i="12"/>
  <c r="M31" i="12" s="1"/>
  <c r="I31" i="12"/>
  <c r="K31" i="12"/>
  <c r="O31" i="12"/>
  <c r="Q31" i="12"/>
  <c r="V31" i="12"/>
  <c r="G63" i="12"/>
  <c r="I63" i="12"/>
  <c r="K63" i="12"/>
  <c r="M63" i="12"/>
  <c r="O63" i="12"/>
  <c r="Q63" i="12"/>
  <c r="V63" i="12"/>
  <c r="G71" i="12"/>
  <c r="M71" i="12" s="1"/>
  <c r="I71" i="12"/>
  <c r="K71" i="12"/>
  <c r="O71" i="12"/>
  <c r="Q71" i="12"/>
  <c r="V71" i="12"/>
  <c r="G75" i="12"/>
  <c r="I75" i="12"/>
  <c r="K75" i="12"/>
  <c r="M75" i="12"/>
  <c r="O75" i="12"/>
  <c r="Q75" i="12"/>
  <c r="V75" i="12"/>
  <c r="G78" i="12"/>
  <c r="M78" i="12" s="1"/>
  <c r="I78" i="12"/>
  <c r="K78" i="12"/>
  <c r="O78" i="12"/>
  <c r="Q78" i="12"/>
  <c r="V78" i="12"/>
  <c r="G90" i="12"/>
  <c r="I90" i="12"/>
  <c r="K90" i="12"/>
  <c r="M90" i="12"/>
  <c r="O90" i="12"/>
  <c r="Q90" i="12"/>
  <c r="V90" i="12"/>
  <c r="G91" i="12"/>
  <c r="I57" i="1" s="1"/>
  <c r="O91" i="12"/>
  <c r="G92" i="12"/>
  <c r="I92" i="12"/>
  <c r="I91" i="12" s="1"/>
  <c r="K92" i="12"/>
  <c r="M92" i="12"/>
  <c r="O92" i="12"/>
  <c r="Q92" i="12"/>
  <c r="Q91" i="12" s="1"/>
  <c r="V92" i="12"/>
  <c r="G94" i="12"/>
  <c r="M94" i="12" s="1"/>
  <c r="I94" i="12"/>
  <c r="K94" i="12"/>
  <c r="K91" i="12" s="1"/>
  <c r="O94" i="12"/>
  <c r="Q94" i="12"/>
  <c r="V94" i="12"/>
  <c r="V91" i="12" s="1"/>
  <c r="G98" i="12"/>
  <c r="M98" i="12" s="1"/>
  <c r="I98" i="12"/>
  <c r="K98" i="12"/>
  <c r="K97" i="12" s="1"/>
  <c r="O98" i="12"/>
  <c r="O97" i="12" s="1"/>
  <c r="Q98" i="12"/>
  <c r="V98" i="12"/>
  <c r="V97" i="12" s="1"/>
  <c r="G112" i="12"/>
  <c r="I112" i="12"/>
  <c r="I97" i="12" s="1"/>
  <c r="K112" i="12"/>
  <c r="M112" i="12"/>
  <c r="O112" i="12"/>
  <c r="Q112" i="12"/>
  <c r="Q97" i="12" s="1"/>
  <c r="V112" i="12"/>
  <c r="G116" i="12"/>
  <c r="M116" i="12" s="1"/>
  <c r="I116" i="12"/>
  <c r="K116" i="12"/>
  <c r="O116" i="12"/>
  <c r="Q116" i="12"/>
  <c r="V116" i="12"/>
  <c r="G141" i="12"/>
  <c r="I141" i="12"/>
  <c r="K141" i="12"/>
  <c r="M141" i="12"/>
  <c r="O141" i="12"/>
  <c r="Q141" i="12"/>
  <c r="V141" i="12"/>
  <c r="G147" i="12"/>
  <c r="I147" i="12"/>
  <c r="I146" i="12" s="1"/>
  <c r="K147" i="12"/>
  <c r="M147" i="12"/>
  <c r="O147" i="12"/>
  <c r="Q147" i="12"/>
  <c r="Q146" i="12" s="1"/>
  <c r="V147" i="12"/>
  <c r="G161" i="12"/>
  <c r="M161" i="12" s="1"/>
  <c r="I161" i="12"/>
  <c r="K161" i="12"/>
  <c r="K146" i="12" s="1"/>
  <c r="O161" i="12"/>
  <c r="Q161" i="12"/>
  <c r="V161" i="12"/>
  <c r="V146" i="12" s="1"/>
  <c r="G166" i="12"/>
  <c r="I166" i="12"/>
  <c r="K166" i="12"/>
  <c r="M166" i="12"/>
  <c r="O166" i="12"/>
  <c r="Q166" i="12"/>
  <c r="V166" i="12"/>
  <c r="G171" i="12"/>
  <c r="M171" i="12" s="1"/>
  <c r="I171" i="12"/>
  <c r="K171" i="12"/>
  <c r="O171" i="12"/>
  <c r="O146" i="12" s="1"/>
  <c r="Q171" i="12"/>
  <c r="V171" i="12"/>
  <c r="G181" i="12"/>
  <c r="I181" i="12"/>
  <c r="K181" i="12"/>
  <c r="M181" i="12"/>
  <c r="O181" i="12"/>
  <c r="Q181" i="12"/>
  <c r="V181" i="12"/>
  <c r="G188" i="12"/>
  <c r="M188" i="12" s="1"/>
  <c r="I188" i="12"/>
  <c r="K188" i="12"/>
  <c r="O188" i="12"/>
  <c r="Q188" i="12"/>
  <c r="V188" i="12"/>
  <c r="G195" i="12"/>
  <c r="I195" i="12"/>
  <c r="K195" i="12"/>
  <c r="M195" i="12"/>
  <c r="O195" i="12"/>
  <c r="Q195" i="12"/>
  <c r="V195" i="12"/>
  <c r="G210" i="12"/>
  <c r="M210" i="12" s="1"/>
  <c r="I210" i="12"/>
  <c r="K210" i="12"/>
  <c r="O210" i="12"/>
  <c r="Q210" i="12"/>
  <c r="V210" i="12"/>
  <c r="G218" i="12"/>
  <c r="I218" i="12"/>
  <c r="K218" i="12"/>
  <c r="M218" i="12"/>
  <c r="O218" i="12"/>
  <c r="Q218" i="12"/>
  <c r="V218" i="12"/>
  <c r="G243" i="12"/>
  <c r="M243" i="12" s="1"/>
  <c r="I243" i="12"/>
  <c r="K243" i="12"/>
  <c r="O243" i="12"/>
  <c r="Q243" i="12"/>
  <c r="V243" i="12"/>
  <c r="G264" i="12"/>
  <c r="I264" i="12"/>
  <c r="K264" i="12"/>
  <c r="M264" i="12"/>
  <c r="O264" i="12"/>
  <c r="Q264" i="12"/>
  <c r="V264" i="12"/>
  <c r="G268" i="12"/>
  <c r="M268" i="12" s="1"/>
  <c r="I268" i="12"/>
  <c r="K268" i="12"/>
  <c r="O268" i="12"/>
  <c r="Q268" i="12"/>
  <c r="V268" i="12"/>
  <c r="G269" i="12"/>
  <c r="I269" i="12"/>
  <c r="K269" i="12"/>
  <c r="M269" i="12"/>
  <c r="O269" i="12"/>
  <c r="Q269" i="12"/>
  <c r="V269" i="12"/>
  <c r="G271" i="12"/>
  <c r="M271" i="12" s="1"/>
  <c r="I271" i="12"/>
  <c r="K271" i="12"/>
  <c r="O271" i="12"/>
  <c r="Q271" i="12"/>
  <c r="V271" i="12"/>
  <c r="G275" i="12"/>
  <c r="I275" i="12"/>
  <c r="K275" i="12"/>
  <c r="M275" i="12"/>
  <c r="O275" i="12"/>
  <c r="Q275" i="12"/>
  <c r="V275" i="12"/>
  <c r="G278" i="12"/>
  <c r="M278" i="12" s="1"/>
  <c r="I278" i="12"/>
  <c r="K278" i="12"/>
  <c r="O278" i="12"/>
  <c r="Q278" i="12"/>
  <c r="V278" i="12"/>
  <c r="G282" i="12"/>
  <c r="I282" i="12"/>
  <c r="K282" i="12"/>
  <c r="M282" i="12"/>
  <c r="O282" i="12"/>
  <c r="Q282" i="12"/>
  <c r="V282" i="12"/>
  <c r="G286" i="12"/>
  <c r="M286" i="12" s="1"/>
  <c r="I286" i="12"/>
  <c r="K286" i="12"/>
  <c r="O286" i="12"/>
  <c r="Q286" i="12"/>
  <c r="V286" i="12"/>
  <c r="I292" i="12"/>
  <c r="Q292" i="12"/>
  <c r="G293" i="12"/>
  <c r="M293" i="12" s="1"/>
  <c r="M292" i="12" s="1"/>
  <c r="I293" i="12"/>
  <c r="K293" i="12"/>
  <c r="K292" i="12" s="1"/>
  <c r="O293" i="12"/>
  <c r="O292" i="12" s="1"/>
  <c r="Q293" i="12"/>
  <c r="V293" i="12"/>
  <c r="V292" i="12" s="1"/>
  <c r="G315" i="12"/>
  <c r="G314" i="12" s="1"/>
  <c r="I61" i="1" s="1"/>
  <c r="I315" i="12"/>
  <c r="K315" i="12"/>
  <c r="K314" i="12" s="1"/>
  <c r="O315" i="12"/>
  <c r="O314" i="12" s="1"/>
  <c r="Q315" i="12"/>
  <c r="V315" i="12"/>
  <c r="V314" i="12" s="1"/>
  <c r="G323" i="12"/>
  <c r="I323" i="12"/>
  <c r="K323" i="12"/>
  <c r="M323" i="12"/>
  <c r="O323" i="12"/>
  <c r="Q323" i="12"/>
  <c r="V323" i="12"/>
  <c r="G327" i="12"/>
  <c r="M327" i="12" s="1"/>
  <c r="I327" i="12"/>
  <c r="K327" i="12"/>
  <c r="O327" i="12"/>
  <c r="Q327" i="12"/>
  <c r="V327" i="12"/>
  <c r="G330" i="12"/>
  <c r="I330" i="12"/>
  <c r="I314" i="12" s="1"/>
  <c r="K330" i="12"/>
  <c r="M330" i="12"/>
  <c r="O330" i="12"/>
  <c r="Q330" i="12"/>
  <c r="Q314" i="12" s="1"/>
  <c r="V330" i="12"/>
  <c r="G336" i="12"/>
  <c r="M336" i="12" s="1"/>
  <c r="I336" i="12"/>
  <c r="K336" i="12"/>
  <c r="O336" i="12"/>
  <c r="Q336" i="12"/>
  <c r="V336" i="12"/>
  <c r="G375" i="12"/>
  <c r="I375" i="12"/>
  <c r="K375" i="12"/>
  <c r="M375" i="12"/>
  <c r="O375" i="12"/>
  <c r="Q375" i="12"/>
  <c r="V375" i="12"/>
  <c r="G380" i="12"/>
  <c r="I62" i="1" s="1"/>
  <c r="K380" i="12"/>
  <c r="O380" i="12"/>
  <c r="V380" i="12"/>
  <c r="G381" i="12"/>
  <c r="I381" i="12"/>
  <c r="I380" i="12" s="1"/>
  <c r="K381" i="12"/>
  <c r="M381" i="12"/>
  <c r="M380" i="12" s="1"/>
  <c r="O381" i="12"/>
  <c r="Q381" i="12"/>
  <c r="Q380" i="12" s="1"/>
  <c r="V381" i="12"/>
  <c r="G387" i="12"/>
  <c r="I387" i="12"/>
  <c r="I386" i="12" s="1"/>
  <c r="K387" i="12"/>
  <c r="M387" i="12"/>
  <c r="O387" i="12"/>
  <c r="Q387" i="12"/>
  <c r="Q386" i="12" s="1"/>
  <c r="V387" i="12"/>
  <c r="G396" i="12"/>
  <c r="M396" i="12" s="1"/>
  <c r="I396" i="12"/>
  <c r="K396" i="12"/>
  <c r="O396" i="12"/>
  <c r="O386" i="12" s="1"/>
  <c r="Q396" i="12"/>
  <c r="V396" i="12"/>
  <c r="G401" i="12"/>
  <c r="I401" i="12"/>
  <c r="K401" i="12"/>
  <c r="M401" i="12"/>
  <c r="O401" i="12"/>
  <c r="Q401" i="12"/>
  <c r="V401" i="12"/>
  <c r="G409" i="12"/>
  <c r="M409" i="12" s="1"/>
  <c r="I409" i="12"/>
  <c r="K409" i="12"/>
  <c r="K386" i="12" s="1"/>
  <c r="O409" i="12"/>
  <c r="Q409" i="12"/>
  <c r="V409" i="12"/>
  <c r="V386" i="12" s="1"/>
  <c r="G414" i="12"/>
  <c r="I414" i="12"/>
  <c r="K414" i="12"/>
  <c r="M414" i="12"/>
  <c r="O414" i="12"/>
  <c r="Q414" i="12"/>
  <c r="V414" i="12"/>
  <c r="G421" i="12"/>
  <c r="M421" i="12" s="1"/>
  <c r="I421" i="12"/>
  <c r="K421" i="12"/>
  <c r="O421" i="12"/>
  <c r="Q421" i="12"/>
  <c r="V421" i="12"/>
  <c r="G428" i="12"/>
  <c r="I428" i="12"/>
  <c r="K428" i="12"/>
  <c r="M428" i="12"/>
  <c r="O428" i="12"/>
  <c r="Q428" i="12"/>
  <c r="V428" i="12"/>
  <c r="G436" i="12"/>
  <c r="M436" i="12" s="1"/>
  <c r="I436" i="12"/>
  <c r="K436" i="12"/>
  <c r="O436" i="12"/>
  <c r="Q436" i="12"/>
  <c r="V436" i="12"/>
  <c r="G456" i="12"/>
  <c r="I456" i="12"/>
  <c r="K456" i="12"/>
  <c r="M456" i="12"/>
  <c r="O456" i="12"/>
  <c r="Q456" i="12"/>
  <c r="V456" i="12"/>
  <c r="G459" i="12"/>
  <c r="M459" i="12" s="1"/>
  <c r="I459" i="12"/>
  <c r="K459" i="12"/>
  <c r="O459" i="12"/>
  <c r="Q459" i="12"/>
  <c r="V459" i="12"/>
  <c r="G464" i="12"/>
  <c r="I464" i="12"/>
  <c r="K464" i="12"/>
  <c r="M464" i="12"/>
  <c r="O464" i="12"/>
  <c r="Q464" i="12"/>
  <c r="V464" i="12"/>
  <c r="G476" i="12"/>
  <c r="I64" i="1" s="1"/>
  <c r="K476" i="12"/>
  <c r="O476" i="12"/>
  <c r="V476" i="12"/>
  <c r="G477" i="12"/>
  <c r="I477" i="12"/>
  <c r="I476" i="12" s="1"/>
  <c r="K477" i="12"/>
  <c r="M477" i="12"/>
  <c r="M476" i="12" s="1"/>
  <c r="O477" i="12"/>
  <c r="Q477" i="12"/>
  <c r="Q476" i="12" s="1"/>
  <c r="V477" i="12"/>
  <c r="G480" i="12"/>
  <c r="I480" i="12"/>
  <c r="K480" i="12"/>
  <c r="M480" i="12"/>
  <c r="O480" i="12"/>
  <c r="Q480" i="12"/>
  <c r="V480" i="12"/>
  <c r="G484" i="12"/>
  <c r="M484" i="12" s="1"/>
  <c r="I484" i="12"/>
  <c r="K484" i="12"/>
  <c r="O484" i="12"/>
  <c r="Q484" i="12"/>
  <c r="V484" i="12"/>
  <c r="G487" i="12"/>
  <c r="I487" i="12"/>
  <c r="K487" i="12"/>
  <c r="M487" i="12"/>
  <c r="O487" i="12"/>
  <c r="Q487" i="12"/>
  <c r="V487" i="12"/>
  <c r="G490" i="12"/>
  <c r="M490" i="12" s="1"/>
  <c r="I490" i="12"/>
  <c r="K490" i="12"/>
  <c r="O490" i="12"/>
  <c r="Q490" i="12"/>
  <c r="V490" i="12"/>
  <c r="G495" i="12"/>
  <c r="I495" i="12"/>
  <c r="K495" i="12"/>
  <c r="M495" i="12"/>
  <c r="O495" i="12"/>
  <c r="Q495" i="12"/>
  <c r="V495" i="12"/>
  <c r="G500" i="12"/>
  <c r="M500" i="12" s="1"/>
  <c r="I500" i="12"/>
  <c r="K500" i="12"/>
  <c r="O500" i="12"/>
  <c r="Q500" i="12"/>
  <c r="V500" i="12"/>
  <c r="G505" i="12"/>
  <c r="I505" i="12"/>
  <c r="K505" i="12"/>
  <c r="M505" i="12"/>
  <c r="O505" i="12"/>
  <c r="Q505" i="12"/>
  <c r="V505" i="12"/>
  <c r="G510" i="12"/>
  <c r="M510" i="12" s="1"/>
  <c r="I510" i="12"/>
  <c r="K510" i="12"/>
  <c r="O510" i="12"/>
  <c r="Q510" i="12"/>
  <c r="V510" i="12"/>
  <c r="G514" i="12"/>
  <c r="M514" i="12" s="1"/>
  <c r="I514" i="12"/>
  <c r="K514" i="12"/>
  <c r="O514" i="12"/>
  <c r="Q514" i="12"/>
  <c r="V514" i="12"/>
  <c r="G518" i="12"/>
  <c r="M518" i="12" s="1"/>
  <c r="I518" i="12"/>
  <c r="K518" i="12"/>
  <c r="O518" i="12"/>
  <c r="Q518" i="12"/>
  <c r="V518" i="12"/>
  <c r="G522" i="12"/>
  <c r="I522" i="12"/>
  <c r="K522" i="12"/>
  <c r="M522" i="12"/>
  <c r="O522" i="12"/>
  <c r="Q522" i="12"/>
  <c r="V522" i="12"/>
  <c r="G527" i="12"/>
  <c r="M527" i="12" s="1"/>
  <c r="I527" i="12"/>
  <c r="K527" i="12"/>
  <c r="O527" i="12"/>
  <c r="Q527" i="12"/>
  <c r="V527" i="12"/>
  <c r="G531" i="12"/>
  <c r="I531" i="12"/>
  <c r="K531" i="12"/>
  <c r="M531" i="12"/>
  <c r="O531" i="12"/>
  <c r="Q531" i="12"/>
  <c r="V531" i="12"/>
  <c r="G536" i="12"/>
  <c r="M536" i="12" s="1"/>
  <c r="I536" i="12"/>
  <c r="K536" i="12"/>
  <c r="O536" i="12"/>
  <c r="Q536" i="12"/>
  <c r="V536" i="12"/>
  <c r="G539" i="12"/>
  <c r="M539" i="12" s="1"/>
  <c r="I539" i="12"/>
  <c r="K539" i="12"/>
  <c r="O539" i="12"/>
  <c r="Q539" i="12"/>
  <c r="V539" i="12"/>
  <c r="G551" i="12"/>
  <c r="I551" i="12"/>
  <c r="K551" i="12"/>
  <c r="M551" i="12"/>
  <c r="O551" i="12"/>
  <c r="Q551" i="12"/>
  <c r="V551" i="12"/>
  <c r="G592" i="12"/>
  <c r="M592" i="12" s="1"/>
  <c r="I592" i="12"/>
  <c r="K592" i="12"/>
  <c r="O592" i="12"/>
  <c r="Q592" i="12"/>
  <c r="V592" i="12"/>
  <c r="G599" i="12"/>
  <c r="I599" i="12"/>
  <c r="K599" i="12"/>
  <c r="M599" i="12"/>
  <c r="O599" i="12"/>
  <c r="Q599" i="12"/>
  <c r="V599" i="12"/>
  <c r="G606" i="12"/>
  <c r="M606" i="12" s="1"/>
  <c r="I606" i="12"/>
  <c r="K606" i="12"/>
  <c r="O606" i="12"/>
  <c r="Q606" i="12"/>
  <c r="V606" i="12"/>
  <c r="G609" i="12"/>
  <c r="I609" i="12"/>
  <c r="K609" i="12"/>
  <c r="M609" i="12"/>
  <c r="O609" i="12"/>
  <c r="Q609" i="12"/>
  <c r="V609" i="12"/>
  <c r="G612" i="12"/>
  <c r="M612" i="12" s="1"/>
  <c r="I612" i="12"/>
  <c r="K612" i="12"/>
  <c r="O612" i="12"/>
  <c r="Q612" i="12"/>
  <c r="V612" i="12"/>
  <c r="G616" i="12"/>
  <c r="M616" i="12" s="1"/>
  <c r="I616" i="12"/>
  <c r="K616" i="12"/>
  <c r="O616" i="12"/>
  <c r="Q616" i="12"/>
  <c r="V616" i="12"/>
  <c r="G618" i="12"/>
  <c r="M618" i="12" s="1"/>
  <c r="I618" i="12"/>
  <c r="K618" i="12"/>
  <c r="O618" i="12"/>
  <c r="Q618" i="12"/>
  <c r="V618" i="12"/>
  <c r="G626" i="12"/>
  <c r="I626" i="12"/>
  <c r="K626" i="12"/>
  <c r="M626" i="12"/>
  <c r="O626" i="12"/>
  <c r="Q626" i="12"/>
  <c r="V626" i="12"/>
  <c r="G629" i="12"/>
  <c r="M629" i="12" s="1"/>
  <c r="I629" i="12"/>
  <c r="K629" i="12"/>
  <c r="O629" i="12"/>
  <c r="Q629" i="12"/>
  <c r="V629" i="12"/>
  <c r="G633" i="12"/>
  <c r="I633" i="12"/>
  <c r="K633" i="12"/>
  <c r="M633" i="12"/>
  <c r="O633" i="12"/>
  <c r="Q633" i="12"/>
  <c r="V633" i="12"/>
  <c r="G641" i="12"/>
  <c r="M641" i="12" s="1"/>
  <c r="I641" i="12"/>
  <c r="K641" i="12"/>
  <c r="O641" i="12"/>
  <c r="Q641" i="12"/>
  <c r="V641" i="12"/>
  <c r="G645" i="12"/>
  <c r="I645" i="12"/>
  <c r="K645" i="12"/>
  <c r="M645" i="12"/>
  <c r="O645" i="12"/>
  <c r="Q645" i="12"/>
  <c r="V645" i="12"/>
  <c r="G659" i="12"/>
  <c r="M659" i="12" s="1"/>
  <c r="I659" i="12"/>
  <c r="K659" i="12"/>
  <c r="O659" i="12"/>
  <c r="Q659" i="12"/>
  <c r="V659" i="12"/>
  <c r="G662" i="12"/>
  <c r="M662" i="12" s="1"/>
  <c r="M661" i="12" s="1"/>
  <c r="I662" i="12"/>
  <c r="K662" i="12"/>
  <c r="O662" i="12"/>
  <c r="O661" i="12" s="1"/>
  <c r="Q662" i="12"/>
  <c r="V662" i="12"/>
  <c r="G665" i="12"/>
  <c r="I665" i="12"/>
  <c r="I661" i="12" s="1"/>
  <c r="K665" i="12"/>
  <c r="M665" i="12"/>
  <c r="O665" i="12"/>
  <c r="Q665" i="12"/>
  <c r="V665" i="12"/>
  <c r="G668" i="12"/>
  <c r="I668" i="12"/>
  <c r="K668" i="12"/>
  <c r="M668" i="12"/>
  <c r="O668" i="12"/>
  <c r="Q668" i="12"/>
  <c r="V668" i="12"/>
  <c r="G677" i="12"/>
  <c r="M677" i="12" s="1"/>
  <c r="I677" i="12"/>
  <c r="K677" i="12"/>
  <c r="O677" i="12"/>
  <c r="Q677" i="12"/>
  <c r="V677" i="12"/>
  <c r="G680" i="12"/>
  <c r="I680" i="12"/>
  <c r="K680" i="12"/>
  <c r="M680" i="12"/>
  <c r="O680" i="12"/>
  <c r="Q680" i="12"/>
  <c r="V680" i="12"/>
  <c r="G681" i="12"/>
  <c r="M681" i="12" s="1"/>
  <c r="I681" i="12"/>
  <c r="K681" i="12"/>
  <c r="O681" i="12"/>
  <c r="Q681" i="12"/>
  <c r="V681" i="12"/>
  <c r="G684" i="12"/>
  <c r="I684" i="12"/>
  <c r="K684" i="12"/>
  <c r="M684" i="12"/>
  <c r="O684" i="12"/>
  <c r="Q684" i="12"/>
  <c r="V684" i="12"/>
  <c r="G687" i="12"/>
  <c r="G686" i="12" s="1"/>
  <c r="I83" i="1" s="1"/>
  <c r="I687" i="12"/>
  <c r="K687" i="12"/>
  <c r="O687" i="12"/>
  <c r="O686" i="12" s="1"/>
  <c r="Q687" i="12"/>
  <c r="Q686" i="12" s="1"/>
  <c r="V687" i="12"/>
  <c r="G694" i="12"/>
  <c r="M694" i="12" s="1"/>
  <c r="I694" i="12"/>
  <c r="K694" i="12"/>
  <c r="K686" i="12" s="1"/>
  <c r="O694" i="12"/>
  <c r="Q694" i="12"/>
  <c r="V694" i="12"/>
  <c r="V686" i="12" s="1"/>
  <c r="G697" i="12"/>
  <c r="I697" i="12"/>
  <c r="K697" i="12"/>
  <c r="O697" i="12"/>
  <c r="Q697" i="12"/>
  <c r="V697" i="12"/>
  <c r="G701" i="12"/>
  <c r="I701" i="12"/>
  <c r="K701" i="12"/>
  <c r="M701" i="12"/>
  <c r="O701" i="12"/>
  <c r="Q701" i="12"/>
  <c r="V701" i="12"/>
  <c r="G704" i="12"/>
  <c r="M704" i="12" s="1"/>
  <c r="I704" i="12"/>
  <c r="K704" i="12"/>
  <c r="O704" i="12"/>
  <c r="Q704" i="12"/>
  <c r="V704" i="12"/>
  <c r="G724" i="12"/>
  <c r="M724" i="12" s="1"/>
  <c r="I724" i="12"/>
  <c r="K724" i="12"/>
  <c r="O724" i="12"/>
  <c r="Q724" i="12"/>
  <c r="V724" i="12"/>
  <c r="G738" i="12"/>
  <c r="M738" i="12" s="1"/>
  <c r="I738" i="12"/>
  <c r="K738" i="12"/>
  <c r="O738" i="12"/>
  <c r="Q738" i="12"/>
  <c r="V738" i="12"/>
  <c r="G758" i="12"/>
  <c r="I758" i="12"/>
  <c r="K758" i="12"/>
  <c r="M758" i="12"/>
  <c r="O758" i="12"/>
  <c r="Q758" i="12"/>
  <c r="V758" i="12"/>
  <c r="G760" i="12"/>
  <c r="I85" i="1" s="1"/>
  <c r="G761" i="12"/>
  <c r="I761" i="12"/>
  <c r="K761" i="12"/>
  <c r="M761" i="12"/>
  <c r="O761" i="12"/>
  <c r="Q761" i="12"/>
  <c r="V761" i="12"/>
  <c r="G804" i="12"/>
  <c r="M804" i="12" s="1"/>
  <c r="I804" i="12"/>
  <c r="K804" i="12"/>
  <c r="K760" i="12" s="1"/>
  <c r="O804" i="12"/>
  <c r="O760" i="12" s="1"/>
  <c r="Q804" i="12"/>
  <c r="V804" i="12"/>
  <c r="V760" i="12" s="1"/>
  <c r="G807" i="12"/>
  <c r="I807" i="12"/>
  <c r="K807" i="12"/>
  <c r="O807" i="12"/>
  <c r="Q807" i="12"/>
  <c r="V807" i="12"/>
  <c r="G836" i="12"/>
  <c r="M836" i="12" s="1"/>
  <c r="I836" i="12"/>
  <c r="K836" i="12"/>
  <c r="O836" i="12"/>
  <c r="Q836" i="12"/>
  <c r="V836" i="12"/>
  <c r="G865" i="12"/>
  <c r="M865" i="12" s="1"/>
  <c r="I865" i="12"/>
  <c r="K865" i="12"/>
  <c r="O865" i="12"/>
  <c r="Q865" i="12"/>
  <c r="V865" i="12"/>
  <c r="G886" i="12"/>
  <c r="I886" i="12"/>
  <c r="K886" i="12"/>
  <c r="M886" i="12"/>
  <c r="O886" i="12"/>
  <c r="Q886" i="12"/>
  <c r="V886" i="12"/>
  <c r="G887" i="12"/>
  <c r="M887" i="12" s="1"/>
  <c r="I887" i="12"/>
  <c r="K887" i="12"/>
  <c r="O887" i="12"/>
  <c r="Q887" i="12"/>
  <c r="V887" i="12"/>
  <c r="G888" i="12"/>
  <c r="I888" i="12"/>
  <c r="K888" i="12"/>
  <c r="M888" i="12"/>
  <c r="O888" i="12"/>
  <c r="Q888" i="12"/>
  <c r="V888" i="12"/>
  <c r="G889" i="12"/>
  <c r="M889" i="12" s="1"/>
  <c r="I889" i="12"/>
  <c r="K889" i="12"/>
  <c r="O889" i="12"/>
  <c r="Q889" i="12"/>
  <c r="V889" i="12"/>
  <c r="G890" i="12"/>
  <c r="I890" i="12"/>
  <c r="K890" i="12"/>
  <c r="M890" i="12"/>
  <c r="O890" i="12"/>
  <c r="Q890" i="12"/>
  <c r="V890" i="12"/>
  <c r="G891" i="12"/>
  <c r="M891" i="12" s="1"/>
  <c r="I891" i="12"/>
  <c r="K891" i="12"/>
  <c r="O891" i="12"/>
  <c r="Q891" i="12"/>
  <c r="V891" i="12"/>
  <c r="G892" i="12"/>
  <c r="M892" i="12" s="1"/>
  <c r="I892" i="12"/>
  <c r="K892" i="12"/>
  <c r="O892" i="12"/>
  <c r="Q892" i="12"/>
  <c r="V892" i="12"/>
  <c r="G893" i="12"/>
  <c r="M893" i="12" s="1"/>
  <c r="I893" i="12"/>
  <c r="K893" i="12"/>
  <c r="O893" i="12"/>
  <c r="Q893" i="12"/>
  <c r="V893" i="12"/>
  <c r="G894" i="12"/>
  <c r="I894" i="12"/>
  <c r="K894" i="12"/>
  <c r="M894" i="12"/>
  <c r="O894" i="12"/>
  <c r="Q894" i="12"/>
  <c r="V894" i="12"/>
  <c r="G895" i="12"/>
  <c r="M895" i="12" s="1"/>
  <c r="I895" i="12"/>
  <c r="K895" i="12"/>
  <c r="O895" i="12"/>
  <c r="Q895" i="12"/>
  <c r="V895" i="12"/>
  <c r="G896" i="12"/>
  <c r="I896" i="12"/>
  <c r="K896" i="12"/>
  <c r="M896" i="12"/>
  <c r="O896" i="12"/>
  <c r="Q896" i="12"/>
  <c r="V896" i="12"/>
  <c r="G897" i="12"/>
  <c r="M897" i="12" s="1"/>
  <c r="I897" i="12"/>
  <c r="K897" i="12"/>
  <c r="O897" i="12"/>
  <c r="Q897" i="12"/>
  <c r="V897" i="12"/>
  <c r="G898" i="12"/>
  <c r="I898" i="12"/>
  <c r="K898" i="12"/>
  <c r="M898" i="12"/>
  <c r="O898" i="12"/>
  <c r="Q898" i="12"/>
  <c r="V898" i="12"/>
  <c r="G899" i="12"/>
  <c r="M899" i="12" s="1"/>
  <c r="I899" i="12"/>
  <c r="K899" i="12"/>
  <c r="O899" i="12"/>
  <c r="Q899" i="12"/>
  <c r="V899" i="12"/>
  <c r="G900" i="12"/>
  <c r="M900" i="12" s="1"/>
  <c r="I900" i="12"/>
  <c r="K900" i="12"/>
  <c r="O900" i="12"/>
  <c r="Q900" i="12"/>
  <c r="V900" i="12"/>
  <c r="G901" i="12"/>
  <c r="M901" i="12" s="1"/>
  <c r="I901" i="12"/>
  <c r="K901" i="12"/>
  <c r="O901" i="12"/>
  <c r="Q901" i="12"/>
  <c r="V901" i="12"/>
  <c r="G902" i="12"/>
  <c r="I902" i="12"/>
  <c r="K902" i="12"/>
  <c r="M902" i="12"/>
  <c r="O902" i="12"/>
  <c r="Q902" i="12"/>
  <c r="V902" i="12"/>
  <c r="G903" i="12"/>
  <c r="M903" i="12" s="1"/>
  <c r="I903" i="12"/>
  <c r="K903" i="12"/>
  <c r="O903" i="12"/>
  <c r="Q903" i="12"/>
  <c r="V903" i="12"/>
  <c r="G904" i="12"/>
  <c r="I904" i="12"/>
  <c r="K904" i="12"/>
  <c r="M904" i="12"/>
  <c r="O904" i="12"/>
  <c r="Q904" i="12"/>
  <c r="V904" i="12"/>
  <c r="G905" i="12"/>
  <c r="M905" i="12" s="1"/>
  <c r="I905" i="12"/>
  <c r="K905" i="12"/>
  <c r="O905" i="12"/>
  <c r="Q905" i="12"/>
  <c r="V905" i="12"/>
  <c r="G906" i="12"/>
  <c r="I906" i="12"/>
  <c r="K906" i="12"/>
  <c r="M906" i="12"/>
  <c r="O906" i="12"/>
  <c r="Q906" i="12"/>
  <c r="V906" i="12"/>
  <c r="G907" i="12"/>
  <c r="M907" i="12" s="1"/>
  <c r="I907" i="12"/>
  <c r="K907" i="12"/>
  <c r="O907" i="12"/>
  <c r="Q907" i="12"/>
  <c r="V907" i="12"/>
  <c r="G908" i="12"/>
  <c r="M908" i="12" s="1"/>
  <c r="I908" i="12"/>
  <c r="K908" i="12"/>
  <c r="O908" i="12"/>
  <c r="Q908" i="12"/>
  <c r="V908" i="12"/>
  <c r="G909" i="12"/>
  <c r="M909" i="12" s="1"/>
  <c r="I909" i="12"/>
  <c r="K909" i="12"/>
  <c r="O909" i="12"/>
  <c r="Q909" i="12"/>
  <c r="V909" i="12"/>
  <c r="G910" i="12"/>
  <c r="I910" i="12"/>
  <c r="K910" i="12"/>
  <c r="M910" i="12"/>
  <c r="O910" i="12"/>
  <c r="Q910" i="12"/>
  <c r="V910" i="12"/>
  <c r="G911" i="12"/>
  <c r="M911" i="12" s="1"/>
  <c r="I911" i="12"/>
  <c r="K911" i="12"/>
  <c r="O911" i="12"/>
  <c r="Q911" i="12"/>
  <c r="V911" i="12"/>
  <c r="G912" i="12"/>
  <c r="I912" i="12"/>
  <c r="K912" i="12"/>
  <c r="M912" i="12"/>
  <c r="O912" i="12"/>
  <c r="Q912" i="12"/>
  <c r="V912" i="12"/>
  <c r="G913" i="12"/>
  <c r="M913" i="12" s="1"/>
  <c r="I913" i="12"/>
  <c r="K913" i="12"/>
  <c r="O913" i="12"/>
  <c r="Q913" i="12"/>
  <c r="V913" i="12"/>
  <c r="G914" i="12"/>
  <c r="I914" i="12"/>
  <c r="K914" i="12"/>
  <c r="M914" i="12"/>
  <c r="O914" i="12"/>
  <c r="Q914" i="12"/>
  <c r="V914" i="12"/>
  <c r="G915" i="12"/>
  <c r="M915" i="12" s="1"/>
  <c r="I915" i="12"/>
  <c r="K915" i="12"/>
  <c r="O915" i="12"/>
  <c r="Q915" i="12"/>
  <c r="V915" i="12"/>
  <c r="G916" i="12"/>
  <c r="M916" i="12" s="1"/>
  <c r="I916" i="12"/>
  <c r="K916" i="12"/>
  <c r="O916" i="12"/>
  <c r="Q916" i="12"/>
  <c r="V916" i="12"/>
  <c r="G917" i="12"/>
  <c r="M917" i="12" s="1"/>
  <c r="I917" i="12"/>
  <c r="K917" i="12"/>
  <c r="O917" i="12"/>
  <c r="Q917" i="12"/>
  <c r="V917" i="12"/>
  <c r="G918" i="12"/>
  <c r="I918" i="12"/>
  <c r="K918" i="12"/>
  <c r="M918" i="12"/>
  <c r="O918" i="12"/>
  <c r="Q918" i="12"/>
  <c r="V918" i="12"/>
  <c r="G919" i="12"/>
  <c r="M919" i="12" s="1"/>
  <c r="I919" i="12"/>
  <c r="K919" i="12"/>
  <c r="O919" i="12"/>
  <c r="Q919" i="12"/>
  <c r="V919" i="12"/>
  <c r="G920" i="12"/>
  <c r="I920" i="12"/>
  <c r="K920" i="12"/>
  <c r="M920" i="12"/>
  <c r="O920" i="12"/>
  <c r="Q920" i="12"/>
  <c r="V920" i="12"/>
  <c r="G921" i="12"/>
  <c r="M921" i="12" s="1"/>
  <c r="I921" i="12"/>
  <c r="K921" i="12"/>
  <c r="O921" i="12"/>
  <c r="Q921" i="12"/>
  <c r="V921" i="12"/>
  <c r="G922" i="12"/>
  <c r="I922" i="12"/>
  <c r="K922" i="12"/>
  <c r="M922" i="12"/>
  <c r="O922" i="12"/>
  <c r="Q922" i="12"/>
  <c r="V922" i="12"/>
  <c r="G923" i="12"/>
  <c r="M923" i="12" s="1"/>
  <c r="I923" i="12"/>
  <c r="K923" i="12"/>
  <c r="O923" i="12"/>
  <c r="Q923" i="12"/>
  <c r="V923" i="12"/>
  <c r="G924" i="12"/>
  <c r="M924" i="12" s="1"/>
  <c r="I924" i="12"/>
  <c r="K924" i="12"/>
  <c r="O924" i="12"/>
  <c r="Q924" i="12"/>
  <c r="V924" i="12"/>
  <c r="G925" i="12"/>
  <c r="M925" i="12" s="1"/>
  <c r="I925" i="12"/>
  <c r="K925" i="12"/>
  <c r="O925" i="12"/>
  <c r="Q925" i="12"/>
  <c r="V925" i="12"/>
  <c r="G926" i="12"/>
  <c r="I926" i="12"/>
  <c r="K926" i="12"/>
  <c r="M926" i="12"/>
  <c r="O926" i="12"/>
  <c r="Q926" i="12"/>
  <c r="V926" i="12"/>
  <c r="G927" i="12"/>
  <c r="M927" i="12" s="1"/>
  <c r="I927" i="12"/>
  <c r="K927" i="12"/>
  <c r="O927" i="12"/>
  <c r="Q927" i="12"/>
  <c r="V927" i="12"/>
  <c r="G928" i="12"/>
  <c r="I928" i="12"/>
  <c r="K928" i="12"/>
  <c r="M928" i="12"/>
  <c r="O928" i="12"/>
  <c r="Q928" i="12"/>
  <c r="V928" i="12"/>
  <c r="G929" i="12"/>
  <c r="M929" i="12" s="1"/>
  <c r="I929" i="12"/>
  <c r="K929" i="12"/>
  <c r="O929" i="12"/>
  <c r="Q929" i="12"/>
  <c r="V929" i="12"/>
  <c r="G930" i="12"/>
  <c r="I930" i="12"/>
  <c r="K930" i="12"/>
  <c r="M930" i="12"/>
  <c r="O930" i="12"/>
  <c r="Q930" i="12"/>
  <c r="V930" i="12"/>
  <c r="G931" i="12"/>
  <c r="M931" i="12" s="1"/>
  <c r="I931" i="12"/>
  <c r="K931" i="12"/>
  <c r="O931" i="12"/>
  <c r="Q931" i="12"/>
  <c r="V931" i="12"/>
  <c r="G932" i="12"/>
  <c r="M932" i="12" s="1"/>
  <c r="I932" i="12"/>
  <c r="K932" i="12"/>
  <c r="O932" i="12"/>
  <c r="Q932" i="12"/>
  <c r="V932" i="12"/>
  <c r="G933" i="12"/>
  <c r="M933" i="12" s="1"/>
  <c r="I933" i="12"/>
  <c r="K933" i="12"/>
  <c r="O933" i="12"/>
  <c r="Q933" i="12"/>
  <c r="V933" i="12"/>
  <c r="G934" i="12"/>
  <c r="I934" i="12"/>
  <c r="K934" i="12"/>
  <c r="M934" i="12"/>
  <c r="O934" i="12"/>
  <c r="Q934" i="12"/>
  <c r="V934" i="12"/>
  <c r="G935" i="12"/>
  <c r="M935" i="12" s="1"/>
  <c r="I935" i="12"/>
  <c r="K935" i="12"/>
  <c r="O935" i="12"/>
  <c r="Q935" i="12"/>
  <c r="V935" i="12"/>
  <c r="G936" i="12"/>
  <c r="I936" i="12"/>
  <c r="K936" i="12"/>
  <c r="M936" i="12"/>
  <c r="O936" i="12"/>
  <c r="Q936" i="12"/>
  <c r="V936" i="12"/>
  <c r="G937" i="12"/>
  <c r="M937" i="12" s="1"/>
  <c r="I937" i="12"/>
  <c r="K937" i="12"/>
  <c r="O937" i="12"/>
  <c r="Q937" i="12"/>
  <c r="V937" i="12"/>
  <c r="G938" i="12"/>
  <c r="I938" i="12"/>
  <c r="K938" i="12"/>
  <c r="M938" i="12"/>
  <c r="O938" i="12"/>
  <c r="Q938" i="12"/>
  <c r="V938" i="12"/>
  <c r="G939" i="12"/>
  <c r="M939" i="12" s="1"/>
  <c r="I939" i="12"/>
  <c r="K939" i="12"/>
  <c r="O939" i="12"/>
  <c r="Q939" i="12"/>
  <c r="V939" i="12"/>
  <c r="G942" i="12"/>
  <c r="I942" i="12"/>
  <c r="K942" i="12"/>
  <c r="O942" i="12"/>
  <c r="Q942" i="12"/>
  <c r="V942" i="12"/>
  <c r="G943" i="12"/>
  <c r="I943" i="12"/>
  <c r="K943" i="12"/>
  <c r="M943" i="12"/>
  <c r="O943" i="12"/>
  <c r="Q943" i="12"/>
  <c r="V943" i="12"/>
  <c r="G956" i="12"/>
  <c r="M956" i="12" s="1"/>
  <c r="I956" i="12"/>
  <c r="K956" i="12"/>
  <c r="O956" i="12"/>
  <c r="Q956" i="12"/>
  <c r="V956" i="12"/>
  <c r="G965" i="12"/>
  <c r="I965" i="12"/>
  <c r="K965" i="12"/>
  <c r="M965" i="12"/>
  <c r="O965" i="12"/>
  <c r="Q965" i="12"/>
  <c r="V965" i="12"/>
  <c r="G970" i="12"/>
  <c r="M970" i="12" s="1"/>
  <c r="I970" i="12"/>
  <c r="K970" i="12"/>
  <c r="O970" i="12"/>
  <c r="Q970" i="12"/>
  <c r="V970" i="12"/>
  <c r="G1010" i="12"/>
  <c r="M1010" i="12" s="1"/>
  <c r="I1010" i="12"/>
  <c r="K1010" i="12"/>
  <c r="O1010" i="12"/>
  <c r="Q1010" i="12"/>
  <c r="V1010" i="12"/>
  <c r="G1011" i="12"/>
  <c r="M1011" i="12" s="1"/>
  <c r="I1011" i="12"/>
  <c r="K1011" i="12"/>
  <c r="O1011" i="12"/>
  <c r="Q1011" i="12"/>
  <c r="V1011" i="12"/>
  <c r="G1016" i="12"/>
  <c r="I1016" i="12"/>
  <c r="K1016" i="12"/>
  <c r="M1016" i="12"/>
  <c r="O1016" i="12"/>
  <c r="Q1016" i="12"/>
  <c r="V1016" i="12"/>
  <c r="G1025" i="12"/>
  <c r="M1025" i="12" s="1"/>
  <c r="I1025" i="12"/>
  <c r="K1025" i="12"/>
  <c r="O1025" i="12"/>
  <c r="Q1025" i="12"/>
  <c r="V1025" i="12"/>
  <c r="G1026" i="12"/>
  <c r="I1026" i="12"/>
  <c r="K1026" i="12"/>
  <c r="M1026" i="12"/>
  <c r="O1026" i="12"/>
  <c r="Q1026" i="12"/>
  <c r="V1026" i="12"/>
  <c r="G1027" i="12"/>
  <c r="M1027" i="12" s="1"/>
  <c r="I1027" i="12"/>
  <c r="K1027" i="12"/>
  <c r="O1027" i="12"/>
  <c r="Q1027" i="12"/>
  <c r="V1027" i="12"/>
  <c r="G1028" i="12"/>
  <c r="I1028" i="12"/>
  <c r="K1028" i="12"/>
  <c r="M1028" i="12"/>
  <c r="O1028" i="12"/>
  <c r="Q1028" i="12"/>
  <c r="V1028" i="12"/>
  <c r="G1029" i="12"/>
  <c r="M1029" i="12" s="1"/>
  <c r="I1029" i="12"/>
  <c r="K1029" i="12"/>
  <c r="O1029" i="12"/>
  <c r="Q1029" i="12"/>
  <c r="V1029" i="12"/>
  <c r="G1030" i="12"/>
  <c r="M1030" i="12" s="1"/>
  <c r="I1030" i="12"/>
  <c r="K1030" i="12"/>
  <c r="O1030" i="12"/>
  <c r="Q1030" i="12"/>
  <c r="V1030" i="12"/>
  <c r="G1033" i="12"/>
  <c r="M1033" i="12" s="1"/>
  <c r="M1032" i="12" s="1"/>
  <c r="I1033" i="12"/>
  <c r="K1033" i="12"/>
  <c r="O1033" i="12"/>
  <c r="Q1033" i="12"/>
  <c r="V1033" i="12"/>
  <c r="V1032" i="12" s="1"/>
  <c r="G1036" i="12"/>
  <c r="M1036" i="12" s="1"/>
  <c r="I1036" i="12"/>
  <c r="K1036" i="12"/>
  <c r="K1032" i="12" s="1"/>
  <c r="O1036" i="12"/>
  <c r="Q1036" i="12"/>
  <c r="V1036" i="12"/>
  <c r="G1039" i="12"/>
  <c r="M1039" i="12" s="1"/>
  <c r="I1039" i="12"/>
  <c r="I1038" i="12" s="1"/>
  <c r="K1039" i="12"/>
  <c r="K1038" i="12" s="1"/>
  <c r="O1039" i="12"/>
  <c r="Q1039" i="12"/>
  <c r="V1039" i="12"/>
  <c r="V1038" i="12" s="1"/>
  <c r="G1044" i="12"/>
  <c r="M1044" i="12" s="1"/>
  <c r="I1044" i="12"/>
  <c r="K1044" i="12"/>
  <c r="O1044" i="12"/>
  <c r="Q1044" i="12"/>
  <c r="V1044" i="12"/>
  <c r="G1047" i="12"/>
  <c r="I1047" i="12"/>
  <c r="K1047" i="12"/>
  <c r="M1047" i="12"/>
  <c r="O1047" i="12"/>
  <c r="Q1047" i="12"/>
  <c r="V1047" i="12"/>
  <c r="G1050" i="12"/>
  <c r="G1046" i="12" s="1"/>
  <c r="I90" i="1" s="1"/>
  <c r="I1050" i="12"/>
  <c r="K1050" i="12"/>
  <c r="O1050" i="12"/>
  <c r="O1046" i="12" s="1"/>
  <c r="Q1050" i="12"/>
  <c r="V1050" i="12"/>
  <c r="G1054" i="12"/>
  <c r="M1054" i="12" s="1"/>
  <c r="M1053" i="12" s="1"/>
  <c r="I1054" i="12"/>
  <c r="I1053" i="12" s="1"/>
  <c r="K1054" i="12"/>
  <c r="O1054" i="12"/>
  <c r="O1053" i="12" s="1"/>
  <c r="Q1054" i="12"/>
  <c r="V1054" i="12"/>
  <c r="G1119" i="12"/>
  <c r="I1119" i="12"/>
  <c r="K1119" i="12"/>
  <c r="M1119" i="12"/>
  <c r="O1119" i="12"/>
  <c r="Q1119" i="12"/>
  <c r="V1119" i="12"/>
  <c r="G1185" i="12"/>
  <c r="G1184" i="12" s="1"/>
  <c r="I93" i="1" s="1"/>
  <c r="I1185" i="12"/>
  <c r="I1184" i="12" s="1"/>
  <c r="K1185" i="12"/>
  <c r="K1184" i="12" s="1"/>
  <c r="O1185" i="12"/>
  <c r="O1184" i="12" s="1"/>
  <c r="Q1185" i="12"/>
  <c r="Q1184" i="12" s="1"/>
  <c r="V1185" i="12"/>
  <c r="V1184" i="12" s="1"/>
  <c r="V1186" i="12"/>
  <c r="G1187" i="12"/>
  <c r="I1187" i="12"/>
  <c r="I1186" i="12" s="1"/>
  <c r="K1187" i="12"/>
  <c r="M1187" i="12"/>
  <c r="O1187" i="12"/>
  <c r="Q1187" i="12"/>
  <c r="Q1186" i="12" s="1"/>
  <c r="V1187" i="12"/>
  <c r="G1191" i="12"/>
  <c r="G1186" i="12" s="1"/>
  <c r="I94" i="1" s="1"/>
  <c r="I1191" i="12"/>
  <c r="K1191" i="12"/>
  <c r="O1191" i="12"/>
  <c r="Q1191" i="12"/>
  <c r="V1191" i="12"/>
  <c r="G1193" i="12"/>
  <c r="I1193" i="12"/>
  <c r="K1193" i="12"/>
  <c r="M1193" i="12"/>
  <c r="O1193" i="12"/>
  <c r="Q1193" i="12"/>
  <c r="V1193" i="12"/>
  <c r="G1194" i="12"/>
  <c r="I1194" i="12"/>
  <c r="K1194" i="12"/>
  <c r="O1194" i="12"/>
  <c r="Q1194" i="12"/>
  <c r="V1194" i="12"/>
  <c r="G1195" i="12"/>
  <c r="M1195" i="12" s="1"/>
  <c r="I1195" i="12"/>
  <c r="K1195" i="12"/>
  <c r="O1195" i="12"/>
  <c r="Q1195" i="12"/>
  <c r="V1195" i="12"/>
  <c r="G1196" i="12"/>
  <c r="M1196" i="12" s="1"/>
  <c r="I1196" i="12"/>
  <c r="K1196" i="12"/>
  <c r="O1196" i="12"/>
  <c r="Q1196" i="12"/>
  <c r="V1196" i="12"/>
  <c r="G1197" i="12"/>
  <c r="I1197" i="12"/>
  <c r="K1197" i="12"/>
  <c r="M1197" i="12"/>
  <c r="O1197" i="12"/>
  <c r="Q1197" i="12"/>
  <c r="V1197" i="12"/>
  <c r="G1198" i="12"/>
  <c r="M1198" i="12" s="1"/>
  <c r="I1198" i="12"/>
  <c r="K1198" i="12"/>
  <c r="O1198" i="12"/>
  <c r="Q1198" i="12"/>
  <c r="V1198" i="12"/>
  <c r="G1199" i="12"/>
  <c r="M1199" i="12" s="1"/>
  <c r="I1199" i="12"/>
  <c r="K1199" i="12"/>
  <c r="O1199" i="12"/>
  <c r="Q1199" i="12"/>
  <c r="V1199" i="12"/>
  <c r="G1200" i="12"/>
  <c r="M1200" i="12" s="1"/>
  <c r="I1200" i="12"/>
  <c r="K1200" i="12"/>
  <c r="O1200" i="12"/>
  <c r="Q1200" i="12"/>
  <c r="V1200" i="12"/>
  <c r="G1201" i="12"/>
  <c r="M1201" i="12" s="1"/>
  <c r="I1201" i="12"/>
  <c r="K1201" i="12"/>
  <c r="O1201" i="12"/>
  <c r="Q1201" i="12"/>
  <c r="V1201" i="12"/>
  <c r="G1202" i="12"/>
  <c r="M1202" i="12" s="1"/>
  <c r="I1202" i="12"/>
  <c r="K1202" i="12"/>
  <c r="O1202" i="12"/>
  <c r="Q1202" i="12"/>
  <c r="V1202" i="12"/>
  <c r="G1203" i="12"/>
  <c r="M1203" i="12" s="1"/>
  <c r="I1203" i="12"/>
  <c r="K1203" i="12"/>
  <c r="O1203" i="12"/>
  <c r="Q1203" i="12"/>
  <c r="V1203" i="12"/>
  <c r="G1204" i="12"/>
  <c r="M1204" i="12" s="1"/>
  <c r="I1204" i="12"/>
  <c r="K1204" i="12"/>
  <c r="O1204" i="12"/>
  <c r="Q1204" i="12"/>
  <c r="V1204" i="12"/>
  <c r="G1205" i="12"/>
  <c r="I1205" i="12"/>
  <c r="K1205" i="12"/>
  <c r="M1205" i="12"/>
  <c r="O1205" i="12"/>
  <c r="Q1205" i="12"/>
  <c r="V1205" i="12"/>
  <c r="G1206" i="12"/>
  <c r="M1206" i="12" s="1"/>
  <c r="I1206" i="12"/>
  <c r="K1206" i="12"/>
  <c r="O1206" i="12"/>
  <c r="Q1206" i="12"/>
  <c r="V1206" i="12"/>
  <c r="G1207" i="12"/>
  <c r="M1207" i="12" s="1"/>
  <c r="I1207" i="12"/>
  <c r="K1207" i="12"/>
  <c r="O1207" i="12"/>
  <c r="Q1207" i="12"/>
  <c r="V1207" i="12"/>
  <c r="G1209" i="12"/>
  <c r="M1209" i="12" s="1"/>
  <c r="I1209" i="12"/>
  <c r="K1209" i="12"/>
  <c r="O1209" i="12"/>
  <c r="Q1209" i="12"/>
  <c r="V1209" i="12"/>
  <c r="G1210" i="12"/>
  <c r="M1210" i="12" s="1"/>
  <c r="I1210" i="12"/>
  <c r="K1210" i="12"/>
  <c r="O1210" i="12"/>
  <c r="Q1210" i="12"/>
  <c r="V1210" i="12"/>
  <c r="G1212" i="12"/>
  <c r="M1212" i="12" s="1"/>
  <c r="I1212" i="12"/>
  <c r="K1212" i="12"/>
  <c r="O1212" i="12"/>
  <c r="Q1212" i="12"/>
  <c r="V1212" i="12"/>
  <c r="G1214" i="12"/>
  <c r="M1214" i="12" s="1"/>
  <c r="I1214" i="12"/>
  <c r="K1214" i="12"/>
  <c r="O1214" i="12"/>
  <c r="Q1214" i="12"/>
  <c r="V1214" i="12"/>
  <c r="V1208" i="12" s="1"/>
  <c r="G1215" i="12"/>
  <c r="I1215" i="12"/>
  <c r="K1215" i="12"/>
  <c r="M1215" i="12"/>
  <c r="O1215" i="12"/>
  <c r="Q1215" i="12"/>
  <c r="V1215" i="12"/>
  <c r="G1216" i="12"/>
  <c r="M1216" i="12" s="1"/>
  <c r="I1216" i="12"/>
  <c r="K1216" i="12"/>
  <c r="O1216" i="12"/>
  <c r="Q1216" i="12"/>
  <c r="V1216" i="12"/>
  <c r="G1217" i="12"/>
  <c r="M1217" i="12" s="1"/>
  <c r="I1217" i="12"/>
  <c r="K1217" i="12"/>
  <c r="O1217" i="12"/>
  <c r="Q1217" i="12"/>
  <c r="V1217" i="12"/>
  <c r="G1218" i="12"/>
  <c r="M1218" i="12" s="1"/>
  <c r="I1218" i="12"/>
  <c r="K1218" i="12"/>
  <c r="O1218" i="12"/>
  <c r="Q1218" i="12"/>
  <c r="V1218" i="12"/>
  <c r="G1221" i="12"/>
  <c r="I1221" i="12"/>
  <c r="K1221" i="12"/>
  <c r="O1221" i="12"/>
  <c r="Q1221" i="12"/>
  <c r="V1221" i="12"/>
  <c r="G1223" i="12"/>
  <c r="M1223" i="12" s="1"/>
  <c r="I1223" i="12"/>
  <c r="K1223" i="12"/>
  <c r="O1223" i="12"/>
  <c r="Q1223" i="12"/>
  <c r="Q1220" i="12" s="1"/>
  <c r="V1223" i="12"/>
  <c r="G1225" i="12"/>
  <c r="M1225" i="12" s="1"/>
  <c r="I1225" i="12"/>
  <c r="K1225" i="12"/>
  <c r="K1220" i="12" s="1"/>
  <c r="O1225" i="12"/>
  <c r="Q1225" i="12"/>
  <c r="V1225" i="12"/>
  <c r="G1227" i="12"/>
  <c r="M1227" i="12" s="1"/>
  <c r="I1227" i="12"/>
  <c r="K1227" i="12"/>
  <c r="O1227" i="12"/>
  <c r="Q1227" i="12"/>
  <c r="V1227" i="12"/>
  <c r="G1228" i="12"/>
  <c r="M1228" i="12" s="1"/>
  <c r="I1228" i="12"/>
  <c r="K1228" i="12"/>
  <c r="O1228" i="12"/>
  <c r="Q1228" i="12"/>
  <c r="V1228" i="12"/>
  <c r="G1229" i="12"/>
  <c r="M1229" i="12" s="1"/>
  <c r="I1229" i="12"/>
  <c r="K1229" i="12"/>
  <c r="O1229" i="12"/>
  <c r="Q1229" i="12"/>
  <c r="V1229" i="12"/>
  <c r="G1232" i="12"/>
  <c r="I1232" i="12"/>
  <c r="K1232" i="12"/>
  <c r="M1232" i="12"/>
  <c r="O1232" i="12"/>
  <c r="Q1232" i="12"/>
  <c r="V1232" i="12"/>
  <c r="G1234" i="12"/>
  <c r="I1234" i="12"/>
  <c r="K1234" i="12"/>
  <c r="O1234" i="12"/>
  <c r="Q1234" i="12"/>
  <c r="V1234" i="12"/>
  <c r="G1236" i="12"/>
  <c r="M1236" i="12" s="1"/>
  <c r="I1236" i="12"/>
  <c r="K1236" i="12"/>
  <c r="O1236" i="12"/>
  <c r="Q1236" i="12"/>
  <c r="Q1231" i="12" s="1"/>
  <c r="V1236" i="12"/>
  <c r="G1237" i="12"/>
  <c r="M1237" i="12" s="1"/>
  <c r="I1237" i="12"/>
  <c r="K1237" i="12"/>
  <c r="K1231" i="12" s="1"/>
  <c r="O1237" i="12"/>
  <c r="Q1237" i="12"/>
  <c r="V1237" i="12"/>
  <c r="G1238" i="12"/>
  <c r="M1238" i="12" s="1"/>
  <c r="I1238" i="12"/>
  <c r="K1238" i="12"/>
  <c r="O1238" i="12"/>
  <c r="Q1238" i="12"/>
  <c r="V1238" i="12"/>
  <c r="G1239" i="12"/>
  <c r="M1239" i="12" s="1"/>
  <c r="I1239" i="12"/>
  <c r="K1239" i="12"/>
  <c r="O1239" i="12"/>
  <c r="Q1239" i="12"/>
  <c r="V1239" i="12"/>
  <c r="G1240" i="12"/>
  <c r="M1240" i="12" s="1"/>
  <c r="I1240" i="12"/>
  <c r="K1240" i="12"/>
  <c r="O1240" i="12"/>
  <c r="Q1240" i="12"/>
  <c r="V1240" i="12"/>
  <c r="AE1242" i="12"/>
  <c r="F42" i="1" s="1"/>
  <c r="AF1242" i="12"/>
  <c r="G42" i="1" s="1"/>
  <c r="H40" i="1"/>
  <c r="H42" i="1" l="1"/>
  <c r="I42" i="1" s="1"/>
  <c r="I1192" i="12"/>
  <c r="O1192" i="12"/>
  <c r="V479" i="12"/>
  <c r="G46" i="1"/>
  <c r="H46" i="1" s="1"/>
  <c r="I46" i="1" s="1"/>
  <c r="V1231" i="12"/>
  <c r="V1220" i="12"/>
  <c r="Q1192" i="12"/>
  <c r="O1186" i="12"/>
  <c r="K1186" i="12"/>
  <c r="K1053" i="12"/>
  <c r="K1046" i="12"/>
  <c r="Q1046" i="12"/>
  <c r="I1046" i="12"/>
  <c r="Q1038" i="12"/>
  <c r="M1038" i="12"/>
  <c r="Q941" i="12"/>
  <c r="I941" i="12"/>
  <c r="M687" i="12"/>
  <c r="K667" i="12"/>
  <c r="O667" i="12"/>
  <c r="Q661" i="12"/>
  <c r="O479" i="12"/>
  <c r="F41" i="1"/>
  <c r="G39" i="1"/>
  <c r="G49" i="1" s="1"/>
  <c r="G25" i="1" s="1"/>
  <c r="A25" i="1" s="1"/>
  <c r="G1231" i="12"/>
  <c r="I98" i="1" s="1"/>
  <c r="I20" i="1" s="1"/>
  <c r="G1220" i="12"/>
  <c r="I97" i="1" s="1"/>
  <c r="I19" i="1" s="1"/>
  <c r="I1208" i="12"/>
  <c r="O1208" i="12"/>
  <c r="V1192" i="12"/>
  <c r="V1046" i="12"/>
  <c r="O1032" i="12"/>
  <c r="I806" i="12"/>
  <c r="Q760" i="12"/>
  <c r="I760" i="12"/>
  <c r="V696" i="12"/>
  <c r="V667" i="12"/>
  <c r="Q667" i="12"/>
  <c r="I667" i="12"/>
  <c r="K661" i="12"/>
  <c r="Q538" i="12"/>
  <c r="I538" i="12"/>
  <c r="O538" i="12"/>
  <c r="G41" i="1"/>
  <c r="V538" i="12"/>
  <c r="I1231" i="12"/>
  <c r="O1231" i="12"/>
  <c r="I1220" i="12"/>
  <c r="O1220" i="12"/>
  <c r="K1208" i="12"/>
  <c r="Q1208" i="12"/>
  <c r="G1192" i="12"/>
  <c r="I95" i="1" s="1"/>
  <c r="I18" i="1" s="1"/>
  <c r="Q1053" i="12"/>
  <c r="I1032" i="12"/>
  <c r="Q806" i="12"/>
  <c r="I686" i="12"/>
  <c r="V661" i="12"/>
  <c r="K538" i="12"/>
  <c r="K479" i="12"/>
  <c r="Q479" i="12"/>
  <c r="I479" i="12"/>
  <c r="F39" i="1"/>
  <c r="G26" i="1"/>
  <c r="A26" i="1"/>
  <c r="M111" i="15"/>
  <c r="M81" i="15"/>
  <c r="M8" i="15"/>
  <c r="M61" i="15"/>
  <c r="M23" i="15"/>
  <c r="M14" i="15"/>
  <c r="M103" i="15"/>
  <c r="G111" i="15"/>
  <c r="I73" i="1" s="1"/>
  <c r="G8" i="15"/>
  <c r="G100" i="15"/>
  <c r="I71" i="1" s="1"/>
  <c r="M71" i="15"/>
  <c r="M70" i="15" s="1"/>
  <c r="G51" i="15"/>
  <c r="I79" i="1" s="1"/>
  <c r="M48" i="15"/>
  <c r="M47" i="15" s="1"/>
  <c r="M29" i="15"/>
  <c r="M28" i="15" s="1"/>
  <c r="G81" i="15"/>
  <c r="I69" i="1" s="1"/>
  <c r="G23" i="15"/>
  <c r="I81" i="1" s="1"/>
  <c r="M24" i="14"/>
  <c r="M23" i="14" s="1"/>
  <c r="G23" i="14"/>
  <c r="M13" i="13"/>
  <c r="G13" i="13"/>
  <c r="M9" i="13"/>
  <c r="M8" i="13" s="1"/>
  <c r="M1208" i="12"/>
  <c r="G1208" i="12"/>
  <c r="I96" i="1" s="1"/>
  <c r="Q1032" i="12"/>
  <c r="V941" i="12"/>
  <c r="K806" i="12"/>
  <c r="M686" i="12"/>
  <c r="M538" i="12"/>
  <c r="M479" i="12"/>
  <c r="M1234" i="12"/>
  <c r="M1231" i="12" s="1"/>
  <c r="M1221" i="12"/>
  <c r="M1220" i="12" s="1"/>
  <c r="G1053" i="12"/>
  <c r="I91" i="1" s="1"/>
  <c r="M1050" i="12"/>
  <c r="M1046" i="12" s="1"/>
  <c r="M942" i="12"/>
  <c r="M941" i="12" s="1"/>
  <c r="G941" i="12"/>
  <c r="I87" i="1" s="1"/>
  <c r="V806" i="12"/>
  <c r="M697" i="12"/>
  <c r="M696" i="12" s="1"/>
  <c r="G696" i="12"/>
  <c r="I84" i="1" s="1"/>
  <c r="M91" i="12"/>
  <c r="G1032" i="12"/>
  <c r="I88" i="1" s="1"/>
  <c r="O941" i="12"/>
  <c r="G806" i="12"/>
  <c r="I86" i="1" s="1"/>
  <c r="M807" i="12"/>
  <c r="M806" i="12" s="1"/>
  <c r="Q696" i="12"/>
  <c r="I696" i="12"/>
  <c r="O696" i="12"/>
  <c r="M146" i="12"/>
  <c r="M1194" i="12"/>
  <c r="M1192" i="12" s="1"/>
  <c r="K1192" i="12"/>
  <c r="M1191" i="12"/>
  <c r="M1186" i="12" s="1"/>
  <c r="M1185" i="12"/>
  <c r="M1184" i="12" s="1"/>
  <c r="V1053" i="12"/>
  <c r="O1038" i="12"/>
  <c r="G1038" i="12"/>
  <c r="I89" i="1" s="1"/>
  <c r="K941" i="12"/>
  <c r="O806" i="12"/>
  <c r="M760" i="12"/>
  <c r="K696" i="12"/>
  <c r="M667" i="12"/>
  <c r="M386" i="12"/>
  <c r="M97" i="12"/>
  <c r="M8" i="12"/>
  <c r="G667" i="12"/>
  <c r="I78" i="1" s="1"/>
  <c r="G386" i="12"/>
  <c r="I63" i="1" s="1"/>
  <c r="G661" i="12"/>
  <c r="I77" i="1" s="1"/>
  <c r="G538" i="12"/>
  <c r="I76" i="1" s="1"/>
  <c r="M315" i="12"/>
  <c r="M314" i="12" s="1"/>
  <c r="G292" i="12"/>
  <c r="I60" i="1" s="1"/>
  <c r="G97" i="12"/>
  <c r="I58" i="1" s="1"/>
  <c r="G479" i="12"/>
  <c r="I75" i="1" s="1"/>
  <c r="G146" i="12"/>
  <c r="I59" i="1" s="1"/>
  <c r="G8" i="12"/>
  <c r="J28" i="1"/>
  <c r="J26" i="1"/>
  <c r="G38" i="1"/>
  <c r="F38" i="1"/>
  <c r="J23" i="1"/>
  <c r="J24" i="1"/>
  <c r="J25" i="1"/>
  <c r="J27" i="1"/>
  <c r="E24" i="1"/>
  <c r="E26" i="1"/>
  <c r="I17" i="1" l="1"/>
  <c r="H39" i="1"/>
  <c r="F49" i="1"/>
  <c r="I66" i="1"/>
  <c r="G32" i="14"/>
  <c r="I56" i="1"/>
  <c r="G1242" i="12"/>
  <c r="G119" i="15"/>
  <c r="G25" i="13"/>
  <c r="I65" i="1"/>
  <c r="H41" i="1"/>
  <c r="I41" i="1" s="1"/>
  <c r="G23" i="1" l="1"/>
  <c r="A23" i="1" s="1"/>
  <c r="G28" i="1"/>
  <c r="I16" i="1"/>
  <c r="I21" i="1" s="1"/>
  <c r="I99" i="1"/>
  <c r="H49" i="1"/>
  <c r="I39" i="1"/>
  <c r="I49" i="1" s="1"/>
  <c r="J98" i="1" l="1"/>
  <c r="J63" i="1"/>
  <c r="J81" i="1"/>
  <c r="J65" i="1"/>
  <c r="J79" i="1"/>
  <c r="J89" i="1"/>
  <c r="J56" i="1"/>
  <c r="J64" i="1"/>
  <c r="J72" i="1"/>
  <c r="J80" i="1"/>
  <c r="J88" i="1"/>
  <c r="J96" i="1"/>
  <c r="J67" i="1"/>
  <c r="J95" i="1"/>
  <c r="J69" i="1"/>
  <c r="J83" i="1"/>
  <c r="J91" i="1"/>
  <c r="J58" i="1"/>
  <c r="J66" i="1"/>
  <c r="J74" i="1"/>
  <c r="J82" i="1"/>
  <c r="J90" i="1"/>
  <c r="J71" i="1"/>
  <c r="J57" i="1"/>
  <c r="J73" i="1"/>
  <c r="J85" i="1"/>
  <c r="J93" i="1"/>
  <c r="J60" i="1"/>
  <c r="J68" i="1"/>
  <c r="J76" i="1"/>
  <c r="J84" i="1"/>
  <c r="J92" i="1"/>
  <c r="J59" i="1"/>
  <c r="J75" i="1"/>
  <c r="J61" i="1"/>
  <c r="J77" i="1"/>
  <c r="J87" i="1"/>
  <c r="J97" i="1"/>
  <c r="J62" i="1"/>
  <c r="J70" i="1"/>
  <c r="J78" i="1"/>
  <c r="J86" i="1"/>
  <c r="J94" i="1"/>
  <c r="J41" i="1"/>
  <c r="J45" i="1"/>
  <c r="J44" i="1"/>
  <c r="J43" i="1"/>
  <c r="J39" i="1"/>
  <c r="J49" i="1" s="1"/>
  <c r="J46" i="1"/>
  <c r="J48" i="1"/>
  <c r="J47" i="1"/>
  <c r="J42" i="1"/>
  <c r="G24" i="1"/>
  <c r="A27" i="1" s="1"/>
  <c r="A24" i="1"/>
  <c r="J99"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Veronika Bastova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<sst xmlns="http://schemas.openxmlformats.org/spreadsheetml/2006/main" count="4839" uniqueCount="1378">
  <si>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</si>
  <si>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</si>
  <si>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</si>
  <si>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</si>
  <si>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</si>
  <si>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</si>
  <si>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</si>
  <si>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</si>
  <si>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</si>
  <si>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</si>
  <si>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</si>
  <si>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</si>
  <si>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</si>
  <si>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</si>
  <si>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</si>
  <si>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</si>
  <si>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</si>
  <si>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</si>
  <si>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</si>
  <si>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</si>
  <si>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</si>
  <si>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</si>
  <si>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</si>
  <si>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</si>
  <si>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</si>
  <si>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</si>
  <si>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</si>
  <si>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</si>
  <si>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</si>
  <si>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</si>
  <si>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</si>
  <si>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</si>
  <si>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</si>
  <si>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</si>
  <si>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</si>
  <si>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</si>
  <si>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</si>
  <si>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</si>
  <si>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</si>
  <si>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</si>
  <si>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</si>
  <si>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</si>
  <si>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</si>
  <si>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201130</t>
  </si>
  <si>
    <t>ŘEŠENÍ VYTÁPĚNÍ A ENERGETICKÝCH ÚSPOR AREÁLU ŠKOLY - OBJEKT TĚLOCVIČNY</t>
  </si>
  <si>
    <t>Stavba</t>
  </si>
  <si>
    <t>Stavební objekt</t>
  </si>
  <si>
    <t>01</t>
  </si>
  <si>
    <t>Zateplení + Výměna výplní otvorů</t>
  </si>
  <si>
    <t>D.1.1</t>
  </si>
  <si>
    <t>ZATEPLENÍ + VÝPLNĚ OTVORŮ</t>
  </si>
  <si>
    <t>02</t>
  </si>
  <si>
    <t>Statika + FVE</t>
  </si>
  <si>
    <t>D.1.2</t>
  </si>
  <si>
    <t>STATIKA + FVE</t>
  </si>
  <si>
    <t>03</t>
  </si>
  <si>
    <t>Stínící technika</t>
  </si>
  <si>
    <t>D.1.3</t>
  </si>
  <si>
    <t>STÍNÍCÍ TECHNIKA</t>
  </si>
  <si>
    <t>04</t>
  </si>
  <si>
    <t>Trafostanice + osvětlení + regulace otopné soustavy + MaR</t>
  </si>
  <si>
    <t>D.1.4</t>
  </si>
  <si>
    <t>TRAFOSTANICE + OSVĚTLENÍ + REGULACE OTOPNÉ SOUSTAVY + MAR</t>
  </si>
  <si>
    <t>Celkem za stavbu</t>
  </si>
  <si>
    <t>CZK</t>
  </si>
  <si>
    <t>Rekapitulace dílů</t>
  </si>
  <si>
    <t>Typ dílu</t>
  </si>
  <si>
    <t>3</t>
  </si>
  <si>
    <t>Svislé a kompletní konstrukce</t>
  </si>
  <si>
    <t>4</t>
  </si>
  <si>
    <t>Vodorovné konstrukce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</si>
  <si>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</si>
  <si>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</si>
  <si>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</si>
  <si>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</si>
  <si>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</si>
  <si>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</si>
  <si>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</si>
  <si>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</si>
  <si>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</si>
  <si>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</si>
  <si>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</si>
  <si>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</si>
  <si>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</si>
  <si>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</si>
  <si>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FVE</t>
  </si>
  <si>
    <t>INST_01</t>
  </si>
  <si>
    <t>Instalační přístroje</t>
  </si>
  <si>
    <t>OS01</t>
  </si>
  <si>
    <t>Podpůrné konstrukce Trafostanice</t>
  </si>
  <si>
    <t>OS02</t>
  </si>
  <si>
    <t>Trafostanice</t>
  </si>
  <si>
    <t>OS03</t>
  </si>
  <si>
    <t>Ostatní</t>
  </si>
  <si>
    <t>OS04</t>
  </si>
  <si>
    <t>Rozvaděče</t>
  </si>
  <si>
    <t>OS05</t>
  </si>
  <si>
    <t>Osvětlení</t>
  </si>
  <si>
    <t>OS06</t>
  </si>
  <si>
    <t>Kabely</t>
  </si>
  <si>
    <t>OS07</t>
  </si>
  <si>
    <t>Kabelové trasy</t>
  </si>
  <si>
    <t>ST</t>
  </si>
  <si>
    <t>Úprava statiky pod FVE</t>
  </si>
  <si>
    <t>712</t>
  </si>
  <si>
    <t>Povlakové krytiny</t>
  </si>
  <si>
    <t>713</t>
  </si>
  <si>
    <t>Izolace tepelné</t>
  </si>
  <si>
    <t>721</t>
  </si>
  <si>
    <t>Vnitřní kanalizace</t>
  </si>
  <si>
    <t>728</t>
  </si>
  <si>
    <t>Vzduchotechnika</t>
  </si>
  <si>
    <t>730</t>
  </si>
  <si>
    <t>Ústřední vytápění</t>
  </si>
  <si>
    <t>732</t>
  </si>
  <si>
    <t>Strojovny</t>
  </si>
  <si>
    <t>733</t>
  </si>
  <si>
    <t>Rozvod potrubí</t>
  </si>
  <si>
    <t>734</t>
  </si>
  <si>
    <t>Armatury</t>
  </si>
  <si>
    <t>762</t>
  </si>
  <si>
    <t>Konstrukce tesařské</t>
  </si>
  <si>
    <t>764</t>
  </si>
  <si>
    <t>Konstrukce klempířské</t>
  </si>
  <si>
    <t>765</t>
  </si>
  <si>
    <t>Krytiny tvrdé</t>
  </si>
  <si>
    <t>766</t>
  </si>
  <si>
    <t>Konstrukce truhlářské</t>
  </si>
  <si>
    <t>767</t>
  </si>
  <si>
    <t>Konstrukce zámečnické</t>
  </si>
  <si>
    <t>776</t>
  </si>
  <si>
    <t>Podlahy povlakové</t>
  </si>
  <si>
    <t>777</t>
  </si>
  <si>
    <t>Podlahy ze syntetických hmot</t>
  </si>
  <si>
    <t>783</t>
  </si>
  <si>
    <t>Nátěry</t>
  </si>
  <si>
    <t>784</t>
  </si>
  <si>
    <t>Malby</t>
  </si>
  <si>
    <t>786</t>
  </si>
  <si>
    <t>Zastiňující technika</t>
  </si>
  <si>
    <t>799</t>
  </si>
  <si>
    <t>M21</t>
  </si>
  <si>
    <t>Elektromontáže</t>
  </si>
  <si>
    <t>M22</t>
  </si>
  <si>
    <t>Hromosvod</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</si>
  <si>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</si>
  <si>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</si>
  <si>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</si>
  <si>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</si>
  <si>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</si>
  <si>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</si>
  <si>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</si>
  <si>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</si>
  <si>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</si>
  <si>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</si>
  <si>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</si>
  <si>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</si>
  <si>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</si>
  <si>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</si>
  <si>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</si>
  <si>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</si>
  <si>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</si>
  <si>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</si>
  <si>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</si>
  <si>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</si>
  <si>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</si>
  <si>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</si>
  <si>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</si>
  <si>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</si>
  <si>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</si>
  <si>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</si>
  <si>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</si>
  <si>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</si>
  <si>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</si>
  <si>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</si>
  <si>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</si>
  <si>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</si>
  <si>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</si>
  <si>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310237241R00</t>
  </si>
  <si>
    <t>Zazdívka otvorů o ploše přes 0,09 m2 do 0,25 m2 ve zdivu nadzákladovém cihlami pálenými o tloušťce, zdi do 300 mm</t>
  </si>
  <si>
    <t>kus</t>
  </si>
  <si>
    <t>Vlastní</t>
  </si>
  <si>
    <t>Indiv</t>
  </si>
  <si>
    <t>Práce</t>
  </si>
  <si>
    <t>POL1_1</t>
  </si>
  <si>
    <t>včetně pomocného pracovního lešení</t>
  </si>
  <si>
    <t>POP</t>
  </si>
  <si>
    <t xml:space="preserve">SZ: : 10 : </t>
  </si>
  <si>
    <t>VV</t>
  </si>
  <si>
    <t xml:space="preserve">JV: : 19 : </t>
  </si>
  <si>
    <t xml:space="preserve">4 : </t>
  </si>
  <si>
    <t>33</t>
  </si>
  <si>
    <t>311271177RT4</t>
  </si>
  <si>
    <t>Zdivo nosné z tvárnic porobetonových hladkých tloušťky 300 mm, charakteristická pevnost v tlaku fk =, 1,50 MPa, součinitel prostupu tepla U=0,33 W/m2.K</t>
  </si>
  <si>
    <t>m2</t>
  </si>
  <si>
    <t xml:space="preserve">zvednutí atiky : 94,44*0,25 : </t>
  </si>
  <si>
    <t>23,61</t>
  </si>
  <si>
    <t>317121025R00</t>
  </si>
  <si>
    <t>Montáž překladů keramických světlost do 1050 mm</t>
  </si>
  <si>
    <t>317941123R00</t>
  </si>
  <si>
    <t>Osazení ocelových válcovaných nosníků na zdivu bez dodávky materiálu, výšky od 140 do 220 mm</t>
  </si>
  <si>
    <t>t</t>
  </si>
  <si>
    <t>profilu I, nebo IE, nebo U, nebo UE, nebo L</t>
  </si>
  <si>
    <t>319201311R00</t>
  </si>
  <si>
    <t>Vyrovnání nerovného povrchu jakoukoliv maltou do 30 mm</t>
  </si>
  <si>
    <t>vnitřního i vnějšího zdiva, bez odsekání vadných cihel, bez pomocného lešení,</t>
  </si>
  <si>
    <t xml:space="preserve">odhad z 50% pod obkladem : : </t>
  </si>
  <si>
    <t xml:space="preserve">SZ : 30,45*0,5 : </t>
  </si>
  <si>
    <t xml:space="preserve">JV: : (31,41+1,38+1,38)*0,5 : </t>
  </si>
  <si>
    <t xml:space="preserve">SV: : 6,304*0,5 : </t>
  </si>
  <si>
    <t xml:space="preserve">JZ: : 5,891*0,5 : </t>
  </si>
  <si>
    <t xml:space="preserve">0,6*0,6*2 : </t>
  </si>
  <si>
    <t xml:space="preserve">1*0,15*2 : </t>
  </si>
  <si>
    <t>39,4275</t>
  </si>
  <si>
    <t>342264051RT3</t>
  </si>
  <si>
    <t>Podhledy na kovové konstrukci opláštěné deskami sádrokartonovými nosná konstrukce z profilů CD s, přímým uchycením 1x deska, tloušťky 12,5 mm, impregnovaná, bez izolace</t>
  </si>
  <si>
    <t xml:space="preserve">č.místnosti : : </t>
  </si>
  <si>
    <t xml:space="preserve">122 : 13,01 : </t>
  </si>
  <si>
    <t xml:space="preserve">123 : 1,35 : </t>
  </si>
  <si>
    <t xml:space="preserve">124 : 1,35 : </t>
  </si>
  <si>
    <t xml:space="preserve">125 : 1,35 : </t>
  </si>
  <si>
    <t xml:space="preserve">126 : 5,46 : </t>
  </si>
  <si>
    <t xml:space="preserve">127 : 3,51 : </t>
  </si>
  <si>
    <t xml:space="preserve">128 : 1,35 : </t>
  </si>
  <si>
    <t xml:space="preserve">129 : 1,35 : </t>
  </si>
  <si>
    <t xml:space="preserve">130 : 1,41 : </t>
  </si>
  <si>
    <t xml:space="preserve">131 : 14,14 : </t>
  </si>
  <si>
    <t xml:space="preserve">132 : 4,09 : </t>
  </si>
  <si>
    <t xml:space="preserve">133 : 10,47 : </t>
  </si>
  <si>
    <t xml:space="preserve">134 : 15,16 : </t>
  </si>
  <si>
    <t xml:space="preserve">135 : 14,52 : </t>
  </si>
  <si>
    <t xml:space="preserve">136 : 14,60 : </t>
  </si>
  <si>
    <t xml:space="preserve">137 : 14,60 : </t>
  </si>
  <si>
    <t xml:space="preserve">138 : 14,47 : </t>
  </si>
  <si>
    <t xml:space="preserve">139 : 14,60 : </t>
  </si>
  <si>
    <t xml:space="preserve">140 : 14,60 : </t>
  </si>
  <si>
    <t xml:space="preserve">141 : 14,47 : </t>
  </si>
  <si>
    <t xml:space="preserve">142 : 14,36 : </t>
  </si>
  <si>
    <t xml:space="preserve">143 : 19,48 : </t>
  </si>
  <si>
    <t xml:space="preserve">146 - kotelna není řešeno : 0 : </t>
  </si>
  <si>
    <t xml:space="preserve">148 : 7,57 : </t>
  </si>
  <si>
    <t xml:space="preserve">149 : 51,4 : </t>
  </si>
  <si>
    <t xml:space="preserve">150 : 12,27 : </t>
  </si>
  <si>
    <t xml:space="preserve">151 : 8,65 : </t>
  </si>
  <si>
    <t xml:space="preserve">152 : 5,27 : </t>
  </si>
  <si>
    <t xml:space="preserve">153 : 8,77 : </t>
  </si>
  <si>
    <t>303,63</t>
  </si>
  <si>
    <t>342264098RT1</t>
  </si>
  <si>
    <t>Příplatky k podhledům sádrokartonovým příplatek k podhledu sádrokartonovému za plochu do 2 m2</t>
  </si>
  <si>
    <t xml:space="preserve">1,35 : </t>
  </si>
  <si>
    <t xml:space="preserve">1,41 : </t>
  </si>
  <si>
    <t>8,16</t>
  </si>
  <si>
    <t>342264098RT2</t>
  </si>
  <si>
    <t>Příplatky k podhledům sádrokartonovým příplatek k podhledu sádrokartonovému za plochu přes 2 do 5 m2</t>
  </si>
  <si>
    <t xml:space="preserve">4,09 : </t>
  </si>
  <si>
    <t xml:space="preserve">2,34 : </t>
  </si>
  <si>
    <t>6,43</t>
  </si>
  <si>
    <t>342264098RT3</t>
  </si>
  <si>
    <t>Příplatky k podhledům sádrokartonovým příplatek k podhledu sádrokartonovému za plochu přes 5 do 10, m2</t>
  </si>
  <si>
    <t xml:space="preserve">8,77 : </t>
  </si>
  <si>
    <t>8,77</t>
  </si>
  <si>
    <t>342265122RU7</t>
  </si>
  <si>
    <t>Podhled sádrokartonový na zavěšenou ocel.konst, desky protipož. tl.12,5 mm 2x opl, Isover tl.14 cm</t>
  </si>
  <si>
    <t xml:space="preserve">SS01 : : </t>
  </si>
  <si>
    <t xml:space="preserve">109 : 439,16 : </t>
  </si>
  <si>
    <t xml:space="preserve">118 : 438,16 : </t>
  </si>
  <si>
    <t xml:space="preserve">SS05 : : </t>
  </si>
  <si>
    <t xml:space="preserve">201 : 19,80 : </t>
  </si>
  <si>
    <t xml:space="preserve">202 : 42,39 : </t>
  </si>
  <si>
    <t xml:space="preserve">203 : 43,52 : </t>
  </si>
  <si>
    <t xml:space="preserve">204 : 8,06 : </t>
  </si>
  <si>
    <t xml:space="preserve">205 : 65,07 : </t>
  </si>
  <si>
    <t xml:space="preserve">206 : 64,50 : </t>
  </si>
  <si>
    <t>1120,66</t>
  </si>
  <si>
    <t>593407950R</t>
  </si>
  <si>
    <t>překlad nosný keramobetonový; l = 100,0 cm; š = 7,0 cm; h = 23,8 cm; max. světlost 750 mm; Mu 1,62, kNm</t>
  </si>
  <si>
    <t>Specifikace</t>
  </si>
  <si>
    <t>POL3_0</t>
  </si>
  <si>
    <t>411388531R00</t>
  </si>
  <si>
    <t>Zabetonování otvorů do 1 m2 ve stropech železobetonových, tvárnicových a prefabrikátových</t>
  </si>
  <si>
    <t>m3</t>
  </si>
  <si>
    <t>včetně bednění, odbednění a výztuže (s dodáním hmot), z pomocného pracovního lešení o výšce podlahy do 1900 mm a pro zatížení do 1,5 kPa,</t>
  </si>
  <si>
    <t>40001</t>
  </si>
  <si>
    <t>Polymercementová stěrka se vsypem, vč. penetrace, vyspravení nerovností a očištění</t>
  </si>
  <si>
    <t xml:space="preserve">vstup : 5,65 : </t>
  </si>
  <si>
    <t>5,65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</si>
  <si>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</si>
  <si>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</si>
  <si>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</si>
  <si>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SZ: : 0,92*4 : </t>
  </si>
  <si>
    <t xml:space="preserve">SZ: : 2,49*2 : </t>
  </si>
  <si>
    <t xml:space="preserve">JV: : 3,01*10+1,27*2+3,01*3+1,27+3,01*4 : </t>
  </si>
  <si>
    <t xml:space="preserve">1,77+3,25*6+1,76+3,25*3+1,76+3,25*6+1,76+3,25*6+1,76 : </t>
  </si>
  <si>
    <t xml:space="preserve">SZ: : 20*7,59 : </t>
  </si>
  <si>
    <t xml:space="preserve">6*6,20 : </t>
  </si>
  <si>
    <t xml:space="preserve">4,31 : </t>
  </si>
  <si>
    <t xml:space="preserve">SZ: : 3,9 : </t>
  </si>
  <si>
    <t xml:space="preserve">JV: : 1,79+5,22+2,88 : </t>
  </si>
  <si>
    <t xml:space="preserve">SV: : 3,55+4,32 : </t>
  </si>
  <si>
    <t xml:space="preserve">JZ: : 4,32+1,92+4,9 : </t>
  </si>
  <si>
    <t>366,81</t>
  </si>
  <si>
    <t>612401291RT2</t>
  </si>
  <si>
    <t>Omítky malých ploch vnitřních stěn přes 0,09 do 0,25 m2, vápennou štukovou omítkou</t>
  </si>
  <si>
    <t>jakoukoliv maltou, z pomocného pracovního lešení o výšce podlahy do 1900 mm a pro zatížení do 1,5 kPa,</t>
  </si>
  <si>
    <t xml:space="preserve">SZ : 2 : </t>
  </si>
  <si>
    <t>2</t>
  </si>
  <si>
    <t>612425931R00</t>
  </si>
  <si>
    <t>Omítka vápenná vnitřního ostění omítkou štukovou</t>
  </si>
  <si>
    <t>okenního nebo dveřního, z pomocného pracovního lešení o výšce podlahy do 1900 mm a pro zatížení do 1,5 kPa,</t>
  </si>
  <si>
    <t xml:space="preserve">SZ: vntřní ostění : 9,31*20*0,25 : </t>
  </si>
  <si>
    <t xml:space="preserve">8,03*6*0,25 : </t>
  </si>
  <si>
    <t xml:space="preserve">5*2*0,25 : </t>
  </si>
  <si>
    <t xml:space="preserve">3,81*4*0,25 : </t>
  </si>
  <si>
    <t xml:space="preserve">6,08*2*0,25 : </t>
  </si>
  <si>
    <t xml:space="preserve">JV: vnitřní ostění : 4,375*0,25 : </t>
  </si>
  <si>
    <t xml:space="preserve">4,985*10*0,25 : </t>
  </si>
  <si>
    <t xml:space="preserve">3,79*2*0,25 : </t>
  </si>
  <si>
    <t xml:space="preserve">7,085*0,25 : </t>
  </si>
  <si>
    <t xml:space="preserve">4,99*3*0,25 : </t>
  </si>
  <si>
    <t xml:space="preserve">6,295*0,25 : </t>
  </si>
  <si>
    <t xml:space="preserve">3,78*0,25 : </t>
  </si>
  <si>
    <t xml:space="preserve">4,94*2*0,25 : </t>
  </si>
  <si>
    <t xml:space="preserve">4,18*0,25 : </t>
  </si>
  <si>
    <t xml:space="preserve">5,08*6*0,25 : </t>
  </si>
  <si>
    <t xml:space="preserve">4,175*0,25 : </t>
  </si>
  <si>
    <t xml:space="preserve">5,08*3*0,25 : </t>
  </si>
  <si>
    <t xml:space="preserve">4,15*0,25 : </t>
  </si>
  <si>
    <t xml:space="preserve">5,110*6*0,25 : </t>
  </si>
  <si>
    <t xml:space="preserve">4,19*0,25 : </t>
  </si>
  <si>
    <t>125,8325</t>
  </si>
  <si>
    <t>612474611RT1</t>
  </si>
  <si>
    <t>Omítka vnitřní stěn ze suché směsi třívrstvá, vápenocementové jádro, vápenný štuk, na pálené cihly a, tvarovky, ruční zpracování</t>
  </si>
  <si>
    <t>kompletní souvrství</t>
  </si>
  <si>
    <t>1,02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</si>
  <si>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</si>
  <si>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</si>
  <si>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</si>
  <si>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622315523RU1</t>
  </si>
  <si>
    <t>Zateplení soklu extrudovaným polystyrénem, tloušťky 120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</si>
  <si>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</si>
  <si>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S06 - vchod tělocvična : 4,31*0,402*2 : </t>
  </si>
  <si>
    <t xml:space="preserve">odpočet otvorů : -0,723-0,723 : </t>
  </si>
  <si>
    <t>2,01924</t>
  </si>
  <si>
    <t>622315525RU1</t>
  </si>
  <si>
    <t>Zateplení soklu extrudovaným polystyrénem, tloušťky 160 mm, kontaktní nátěr a mozaiková omítka</t>
  </si>
  <si>
    <t xml:space="preserve">JV: S04 : 32,66 : </t>
  </si>
  <si>
    <t xml:space="preserve">odpočet otvorů : 0,262-0,529-0,292 : </t>
  </si>
  <si>
    <t>32,101</t>
  </si>
  <si>
    <t>622315526RU1</t>
  </si>
  <si>
    <t>Zateplení soklu extrudovaným polystyrénem, tloušťky 180 mm, kontaktní nátěr a mozaiková omítka</t>
  </si>
  <si>
    <t xml:space="preserve">SV: : 5,6+2,7 : </t>
  </si>
  <si>
    <t xml:space="preserve">odpočet otvorů : -1,02-0,59 : </t>
  </si>
  <si>
    <t xml:space="preserve">JZ: : 2,71+6,5 : </t>
  </si>
  <si>
    <t xml:space="preserve">odpočet otvorů : -0,358-0,82 : </t>
  </si>
  <si>
    <t xml:space="preserve">SZ: : 32,66 : </t>
  </si>
  <si>
    <t xml:space="preserve">odpočet vchodu : -0,153*2 : </t>
  </si>
  <si>
    <t xml:space="preserve">odpočet otvorů : -0,410-0,510*2 : </t>
  </si>
  <si>
    <t>45,646</t>
  </si>
  <si>
    <t>622315133RT3</t>
  </si>
  <si>
    <t>Zateplení fasády  , expandovaným polystyrénem,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</si>
  <si>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</si>
  <si>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</si>
  <si>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Součinitel tepelné vodivosti izolantu je 0,039 W/mK.</t>
  </si>
  <si>
    <t xml:space="preserve">S06 - vchod tělocvična : 4,31*8,625*2 : </t>
  </si>
  <si>
    <t xml:space="preserve">odpočet otvorů : -3,6-3,6 : </t>
  </si>
  <si>
    <t>67,1475</t>
  </si>
  <si>
    <t>622315135RT3</t>
  </si>
  <si>
    <t>Zateplení fasády  , expandovaným polystyrénem, tloušťky 160 mm, kontaktní nátěr a silikonová omítka,, hlazená, zrnitost 2 mm</t>
  </si>
  <si>
    <t xml:space="preserve">JV: S04 : 435,67 : </t>
  </si>
  <si>
    <t xml:space="preserve">odpočet otvorů : -1,53-3,014*10-1,27-4,69-1,29-3,022*3-2,59-1,25-2,94*2 : </t>
  </si>
  <si>
    <t>377,964</t>
  </si>
  <si>
    <t>622315136RT3</t>
  </si>
  <si>
    <t>Zateplení fasády  , expandovaným polystyrénem, tloušťky 180 mm, kontaktní nátěr a silikonová omítka,, hlazená, zrnitost 2 mm</t>
  </si>
  <si>
    <t xml:space="preserve">S01, S02, S03 : : </t>
  </si>
  <si>
    <t xml:space="preserve">JV: : 320,93 : </t>
  </si>
  <si>
    <t xml:space="preserve">odpočet otvorů : -1,77-3,12*6-1,76-3,12*3-1,72-3,12*6-1,77-3,16*6-1,78 : </t>
  </si>
  <si>
    <t xml:space="preserve">SV: : 96,28+57,01 : </t>
  </si>
  <si>
    <t xml:space="preserve">odpočet otvorů : -13,26-2,95 : </t>
  </si>
  <si>
    <t xml:space="preserve">JZ: : 57,01+96,28 : </t>
  </si>
  <si>
    <t xml:space="preserve">odpočet otvorů : -1,56-4,08 : </t>
  </si>
  <si>
    <t xml:space="preserve">SZ: : 717,37 : </t>
  </si>
  <si>
    <t xml:space="preserve">odpočet vchodu : -5,2 : </t>
  </si>
  <si>
    <t xml:space="preserve">odpočet otvorů : -7,59*20-6,2*6-3,03*2-1,26*4-3,8*2-0,775 : </t>
  </si>
  <si>
    <t>1034,795</t>
  </si>
  <si>
    <t>622315832RT3</t>
  </si>
  <si>
    <t>Zateplení fasády  , minerálními deskami s podélným vláknem, tloušťky 100 mm, kontaktní nátěr a, silikonová omítka, hlazená, zrnitost 2 mm</t>
  </si>
  <si>
    <t xml:space="preserve">komín : : </t>
  </si>
  <si>
    <t xml:space="preserve">JV: : 39,7*2 : </t>
  </si>
  <si>
    <t xml:space="preserve">SV: : 19,9 : </t>
  </si>
  <si>
    <t xml:space="preserve">JZ: : 19,9 : </t>
  </si>
  <si>
    <t>119,2</t>
  </si>
  <si>
    <t>622315154RT3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</si>
  <si>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</si>
  <si>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</si>
  <si>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SZ: : 9,31*20*0,18 : </t>
  </si>
  <si>
    <t xml:space="preserve">8,03*6*0,18 : </t>
  </si>
  <si>
    <t xml:space="preserve">5*2*0,18 : </t>
  </si>
  <si>
    <t xml:space="preserve">3,81*4*0,18 : </t>
  </si>
  <si>
    <t xml:space="preserve">6,08*2*0,18 : </t>
  </si>
  <si>
    <t xml:space="preserve">JV: : 4,375*0,16 : </t>
  </si>
  <si>
    <t xml:space="preserve">4,985*10*0,16 : </t>
  </si>
  <si>
    <t xml:space="preserve">3,79*2*0,16 : </t>
  </si>
  <si>
    <t xml:space="preserve">7,085*0,16 : </t>
  </si>
  <si>
    <t xml:space="preserve">4,99*3*0,16 : </t>
  </si>
  <si>
    <t xml:space="preserve">6,295*0,16 : </t>
  </si>
  <si>
    <t xml:space="preserve">3,78*0,16 : </t>
  </si>
  <si>
    <t xml:space="preserve">4,94*2*0,16 : </t>
  </si>
  <si>
    <t xml:space="preserve">4,18*0,18 : </t>
  </si>
  <si>
    <t xml:space="preserve">5,08*6*0,18 : </t>
  </si>
  <si>
    <t xml:space="preserve">4,175*0,18 : </t>
  </si>
  <si>
    <t xml:space="preserve">5,08*3*0,18 : </t>
  </si>
  <si>
    <t xml:space="preserve">4,15*0,18 : </t>
  </si>
  <si>
    <t xml:space="preserve">5,110*6*0,18 : </t>
  </si>
  <si>
    <t xml:space="preserve">4,19*0,18 : </t>
  </si>
  <si>
    <t>88,5231</t>
  </si>
  <si>
    <t>622315564R00</t>
  </si>
  <si>
    <t>Zateplení parapetu extrudovaným polystyrénem, tloušťky 40 mm</t>
  </si>
  <si>
    <t>nanesení lepicího tmelu na izolační desky, nalepení desek, natažení stěrky, vtlačení výztužné tkaniny a přehlazení stěrky. Včetně parapetních lišt.</t>
  </si>
  <si>
    <t xml:space="preserve">SZ: : 2,11*20*0,18 : </t>
  </si>
  <si>
    <t xml:space="preserve">2,09*6*0,18 : </t>
  </si>
  <si>
    <t xml:space="preserve">2,055*2*0,18 : </t>
  </si>
  <si>
    <t xml:space="preserve">0,86*4*0,18 : </t>
  </si>
  <si>
    <t xml:space="preserve">JV: : 2,065*10*0,16 : </t>
  </si>
  <si>
    <t xml:space="preserve">0,87*2*0,16 : </t>
  </si>
  <si>
    <t xml:space="preserve">2,065*3*0,16 : </t>
  </si>
  <si>
    <t xml:space="preserve">0,87*0,16 : </t>
  </si>
  <si>
    <t xml:space="preserve">2,065*2*0,16 : </t>
  </si>
  <si>
    <t xml:space="preserve">1,18*0,18 : </t>
  </si>
  <si>
    <t xml:space="preserve">2,17*6*0,18 : </t>
  </si>
  <si>
    <t xml:space="preserve">1,175*0,18 : </t>
  </si>
  <si>
    <t xml:space="preserve">2,08*3*0,18 : </t>
  </si>
  <si>
    <t xml:space="preserve">1,15*0,18 : </t>
  </si>
  <si>
    <t xml:space="preserve">2,08*6*0,18 : </t>
  </si>
  <si>
    <t xml:space="preserve">2,11*6*0,18 : </t>
  </si>
  <si>
    <t xml:space="preserve">1,19*0,18 : </t>
  </si>
  <si>
    <t>25,6299</t>
  </si>
  <si>
    <t>622300175RT2</t>
  </si>
  <si>
    <t>Příslušenství pro zateplovací systém montáž včetně dodávky, elektroinstalační krabice do zateplení,, o rozměru 120x120x200 mm</t>
  </si>
  <si>
    <t>včetně dodávky materiálu</t>
  </si>
  <si>
    <t xml:space="preserve">D02 : 4 : </t>
  </si>
  <si>
    <t>622904112R00</t>
  </si>
  <si>
    <t>Očištění fasád tlakovou vodou, složitost fasády 1 - 2</t>
  </si>
  <si>
    <t>622300175RT4</t>
  </si>
  <si>
    <t>Krabice elektromontážní PVC do zateplení, včetně dodávky krabice</t>
  </si>
  <si>
    <t>622300176RT3</t>
  </si>
  <si>
    <t>Osazení montážní desky PVC do zateplení, včetně dodávky desky 240x240x200 mm</t>
  </si>
  <si>
    <t>bez dodávky materiálu</t>
  </si>
  <si>
    <t xml:space="preserve">D03 : 4 : </t>
  </si>
  <si>
    <t>622315119RU2</t>
  </si>
  <si>
    <t>Zateplovací systém PROFI, sokl, XPS 50 mm, s omítkou kamínk. PROFI Buntsteinputz, zrno 1,8 mm</t>
  </si>
  <si>
    <t xml:space="preserve">S05 - zádveří : (2,37+2,37)*0,41 : </t>
  </si>
  <si>
    <t>1,9434</t>
  </si>
  <si>
    <t>622315130RT2</t>
  </si>
  <si>
    <t>Zateplovací systém PROFI, fasáda, XPS tl. 50 mm, s omítkou PROFI Silikonharzputz hlazenou zrno 2mm</t>
  </si>
  <si>
    <t xml:space="preserve">S05 - zádveří : (2,37+2,37)*3,02 : </t>
  </si>
  <si>
    <t>14,3148</t>
  </si>
  <si>
    <t>622315154RT4</t>
  </si>
  <si>
    <t>Zateplovací systém PROFI, ostění-sokl, XPS tl. 40 mm, s omítkou kamínk. PROFI Buntsteinputz, zrno 1,, 8 mm</t>
  </si>
  <si>
    <t xml:space="preserve">SZ: : 0,3*4*0,18 : </t>
  </si>
  <si>
    <t xml:space="preserve">JV: : 0,3*6*0,16 : </t>
  </si>
  <si>
    <t>0,504</t>
  </si>
  <si>
    <t>622315832RT4</t>
  </si>
  <si>
    <t>Zatepl.syst. PROFI, sokl, XPS 100 mm, s omítkou kamínk. PROFI Buntsteinputz, zrno 1,8 mm</t>
  </si>
  <si>
    <t xml:space="preserve">JV: : 1,49*2 : </t>
  </si>
  <si>
    <t xml:space="preserve">SV: : 0,758 : </t>
  </si>
  <si>
    <t xml:space="preserve">JZ: : 0,758 : </t>
  </si>
  <si>
    <t>4,496</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</si>
  <si>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</si>
  <si>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</si>
  <si>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</si>
  <si>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 xml:space="preserve">SZ: : 2,11*20*0,25 : </t>
  </si>
  <si>
    <t xml:space="preserve">2,09*6*0,25 : </t>
  </si>
  <si>
    <t xml:space="preserve">2,055*2*0,25 : </t>
  </si>
  <si>
    <t xml:space="preserve">0,86*4*0,25 : </t>
  </si>
  <si>
    <t xml:space="preserve">JV: : 2,065*10*0,25 : </t>
  </si>
  <si>
    <t xml:space="preserve">0,87*2*0,25 : </t>
  </si>
  <si>
    <t xml:space="preserve">2,065*3*0,25 : </t>
  </si>
  <si>
    <t xml:space="preserve">0,87*0,25 : </t>
  </si>
  <si>
    <t xml:space="preserve">2,065*2*0,25 : </t>
  </si>
  <si>
    <t xml:space="preserve">1,18*0,25 : </t>
  </si>
  <si>
    <t xml:space="preserve">2,17*6*0,25 : </t>
  </si>
  <si>
    <t xml:space="preserve">1,175*0,25 : </t>
  </si>
  <si>
    <t xml:space="preserve">2,08*3*0,25 : </t>
  </si>
  <si>
    <t xml:space="preserve">1,15*0,25 : </t>
  </si>
  <si>
    <t xml:space="preserve">2,08*6*0,25 : </t>
  </si>
  <si>
    <t xml:space="preserve">2,11*6*0,25 : </t>
  </si>
  <si>
    <t xml:space="preserve">1,19*0,25 : </t>
  </si>
  <si>
    <t>36,53</t>
  </si>
  <si>
    <t>941941031R00</t>
  </si>
  <si>
    <t>Montáž lešení lehkého pracovního řadového s podlahami šířky od 0,80 do 1,00 m, výšky do 10 m</t>
  </si>
  <si>
    <t>včetně kotvení</t>
  </si>
  <si>
    <t>Včetně kotvení lešení.</t>
  </si>
  <si>
    <t xml:space="preserve">218,7*6,73 : </t>
  </si>
  <si>
    <t xml:space="preserve">122,4*3,43 : </t>
  </si>
  <si>
    <t xml:space="preserve">81,6*4,9 : </t>
  </si>
  <si>
    <t xml:space="preserve">12,5*11,18 : </t>
  </si>
  <si>
    <t>2431,273</t>
  </si>
  <si>
    <t>941941191R00</t>
  </si>
  <si>
    <t>Montáž lešení lehkého pracovního řadového s podlahami příplatek za každý další i započatý měsíc, použití lešení šířky šířky od 0,80 do 1,00 m a výšky do 10 m</t>
  </si>
  <si>
    <t xml:space="preserve">2431,273*3 : </t>
  </si>
  <si>
    <t>7293,819</t>
  </si>
  <si>
    <t>941941502R00</t>
  </si>
  <si>
    <t>Dovoz a odvoz lešení rámového pronajatého</t>
  </si>
  <si>
    <t>km</t>
  </si>
  <si>
    <t xml:space="preserve">auto tam i zpět 10x : 15*10 : </t>
  </si>
  <si>
    <t>150</t>
  </si>
  <si>
    <t>941941831R00</t>
  </si>
  <si>
    <t>Demontáž lešení lehkého řadového s podlahami šířky od 0,8 do 1 m, výšky do 10 m</t>
  </si>
  <si>
    <t>941955002R00</t>
  </si>
  <si>
    <t>Lešení lehké pracovní pomocné pomocné, o výšce lešeňové podlahy přes 1,2 do 1,9 m</t>
  </si>
  <si>
    <t>546,97</t>
  </si>
  <si>
    <t>941955004R00</t>
  </si>
  <si>
    <t>Lešení lehké pracovní pomocné pomocné, o výšce lešeňové podlahy přes 2,5 do 3,5 m</t>
  </si>
  <si>
    <t>877,32</t>
  </si>
  <si>
    <t>952901111R00</t>
  </si>
  <si>
    <t>Vyčištění budov a ostatních objektů budov bytové nebo občanské výstavby - zametení a umytí podlah,, dlažeb, obkladů, schodů v místnostech, chodbách a schodištích, vyčištění a umytí oken, dveří s rámy,</t>
  </si>
  <si>
    <t>zárubněmi, umytí a vyčištění jiných zasklených a natíraných ploch a zařizovacích předmětů před předáním do užívání světlá výška podlaží do 4 m</t>
  </si>
  <si>
    <t xml:space="preserve">1738 : </t>
  </si>
  <si>
    <t xml:space="preserve">1117 : </t>
  </si>
  <si>
    <t>2855</t>
  </si>
  <si>
    <t>968061112R00</t>
  </si>
  <si>
    <t>Vyvěšení nebo zavěšení dřevěných křídel oken, plochy do 1,5 m2</t>
  </si>
  <si>
    <t>oken, dveří a vrat, s uložením a opětovným zavěšením po provedení stavebních změn,</t>
  </si>
  <si>
    <t>POZN.4</t>
  </si>
  <si>
    <t xml:space="preserve">SZ: : 20*2 : </t>
  </si>
  <si>
    <t xml:space="preserve">6*4 : </t>
  </si>
  <si>
    <t xml:space="preserve">8+4 : </t>
  </si>
  <si>
    <t xml:space="preserve">JV: : 17*2+3 : </t>
  </si>
  <si>
    <t xml:space="preserve">9 : </t>
  </si>
  <si>
    <t>122</t>
  </si>
  <si>
    <t>968061113R00</t>
  </si>
  <si>
    <t>Vyvěšení nebo zavěšení dřevěných křídel oken, plochy přes 1,5 m2</t>
  </si>
  <si>
    <t xml:space="preserve">SZ: : 20 : </t>
  </si>
  <si>
    <t xml:space="preserve">JV: : 18 : </t>
  </si>
  <si>
    <t>38</t>
  </si>
  <si>
    <t>968061125R00</t>
  </si>
  <si>
    <t>Vyvěšení nebo zavěšení dřevěných křídel dveří, plochy do 2 m2</t>
  </si>
  <si>
    <t>POZ.4</t>
  </si>
  <si>
    <t xml:space="preserve">SZ: : 2 : </t>
  </si>
  <si>
    <t xml:space="preserve">JV: : 4 : </t>
  </si>
  <si>
    <t xml:space="preserve">SV: : 4 : </t>
  </si>
  <si>
    <t xml:space="preserve">JV: : 5 : </t>
  </si>
  <si>
    <t>15</t>
  </si>
  <si>
    <t>968062244R00</t>
  </si>
  <si>
    <t>Vybourání dřevěných rámů oken jednoduchých, plochy do 1 m2</t>
  </si>
  <si>
    <t>včetně pomocného lešení o výšce podlahy do 1900 mm a pro zatížení do 1,5 kPa  (150 kg/m2),</t>
  </si>
  <si>
    <t>3,68</t>
  </si>
  <si>
    <t>968062246R00</t>
  </si>
  <si>
    <t>Vybourání dřevěných rámů oken jednoduchých, plochy do 4 m2</t>
  </si>
  <si>
    <t>137,02</t>
  </si>
  <si>
    <t>968062247R00</t>
  </si>
  <si>
    <t>Vybourání dřevěných rámů oken jednoduchých, plochy přes 4 m2</t>
  </si>
  <si>
    <t>193,31</t>
  </si>
  <si>
    <t>968062456R00</t>
  </si>
  <si>
    <t>Vybourání dřevěných rámů dveřních zárubní, plochy přes 2 m2</t>
  </si>
  <si>
    <t>32,8</t>
  </si>
  <si>
    <t>968095001R00</t>
  </si>
  <si>
    <t>Vybourání vnitřních parapetů dřevěných, šířky do 25 cm,</t>
  </si>
  <si>
    <t>m</t>
  </si>
  <si>
    <t xml:space="preserve">SZ: : 2,11*20 : </t>
  </si>
  <si>
    <t xml:space="preserve">2,09*6 : </t>
  </si>
  <si>
    <t xml:space="preserve">2,055*2 : </t>
  </si>
  <si>
    <t xml:space="preserve">0,86*4 : </t>
  </si>
  <si>
    <t xml:space="preserve">JV: : 2,065*10 : </t>
  </si>
  <si>
    <t xml:space="preserve">0,87*2 : </t>
  </si>
  <si>
    <t xml:space="preserve">2,065*3 : </t>
  </si>
  <si>
    <t xml:space="preserve">0,87 : </t>
  </si>
  <si>
    <t xml:space="preserve">2,065*4 : </t>
  </si>
  <si>
    <t xml:space="preserve">1,18 : </t>
  </si>
  <si>
    <t xml:space="preserve">2,17*6 : </t>
  </si>
  <si>
    <t xml:space="preserve">1,175 : </t>
  </si>
  <si>
    <t xml:space="preserve">2,08*3 : </t>
  </si>
  <si>
    <t xml:space="preserve">1,15 : </t>
  </si>
  <si>
    <t xml:space="preserve">2,08*6 : </t>
  </si>
  <si>
    <t xml:space="preserve">2,11*6 : </t>
  </si>
  <si>
    <t xml:space="preserve">1,19 : </t>
  </si>
  <si>
    <t>150,25</t>
  </si>
  <si>
    <t>970041300R00</t>
  </si>
  <si>
    <t>Jádrové vrtání, kruhové prostupy v prostém betonu jádrové vrtání , do D 300 mm</t>
  </si>
  <si>
    <t xml:space="preserve">na střeše : 7*0,15 : </t>
  </si>
  <si>
    <t>1,05</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</si>
  <si>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</si>
  <si>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</si>
  <si>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</si>
  <si>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</si>
  <si>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 xml:space="preserve">0,6*0,6*0,3 : </t>
  </si>
  <si>
    <t>0,108</t>
  </si>
  <si>
    <t>978059631R00</t>
  </si>
  <si>
    <t>Odsekání a odebrání obkladů stěn z obkladaček vnějších z jakýchkoliv materiálů, plochy přes 2 m2</t>
  </si>
  <si>
    <t>včetně otlučení podkladní omítky až na zdivo,</t>
  </si>
  <si>
    <t>POZN.6</t>
  </si>
  <si>
    <t xml:space="preserve">SZ: : 32,45 : </t>
  </si>
  <si>
    <t xml:space="preserve">oodpočet otvorů : -0,4-0,48-0,49-0,63 : </t>
  </si>
  <si>
    <t xml:space="preserve">JV: : 32,45+1,38+1,38 : </t>
  </si>
  <si>
    <t xml:space="preserve">odpočet otvorů: : -0,25-0,51-0,28 : </t>
  </si>
  <si>
    <t xml:space="preserve">SV: : 0,478+6,757 : </t>
  </si>
  <si>
    <t xml:space="preserve">odpočet otvorů: : -0,42-0,511 : </t>
  </si>
  <si>
    <t xml:space="preserve">JZ: : 0,478+6,757 : </t>
  </si>
  <si>
    <t xml:space="preserve">odpočet otvorů: : -0,511-0,253-0,58 : </t>
  </si>
  <si>
    <t>76,815</t>
  </si>
  <si>
    <t>999281108R00</t>
  </si>
  <si>
    <t>Přesun hmot pro opravy a údržbu objektů pro opravy a údržbu dosavadních objektů včetně vnějších, plášťů výšky do 12 m,</t>
  </si>
  <si>
    <t>oborů 801, 803, 811 a 812</t>
  </si>
  <si>
    <t>712300832RT3</t>
  </si>
  <si>
    <t>Odstranění povlakové krytiny a mechu na střechách plochých do 10° povlakové krytiny dvouvrstvé, z, ploch jednotlivě přes 20 m</t>
  </si>
  <si>
    <t>POL1_7</t>
  </si>
  <si>
    <t xml:space="preserve">1750 : </t>
  </si>
  <si>
    <t xml:space="preserve">část nad kotelnou : -138,98 : </t>
  </si>
  <si>
    <t>1611,02</t>
  </si>
  <si>
    <t>712311101RZ1</t>
  </si>
  <si>
    <t>Povlakové krytiny střech do 10° za studena nátěrem 1 x, penetračním nebo asfaltovým lakem, včetně, dodávky materiálu</t>
  </si>
  <si>
    <t xml:space="preserve">SS02, SS03 : 237,07+138,15 : </t>
  </si>
  <si>
    <t>375,22</t>
  </si>
  <si>
    <t>712341659RT1</t>
  </si>
  <si>
    <t>Povlakové krytiny střech do 10° pásy přitavením bodově, 1 vrstva, bez dodávky pásu</t>
  </si>
  <si>
    <t>712372111RV1</t>
  </si>
  <si>
    <t>Povlakové krytiny střech do 10° termoplasty kotvené do betonu, 4 kotvy/m2, pro tl. izolace do 300 mm, , bez dodávky fólie,</t>
  </si>
  <si>
    <t>včetně ukotvení k podkladu hmoždinkami, svaření všech spojů a překrytí kotev fólií.</t>
  </si>
  <si>
    <t xml:space="preserve">SS01, SS05 : 532,86+652,26 : </t>
  </si>
  <si>
    <t xml:space="preserve">SS02, SS03, SS04 : 237,07+138,15 : </t>
  </si>
  <si>
    <t>1560,34</t>
  </si>
  <si>
    <t>712378004R00</t>
  </si>
  <si>
    <t>Doplňkové konstrukce k povlakovým krytinám z fólií závětrná lišta, RŠ 250 mm, z pozinkovaného plechu, s povrchovou úpravou PVC</t>
  </si>
  <si>
    <t>včetně dodávek výrobků</t>
  </si>
  <si>
    <t>Úprava délky a připevnění závětrné lišty natloukacími hmoždinkami včetně dodávky lišty.</t>
  </si>
  <si>
    <t xml:space="preserve">K02 : 337 : </t>
  </si>
  <si>
    <t>337</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</si>
  <si>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</si>
  <si>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</si>
  <si>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</si>
  <si>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 xml:space="preserve">K04 : 79,68 : </t>
  </si>
  <si>
    <t>79,68</t>
  </si>
  <si>
    <t>712378007R00</t>
  </si>
  <si>
    <t>Doplňkové konstrukce k povlakovým krytinám z fólií rohová lišta vnitřní, RŠ 100 mm, z pozinkovaného, plechu s povrchovou úpravou PVC</t>
  </si>
  <si>
    <t>Úprava délky a připevnění rohové lišty natloukacími hmoždinkami včetně dodávky lišty.</t>
  </si>
  <si>
    <t xml:space="preserve">K03 : 780,68 : </t>
  </si>
  <si>
    <t>780,68</t>
  </si>
  <si>
    <t>712391171RZ5</t>
  </si>
  <si>
    <t>Textílie na střechách do 10° podkladní, včetně dodávky netkané polypropylénové textílie plošné, hmotnosti 300 g/m2</t>
  </si>
  <si>
    <t xml:space="preserve">SS01, SS05 : 532,86+622,26 : </t>
  </si>
  <si>
    <t>1530,34</t>
  </si>
  <si>
    <t>712811101RZ1</t>
  </si>
  <si>
    <t>Samostatné vytažení izolačního povlaku za studena nátěrem 1 x, penetračním lakem (ALP), včetně, dodávky materiálu</t>
  </si>
  <si>
    <t>na konstrukce převyšující úroveň střechy,</t>
  </si>
  <si>
    <t xml:space="preserve">SS02, SS03 : (84,6+48,12)*1,5 : </t>
  </si>
  <si>
    <t>199,08</t>
  </si>
  <si>
    <t>712841559RT1</t>
  </si>
  <si>
    <t>Samostatné vytažení izol. povlaku pásy přitavením v celé ploše, 1 vrstva, materiál ve specifikaci</t>
  </si>
  <si>
    <t>712871801RZ4</t>
  </si>
  <si>
    <t>Samostatné vytažení izolačního povlaku termoplasty 1 vrstva, včetně dodávky fólie, tloušťky 1,5 mm</t>
  </si>
  <si>
    <t xml:space="preserve">SS01, SS05 : (102,92+114,9)*1,1 : </t>
  </si>
  <si>
    <t xml:space="preserve">SS02, SS03, SS04 : (84,6+48,1)*1,25 : </t>
  </si>
  <si>
    <t>405,477</t>
  </si>
  <si>
    <t>28322012R</t>
  </si>
  <si>
    <t>fólie izolační střešní hydroizolační; tloušťka 1,50 mm; plošná hmotnost 1960 g/m2; PVC-P, PES výztuž, ; µ = 15000,0</t>
  </si>
  <si>
    <t xml:space="preserve">vodorovná : 1560,34*1,15 : </t>
  </si>
  <si>
    <t xml:space="preserve">svoslá : 405,477*1,25 : </t>
  </si>
  <si>
    <t>2301,23725</t>
  </si>
  <si>
    <t>62852615R</t>
  </si>
  <si>
    <t>pás izolační z modifikovaného asfaltu natavitelný; nosná vložka skelná rohož + Al fólie; horní, strana jemný minerální posyp; spodní strana PE fólie; tl. 3,5 mm</t>
  </si>
  <si>
    <t xml:space="preserve">SS02, SS03 : : </t>
  </si>
  <si>
    <t xml:space="preserve">vodorovná : 375,22*1,10 : </t>
  </si>
  <si>
    <t xml:space="preserve">svislá : 199,08*1,25 : </t>
  </si>
  <si>
    <t>661,592</t>
  </si>
  <si>
    <t>998712202R00</t>
  </si>
  <si>
    <t>Přesun hmot pro povlakové krytiny v objektech výšky přes 6 do 12 m</t>
  </si>
  <si>
    <t>50 m vodorovně</t>
  </si>
  <si>
    <t>713111121R00</t>
  </si>
  <si>
    <t>Montáž tepelné izolace stropů rovných, spodem, uchycení drátem,</t>
  </si>
  <si>
    <t>713101222R00</t>
  </si>
  <si>
    <t>Odstranění tepelné izolace z desek, lamel, rohoží, pásů a foukané izolace stropů a podhledů,, připevněné drátem, přibitím, přeistřelením nebo na trny, z minerálních desek, lamel, rohoží a pásů,</t>
  </si>
  <si>
    <t>tloušťky od 100 mm do 200 mm</t>
  </si>
  <si>
    <t>1424,29</t>
  </si>
  <si>
    <t>713131131R00</t>
  </si>
  <si>
    <t>Montáž tepelné izolace stěn lepením</t>
  </si>
  <si>
    <t>Očištění povrchu stěny od prachu, nařezání izolačních desek na požadovaný rozměr, nanesení lepicího tmelu, osazení desek.</t>
  </si>
  <si>
    <t xml:space="preserve">zateplení atiky : 102,9*0,5 : </t>
  </si>
  <si>
    <t xml:space="preserve">114,9*0,5 : </t>
  </si>
  <si>
    <t xml:space="preserve">84,6*0,9 : </t>
  </si>
  <si>
    <t xml:space="preserve">48,12*0,9 : </t>
  </si>
  <si>
    <t>228,348</t>
  </si>
  <si>
    <t>713141111R00</t>
  </si>
  <si>
    <t>Montáž tepelné izolace plochých střech lepené plnoplošně asfaltem, jednovrstvé</t>
  </si>
  <si>
    <t xml:space="preserve">zateplení atiky : 102,9*0,3 : </t>
  </si>
  <si>
    <t xml:space="preserve">114,9*0,3 : </t>
  </si>
  <si>
    <t xml:space="preserve">84,6*0,3*0,03+84,6*0,3*0,05 : </t>
  </si>
  <si>
    <t xml:space="preserve">48,12*0,3*0,03+48,12*0,3*0,05 : </t>
  </si>
  <si>
    <t xml:space="preserve">Koeficient : : </t>
  </si>
  <si>
    <t>68,52528</t>
  </si>
  <si>
    <t>713141322R00</t>
  </si>
  <si>
    <t>Montáž tepelné izolace plochých střech dvouvrstvé, tloušťky do 160 mm na kotvy</t>
  </si>
  <si>
    <t xml:space="preserve">SS04 : 1,26*3 : </t>
  </si>
  <si>
    <t>3,78</t>
  </si>
  <si>
    <t>713141326R00</t>
  </si>
  <si>
    <t>Montáž tepelné izolace plochých střech dvouvrstvé, tloušťky do 250 mm na kotvy</t>
  </si>
  <si>
    <t xml:space="preserve">SS02 : 40,06+41,56 : </t>
  </si>
  <si>
    <t>81,62</t>
  </si>
  <si>
    <t>713141327R00</t>
  </si>
  <si>
    <t>Montáž tepelné izolace plochých střech dvouvrstvé, tloušťky do 300 mm na kotvy</t>
  </si>
  <si>
    <t xml:space="preserve">SS03 : 197,00-1,26*3 : </t>
  </si>
  <si>
    <t xml:space="preserve">96,42 : </t>
  </si>
  <si>
    <t>289,64</t>
  </si>
  <si>
    <t>713582113R01</t>
  </si>
  <si>
    <t>Revizní dvířka Promat,200x200 mm</t>
  </si>
  <si>
    <t>Položka obsahuje prořezání otvoru, osazení a dodávku rámu s dvířky včetně prošroubování a tmelení.</t>
  </si>
  <si>
    <t>283754621R</t>
  </si>
  <si>
    <t>deska izolační tepelně izol.; extrudovaný polystyren; povrch strukturovaný; rovná hrana; tl. 50,0 mm, ; součinitel tepelné vodivosti 0,035 W/mK; R = 1,429 m2K/W; obj. hmotnost 35,00 kg/m3</t>
  </si>
  <si>
    <t xml:space="preserve">Koeficient : 0,08 : </t>
  </si>
  <si>
    <t>246,61584</t>
  </si>
  <si>
    <t>28375704R</t>
  </si>
  <si>
    <t>deska izolační stabilizovaná; pěnový polystyren; rovná hrana; součinitel tepelné vodivosti 0,037, W/mK; obj. hmotnost 20,00 kg/m3</t>
  </si>
  <si>
    <t xml:space="preserve">SS04 : 1,26*3*0,04*1,08 : </t>
  </si>
  <si>
    <t>0,1633</t>
  </si>
  <si>
    <t>28375705R</t>
  </si>
  <si>
    <t>deska izolační stabilizovaná; pěnový polystyren; rovná hrana; součinitel tepelné vodivosti 0,035, W/mK; obj. hmotnost 25,00 kg/m3</t>
  </si>
  <si>
    <t xml:space="preserve">SS02 : (40,06+41,56)*0,16*1,08 : </t>
  </si>
  <si>
    <t xml:space="preserve">SS03 : (289,64)*0,22*1,08 : </t>
  </si>
  <si>
    <t>82,9224</t>
  </si>
  <si>
    <t>28375971R</t>
  </si>
  <si>
    <t>deska spádová, klín EPS 100; pěnový polystyren; součinitel tepelné vodivosti 0,037 W/mK</t>
  </si>
  <si>
    <t xml:space="preserve">zateplení atiky : (102,9*0,3*0,03+102,9*0,3*0,05)*1,08 : </t>
  </si>
  <si>
    <t xml:space="preserve">(114,9*0,3*0,03+114,9*0,3*0,05)*1,08 : </t>
  </si>
  <si>
    <t xml:space="preserve">(84,6*0,3*0,03+84,6*0,3*0,05)*1,08 : </t>
  </si>
  <si>
    <t xml:space="preserve">(48,12*0,3*0,03+48,12*0,3*0,05)*1,08 : </t>
  </si>
  <si>
    <t>9,24877</t>
  </si>
  <si>
    <t>28376813R</t>
  </si>
  <si>
    <t>deska izolační střešní; PIR; rovná hrana; tl. 60,0 mm; kašírování Al fólie; součinitel tepelné, vodivosti 0,022 W/mK; R = 2,700 m2K/W; obj. hmotnost 30,00 kg/m3</t>
  </si>
  <si>
    <t xml:space="preserve">SS02 : (40,06+41,56)*1,08 : </t>
  </si>
  <si>
    <t xml:space="preserve">SS03 : (289,64)*1,08 : </t>
  </si>
  <si>
    <t>400,9608</t>
  </si>
  <si>
    <t>63151413.AR</t>
  </si>
  <si>
    <t>deska izolační minerální vlákno; tl. 180,0 mm; součinitel tepelné vodivosti 0,035 W/mK; R = 5,050, m2K/W; obj. hmotnost 40,00 kg/m3; hydrofobizováno</t>
  </si>
  <si>
    <t>1210,3128</t>
  </si>
  <si>
    <t>998713202R00</t>
  </si>
  <si>
    <t>Přesun hmot pro izolace tepelné v objektech výšky do 12 m</t>
  </si>
  <si>
    <t>721231212RT5</t>
  </si>
  <si>
    <t>Střešní vtoky vtok střešní sanační v povlakové krytině, střecha zateplená, D 110 mm, včetně dodávky, materiálu</t>
  </si>
  <si>
    <t xml:space="preserve">D01 : 11 : </t>
  </si>
  <si>
    <t>11</t>
  </si>
  <si>
    <t>998721202R00</t>
  </si>
  <si>
    <t>Přesun hmot pro vnitřní kanalizaci v objektech výšky do 12 m</t>
  </si>
  <si>
    <t>50 m vodorovně, měřeno od těžiště půdorysné plochy skládky do těžiště půdorysné plochy objektu</t>
  </si>
  <si>
    <t>728415813R00</t>
  </si>
  <si>
    <t>Demontáž větrací nebo ventilační mřížky do průřezu 0,15 m2</t>
  </si>
  <si>
    <t>POZN.1, POZN.2, POZN.5</t>
  </si>
  <si>
    <t xml:space="preserve">mřížky střecha : 26 : </t>
  </si>
  <si>
    <t xml:space="preserve">SV: : 1 : </t>
  </si>
  <si>
    <t xml:space="preserve">JZ: : 2 : </t>
  </si>
  <si>
    <t>84</t>
  </si>
  <si>
    <t>728618811R00</t>
  </si>
  <si>
    <t>Demontáž ventilačních turbín s hlavicí</t>
  </si>
  <si>
    <t xml:space="preserve">JV: : 1 : </t>
  </si>
  <si>
    <t>1</t>
  </si>
  <si>
    <t>7280001</t>
  </si>
  <si>
    <t>Demontáž stávající nefunkční jednotky VZT</t>
  </si>
  <si>
    <t>ks</t>
  </si>
  <si>
    <t>7280002</t>
  </si>
  <si>
    <t>Hlavice ventilační rotační, 305mm</t>
  </si>
  <si>
    <t xml:space="preserve">D23 : 7 : </t>
  </si>
  <si>
    <t>7</t>
  </si>
  <si>
    <t>998728202R00</t>
  </si>
  <si>
    <t>Přesun hmot pro vzduchotechniku v objektech výšky do 12 m</t>
  </si>
  <si>
    <t>vodorovně do 50 m</t>
  </si>
  <si>
    <t>762431130RT3</t>
  </si>
  <si>
    <t>Obložení stěn s dodávkou deskou izolační z dřevité vlny s cementovým pojivem, tloušťky 35 mm</t>
  </si>
  <si>
    <t>998762202R00</t>
  </si>
  <si>
    <t>Přesun hmot pro konstrukce tesařské v objektech výšky do 12 m</t>
  </si>
  <si>
    <t>764311201RT1</t>
  </si>
  <si>
    <t>Krytiny z pozinkovaného plechu výroba a montáž hladké střešní krytiny s úpravou krytiny u okapů,, prostupů a výčnělků z tabulí velikosti 2 000 x 1000 mm, sklonu do 30°</t>
  </si>
  <si>
    <t xml:space="preserve">K01 : 6,4*1,09 : </t>
  </si>
  <si>
    <t xml:space="preserve">K41 : 8 : </t>
  </si>
  <si>
    <t>14,976</t>
  </si>
  <si>
    <t>764311821R00</t>
  </si>
  <si>
    <t>Demontáž krytiny hladké střešní z tabulí 2 x 1 m, plochy do 25 m, sklonu do 30°</t>
  </si>
  <si>
    <t xml:space="preserve">VSTUPNÍ STŘÍŠKA : 6,4*1,09 : </t>
  </si>
  <si>
    <t>6,976</t>
  </si>
  <si>
    <t>764410850R00</t>
  </si>
  <si>
    <t>Demontáž oplechování parapetů rš od 100 do 330 mm</t>
  </si>
  <si>
    <t>764430850R00</t>
  </si>
  <si>
    <t>Demontáž oplechování zdí a nadezdívek rš 600 mm</t>
  </si>
  <si>
    <t>POZN.7</t>
  </si>
  <si>
    <t xml:space="preserve">SZ: : 81,14 : </t>
  </si>
  <si>
    <t xml:space="preserve">JV: : 81,14 : </t>
  </si>
  <si>
    <t xml:space="preserve">79,32 : </t>
  </si>
  <si>
    <t xml:space="preserve">3,45+3,45 : </t>
  </si>
  <si>
    <t xml:space="preserve">SV: : 15,9 : </t>
  </si>
  <si>
    <t xml:space="preserve">7,4 : </t>
  </si>
  <si>
    <t xml:space="preserve">1,65 : </t>
  </si>
  <si>
    <t xml:space="preserve">JZ: : 15,9 : </t>
  </si>
  <si>
    <t xml:space="preserve">22,3+22,3 : </t>
  </si>
  <si>
    <t>343</t>
  </si>
  <si>
    <t>764510450R01</t>
  </si>
  <si>
    <t>Oplechování parapetů včetně rohů Ti Zn, rš 270 mm</t>
  </si>
  <si>
    <t xml:space="preserve">2,065*2 : </t>
  </si>
  <si>
    <t>146,12</t>
  </si>
  <si>
    <t>998764202R00</t>
  </si>
  <si>
    <t>Přesun hmot pro konstrukce klempířské v objektech výšky do 12 m</t>
  </si>
  <si>
    <t>765901122R00</t>
  </si>
  <si>
    <t>Fólie parotěsné, difúzní a vodotěsné Fólie podstřešní difuzní na krokve,</t>
  </si>
  <si>
    <t>Dodávka a montáž hydroizolační fólie, spojovacích pásek včetně spojovacích prostředků.</t>
  </si>
  <si>
    <t xml:space="preserve">SS03 : : </t>
  </si>
  <si>
    <t>998765202R00</t>
  </si>
  <si>
    <t>Přesun hmot pro krytiny tvrdé v objektech výšky do 12 m</t>
  </si>
  <si>
    <t>766601213RT2</t>
  </si>
  <si>
    <t>Těsnění připojovací spáry spára ostění, interiér - fólie parotěsná šířky 100 mm samolepicí, výplň PU, pěnou, exteriér - fólie paropropustná šířky 100 mm samolepicí,</t>
  </si>
  <si>
    <t>Dodávka a aplikace parotěsné a paropropustné okenní fólie.</t>
  </si>
  <si>
    <t xml:space="preserve">SZ: : 11,42*20 : </t>
  </si>
  <si>
    <t xml:space="preserve">10,12*6 : </t>
  </si>
  <si>
    <t xml:space="preserve">7*2 : </t>
  </si>
  <si>
    <t xml:space="preserve">4,6*4 : </t>
  </si>
  <si>
    <t xml:space="preserve">8,42*2 : </t>
  </si>
  <si>
    <t xml:space="preserve">JV: : 5,3 : </t>
  </si>
  <si>
    <t xml:space="preserve">7,16*6 : </t>
  </si>
  <si>
    <t xml:space="preserve">5,3 : </t>
  </si>
  <si>
    <t xml:space="preserve">7,16*3 : </t>
  </si>
  <si>
    <t xml:space="preserve">5,85 : </t>
  </si>
  <si>
    <t xml:space="preserve">7*10 : </t>
  </si>
  <si>
    <t xml:space="preserve">4,66*2 : </t>
  </si>
  <si>
    <t xml:space="preserve">9,45 : </t>
  </si>
  <si>
    <t xml:space="preserve">7,06*4 : </t>
  </si>
  <si>
    <t xml:space="preserve">7,87 : </t>
  </si>
  <si>
    <t xml:space="preserve">4,64 : </t>
  </si>
  <si>
    <t xml:space="preserve">SV: : 7,8 : </t>
  </si>
  <si>
    <t xml:space="preserve">8,4 : </t>
  </si>
  <si>
    <t xml:space="preserve">JZ: : 8,4 : </t>
  </si>
  <si>
    <t xml:space="preserve">6,15 : </t>
  </si>
  <si>
    <t xml:space="preserve">8,9 : </t>
  </si>
  <si>
    <t>690,24</t>
  </si>
  <si>
    <t>766711001R00</t>
  </si>
  <si>
    <t>Montáž otvorových prvků plastových nebo z dřevěných europrofilů oken a balkonových dveří,</t>
  </si>
  <si>
    <t>Montáž plastových oken a dveří včetně dodávky a montáže PU pěny a spojovacích prostředků.</t>
  </si>
  <si>
    <t>766001</t>
  </si>
  <si>
    <t>Ochranná síť okenních výplní, D+M</t>
  </si>
  <si>
    <t xml:space="preserve">2,09*3,6*7 : </t>
  </si>
  <si>
    <t xml:space="preserve">2,07*3,6*3 : </t>
  </si>
  <si>
    <t xml:space="preserve">2,08*3,6*5 : </t>
  </si>
  <si>
    <t xml:space="preserve">2,1*3,6*1 : </t>
  </si>
  <si>
    <t xml:space="preserve">2,13*3,6*1 : </t>
  </si>
  <si>
    <t xml:space="preserve">2,15*3,6*1 : </t>
  </si>
  <si>
    <t xml:space="preserve">2,11*3,6*2 : </t>
  </si>
  <si>
    <t xml:space="preserve">1,19*1,5*1 : </t>
  </si>
  <si>
    <t xml:space="preserve">2,1*1,5*3 : </t>
  </si>
  <si>
    <t xml:space="preserve">2,07*1,5*1 : </t>
  </si>
  <si>
    <t xml:space="preserve">2,09*1,5*2 : </t>
  </si>
  <si>
    <t xml:space="preserve">2,08*1,5*5 : </t>
  </si>
  <si>
    <t xml:space="preserve">2,11*1,5 : </t>
  </si>
  <si>
    <t xml:space="preserve">1,18*1,5*2 : </t>
  </si>
  <si>
    <t xml:space="preserve">2,06*1,5 : </t>
  </si>
  <si>
    <t xml:space="preserve">2,075*1,5*2 : </t>
  </si>
  <si>
    <t xml:space="preserve">11,75*1,5 : </t>
  </si>
  <si>
    <t xml:space="preserve">2,85*1,5 : </t>
  </si>
  <si>
    <t>224,754</t>
  </si>
  <si>
    <t>611000_D01</t>
  </si>
  <si>
    <t>Dveře vstupní plastové 1760x2460mm techn. specifikace dle výpisu oken</t>
  </si>
  <si>
    <t>611000_O01</t>
  </si>
  <si>
    <t>Okno plastové 2110x3600mm techn. specifikace dle výpisu oken</t>
  </si>
  <si>
    <t>611000_O02</t>
  </si>
  <si>
    <t>Okno plastové 2090x3600mm techn. specifikace dle výpisu oken</t>
  </si>
  <si>
    <t>611000_O03</t>
  </si>
  <si>
    <t>Okno plastové 2070x3600mm techn. specifikace dle výpisu oken</t>
  </si>
  <si>
    <t>611000_O04</t>
  </si>
  <si>
    <t>Okno plastové 2150x3600mm techn. specifikace dle výpisu oken</t>
  </si>
  <si>
    <t>611000_O05</t>
  </si>
  <si>
    <t>Okno plastové 2080x3600mm techn. specifikace dle výpisu oken</t>
  </si>
  <si>
    <t>611000_O06</t>
  </si>
  <si>
    <t>Okno plastové 2130x3600mm techn. specifikace dle výpisu oken</t>
  </si>
  <si>
    <t>611000_O07</t>
  </si>
  <si>
    <t>Okno plastové 2100x3600mm techn. specifikace dle výpisu oken</t>
  </si>
  <si>
    <t>611000_O08</t>
  </si>
  <si>
    <t>Okno plastové 2090x2970mm techn. specifikace dle výpisu oken</t>
  </si>
  <si>
    <t>611000_O09</t>
  </si>
  <si>
    <t>Okno plastové 2110x2970mm techn. specifikace dle výpisu oken</t>
  </si>
  <si>
    <t>611000_O10</t>
  </si>
  <si>
    <t>Okno plastové 2040x2970mm techn. specifikace dle výpisu oken</t>
  </si>
  <si>
    <t>611000_O11</t>
  </si>
  <si>
    <t>Okno plastové 2080x2970mm techn. specifikace dle výpisu oken</t>
  </si>
  <si>
    <t>611000_O12</t>
  </si>
  <si>
    <t>Okno plastové 2060x2970mm techn. specifikace dle výpisu oken</t>
  </si>
  <si>
    <t>611000_O13</t>
  </si>
  <si>
    <t>Okno plastové 2055x1475mm techn. specifikace dle výpisu oken</t>
  </si>
  <si>
    <t>611000_O14</t>
  </si>
  <si>
    <t>Okno plastové 860x1475mm techn. specifikace dle výpisu oken</t>
  </si>
  <si>
    <t>611000_O15</t>
  </si>
  <si>
    <t>Okno plastové 870x1475mm techn. specifikace dle výpisu oken</t>
  </si>
  <si>
    <t>611000_O17</t>
  </si>
  <si>
    <t>Okno plastové 1760x2460mm techn. specifikace dle výpisu oken</t>
  </si>
  <si>
    <t>611000_O18</t>
  </si>
  <si>
    <t>Okno plastové 880x1475mm techn. specifikace dle výpisu oken</t>
  </si>
  <si>
    <t>611000_O19</t>
  </si>
  <si>
    <t>Okno plastové 2030x1475mm techn. specifikace dle výpisu oken</t>
  </si>
  <si>
    <t>611000_O20</t>
  </si>
  <si>
    <t>Okno plastové 1180x1500mm techn. specifikace dle výpisu oken</t>
  </si>
  <si>
    <t>611000_O21</t>
  </si>
  <si>
    <t>Okno plastové 2080x1500mm techn. specifikace dle výpisu oken</t>
  </si>
  <si>
    <t>611000_O22</t>
  </si>
  <si>
    <t>Okno plastové 2075x1500mm techn. specifikace dle výpisu oken</t>
  </si>
  <si>
    <t>611000_O23</t>
  </si>
  <si>
    <t>Okno plastové 2100x1500mm techn. specifikace dle výpisu oken</t>
  </si>
  <si>
    <t>611000_O24</t>
  </si>
  <si>
    <t>Okno plastové 1175x1500mm techn. specifikace dle výpisu oken</t>
  </si>
  <si>
    <t>611000_O25</t>
  </si>
  <si>
    <t>Okno plastové 2060x1500mm techn. specifikace dle výpisu oken</t>
  </si>
  <si>
    <t>611000_O26</t>
  </si>
  <si>
    <t>Okno plastové 2090x1500mm techn. specifikace dle výpisu oken</t>
  </si>
  <si>
    <t>611000_O27</t>
  </si>
  <si>
    <t>Okno plastové 2110x1500mm techn. specifikace dle výpisu oken</t>
  </si>
  <si>
    <t>611000_O28</t>
  </si>
  <si>
    <t>Okno plastové 2070x1500mm techn. specifikace dle výpisu oken</t>
  </si>
  <si>
    <t>611000_O29</t>
  </si>
  <si>
    <t>Okno plastové 1190x1500mm techn. specifikace dle výpisu oken</t>
  </si>
  <si>
    <t>611000_O30</t>
  </si>
  <si>
    <t>611000_O31</t>
  </si>
  <si>
    <t>Okno plastové 1150x1500mm techn. specifikace dle výpisu oken</t>
  </si>
  <si>
    <t>611000_O32</t>
  </si>
  <si>
    <t>611000_O33</t>
  </si>
  <si>
    <t>Okno plastové 2040x1500mm techn. specifikace dle výpisu oken</t>
  </si>
  <si>
    <t>611000_O34</t>
  </si>
  <si>
    <t>611000_O35</t>
  </si>
  <si>
    <t>611000_O36</t>
  </si>
  <si>
    <t>Okno plastové 2065x1460mm techn. specifikace dle výpisu oken</t>
  </si>
  <si>
    <t>611000_O37</t>
  </si>
  <si>
    <t>Okno plastové 2070x1460mm techn. specifikace dle výpisu oken</t>
  </si>
  <si>
    <t>611000_O38</t>
  </si>
  <si>
    <t>Okno plastové 2050x1460mm techn. specifikace dle výpisu oken</t>
  </si>
  <si>
    <t>611000_O39</t>
  </si>
  <si>
    <t>Okno plastové 2055x1460mm techn. specifikace dle výpisu oken</t>
  </si>
  <si>
    <t>611000_O40</t>
  </si>
  <si>
    <t>Okno plastové 2080x1460mm techn. specifikace dle výpisu oken</t>
  </si>
  <si>
    <t>611000_O41</t>
  </si>
  <si>
    <t>Okno plastové 2060x1460mm techn. specifikace dle výpisu oken</t>
  </si>
  <si>
    <t>611000_O42</t>
  </si>
  <si>
    <t>Okno plastové 2020x1460mm techn. specifikace dle výpisu oken</t>
  </si>
  <si>
    <t>611000_O43</t>
  </si>
  <si>
    <t>Okno plastové 870x1460mm techn. specifikace dle výpisu oken</t>
  </si>
  <si>
    <t>611000_O44</t>
  </si>
  <si>
    <t>Okno plastové 885x1460mm techn. specifikace dle výpisu oken</t>
  </si>
  <si>
    <t>611000_O45</t>
  </si>
  <si>
    <t>Okno plastové 975x1460mm techn. specifikace dle výpisu oken</t>
  </si>
  <si>
    <t>611000_O46</t>
  </si>
  <si>
    <t>Okno plastové 860x1460mm techn. specifikace dle výpisu oken</t>
  </si>
  <si>
    <t>611000_O46.</t>
  </si>
  <si>
    <t>Dveře vstupní plastové 975x2960mm techn. specifikace dle výpisu oken</t>
  </si>
  <si>
    <t>611000_O47</t>
  </si>
  <si>
    <t>Dveře vstupní plastové 1765x2960mm techn. specifikace dle výpisu oken</t>
  </si>
  <si>
    <t>611000_O48</t>
  </si>
  <si>
    <t>Dveře vstupní plastové 875x2050mm techn. specifikace dle výpisu oken</t>
  </si>
  <si>
    <t>611000_O49</t>
  </si>
  <si>
    <t>Dveře vstupní plastové 1450x2450mm techn. specifikace dle výpisu oken</t>
  </si>
  <si>
    <t>611000_O50</t>
  </si>
  <si>
    <t>Dveře vstupní plastové 1765x2450mm techn. specifikace dle výpisu oken</t>
  </si>
  <si>
    <t>611000_O51</t>
  </si>
  <si>
    <t>Dveře vstupní plastové 875x2200mm techn. specifikace dle výpisu oken</t>
  </si>
  <si>
    <t>611000_O52</t>
  </si>
  <si>
    <t>Dveře vstupní plastové 2000x2450mm techn. specifikace dle výpisu oken</t>
  </si>
  <si>
    <t>998766202R00</t>
  </si>
  <si>
    <t>Přesun hmot pro konstrukce truhlářské v objektech výšky do 12 m</t>
  </si>
  <si>
    <t>728415111R00</t>
  </si>
  <si>
    <t>Mřížky, regulátory montáž čtyřhranné větrací nebo ventilační mřížky, do průřezu 0,04 m2,</t>
  </si>
  <si>
    <t>767586101RT1</t>
  </si>
  <si>
    <t>Montáž podhledů lamelových a kazetových Podhledy nosný rošt pro podhledy  rošt pro rovnou, částečně, zapuštěnou a poloskrytou hranu desek, v modulu 600 x 600 mm,</t>
  </si>
  <si>
    <t>Dodávka a montáž hlavního profilu, příčných profilů, obvodového profilu a zavěšovacího prvku.</t>
  </si>
  <si>
    <t>767586201RT3</t>
  </si>
  <si>
    <t>Montáž podhledů lamelových a kazetových Podhledy podhled minerální, s rovnou hranou</t>
  </si>
  <si>
    <t>243,34</t>
  </si>
  <si>
    <t>767586201RV9</t>
  </si>
  <si>
    <t>767581803R00</t>
  </si>
  <si>
    <t>Demontáž podhledů tvarovaných plechů</t>
  </si>
  <si>
    <t>767842380R00</t>
  </si>
  <si>
    <t>Ochranný systém proti pádu osob nerezový kotvicí bod, délky 800 mm, osazený do betonové střechy, minimální tloušťky 80 mm na chemické kotvy</t>
  </si>
  <si>
    <t>767995104R00</t>
  </si>
  <si>
    <t>Výroba a montáž atypických kovovových doplňků staveb hmotnosti přes 20 do 50 kg</t>
  </si>
  <si>
    <t>kg</t>
  </si>
  <si>
    <t xml:space="preserve">Z05 : 1054,2 : </t>
  </si>
  <si>
    <t xml:space="preserve">Z06 : 51,3 : </t>
  </si>
  <si>
    <t xml:space="preserve">Z07 : 307,6 : </t>
  </si>
  <si>
    <t>1413,1</t>
  </si>
  <si>
    <t>767996801R00</t>
  </si>
  <si>
    <t>Demontáž ostatních doplňků staveb atypických konstrukcí o hmotnosti přes 20 do 50 kg</t>
  </si>
  <si>
    <t>POZN.3</t>
  </si>
  <si>
    <t xml:space="preserve">odhad 10kg/m2 : : </t>
  </si>
  <si>
    <t xml:space="preserve">SZ: : (3,03+1,26+1,28+1,29+1,26+2,99)*10 : </t>
  </si>
  <si>
    <t xml:space="preserve">demontáž HUP : 1,025*10 : </t>
  </si>
  <si>
    <t xml:space="preserve">lávka komínu : (6,75+3,28+3,37)*10 : </t>
  </si>
  <si>
    <t xml:space="preserve">JV: : (4,18*10+2,03*2+4,18*3+2,03+4,18*4)*10 : </t>
  </si>
  <si>
    <t xml:space="preserve">žebřík na komín : 4,76*10 : </t>
  </si>
  <si>
    <t>1074,45</t>
  </si>
  <si>
    <t>55363000R01</t>
  </si>
  <si>
    <t>Mřížka větrací 150 x 150 mm Z01</t>
  </si>
  <si>
    <t>55363000R02</t>
  </si>
  <si>
    <t>Mřížka větrací 750 x 350 mm Z02</t>
  </si>
  <si>
    <t>55363000R03</t>
  </si>
  <si>
    <t>Mřížka větrací 400 x 400 mm Z03</t>
  </si>
  <si>
    <t>55363000R04</t>
  </si>
  <si>
    <t>Mřížka větrací 400 x 900 mm Z04</t>
  </si>
  <si>
    <t>55363000R05</t>
  </si>
  <si>
    <t>Mřížka větrací 300 x 150 mm Z20</t>
  </si>
  <si>
    <t>998767202R00</t>
  </si>
  <si>
    <t>Přesun hmot pro kovové stavební doplňk. konstrukce v objektech výšky do 12 m</t>
  </si>
  <si>
    <t>7760001</t>
  </si>
  <si>
    <t>Rohož, Al profil Z18</t>
  </si>
  <si>
    <t xml:space="preserve">1,1*0,4*2 : </t>
  </si>
  <si>
    <t>0,88</t>
  </si>
  <si>
    <t>998776202R00</t>
  </si>
  <si>
    <t>Přesun hmot pro podlahy povlakové v objektech výšky do 12 m</t>
  </si>
  <si>
    <t>777215221R00</t>
  </si>
  <si>
    <t>Podlahy z epoxidového plastbetonu tloušťky 10 mm</t>
  </si>
  <si>
    <t>včetně dvousložkové epoxidové penetrace.</t>
  </si>
  <si>
    <t xml:space="preserve">1.44 strojovna : 19,52 : </t>
  </si>
  <si>
    <t xml:space="preserve">19,7*0,15 : </t>
  </si>
  <si>
    <t>22,475</t>
  </si>
  <si>
    <t>998777202R00</t>
  </si>
  <si>
    <t>Přesun hmot pro podlahy syntetické v objektech výšky do 12 m</t>
  </si>
  <si>
    <t>783101811R00</t>
  </si>
  <si>
    <t>Odstranění starých nátěrů z ocelových konstrukcí konstrukcí těžkých "A", oškrabáním</t>
  </si>
  <si>
    <t xml:space="preserve">3,25*3*2 : </t>
  </si>
  <si>
    <t>19,5</t>
  </si>
  <si>
    <t>783112110R00</t>
  </si>
  <si>
    <t>Nátěry ocelových konstrukcí olejové konstrukcí těžkých "A", dvojnásobné</t>
  </si>
  <si>
    <t>784191101R00</t>
  </si>
  <si>
    <t>Příprava povrchu Penetrace (napouštění) podkladu disperzní, jednonásobná</t>
  </si>
  <si>
    <t xml:space="preserve">1.45 : 13,15*2,96+10,64 : </t>
  </si>
  <si>
    <t xml:space="preserve">1.44 : 26,15*2,96+29,99 : </t>
  </si>
  <si>
    <t xml:space="preserve">1.43 : 19,7*2,96+19,48 : </t>
  </si>
  <si>
    <t xml:space="preserve">1.42 : 15,9*2,96+14,36 : </t>
  </si>
  <si>
    <t xml:space="preserve">1.41 : 15,9*2,96+14,47 : </t>
  </si>
  <si>
    <t xml:space="preserve">1.40 : 16*2,96+14,6 : </t>
  </si>
  <si>
    <t xml:space="preserve">1.39 : 16*2,96+14,6 : </t>
  </si>
  <si>
    <t xml:space="preserve">1.38 : 16*2,96+14,47 : </t>
  </si>
  <si>
    <t xml:space="preserve">1.37 : 16*2,96+14,6 : </t>
  </si>
  <si>
    <t xml:space="preserve">1.36 : 16*2,96+14,6 : </t>
  </si>
  <si>
    <t xml:space="preserve">1.35 : 16,02*2,96+14,52 : </t>
  </si>
  <si>
    <t xml:space="preserve">1.34 : 16,23*2,96+15,16 : </t>
  </si>
  <si>
    <t xml:space="preserve">1.33 : 12,95*2,96+10,47 : </t>
  </si>
  <si>
    <t xml:space="preserve">1.32 : 8,65*2,96+4,09 : </t>
  </si>
  <si>
    <t xml:space="preserve">1.31 : 15,8*2,96+14,14 : </t>
  </si>
  <si>
    <t xml:space="preserve">1.26 : 9,5*2,96+5,46 : </t>
  </si>
  <si>
    <t xml:space="preserve">1.27 : 8,4*2,96+3,51 : </t>
  </si>
  <si>
    <t xml:space="preserve">1.28 : 4,8*2,96+1,35 : </t>
  </si>
  <si>
    <t xml:space="preserve">1.29 : 4,8*2,96+1,29 : </t>
  </si>
  <si>
    <t xml:space="preserve">1.30 : 4,8*2,96+1,30 : </t>
  </si>
  <si>
    <t xml:space="preserve">1.21 : 6,3*2,96+2,34 : </t>
  </si>
  <si>
    <t xml:space="preserve">1.22 : 17,87*2,96+13,01 : </t>
  </si>
  <si>
    <t xml:space="preserve">1.23 : 4,8*2,96+1,35 : </t>
  </si>
  <si>
    <t xml:space="preserve">1.24 : 4,8*2,96+1,35 : </t>
  </si>
  <si>
    <t xml:space="preserve">1.25 : 4,8*2,96+1,35 : </t>
  </si>
  <si>
    <t xml:space="preserve">1.53 : 11,85*2,96+8,77 : </t>
  </si>
  <si>
    <t xml:space="preserve">1.49 : 28,74*2,96 : </t>
  </si>
  <si>
    <t xml:space="preserve">1.50 : 14,29*2,96 : </t>
  </si>
  <si>
    <t xml:space="preserve">1.09 : 87,55*6,98 : </t>
  </si>
  <si>
    <t xml:space="preserve">1.18 : 87,75*6,98 : </t>
  </si>
  <si>
    <t xml:space="preserve">1.04 : 15,85*2,96 : </t>
  </si>
  <si>
    <t xml:space="preserve">1.05 1.06 : 11,1*2,96 : </t>
  </si>
  <si>
    <t xml:space="preserve">1.13 : 15,85*2,96 : </t>
  </si>
  <si>
    <t xml:space="preserve">1.14 1.15 : 11,1*2,96 : </t>
  </si>
  <si>
    <t xml:space="preserve">1.01 : 40,67*2,96 : </t>
  </si>
  <si>
    <t xml:space="preserve">2.02 : 26,7*2,96 : </t>
  </si>
  <si>
    <t xml:space="preserve">2.03 : 25,6*2,96 : </t>
  </si>
  <si>
    <t xml:space="preserve">2.01 : 35,69*2,96 : </t>
  </si>
  <si>
    <t xml:space="preserve">2.05 : 32,5*2,96 : </t>
  </si>
  <si>
    <t xml:space="preserve">2.06 : 31,75*2,96 : </t>
  </si>
  <si>
    <t xml:space="preserve">odpočet otvorů : -366,81 : </t>
  </si>
  <si>
    <t>3058,3961</t>
  </si>
  <si>
    <t>784195112R00</t>
  </si>
  <si>
    <t>Malby z malířských směsí hlinkových,  , bělost 77 %, dvojnásobné</t>
  </si>
  <si>
    <t>799.1</t>
  </si>
  <si>
    <t>Osazení budky pro ptactvo</t>
  </si>
  <si>
    <t>M210001</t>
  </si>
  <si>
    <t>Demontáž osvětlení včetně vypínače, D+M nového osvětlení</t>
  </si>
  <si>
    <t>POL1_9</t>
  </si>
  <si>
    <t>M210002</t>
  </si>
  <si>
    <t>Zvonkové tablo Z19</t>
  </si>
  <si>
    <t>M22_1</t>
  </si>
  <si>
    <t>Vodič AlMgSi O8mm (jímací vedení)</t>
  </si>
  <si>
    <t>M22_2</t>
  </si>
  <si>
    <t>Svorka ZS</t>
  </si>
  <si>
    <t>M22_3</t>
  </si>
  <si>
    <t>Svorka SS</t>
  </si>
  <si>
    <t>M22_4</t>
  </si>
  <si>
    <t>Svorka SK</t>
  </si>
  <si>
    <t>M22_5</t>
  </si>
  <si>
    <t>Svorka připojovací</t>
  </si>
  <si>
    <t>M22_6</t>
  </si>
  <si>
    <t>Pomocná jímací tyč komplet</t>
  </si>
  <si>
    <t>M22_7</t>
  </si>
  <si>
    <t>Jímací tyč 1m včetně betonového podstavce a připojovacích svorek</t>
  </si>
  <si>
    <t>M22_8</t>
  </si>
  <si>
    <t>Jímací tyč 2m včetně betonového podstavce a připojovacích svorek</t>
  </si>
  <si>
    <t>M22_9</t>
  </si>
  <si>
    <t>Svod - PV, označení, Sza, OU - komplet</t>
  </si>
  <si>
    <t>M22_10</t>
  </si>
  <si>
    <t>Ochranný úhelník</t>
  </si>
  <si>
    <t>M22_11</t>
  </si>
  <si>
    <t>Připojení žebříku na jímací soustavu</t>
  </si>
  <si>
    <t>M22_12</t>
  </si>
  <si>
    <t>Podpěra vedení PV21 na plochou střechu</t>
  </si>
  <si>
    <t>M22_13</t>
  </si>
  <si>
    <t>CYA10 FVE</t>
  </si>
  <si>
    <t>M22_14</t>
  </si>
  <si>
    <t>Doplnění zemnících bodů</t>
  </si>
  <si>
    <t>Soubor</t>
  </si>
  <si>
    <t>M22_15</t>
  </si>
  <si>
    <t>Ostatní nespecifikovaný a drobný montážní materiál</t>
  </si>
  <si>
    <t>979011111R00</t>
  </si>
  <si>
    <t>Svislá doprava suti a vybouraných hmot za prvé podlaží nad nebo pod základním podlažím</t>
  </si>
  <si>
    <t>979086213R00</t>
  </si>
  <si>
    <t>Vodorovná doprava po suchu nebo naložení nakládání vybouraných hmot na dopravní prostředky pro, vodorovnou dopravu,</t>
  </si>
  <si>
    <t>vybouraných hmot se složením a hrubým urovnáním nebo přeložením na jiný dopravní prostředek, nebo nakládání na dopravní prostředek pro vodorovnou dopravu,</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</si>
  <si>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</si>
  <si>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</si>
  <si>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</si>
  <si>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</si>
  <si>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</si>
  <si>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</si>
  <si>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</si>
  <si>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</si>
  <si>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</si>
  <si>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</si>
  <si>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 skupina 17 09 04 z Katalogu odpadů</t>
  </si>
  <si>
    <t>979093111R00</t>
  </si>
  <si>
    <t>Uložení suti na skládku bez zhutnění</t>
  </si>
  <si>
    <t>s hrubým urovnáním,</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</si>
  <si>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</si>
  <si>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</si>
  <si>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</si>
  <si>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</si>
  <si>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</si>
  <si>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</si>
  <si>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005124010R</t>
  </si>
  <si>
    <t>Koordinační činnost</t>
  </si>
  <si>
    <t>Koordinace stavebních a technologických dodávek stavby.</t>
  </si>
  <si>
    <t>005121 01</t>
  </si>
  <si>
    <t>Oplocení zařízení staveniště po dobu výstavby ( montáž, demontáž, pronájem )</t>
  </si>
  <si>
    <t>soubor</t>
  </si>
  <si>
    <t>005121 02</t>
  </si>
  <si>
    <t>Ostraha stavby a staveniště po dobu výstavby</t>
  </si>
  <si>
    <t>005124010R2</t>
  </si>
  <si>
    <t>Koordinace s profesemi</t>
  </si>
  <si>
    <t>005241010R</t>
  </si>
  <si>
    <t>Dokumentace skutečného provedení</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</si>
  <si>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</si>
  <si>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</si>
  <si>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</si>
  <si>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</si>
  <si>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00411102 01</t>
  </si>
  <si>
    <t>Náklady na vypracování potřebné dokumentace pro provoz ZS ( požární a dopravní řád )</t>
  </si>
  <si>
    <t>00411102 02</t>
  </si>
  <si>
    <t>Zajištění rozborů, atestů, zkoušek a revizí dle ČSN a nařízení, prokázání předepsané kvality a param</t>
  </si>
  <si>
    <t>00411102 03</t>
  </si>
  <si>
    <t>Fotodokumentace celkového průběhu stavby</t>
  </si>
  <si>
    <t>sooubor</t>
  </si>
  <si>
    <t>00411102 04</t>
  </si>
  <si>
    <t>Účast zhotovitele na kontrolních prohlídkách</t>
  </si>
  <si>
    <t>00411102 05</t>
  </si>
  <si>
    <t>Náklady spojené s výměnou oken a dveří ve vnitřních prostorách, stěhování nábytku, zakrývání, úklid</t>
  </si>
  <si>
    <t>SUM</t>
  </si>
  <si>
    <t>END</t>
  </si>
  <si>
    <t>13511210R01</t>
  </si>
  <si>
    <t>Ocelový nosník JEKL  180x180x8 mm</t>
  </si>
  <si>
    <t>767000_O53</t>
  </si>
  <si>
    <t>Dveře interiérové ocelové protipožární 1600x2450mm techn. specifikace dle výpisu oken, D+M</t>
  </si>
  <si>
    <t>767000_O54</t>
  </si>
  <si>
    <t>7670006</t>
  </si>
  <si>
    <t>Konstrukce pro Fve, 24ks + 48ks bet. dlaždic</t>
  </si>
  <si>
    <t>kpl</t>
  </si>
  <si>
    <t>FVE_01</t>
  </si>
  <si>
    <t>FV panely</t>
  </si>
  <si>
    <t>FVE_02</t>
  </si>
  <si>
    <t>Střídač</t>
  </si>
  <si>
    <t>FVE_03</t>
  </si>
  <si>
    <t>Back-up funkčnost systému při výpadku el. Energie</t>
  </si>
  <si>
    <t>FVE_04</t>
  </si>
  <si>
    <t>Konstrukční systém plochá střecha</t>
  </si>
  <si>
    <t>FVE_05</t>
  </si>
  <si>
    <t>Rozvaděč AC/DC</t>
  </si>
  <si>
    <t>FVE_06</t>
  </si>
  <si>
    <t>Kompletní kabeláž a další materiál</t>
  </si>
  <si>
    <t>FVE_07</t>
  </si>
  <si>
    <t>Elektroinstalační práce, regulace, konstrukční práce</t>
  </si>
  <si>
    <t>FVE_08</t>
  </si>
  <si>
    <t>Technická pomoc, uvedení do provozu, zaškolení</t>
  </si>
  <si>
    <t>FVE_09</t>
  </si>
  <si>
    <t>Revize FVE</t>
  </si>
  <si>
    <t>FVE_10</t>
  </si>
  <si>
    <t>Ostatní nespecifikovaný a montážní materiál</t>
  </si>
  <si>
    <t>7860001</t>
  </si>
  <si>
    <t>Žaluzie lamelové venkovní vč. poddomítkového boxu</t>
  </si>
  <si>
    <t xml:space="preserve">08 : 2,08*2,97*2 : </t>
  </si>
  <si>
    <t xml:space="preserve">09 : 2,06*2,97 : </t>
  </si>
  <si>
    <t xml:space="preserve">10 : 2,04*2,97 : </t>
  </si>
  <si>
    <t xml:space="preserve">11 : 2,11*2,97 : </t>
  </si>
  <si>
    <t xml:space="preserve">12 : 2,09*2,97 : </t>
  </si>
  <si>
    <t xml:space="preserve">13 : 2,1*1,5 : </t>
  </si>
  <si>
    <t xml:space="preserve">14 : 1,15*1,5 : </t>
  </si>
  <si>
    <t xml:space="preserve">15 : 2,04*1,5 : </t>
  </si>
  <si>
    <t xml:space="preserve">16 : 2,11*1,5 : </t>
  </si>
  <si>
    <t xml:space="preserve">17 : 2,09*2,97 : </t>
  </si>
  <si>
    <t>54,3135</t>
  </si>
  <si>
    <t>998786202R00</t>
  </si>
  <si>
    <t>Přesun hmot pro čalounické úpravy v objektech výšky do 12 m</t>
  </si>
  <si>
    <t>Krabice přístrojová na povrch, jednonásobná</t>
  </si>
  <si>
    <t>Žaluziový ovladač</t>
  </si>
  <si>
    <t>Zásuvka průmyslová CEE 2P+PE, 250V/16A</t>
  </si>
  <si>
    <t>Zásuvka průmyslová CEE 3P+N+PE, 400V/16A, IP44</t>
  </si>
  <si>
    <t>05</t>
  </si>
  <si>
    <t>Zásuvka průmyslová CEE 3P+N+PE, 400V/32A, IP44</t>
  </si>
  <si>
    <t>06</t>
  </si>
  <si>
    <t>Zásuvka průmyslová CEE 3P+N+PE, 400V/63A, IP44</t>
  </si>
  <si>
    <t>07</t>
  </si>
  <si>
    <t>Vývod ukončený na svorkovnici, nebo zařízení</t>
  </si>
  <si>
    <t>713400821R00</t>
  </si>
  <si>
    <t>Odstranění izolačních pásů  potrubí</t>
  </si>
  <si>
    <t>R7132XY</t>
  </si>
  <si>
    <t>Izolace tepelná potrubními pouzdry potrubí DN100, DN125</t>
  </si>
  <si>
    <t>Odvoz suti a vybour. hmot na skládku do 1 km</t>
  </si>
  <si>
    <t>979083115R00</t>
  </si>
  <si>
    <t>Vodorovné přemístění suti na skládku do 4000 m</t>
  </si>
  <si>
    <t>979990144R00</t>
  </si>
  <si>
    <t>Poplatek za skládku suti - minerální vata</t>
  </si>
  <si>
    <t>732429113R00</t>
  </si>
  <si>
    <t>Montáž čerpadel oběhových spirálních, DN 50</t>
  </si>
  <si>
    <t>732420813R00</t>
  </si>
  <si>
    <t>Demontáž čerpadel oběhových spirálních DN 50</t>
  </si>
  <si>
    <t>R10.7XY</t>
  </si>
  <si>
    <t>Oběhové čerpadlo s plynulou regulací otáček DN50</t>
  </si>
  <si>
    <t>Pozice 10.3</t>
  </si>
  <si>
    <t>7,9 m3/h, h=5m</t>
  </si>
  <si>
    <t>l=240mm</t>
  </si>
  <si>
    <t>DN80</t>
  </si>
  <si>
    <t>230V</t>
  </si>
  <si>
    <t>733120832R00</t>
  </si>
  <si>
    <t>Demontáž potrubí z hladkých trubek D 133</t>
  </si>
  <si>
    <t>733190232R00</t>
  </si>
  <si>
    <t>Tlaková zkouška ocelového hladkého potrubí D 108, 133</t>
  </si>
  <si>
    <t>733120832R01</t>
  </si>
  <si>
    <t>Demontáž potrubí z hladkých trubek D 108</t>
  </si>
  <si>
    <t>733890801R00</t>
  </si>
  <si>
    <t>Přemístění vybouraných hmot - potrubí, H do 6 m</t>
  </si>
  <si>
    <t>723150347R00</t>
  </si>
  <si>
    <t>Zhotovení redukce kováním přes 1DN, DN 125/80</t>
  </si>
  <si>
    <t>733124124R00</t>
  </si>
  <si>
    <t>Zhotov.přechodu z trub.hladkých kováním 100/80</t>
  </si>
  <si>
    <t>734193219R00</t>
  </si>
  <si>
    <t>Klapka uzav.regul.mezipřirub.IVAR BRA.J9.000 DN100</t>
  </si>
  <si>
    <t>734193221R00</t>
  </si>
  <si>
    <t>Klapka uzav.regul.mezipřirub.IVAR BRA.J9.000 DN125</t>
  </si>
  <si>
    <t>734209113R00</t>
  </si>
  <si>
    <t>Montáž armatur závitových,se 2závity, G 1/2</t>
  </si>
  <si>
    <t>734419126R00</t>
  </si>
  <si>
    <t>Montáž kompaktního měřiče tepla přírubového DN 80</t>
  </si>
  <si>
    <t>734494213R00</t>
  </si>
  <si>
    <t>Návarky s trubkovým závitem G 1/2</t>
  </si>
  <si>
    <t>Návarky s jímkami pro měřiče tepla - Průměr dle konkrétního typu měřiče tepla. Včetně KK dané dimenze.</t>
  </si>
  <si>
    <t>Návarky pro vypouštění. 1/2"</t>
  </si>
  <si>
    <t>316331038R</t>
  </si>
  <si>
    <t>Přechod přímý 108/88,9</t>
  </si>
  <si>
    <t>316331041R</t>
  </si>
  <si>
    <t>Přechod přímý 133/88,9</t>
  </si>
  <si>
    <t>31946409R</t>
  </si>
  <si>
    <t>Příruba přivařovací s krkem PN 16  DN 80 mm</t>
  </si>
  <si>
    <t>31946410R</t>
  </si>
  <si>
    <t>Příruba přivařovací s krkem PN 16  DN 100 mm</t>
  </si>
  <si>
    <t>31946411R</t>
  </si>
  <si>
    <t>Příruba přivařovací s krkem PN 16  DN 125 mm</t>
  </si>
  <si>
    <t>38822152R</t>
  </si>
  <si>
    <t>Měřič teplaultrazvukový DN 80</t>
  </si>
  <si>
    <t>Přírubový DN 80 qp=40m3/h tlak. ztráta při qp=0,08bar + Mbus modul + modul napájení 230V</t>
  </si>
  <si>
    <t>551100150R</t>
  </si>
  <si>
    <t>Kohout kulový voda 1/2"</t>
  </si>
  <si>
    <t>998734101R00</t>
  </si>
  <si>
    <t>Přesun hmot pro armatury, výšky do 6 m</t>
  </si>
  <si>
    <t>Dopojení do stáv. MaR měřiče tapla a prokabelování</t>
  </si>
  <si>
    <t>Odpojení a opětovné připojení čerpadla.</t>
  </si>
  <si>
    <t>Dopojení měřičů tepla do MaR a dopojení do rozvaděče. Včetně kabelových rozvodů a pomocných konstrukcí.</t>
  </si>
  <si>
    <t>730.1</t>
  </si>
  <si>
    <t>Vyregulování otopné soustavy</t>
  </si>
  <si>
    <t>- Součástí prací je:          - zmapování stávajícího stavu rozvodů vytápění a osazených těles</t>
  </si>
  <si>
    <t>- přepočet hydrauliky otopné soustavy až ke zdroji tepla (jednotlivé otopné větve)</t>
  </si>
  <si>
    <t>- návrh přednastavení termostatických ventilů</t>
  </si>
  <si>
    <t>- zakreslení schémat nového zaregulování</t>
  </si>
  <si>
    <t>- Součástí prací není:      - přenastavení výkonových a tepelných parametrů zdroje tepla a jejich vyhodnocování v čase (energetický management)</t>
  </si>
  <si>
    <t>730.2</t>
  </si>
  <si>
    <t>Výměna termostatických ventilů, připojovací šroubení a termostatických hlavic</t>
  </si>
  <si>
    <t>- Součástí prací je:          - výměna termostatických ventilů, šroubení a termostatických hlavic a jejich nastavení dle PD vyregulování otopné soustavy</t>
  </si>
  <si>
    <t>- Součástí prací není:     - přenastavení výkonových a tepelných parametrů zdroje tepla a jejich vyhodnocování v čase (energetický management)</t>
  </si>
  <si>
    <t>7670001</t>
  </si>
  <si>
    <t>Pletivová zábrana 2,5x2,8m, vč. sloupků</t>
  </si>
  <si>
    <t>7670002</t>
  </si>
  <si>
    <t>Ocelové kolejnice U120, dl.6m vč. kotvení do podlahy</t>
  </si>
  <si>
    <t>7670003</t>
  </si>
  <si>
    <t>Dřevěná mechanická zábrana 100x40x2500mm</t>
  </si>
  <si>
    <t>7670004</t>
  </si>
  <si>
    <t>Ocelová konstrukce 1</t>
  </si>
  <si>
    <t>U80 délky 19,6m (váha 180kg), plech SLZA tl.4mm 8m2 (váha 340kg), 8xsada na kotvení rozvaděče do stěny, vše včetně nátěru</t>
  </si>
  <si>
    <t>7670005</t>
  </si>
  <si>
    <t>Ocelová konstrukce 2</t>
  </si>
  <si>
    <t>pororošt zinkovaný 30/2 1X1,5m, + jekl 50x50x2mm, délka 99m (váha 230kg) + U80 18m (váha 160kg), plech SLZA tl.4mm 15m2 (váha650 kg), včetně kotvení a nátěru</t>
  </si>
  <si>
    <t>7670007</t>
  </si>
  <si>
    <t>Opláštění rozvaděče + revizní dvířla</t>
  </si>
  <si>
    <t>TR_01</t>
  </si>
  <si>
    <t>Rozvaděč VN 22kV s izolací SF6 v kompaktním provedení</t>
  </si>
  <si>
    <t>TR_02</t>
  </si>
  <si>
    <t>Transformátor 22/0,4kV, 250kVA olejový</t>
  </si>
  <si>
    <t>TR_03</t>
  </si>
  <si>
    <t>Nové propojení VN 22kV na transformátor</t>
  </si>
  <si>
    <t>TR_04</t>
  </si>
  <si>
    <t>Nové propojení NN 400V z transformátoru do RH</t>
  </si>
  <si>
    <t>TR_05</t>
  </si>
  <si>
    <t>Rozvaděč RH 630A</t>
  </si>
  <si>
    <t>TR_06</t>
  </si>
  <si>
    <t>Rozvaděč RC</t>
  </si>
  <si>
    <t>TR_07</t>
  </si>
  <si>
    <t>Naspojkování a připojení stávajících vývodních kabelů NN</t>
  </si>
  <si>
    <t>TR_08</t>
  </si>
  <si>
    <t>Nová skříň USM</t>
  </si>
  <si>
    <t>TR_09</t>
  </si>
  <si>
    <t>Nová elektroinstalace NN v trafostanici a strojovně</t>
  </si>
  <si>
    <t>TR_10</t>
  </si>
  <si>
    <t>OS_01</t>
  </si>
  <si>
    <t>Prostupy včetně začištění</t>
  </si>
  <si>
    <t>OS_02</t>
  </si>
  <si>
    <t>Spojky wago</t>
  </si>
  <si>
    <t>OS_03</t>
  </si>
  <si>
    <t>Svorky a příslušenství</t>
  </si>
  <si>
    <t>OS_04</t>
  </si>
  <si>
    <t>Popis prvků</t>
  </si>
  <si>
    <t>OS_05</t>
  </si>
  <si>
    <t>Bezbečnostní tabulky</t>
  </si>
  <si>
    <t>OS_06</t>
  </si>
  <si>
    <t>Sádra, montážní pěna</t>
  </si>
  <si>
    <t>OS_07</t>
  </si>
  <si>
    <t>Zařízení staveniště pro profesi elektro</t>
  </si>
  <si>
    <t>OS_08</t>
  </si>
  <si>
    <t>Nepředvídatelné okolnosti v průběhu realizace akce</t>
  </si>
  <si>
    <t>OS_09</t>
  </si>
  <si>
    <t>Uvedení do provozu</t>
  </si>
  <si>
    <t>OS_10</t>
  </si>
  <si>
    <t>Výchozí revize</t>
  </si>
  <si>
    <t>OS_11</t>
  </si>
  <si>
    <t>Protokol měření intenzity osvětlení</t>
  </si>
  <si>
    <t>OS_12</t>
  </si>
  <si>
    <t>Výrobní a dílenská dokumentace</t>
  </si>
  <si>
    <t>OS_13</t>
  </si>
  <si>
    <t>OPN</t>
  </si>
  <si>
    <t>POL13_0</t>
  </si>
  <si>
    <t>OS_14</t>
  </si>
  <si>
    <t>Zkušební provoz, provozní zkoušky</t>
  </si>
  <si>
    <t>OS_15</t>
  </si>
  <si>
    <t>Komplexní vyzkoušení</t>
  </si>
  <si>
    <t>OS_16</t>
  </si>
  <si>
    <t>Zaškolení obsluhy, provozní řády a manuály</t>
  </si>
  <si>
    <t>RO_01</t>
  </si>
  <si>
    <t>Úprava v rozvaděči RPC1</t>
  </si>
  <si>
    <t>OSV_01</t>
  </si>
  <si>
    <t>A1</t>
  </si>
  <si>
    <t>OSV_02</t>
  </si>
  <si>
    <t>A1N</t>
  </si>
  <si>
    <t>KA_01</t>
  </si>
  <si>
    <t>Kabel CYKY-J 3x1,5</t>
  </si>
  <si>
    <t>KA_02</t>
  </si>
  <si>
    <t>Kabel CYKY-O 3x1,5</t>
  </si>
  <si>
    <t>KA_03</t>
  </si>
  <si>
    <t>Kabel CYKY-J 5x1,5</t>
  </si>
  <si>
    <t>KA_04</t>
  </si>
  <si>
    <t>Kabel CYKY-J 3x2,5</t>
  </si>
  <si>
    <t>KA_05</t>
  </si>
  <si>
    <t>Kabel CYKY-J 5x2,5</t>
  </si>
  <si>
    <t>KA_06</t>
  </si>
  <si>
    <t>Vodič CYA 16 z/žl, včetně ukončení</t>
  </si>
  <si>
    <t>KA_07</t>
  </si>
  <si>
    <t>Vodič CYA 6 z/žl, včetně ukončení</t>
  </si>
  <si>
    <t>Plastová lišta 40x40  včetně rohových a koncových dílů</t>
  </si>
  <si>
    <t>R-položka</t>
  </si>
  <si>
    <t>POL12_0</t>
  </si>
  <si>
    <t>Elektroinstalační trubka pevná O16</t>
  </si>
  <si>
    <t>Elektroinstalační trubka pevná O25</t>
  </si>
  <si>
    <t>Elektroinstalační trubka ohebná O16</t>
  </si>
  <si>
    <t>Elektroinstalační trubka ohebná O25</t>
  </si>
  <si>
    <t>Příslušenství pro elektroinstalační trubky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</si>
</sst>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9" t="s">
        <v>39</v>
      </c>
      <c r="B2" s="189"/>
      <c r="C2" s="189"/>
      <c r="D2" s="189"/>
      <c r="E2" s="189"/>
      <c r="F2" s="189"/>
      <c r="G2" s="189"/>
    </row>
  </sheetData>
  <sheetProtection algorithmName="SHA-512" hashValue="qo5K2NuwYQXXsLvzdM2KqzNYJimdXOnzHfOH+fI8cD67IoxKTxTMdvEJLaOOLjhs/gxGCAqB2xK8PK5VMdGSGg==" saltValue="UHhRSFaC2PgkgGCdeFnO3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2"/>
  <sheetViews>
    <sheetView showGridLines="0" tabSelected="1" topLeftCell="B4"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4" t="s">
        <v>41</v>
      </c>
      <c r="C1" s="225"/>
      <c r="D1" s="225"/>
      <c r="E1" s="225"/>
      <c r="F1" s="225"/>
      <c r="G1" s="225"/>
      <c r="H1" s="225"/>
      <c r="I1" s="225"/>
      <c r="J1" s="226"/>
    </row>
    <row r="2" spans="1:15" ht="36" customHeight="1" x14ac:dyDescent="0.2">
      <c r="A2" s="2"/>
      <c r="B2" s="76" t="s">
        <v>22</v>
      </c>
      <c r="C2" s="77"/>
      <c r="D2" s="78" t="s">
        <v>43</v>
      </c>
      <c r="E2" s="230" t="s">
        <v>44</v>
      </c>
      <c r="F2" s="231"/>
      <c r="G2" s="231"/>
      <c r="H2" s="231"/>
      <c r="I2" s="231"/>
      <c r="J2" s="232"/>
      <c r="O2" s="1"/>
    </row>
    <row r="3" spans="1:15" ht="27" hidden="1" customHeight="1" x14ac:dyDescent="0.2">
      <c r="A3" s="2"/>
      <c r="B3" s="79"/>
      <c r="C3" s="77"/>
      <c r="D3" s="80"/>
      <c r="E3" s="233"/>
      <c r="F3" s="234"/>
      <c r="G3" s="234"/>
      <c r="H3" s="234"/>
      <c r="I3" s="234"/>
      <c r="J3" s="235"/>
    </row>
    <row r="4" spans="1:15" ht="23.25" customHeight="1" x14ac:dyDescent="0.2">
      <c r="A4" s="2"/>
      <c r="B4" s="81"/>
      <c r="C4" s="82"/>
      <c r="D4" s="83"/>
      <c r="E4" s="214"/>
      <c r="F4" s="214"/>
      <c r="G4" s="214"/>
      <c r="H4" s="214"/>
      <c r="I4" s="214"/>
      <c r="J4" s="215"/>
    </row>
    <row r="5" spans="1:15" ht="24" customHeight="1" x14ac:dyDescent="0.2">
      <c r="A5" s="2"/>
      <c r="B5" s="31" t="s">
        <v>42</v>
      </c>
      <c r="D5" s="218"/>
      <c r="E5" s="219"/>
      <c r="F5" s="219"/>
      <c r="G5" s="219"/>
      <c r="H5" s="18" t="s">
        <v>40</v>
      </c>
      <c r="I5" s="22"/>
      <c r="J5" s="8"/>
    </row>
    <row r="6" spans="1:15" ht="15.75" customHeight="1" x14ac:dyDescent="0.2">
      <c r="A6" s="2"/>
      <c r="B6" s="28"/>
      <c r="C6" s="55"/>
      <c r="D6" s="220"/>
      <c r="E6" s="221"/>
      <c r="F6" s="221"/>
      <c r="G6" s="221"/>
      <c r="H6" s="18" t="s">
        <v>34</v>
      </c>
      <c r="I6" s="22"/>
      <c r="J6" s="8"/>
    </row>
    <row r="7" spans="1:15" ht="15.75" customHeight="1" x14ac:dyDescent="0.2">
      <c r="A7" s="2"/>
      <c r="B7" s="29"/>
      <c r="C7" s="56"/>
      <c r="D7" s="53"/>
      <c r="E7" s="222"/>
      <c r="F7" s="223"/>
      <c r="G7" s="22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7"/>
      <c r="E11" s="237"/>
      <c r="F11" s="237"/>
      <c r="G11" s="237"/>
      <c r="H11" s="18" t="s">
        <v>40</v>
      </c>
      <c r="I11" s="85"/>
      <c r="J11" s="8"/>
    </row>
    <row r="12" spans="1:15" ht="15.75" customHeight="1" x14ac:dyDescent="0.2">
      <c r="A12" s="2"/>
      <c r="B12" s="28"/>
      <c r="C12" s="55"/>
      <c r="D12" s="213"/>
      <c r="E12" s="213"/>
      <c r="F12" s="213"/>
      <c r="G12" s="213"/>
      <c r="H12" s="18" t="s">
        <v>34</v>
      </c>
      <c r="I12" s="85"/>
      <c r="J12" s="8"/>
    </row>
    <row r="13" spans="1:15" ht="15.75" customHeight="1" x14ac:dyDescent="0.2">
      <c r="A13" s="2"/>
      <c r="B13" s="29"/>
      <c r="C13" s="56"/>
      <c r="D13" s="84"/>
      <c r="E13" s="216"/>
      <c r="F13" s="217"/>
      <c r="G13" s="21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6"/>
      <c r="F15" s="236"/>
      <c r="G15" s="238"/>
      <c r="H15" s="238"/>
      <c r="I15" s="238" t="s">
        <v>29</v>
      </c>
      <c r="J15" s="239"/>
    </row>
    <row r="16" spans="1:15" ht="23.25" customHeight="1" x14ac:dyDescent="0.2">
      <c r="A16" s="138" t="s">
        <v>24</v>
      </c>
      <c r="B16" s="38" t="s">
        <v>24</v>
      </c>
      <c r="C16" s="62"/>
      <c r="D16" s="63"/>
      <c r="E16" s="202"/>
      <c r="F16" s="203"/>
      <c r="G16" s="202"/>
      <c r="H16" s="203"/>
      <c r="I16" s="202">
        <f>SUMIF(F56:F98,A16,I56:I98)+SUMIF(F56:F98,"PSU",I56:I98)</f>
        <v>0</v>
      </c>
      <c r="J16" s="204"/>
    </row>
    <row r="17" spans="1:10" ht="23.25" customHeight="1" x14ac:dyDescent="0.2">
      <c r="A17" s="138" t="s">
        <v>25</v>
      </c>
      <c r="B17" s="38" t="s">
        <v>25</v>
      </c>
      <c r="C17" s="62"/>
      <c r="D17" s="63"/>
      <c r="E17" s="202"/>
      <c r="F17" s="203"/>
      <c r="G17" s="202"/>
      <c r="H17" s="203"/>
      <c r="I17" s="202">
        <f>SUMIF(F56:F98,A17,I56:I98)</f>
        <v>0</v>
      </c>
      <c r="J17" s="204"/>
    </row>
    <row r="18" spans="1:10" ht="23.25" customHeight="1" x14ac:dyDescent="0.2">
      <c r="A18" s="138" t="s">
        <v>26</v>
      </c>
      <c r="B18" s="38" t="s">
        <v>26</v>
      </c>
      <c r="C18" s="62"/>
      <c r="D18" s="63"/>
      <c r="E18" s="202"/>
      <c r="F18" s="203"/>
      <c r="G18" s="202"/>
      <c r="H18" s="203"/>
      <c r="I18" s="202">
        <f>SUMIF(F56:F98,A18,I56:I98)</f>
        <v>0</v>
      </c>
      <c r="J18" s="204"/>
    </row>
    <row r="19" spans="1:10" ht="23.25" customHeight="1" x14ac:dyDescent="0.2">
      <c r="A19" s="138" t="s">
        <v>148</v>
      </c>
      <c r="B19" s="38" t="s">
        <v>27</v>
      </c>
      <c r="C19" s="62"/>
      <c r="D19" s="63"/>
      <c r="E19" s="202"/>
      <c r="F19" s="203"/>
      <c r="G19" s="202"/>
      <c r="H19" s="203"/>
      <c r="I19" s="202">
        <f>SUMIF(F56:F98,A19,I56:I98)</f>
        <v>0</v>
      </c>
      <c r="J19" s="204"/>
    </row>
    <row r="20" spans="1:10" ht="23.25" customHeight="1" x14ac:dyDescent="0.2">
      <c r="A20" s="138" t="s">
        <v>149</v>
      </c>
      <c r="B20" s="38" t="s">
        <v>28</v>
      </c>
      <c r="C20" s="62"/>
      <c r="D20" s="63"/>
      <c r="E20" s="202"/>
      <c r="F20" s="203"/>
      <c r="G20" s="202"/>
      <c r="H20" s="203"/>
      <c r="I20" s="202">
        <f>SUMIF(F56:F98,A20,I56:I98)</f>
        <v>0</v>
      </c>
      <c r="J20" s="204"/>
    </row>
    <row r="21" spans="1:10" ht="23.25" customHeight="1" x14ac:dyDescent="0.2">
      <c r="A21" s="2"/>
      <c r="B21" s="48" t="s">
        <v>29</v>
      </c>
      <c r="C21" s="64"/>
      <c r="D21" s="65"/>
      <c r="E21" s="205"/>
      <c r="F21" s="240"/>
      <c r="G21" s="205"/>
      <c r="H21" s="240"/>
      <c r="I21" s="205">
        <f>SUM(I16:J20)</f>
        <v>0</v>
      </c>
      <c r="J21" s="20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0">
        <f>ZakladDPHSniVypocet</f>
        <v>0</v>
      </c>
      <c r="H23" s="201"/>
      <c r="I23" s="201"/>
      <c r="J23" s="40" t="str">
        <f t="shared" ref="J23:J28" si="0">Mena</f>
        <v>CZK</v>
      </c>
    </row>
    <row r="24" spans="1:10" ht="23.25" customHeight="1" x14ac:dyDescent="0.2">
      <c r="A24" s="2">
        <f>(A23-INT(A23))*100</f>
        <v>0</v>
      </c>
      <c r="B24" s="38" t="s">
        <v>13</v>
      </c>
      <c r="C24" s="62"/>
      <c r="D24" s="63"/>
      <c r="E24" s="67">
        <f>SazbaDPH1</f>
        <v>15</v>
      </c>
      <c r="F24" s="39" t="s">
        <v>0</v>
      </c>
      <c r="G24" s="198">
        <f>A23</f>
        <v>0</v>
      </c>
      <c r="H24" s="199"/>
      <c r="I24" s="199"/>
      <c r="J24" s="40" t="str">
        <f t="shared" si="0"/>
        <v>CZK</v>
      </c>
    </row>
    <row r="25" spans="1:10" ht="23.25" customHeight="1" x14ac:dyDescent="0.2">
      <c r="A25" s="2">
        <f>ZakladDPHZakl*SazbaDPH2/100</f>
        <v>0</v>
      </c>
      <c r="B25" s="38" t="s">
        <v>14</v>
      </c>
      <c r="C25" s="62"/>
      <c r="D25" s="63"/>
      <c r="E25" s="67">
        <v>21</v>
      </c>
      <c r="F25" s="39" t="s">
        <v>0</v>
      </c>
      <c r="G25" s="200">
        <f>ZakladDPHZaklVypocet</f>
        <v>0</v>
      </c>
      <c r="H25" s="201"/>
      <c r="I25" s="201"/>
      <c r="J25" s="40" t="str">
        <f t="shared" si="0"/>
        <v>CZK</v>
      </c>
    </row>
    <row r="26" spans="1:10" ht="23.25" customHeight="1" x14ac:dyDescent="0.2">
      <c r="A26" s="2">
        <f>(A25-INT(A25))*100</f>
        <v>0</v>
      </c>
      <c r="B26" s="32" t="s">
        <v>15</v>
      </c>
      <c r="C26" s="68"/>
      <c r="D26" s="54"/>
      <c r="E26" s="69">
        <f>SazbaDPH2</f>
        <v>21</v>
      </c>
      <c r="F26" s="30" t="s">
        <v>0</v>
      </c>
      <c r="G26" s="227">
        <f>A25</f>
        <v>0</v>
      </c>
      <c r="H26" s="228"/>
      <c r="I26" s="228"/>
      <c r="J26" s="37" t="str">
        <f t="shared" si="0"/>
        <v>CZK</v>
      </c>
    </row>
    <row r="27" spans="1:10" ht="23.25" customHeight="1" thickBot="1" x14ac:dyDescent="0.25">
      <c r="A27" s="2">
        <f>ZakladDPHSni+DPHSni+ZakladDPHZakl+DPHZakl</f>
        <v>0</v>
      </c>
      <c r="B27" s="31" t="s">
        <v>4</v>
      </c>
      <c r="C27" s="70"/>
      <c r="D27" s="71"/>
      <c r="E27" s="70"/>
      <c r="F27" s="16"/>
      <c r="G27" s="229">
        <f>CenaCelkem-(ZakladDPHSni+DPHSni+ZakladDPHZakl+DPHZakl)</f>
        <v>0</v>
      </c>
      <c r="H27" s="229"/>
      <c r="I27" s="229"/>
      <c r="J27" s="41" t="str">
        <f t="shared" si="0"/>
        <v>CZK</v>
      </c>
    </row>
    <row r="28" spans="1:10" ht="27.75" hidden="1" customHeight="1" thickBot="1" x14ac:dyDescent="0.25">
      <c r="A28" s="2"/>
      <c r="B28" s="112" t="s">
        <v>23</v>
      </c>
      <c r="C28" s="113"/>
      <c r="D28" s="113"/>
      <c r="E28" s="114"/>
      <c r="F28" s="115"/>
      <c r="G28" s="208">
        <f>ZakladDPHSniVypocet+ZakladDPHZaklVypocet</f>
        <v>0</v>
      </c>
      <c r="H28" s="208"/>
      <c r="I28" s="208"/>
      <c r="J28" s="116" t="str">
        <f t="shared" si="0"/>
        <v>CZK</v>
      </c>
    </row>
    <row r="29" spans="1:10" ht="27.75" customHeight="1" thickBot="1" x14ac:dyDescent="0.25">
      <c r="A29" s="2">
        <f>(A27-INT(A27))*100</f>
        <v>0</v>
      </c>
      <c r="B29" s="112" t="s">
        <v>35</v>
      </c>
      <c r="C29" s="117"/>
      <c r="D29" s="117"/>
      <c r="E29" s="117"/>
      <c r="F29" s="118"/>
      <c r="G29" s="207">
        <f>A27</f>
        <v>0</v>
      </c>
      <c r="H29" s="207"/>
      <c r="I29" s="207"/>
      <c r="J29" s="119"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09"/>
      <c r="E34" s="210"/>
      <c r="G34" s="211"/>
      <c r="H34" s="212"/>
      <c r="I34" s="212"/>
      <c r="J34" s="25"/>
    </row>
    <row r="35" spans="1:10" ht="12.75" customHeight="1" x14ac:dyDescent="0.2">
      <c r="A35" s="2"/>
      <c r="B35" s="2"/>
      <c r="D35" s="197" t="s">
        <v>2</v>
      </c>
      <c r="E35" s="197"/>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195"/>
      <c r="D39" s="195"/>
      <c r="E39" s="195"/>
      <c r="F39" s="99">
        <f>'01 D.1.1 Pol'!AE1242+'02 D.1.2 Pol'!AE25+'03 D.1.3 Pol'!AE32+'04 D.1.4 Pol'!AE119</f>
        <v>0</v>
      </c>
      <c r="G39" s="100">
        <f>'01 D.1.1 Pol'!AF1242+'02 D.1.2 Pol'!AF25+'03 D.1.3 Pol'!AF32+'04 D.1.4 Pol'!AF119</f>
        <v>0</v>
      </c>
      <c r="H39" s="101">
        <f t="shared" ref="H39:H48" si="1">(F39*SazbaDPH1/100)+(G39*SazbaDPH2/100)</f>
        <v>0</v>
      </c>
      <c r="I39" s="101">
        <f>F39+G39+H39</f>
        <v>0</v>
      </c>
      <c r="J39" s="102" t="str">
        <f>IF(CenaCelkemVypocet=0,"",I39/CenaCelkemVypocet*100)</f>
        <v/>
      </c>
    </row>
    <row r="40" spans="1:10" ht="25.5" customHeight="1" x14ac:dyDescent="0.2">
      <c r="A40" s="88">
        <v>2</v>
      </c>
      <c r="B40" s="103"/>
      <c r="C40" s="196" t="s">
        <v>46</v>
      </c>
      <c r="D40" s="196"/>
      <c r="E40" s="196"/>
      <c r="F40" s="104"/>
      <c r="G40" s="105"/>
      <c r="H40" s="105">
        <f t="shared" si="1"/>
        <v>0</v>
      </c>
      <c r="I40" s="105"/>
      <c r="J40" s="106"/>
    </row>
    <row r="41" spans="1:10" ht="25.5" customHeight="1" x14ac:dyDescent="0.2">
      <c r="A41" s="88">
        <v>2</v>
      </c>
      <c r="B41" s="103" t="s">
        <v>47</v>
      </c>
      <c r="C41" s="196" t="s">
        <v>48</v>
      </c>
      <c r="D41" s="196"/>
      <c r="E41" s="196"/>
      <c r="F41" s="104">
        <f>'01 D.1.1 Pol'!AE1242</f>
        <v>0</v>
      </c>
      <c r="G41" s="105">
        <f>'01 D.1.1 Pol'!AF1242</f>
        <v>0</v>
      </c>
      <c r="H41" s="105">
        <f t="shared" si="1"/>
        <v>0</v>
      </c>
      <c r="I41" s="105">
        <f t="shared" ref="I41:I48" si="2">F41+G41+H41</f>
        <v>0</v>
      </c>
      <c r="J41" s="106" t="str">
        <f t="shared" ref="J41:J48" si="3">IF(CenaCelkemVypocet=0,"",I41/CenaCelkemVypocet*100)</f>
        <v/>
      </c>
    </row>
    <row r="42" spans="1:10" ht="25.5" customHeight="1" x14ac:dyDescent="0.2">
      <c r="A42" s="88">
        <v>3</v>
      </c>
      <c r="B42" s="107" t="s">
        <v>49</v>
      </c>
      <c r="C42" s="195" t="s">
        <v>50</v>
      </c>
      <c r="D42" s="195"/>
      <c r="E42" s="195"/>
      <c r="F42" s="108">
        <f>'01 D.1.1 Pol'!AE1242</f>
        <v>0</v>
      </c>
      <c r="G42" s="101">
        <f>'01 D.1.1 Pol'!AF1242</f>
        <v>0</v>
      </c>
      <c r="H42" s="101">
        <f t="shared" si="1"/>
        <v>0</v>
      </c>
      <c r="I42" s="101">
        <f t="shared" si="2"/>
        <v>0</v>
      </c>
      <c r="J42" s="102" t="str">
        <f t="shared" si="3"/>
        <v/>
      </c>
    </row>
    <row r="43" spans="1:10" ht="25.5" customHeight="1" x14ac:dyDescent="0.2">
      <c r="A43" s="88">
        <v>2</v>
      </c>
      <c r="B43" s="103" t="s">
        <v>51</v>
      </c>
      <c r="C43" s="196" t="s">
        <v>52</v>
      </c>
      <c r="D43" s="196"/>
      <c r="E43" s="196"/>
      <c r="F43" s="104">
        <f>'02 D.1.2 Pol'!AE25</f>
        <v>0</v>
      </c>
      <c r="G43" s="105">
        <f>'02 D.1.2 Pol'!AF25</f>
        <v>0</v>
      </c>
      <c r="H43" s="105">
        <f t="shared" si="1"/>
        <v>0</v>
      </c>
      <c r="I43" s="105">
        <f t="shared" si="2"/>
        <v>0</v>
      </c>
      <c r="J43" s="106" t="str">
        <f t="shared" si="3"/>
        <v/>
      </c>
    </row>
    <row r="44" spans="1:10" ht="25.5" customHeight="1" x14ac:dyDescent="0.2">
      <c r="A44" s="88">
        <v>3</v>
      </c>
      <c r="B44" s="107" t="s">
        <v>53</v>
      </c>
      <c r="C44" s="195" t="s">
        <v>54</v>
      </c>
      <c r="D44" s="195"/>
      <c r="E44" s="195"/>
      <c r="F44" s="108">
        <f>'02 D.1.2 Pol'!AE25</f>
        <v>0</v>
      </c>
      <c r="G44" s="101">
        <f>'02 D.1.2 Pol'!AF25</f>
        <v>0</v>
      </c>
      <c r="H44" s="101">
        <f t="shared" si="1"/>
        <v>0</v>
      </c>
      <c r="I44" s="101">
        <f t="shared" si="2"/>
        <v>0</v>
      </c>
      <c r="J44" s="102" t="str">
        <f t="shared" si="3"/>
        <v/>
      </c>
    </row>
    <row r="45" spans="1:10" ht="25.5" customHeight="1" x14ac:dyDescent="0.2">
      <c r="A45" s="88">
        <v>2</v>
      </c>
      <c r="B45" s="103" t="s">
        <v>55</v>
      </c>
      <c r="C45" s="196" t="s">
        <v>56</v>
      </c>
      <c r="D45" s="196"/>
      <c r="E45" s="196"/>
      <c r="F45" s="104">
        <f>'03 D.1.3 Pol'!AE32</f>
        <v>0</v>
      </c>
      <c r="G45" s="105">
        <f>'03 D.1.3 Pol'!AF32</f>
        <v>0</v>
      </c>
      <c r="H45" s="105">
        <f t="shared" si="1"/>
        <v>0</v>
      </c>
      <c r="I45" s="105">
        <f t="shared" si="2"/>
        <v>0</v>
      </c>
      <c r="J45" s="106" t="str">
        <f t="shared" si="3"/>
        <v/>
      </c>
    </row>
    <row r="46" spans="1:10" ht="25.5" customHeight="1" x14ac:dyDescent="0.2">
      <c r="A46" s="88">
        <v>3</v>
      </c>
      <c r="B46" s="107" t="s">
        <v>57</v>
      </c>
      <c r="C46" s="195" t="s">
        <v>58</v>
      </c>
      <c r="D46" s="195"/>
      <c r="E46" s="195"/>
      <c r="F46" s="108">
        <f>'03 D.1.3 Pol'!AE32</f>
        <v>0</v>
      </c>
      <c r="G46" s="101">
        <f>'03 D.1.3 Pol'!AF32</f>
        <v>0</v>
      </c>
      <c r="H46" s="101">
        <f t="shared" si="1"/>
        <v>0</v>
      </c>
      <c r="I46" s="101">
        <f t="shared" si="2"/>
        <v>0</v>
      </c>
      <c r="J46" s="102" t="str">
        <f t="shared" si="3"/>
        <v/>
      </c>
    </row>
    <row r="47" spans="1:10" ht="25.5" customHeight="1" x14ac:dyDescent="0.2">
      <c r="A47" s="88">
        <v>2</v>
      </c>
      <c r="B47" s="103" t="s">
        <v>59</v>
      </c>
      <c r="C47" s="196" t="s">
        <v>60</v>
      </c>
      <c r="D47" s="196"/>
      <c r="E47" s="196"/>
      <c r="F47" s="104">
        <f>'04 D.1.4 Pol'!AE119</f>
        <v>0</v>
      </c>
      <c r="G47" s="105">
        <f>'04 D.1.4 Pol'!AF119</f>
        <v>0</v>
      </c>
      <c r="H47" s="105">
        <f t="shared" si="1"/>
        <v>0</v>
      </c>
      <c r="I47" s="105">
        <f t="shared" si="2"/>
        <v>0</v>
      </c>
      <c r="J47" s="106" t="str">
        <f t="shared" si="3"/>
        <v/>
      </c>
    </row>
    <row r="48" spans="1:10" ht="25.5" customHeight="1" x14ac:dyDescent="0.2">
      <c r="A48" s="88">
        <v>3</v>
      </c>
      <c r="B48" s="107" t="s">
        <v>61</v>
      </c>
      <c r="C48" s="195" t="s">
        <v>62</v>
      </c>
      <c r="D48" s="195"/>
      <c r="E48" s="195"/>
      <c r="F48" s="108">
        <f>'04 D.1.4 Pol'!AE119</f>
        <v>0</v>
      </c>
      <c r="G48" s="101">
        <f>'04 D.1.4 Pol'!AF119</f>
        <v>0</v>
      </c>
      <c r="H48" s="101">
        <f t="shared" si="1"/>
        <v>0</v>
      </c>
      <c r="I48" s="101">
        <f t="shared" si="2"/>
        <v>0</v>
      </c>
      <c r="J48" s="102" t="str">
        <f t="shared" si="3"/>
        <v/>
      </c>
    </row>
    <row r="49" spans="1:10" ht="25.5" customHeight="1" x14ac:dyDescent="0.2">
      <c r="A49" s="88"/>
      <c r="B49" s="192" t="s">
        <v>63</v>
      </c>
      <c r="C49" s="193"/>
      <c r="D49" s="193"/>
      <c r="E49" s="194"/>
      <c r="F49" s="109">
        <f>SUMIF(A39:A48,"=1",F39:F48)</f>
        <v>0</v>
      </c>
      <c r="G49" s="110">
        <f>SUMIF(A39:A48,"=1",G39:G48)</f>
        <v>0</v>
      </c>
      <c r="H49" s="110">
        <f>SUMIF(A39:A48,"=1",H39:H48)</f>
        <v>0</v>
      </c>
      <c r="I49" s="110">
        <f>SUMIF(A39:A48,"=1",I39:I48)</f>
        <v>0</v>
      </c>
      <c r="J49" s="111">
        <f>SUMIF(A39:A48,"=1",J39:J48)</f>
        <v>0</v>
      </c>
    </row>
    <row r="53" spans="1:10" ht="15.75" x14ac:dyDescent="0.25">
      <c r="B53" s="120" t="s">
        <v>65</v>
      </c>
    </row>
    <row r="55" spans="1:10" ht="25.5" customHeight="1" x14ac:dyDescent="0.2">
      <c r="A55" s="122"/>
      <c r="B55" s="125" t="s">
        <v>17</v>
      </c>
      <c r="C55" s="125" t="s">
        <v>5</v>
      </c>
      <c r="D55" s="126"/>
      <c r="E55" s="126"/>
      <c r="F55" s="127" t="s">
        <v>66</v>
      </c>
      <c r="G55" s="127"/>
      <c r="H55" s="127"/>
      <c r="I55" s="127" t="s">
        <v>29</v>
      </c>
      <c r="J55" s="127" t="s">
        <v>0</v>
      </c>
    </row>
    <row r="56" spans="1:10" ht="36.75" customHeight="1" x14ac:dyDescent="0.2">
      <c r="A56" s="123"/>
      <c r="B56" s="128" t="s">
        <v>67</v>
      </c>
      <c r="C56" s="190" t="s">
        <v>68</v>
      </c>
      <c r="D56" s="191"/>
      <c r="E56" s="191"/>
      <c r="F56" s="134" t="s">
        <v>24</v>
      </c>
      <c r="G56" s="135"/>
      <c r="H56" s="135"/>
      <c r="I56" s="135">
        <f>'01 D.1.1 Pol'!G8</f>
        <v>0</v>
      </c>
      <c r="J56" s="132" t="str">
        <f>IF(I99=0,"",I56/I99*100)</f>
        <v/>
      </c>
    </row>
    <row r="57" spans="1:10" ht="36.75" customHeight="1" x14ac:dyDescent="0.2">
      <c r="A57" s="123"/>
      <c r="B57" s="128" t="s">
        <v>69</v>
      </c>
      <c r="C57" s="190" t="s">
        <v>70</v>
      </c>
      <c r="D57" s="191"/>
      <c r="E57" s="191"/>
      <c r="F57" s="134" t="s">
        <v>24</v>
      </c>
      <c r="G57" s="135"/>
      <c r="H57" s="135"/>
      <c r="I57" s="135">
        <f>'01 D.1.1 Pol'!G91</f>
        <v>0</v>
      </c>
      <c r="J57" s="132" t="str">
        <f>IF(I99=0,"",I57/I99*100)</f>
        <v/>
      </c>
    </row>
    <row r="58" spans="1:10" ht="36.75" customHeight="1" x14ac:dyDescent="0.2">
      <c r="A58" s="123"/>
      <c r="B58" s="128" t="s">
        <v>71</v>
      </c>
      <c r="C58" s="190" t="s">
        <v>72</v>
      </c>
      <c r="D58" s="191"/>
      <c r="E58" s="191"/>
      <c r="F58" s="134" t="s">
        <v>24</v>
      </c>
      <c r="G58" s="135"/>
      <c r="H58" s="135"/>
      <c r="I58" s="135">
        <f>'01 D.1.1 Pol'!G97</f>
        <v>0</v>
      </c>
      <c r="J58" s="132" t="str">
        <f>IF(I99=0,"",I58/I99*100)</f>
        <v/>
      </c>
    </row>
    <row r="59" spans="1:10" ht="36.75" customHeight="1" x14ac:dyDescent="0.2">
      <c r="A59" s="123"/>
      <c r="B59" s="128" t="s">
        <v>73</v>
      </c>
      <c r="C59" s="190" t="s">
        <v>74</v>
      </c>
      <c r="D59" s="191"/>
      <c r="E59" s="191"/>
      <c r="F59" s="134" t="s">
        <v>24</v>
      </c>
      <c r="G59" s="135"/>
      <c r="H59" s="135"/>
      <c r="I59" s="135">
        <f>'01 D.1.1 Pol'!G146</f>
        <v>0</v>
      </c>
      <c r="J59" s="132" t="str">
        <f>IF(I99=0,"",I59/I99*100)</f>
        <v/>
      </c>
    </row>
    <row r="60" spans="1:10" ht="36.75" customHeight="1" x14ac:dyDescent="0.2">
      <c r="A60" s="123"/>
      <c r="B60" s="128" t="s">
        <v>75</v>
      </c>
      <c r="C60" s="190" t="s">
        <v>76</v>
      </c>
      <c r="D60" s="191"/>
      <c r="E60" s="191"/>
      <c r="F60" s="134" t="s">
        <v>24</v>
      </c>
      <c r="G60" s="135"/>
      <c r="H60" s="135"/>
      <c r="I60" s="135">
        <f>'01 D.1.1 Pol'!G292</f>
        <v>0</v>
      </c>
      <c r="J60" s="132" t="str">
        <f>IF(I99=0,"",I60/I99*100)</f>
        <v/>
      </c>
    </row>
    <row r="61" spans="1:10" ht="36.75" customHeight="1" x14ac:dyDescent="0.2">
      <c r="A61" s="123"/>
      <c r="B61" s="128" t="s">
        <v>77</v>
      </c>
      <c r="C61" s="190" t="s">
        <v>78</v>
      </c>
      <c r="D61" s="191"/>
      <c r="E61" s="191"/>
      <c r="F61" s="134" t="s">
        <v>24</v>
      </c>
      <c r="G61" s="135"/>
      <c r="H61" s="135"/>
      <c r="I61" s="135">
        <f>'01 D.1.1 Pol'!G314</f>
        <v>0</v>
      </c>
      <c r="J61" s="132" t="str">
        <f>IF(I99=0,"",I61/I99*100)</f>
        <v/>
      </c>
    </row>
    <row r="62" spans="1:10" ht="36.75" customHeight="1" x14ac:dyDescent="0.2">
      <c r="A62" s="123"/>
      <c r="B62" s="128" t="s">
        <v>79</v>
      </c>
      <c r="C62" s="190" t="s">
        <v>80</v>
      </c>
      <c r="D62" s="191"/>
      <c r="E62" s="191"/>
      <c r="F62" s="134" t="s">
        <v>24</v>
      </c>
      <c r="G62" s="135"/>
      <c r="H62" s="135"/>
      <c r="I62" s="135">
        <f>'01 D.1.1 Pol'!G380</f>
        <v>0</v>
      </c>
      <c r="J62" s="132" t="str">
        <f>IF(I99=0,"",I62/I99*100)</f>
        <v/>
      </c>
    </row>
    <row r="63" spans="1:10" ht="36.75" customHeight="1" x14ac:dyDescent="0.2">
      <c r="A63" s="123"/>
      <c r="B63" s="128" t="s">
        <v>81</v>
      </c>
      <c r="C63" s="190" t="s">
        <v>82</v>
      </c>
      <c r="D63" s="191"/>
      <c r="E63" s="191"/>
      <c r="F63" s="134" t="s">
        <v>24</v>
      </c>
      <c r="G63" s="135"/>
      <c r="H63" s="135"/>
      <c r="I63" s="135">
        <f>'01 D.1.1 Pol'!G386</f>
        <v>0</v>
      </c>
      <c r="J63" s="132" t="str">
        <f>IF(I99=0,"",I63/I99*100)</f>
        <v/>
      </c>
    </row>
    <row r="64" spans="1:10" ht="36.75" customHeight="1" x14ac:dyDescent="0.2">
      <c r="A64" s="123"/>
      <c r="B64" s="128" t="s">
        <v>83</v>
      </c>
      <c r="C64" s="190" t="s">
        <v>84</v>
      </c>
      <c r="D64" s="191"/>
      <c r="E64" s="191"/>
      <c r="F64" s="134" t="s">
        <v>24</v>
      </c>
      <c r="G64" s="135"/>
      <c r="H64" s="135"/>
      <c r="I64" s="135">
        <f>'01 D.1.1 Pol'!G476</f>
        <v>0</v>
      </c>
      <c r="J64" s="132" t="str">
        <f>IF(I99=0,"",I64/I99*100)</f>
        <v/>
      </c>
    </row>
    <row r="65" spans="1:10" ht="36.75" customHeight="1" x14ac:dyDescent="0.2">
      <c r="A65" s="123"/>
      <c r="B65" s="128" t="s">
        <v>85</v>
      </c>
      <c r="C65" s="190" t="s">
        <v>85</v>
      </c>
      <c r="D65" s="191"/>
      <c r="E65" s="191"/>
      <c r="F65" s="134" t="s">
        <v>24</v>
      </c>
      <c r="G65" s="135"/>
      <c r="H65" s="135"/>
      <c r="I65" s="135">
        <f>'02 D.1.2 Pol'!G13</f>
        <v>0</v>
      </c>
      <c r="J65" s="132" t="str">
        <f>IF(I99=0,"",I65/I99*100)</f>
        <v/>
      </c>
    </row>
    <row r="66" spans="1:10" ht="36.75" customHeight="1" x14ac:dyDescent="0.2">
      <c r="A66" s="123"/>
      <c r="B66" s="128" t="s">
        <v>86</v>
      </c>
      <c r="C66" s="190" t="s">
        <v>87</v>
      </c>
      <c r="D66" s="191"/>
      <c r="E66" s="191"/>
      <c r="F66" s="134" t="s">
        <v>24</v>
      </c>
      <c r="G66" s="135"/>
      <c r="H66" s="135"/>
      <c r="I66" s="135">
        <f>'03 D.1.3 Pol'!G23</f>
        <v>0</v>
      </c>
      <c r="J66" s="132" t="str">
        <f>IF(I99=0,"",I66/I99*100)</f>
        <v/>
      </c>
    </row>
    <row r="67" spans="1:10" ht="36.75" customHeight="1" x14ac:dyDescent="0.2">
      <c r="A67" s="123"/>
      <c r="B67" s="128" t="s">
        <v>88</v>
      </c>
      <c r="C67" s="190" t="s">
        <v>89</v>
      </c>
      <c r="D67" s="191"/>
      <c r="E67" s="191"/>
      <c r="F67" s="134" t="s">
        <v>24</v>
      </c>
      <c r="G67" s="135"/>
      <c r="H67" s="135"/>
      <c r="I67" s="135">
        <f>'04 D.1.4 Pol'!G61</f>
        <v>0</v>
      </c>
      <c r="J67" s="132" t="str">
        <f>IF(I99=0,"",I67/I99*100)</f>
        <v/>
      </c>
    </row>
    <row r="68" spans="1:10" ht="36.75" customHeight="1" x14ac:dyDescent="0.2">
      <c r="A68" s="123"/>
      <c r="B68" s="128" t="s">
        <v>90</v>
      </c>
      <c r="C68" s="190" t="s">
        <v>91</v>
      </c>
      <c r="D68" s="191"/>
      <c r="E68" s="191"/>
      <c r="F68" s="134" t="s">
        <v>24</v>
      </c>
      <c r="G68" s="135"/>
      <c r="H68" s="135"/>
      <c r="I68" s="135">
        <f>'04 D.1.4 Pol'!G70</f>
        <v>0</v>
      </c>
      <c r="J68" s="132" t="str">
        <f>IF(I99=0,"",I68/I99*100)</f>
        <v/>
      </c>
    </row>
    <row r="69" spans="1:10" ht="36.75" customHeight="1" x14ac:dyDescent="0.2">
      <c r="A69" s="123"/>
      <c r="B69" s="128" t="s">
        <v>92</v>
      </c>
      <c r="C69" s="190" t="s">
        <v>93</v>
      </c>
      <c r="D69" s="191"/>
      <c r="E69" s="191"/>
      <c r="F69" s="134" t="s">
        <v>24</v>
      </c>
      <c r="G69" s="135"/>
      <c r="H69" s="135"/>
      <c r="I69" s="135">
        <f>'04 D.1.4 Pol'!G81</f>
        <v>0</v>
      </c>
      <c r="J69" s="132" t="str">
        <f>IF(I99=0,"",I69/I99*100)</f>
        <v/>
      </c>
    </row>
    <row r="70" spans="1:10" ht="36.75" customHeight="1" x14ac:dyDescent="0.2">
      <c r="A70" s="123"/>
      <c r="B70" s="128" t="s">
        <v>94</v>
      </c>
      <c r="C70" s="190" t="s">
        <v>95</v>
      </c>
      <c r="D70" s="191"/>
      <c r="E70" s="191"/>
      <c r="F70" s="134" t="s">
        <v>24</v>
      </c>
      <c r="G70" s="135"/>
      <c r="H70" s="135"/>
      <c r="I70" s="135">
        <f>'04 D.1.4 Pol'!G98</f>
        <v>0</v>
      </c>
      <c r="J70" s="132" t="str">
        <f>IF(I99=0,"",I70/I99*100)</f>
        <v/>
      </c>
    </row>
    <row r="71" spans="1:10" ht="36.75" customHeight="1" x14ac:dyDescent="0.2">
      <c r="A71" s="123"/>
      <c r="B71" s="128" t="s">
        <v>96</v>
      </c>
      <c r="C71" s="190" t="s">
        <v>97</v>
      </c>
      <c r="D71" s="191"/>
      <c r="E71" s="191"/>
      <c r="F71" s="134" t="s">
        <v>24</v>
      </c>
      <c r="G71" s="135"/>
      <c r="H71" s="135"/>
      <c r="I71" s="135">
        <f>'04 D.1.4 Pol'!G100</f>
        <v>0</v>
      </c>
      <c r="J71" s="132" t="str">
        <f>IF(I99=0,"",I71/I99*100)</f>
        <v/>
      </c>
    </row>
    <row r="72" spans="1:10" ht="36.75" customHeight="1" x14ac:dyDescent="0.2">
      <c r="A72" s="123"/>
      <c r="B72" s="128" t="s">
        <v>98</v>
      </c>
      <c r="C72" s="190" t="s">
        <v>99</v>
      </c>
      <c r="D72" s="191"/>
      <c r="E72" s="191"/>
      <c r="F72" s="134" t="s">
        <v>24</v>
      </c>
      <c r="G72" s="135"/>
      <c r="H72" s="135"/>
      <c r="I72" s="135">
        <f>'04 D.1.4 Pol'!G103</f>
        <v>0</v>
      </c>
      <c r="J72" s="132" t="str">
        <f>IF(I99=0,"",I72/I99*100)</f>
        <v/>
      </c>
    </row>
    <row r="73" spans="1:10" ht="36.75" customHeight="1" x14ac:dyDescent="0.2">
      <c r="A73" s="123"/>
      <c r="B73" s="128" t="s">
        <v>100</v>
      </c>
      <c r="C73" s="190" t="s">
        <v>101</v>
      </c>
      <c r="D73" s="191"/>
      <c r="E73" s="191"/>
      <c r="F73" s="134" t="s">
        <v>24</v>
      </c>
      <c r="G73" s="135"/>
      <c r="H73" s="135"/>
      <c r="I73" s="135">
        <f>'04 D.1.4 Pol'!G111</f>
        <v>0</v>
      </c>
      <c r="J73" s="132" t="str">
        <f>IF(I99=0,"",I73/I99*100)</f>
        <v/>
      </c>
    </row>
    <row r="74" spans="1:10" ht="36.75" customHeight="1" x14ac:dyDescent="0.2">
      <c r="A74" s="123"/>
      <c r="B74" s="128" t="s">
        <v>102</v>
      </c>
      <c r="C74" s="190" t="s">
        <v>103</v>
      </c>
      <c r="D74" s="191"/>
      <c r="E74" s="191"/>
      <c r="F74" s="134" t="s">
        <v>24</v>
      </c>
      <c r="G74" s="135"/>
      <c r="H74" s="135"/>
      <c r="I74" s="135">
        <f>'02 D.1.2 Pol'!G8</f>
        <v>0</v>
      </c>
      <c r="J74" s="132" t="str">
        <f>IF(I99=0,"",I74/I99*100)</f>
        <v/>
      </c>
    </row>
    <row r="75" spans="1:10" ht="36.75" customHeight="1" x14ac:dyDescent="0.2">
      <c r="A75" s="123"/>
      <c r="B75" s="128" t="s">
        <v>104</v>
      </c>
      <c r="C75" s="190" t="s">
        <v>105</v>
      </c>
      <c r="D75" s="191"/>
      <c r="E75" s="191"/>
      <c r="F75" s="134" t="s">
        <v>25</v>
      </c>
      <c r="G75" s="135"/>
      <c r="H75" s="135"/>
      <c r="I75" s="135">
        <f>'01 D.1.1 Pol'!G479</f>
        <v>0</v>
      </c>
      <c r="J75" s="132" t="str">
        <f>IF(I99=0,"",I75/I99*100)</f>
        <v/>
      </c>
    </row>
    <row r="76" spans="1:10" ht="36.75" customHeight="1" x14ac:dyDescent="0.2">
      <c r="A76" s="123"/>
      <c r="B76" s="128" t="s">
        <v>106</v>
      </c>
      <c r="C76" s="190" t="s">
        <v>107</v>
      </c>
      <c r="D76" s="191"/>
      <c r="E76" s="191"/>
      <c r="F76" s="134" t="s">
        <v>25</v>
      </c>
      <c r="G76" s="135"/>
      <c r="H76" s="135"/>
      <c r="I76" s="135">
        <f>'01 D.1.1 Pol'!G538+'04 D.1.4 Pol'!G8</f>
        <v>0</v>
      </c>
      <c r="J76" s="132" t="str">
        <f>IF(I99=0,"",I76/I99*100)</f>
        <v/>
      </c>
    </row>
    <row r="77" spans="1:10" ht="36.75" customHeight="1" x14ac:dyDescent="0.2">
      <c r="A77" s="123"/>
      <c r="B77" s="128" t="s">
        <v>108</v>
      </c>
      <c r="C77" s="190" t="s">
        <v>109</v>
      </c>
      <c r="D77" s="191"/>
      <c r="E77" s="191"/>
      <c r="F77" s="134" t="s">
        <v>25</v>
      </c>
      <c r="G77" s="135"/>
      <c r="H77" s="135"/>
      <c r="I77" s="135">
        <f>'01 D.1.1 Pol'!G661</f>
        <v>0</v>
      </c>
      <c r="J77" s="132" t="str">
        <f>IF(I99=0,"",I77/I99*100)</f>
        <v/>
      </c>
    </row>
    <row r="78" spans="1:10" ht="36.75" customHeight="1" x14ac:dyDescent="0.2">
      <c r="A78" s="123"/>
      <c r="B78" s="128" t="s">
        <v>110</v>
      </c>
      <c r="C78" s="190" t="s">
        <v>111</v>
      </c>
      <c r="D78" s="191"/>
      <c r="E78" s="191"/>
      <c r="F78" s="134" t="s">
        <v>25</v>
      </c>
      <c r="G78" s="135"/>
      <c r="H78" s="135"/>
      <c r="I78" s="135">
        <f>'01 D.1.1 Pol'!G667</f>
        <v>0</v>
      </c>
      <c r="J78" s="132" t="str">
        <f>IF(I99=0,"",I78/I99*100)</f>
        <v/>
      </c>
    </row>
    <row r="79" spans="1:10" ht="36.75" customHeight="1" x14ac:dyDescent="0.2">
      <c r="A79" s="123"/>
      <c r="B79" s="128" t="s">
        <v>112</v>
      </c>
      <c r="C79" s="190" t="s">
        <v>113</v>
      </c>
      <c r="D79" s="191"/>
      <c r="E79" s="191"/>
      <c r="F79" s="134" t="s">
        <v>25</v>
      </c>
      <c r="G79" s="135"/>
      <c r="H79" s="135"/>
      <c r="I79" s="135">
        <f>'04 D.1.4 Pol'!G51</f>
        <v>0</v>
      </c>
      <c r="J79" s="132" t="str">
        <f>IF(I99=0,"",I79/I99*100)</f>
        <v/>
      </c>
    </row>
    <row r="80" spans="1:10" ht="36.75" customHeight="1" x14ac:dyDescent="0.2">
      <c r="A80" s="123"/>
      <c r="B80" s="128" t="s">
        <v>114</v>
      </c>
      <c r="C80" s="190" t="s">
        <v>115</v>
      </c>
      <c r="D80" s="191"/>
      <c r="E80" s="191"/>
      <c r="F80" s="134" t="s">
        <v>25</v>
      </c>
      <c r="G80" s="135"/>
      <c r="H80" s="135"/>
      <c r="I80" s="135">
        <f>'04 D.1.4 Pol'!G14</f>
        <v>0</v>
      </c>
      <c r="J80" s="132" t="str">
        <f>IF(I99=0,"",I80/I99*100)</f>
        <v/>
      </c>
    </row>
    <row r="81" spans="1:10" ht="36.75" customHeight="1" x14ac:dyDescent="0.2">
      <c r="A81" s="123"/>
      <c r="B81" s="128" t="s">
        <v>116</v>
      </c>
      <c r="C81" s="190" t="s">
        <v>117</v>
      </c>
      <c r="D81" s="191"/>
      <c r="E81" s="191"/>
      <c r="F81" s="134" t="s">
        <v>25</v>
      </c>
      <c r="G81" s="135"/>
      <c r="H81" s="135"/>
      <c r="I81" s="135">
        <f>'04 D.1.4 Pol'!G23</f>
        <v>0</v>
      </c>
      <c r="J81" s="132" t="str">
        <f>IF(I99=0,"",I81/I99*100)</f>
        <v/>
      </c>
    </row>
    <row r="82" spans="1:10" ht="36.75" customHeight="1" x14ac:dyDescent="0.2">
      <c r="A82" s="123"/>
      <c r="B82" s="128" t="s">
        <v>118</v>
      </c>
      <c r="C82" s="190" t="s">
        <v>119</v>
      </c>
      <c r="D82" s="191"/>
      <c r="E82" s="191"/>
      <c r="F82" s="134" t="s">
        <v>25</v>
      </c>
      <c r="G82" s="135"/>
      <c r="H82" s="135"/>
      <c r="I82" s="135">
        <f>'04 D.1.4 Pol'!G28</f>
        <v>0</v>
      </c>
      <c r="J82" s="132" t="str">
        <f>IF(I99=0,"",I82/I99*100)</f>
        <v/>
      </c>
    </row>
    <row r="83" spans="1:10" ht="36.75" customHeight="1" x14ac:dyDescent="0.2">
      <c r="A83" s="123"/>
      <c r="B83" s="128" t="s">
        <v>120</v>
      </c>
      <c r="C83" s="190" t="s">
        <v>121</v>
      </c>
      <c r="D83" s="191"/>
      <c r="E83" s="191"/>
      <c r="F83" s="134" t="s">
        <v>25</v>
      </c>
      <c r="G83" s="135"/>
      <c r="H83" s="135"/>
      <c r="I83" s="135">
        <f>'01 D.1.1 Pol'!G686</f>
        <v>0</v>
      </c>
      <c r="J83" s="132" t="str">
        <f>IF(I99=0,"",I83/I99*100)</f>
        <v/>
      </c>
    </row>
    <row r="84" spans="1:10" ht="36.75" customHeight="1" x14ac:dyDescent="0.2">
      <c r="A84" s="123"/>
      <c r="B84" s="128" t="s">
        <v>122</v>
      </c>
      <c r="C84" s="190" t="s">
        <v>123</v>
      </c>
      <c r="D84" s="191"/>
      <c r="E84" s="191"/>
      <c r="F84" s="134" t="s">
        <v>25</v>
      </c>
      <c r="G84" s="135"/>
      <c r="H84" s="135"/>
      <c r="I84" s="135">
        <f>'01 D.1.1 Pol'!G696</f>
        <v>0</v>
      </c>
      <c r="J84" s="132" t="str">
        <f>IF(I99=0,"",I84/I99*100)</f>
        <v/>
      </c>
    </row>
    <row r="85" spans="1:10" ht="36.75" customHeight="1" x14ac:dyDescent="0.2">
      <c r="A85" s="123"/>
      <c r="B85" s="128" t="s">
        <v>124</v>
      </c>
      <c r="C85" s="190" t="s">
        <v>125</v>
      </c>
      <c r="D85" s="191"/>
      <c r="E85" s="191"/>
      <c r="F85" s="134" t="s">
        <v>25</v>
      </c>
      <c r="G85" s="135"/>
      <c r="H85" s="135"/>
      <c r="I85" s="135">
        <f>'01 D.1.1 Pol'!G760</f>
        <v>0</v>
      </c>
      <c r="J85" s="132" t="str">
        <f>IF(I99=0,"",I85/I99*100)</f>
        <v/>
      </c>
    </row>
    <row r="86" spans="1:10" ht="36.75" customHeight="1" x14ac:dyDescent="0.2">
      <c r="A86" s="123"/>
      <c r="B86" s="128" t="s">
        <v>126</v>
      </c>
      <c r="C86" s="190" t="s">
        <v>127</v>
      </c>
      <c r="D86" s="191"/>
      <c r="E86" s="191"/>
      <c r="F86" s="134" t="s">
        <v>25</v>
      </c>
      <c r="G86" s="135"/>
      <c r="H86" s="135"/>
      <c r="I86" s="135">
        <f>'01 D.1.1 Pol'!G806</f>
        <v>0</v>
      </c>
      <c r="J86" s="132" t="str">
        <f>IF(I99=0,"",I86/I99*100)</f>
        <v/>
      </c>
    </row>
    <row r="87" spans="1:10" ht="36.75" customHeight="1" x14ac:dyDescent="0.2">
      <c r="A87" s="123"/>
      <c r="B87" s="128" t="s">
        <v>128</v>
      </c>
      <c r="C87" s="190" t="s">
        <v>129</v>
      </c>
      <c r="D87" s="191"/>
      <c r="E87" s="191"/>
      <c r="F87" s="134" t="s">
        <v>25</v>
      </c>
      <c r="G87" s="135"/>
      <c r="H87" s="135"/>
      <c r="I87" s="135">
        <f>'01 D.1.1 Pol'!G941</f>
        <v>0</v>
      </c>
      <c r="J87" s="132" t="str">
        <f>IF(I99=0,"",I87/I99*100)</f>
        <v/>
      </c>
    </row>
    <row r="88" spans="1:10" ht="36.75" customHeight="1" x14ac:dyDescent="0.2">
      <c r="A88" s="123"/>
      <c r="B88" s="128" t="s">
        <v>130</v>
      </c>
      <c r="C88" s="190" t="s">
        <v>131</v>
      </c>
      <c r="D88" s="191"/>
      <c r="E88" s="191"/>
      <c r="F88" s="134" t="s">
        <v>25</v>
      </c>
      <c r="G88" s="135"/>
      <c r="H88" s="135"/>
      <c r="I88" s="135">
        <f>'01 D.1.1 Pol'!G1032</f>
        <v>0</v>
      </c>
      <c r="J88" s="132" t="str">
        <f>IF(I99=0,"",I88/I99*100)</f>
        <v/>
      </c>
    </row>
    <row r="89" spans="1:10" ht="36.75" customHeight="1" x14ac:dyDescent="0.2">
      <c r="A89" s="123"/>
      <c r="B89" s="128" t="s">
        <v>132</v>
      </c>
      <c r="C89" s="190" t="s">
        <v>133</v>
      </c>
      <c r="D89" s="191"/>
      <c r="E89" s="191"/>
      <c r="F89" s="134" t="s">
        <v>25</v>
      </c>
      <c r="G89" s="135"/>
      <c r="H89" s="135"/>
      <c r="I89" s="135">
        <f>'01 D.1.1 Pol'!G1038</f>
        <v>0</v>
      </c>
      <c r="J89" s="132" t="str">
        <f>IF(I99=0,"",I89/I99*100)</f>
        <v/>
      </c>
    </row>
    <row r="90" spans="1:10" ht="36.75" customHeight="1" x14ac:dyDescent="0.2">
      <c r="A90" s="123"/>
      <c r="B90" s="128" t="s">
        <v>134</v>
      </c>
      <c r="C90" s="190" t="s">
        <v>135</v>
      </c>
      <c r="D90" s="191"/>
      <c r="E90" s="191"/>
      <c r="F90" s="134" t="s">
        <v>25</v>
      </c>
      <c r="G90" s="135"/>
      <c r="H90" s="135"/>
      <c r="I90" s="135">
        <f>'01 D.1.1 Pol'!G1046</f>
        <v>0</v>
      </c>
      <c r="J90" s="132" t="str">
        <f>IF(I99=0,"",I90/I99*100)</f>
        <v/>
      </c>
    </row>
    <row r="91" spans="1:10" ht="36.75" customHeight="1" x14ac:dyDescent="0.2">
      <c r="A91" s="123"/>
      <c r="B91" s="128" t="s">
        <v>136</v>
      </c>
      <c r="C91" s="190" t="s">
        <v>137</v>
      </c>
      <c r="D91" s="191"/>
      <c r="E91" s="191"/>
      <c r="F91" s="134" t="s">
        <v>25</v>
      </c>
      <c r="G91" s="135"/>
      <c r="H91" s="135"/>
      <c r="I91" s="135">
        <f>'01 D.1.1 Pol'!G1053</f>
        <v>0</v>
      </c>
      <c r="J91" s="132" t="str">
        <f>IF(I99=0,"",I91/I99*100)</f>
        <v/>
      </c>
    </row>
    <row r="92" spans="1:10" ht="36.75" customHeight="1" x14ac:dyDescent="0.2">
      <c r="A92" s="123"/>
      <c r="B92" s="128" t="s">
        <v>138</v>
      </c>
      <c r="C92" s="190" t="s">
        <v>139</v>
      </c>
      <c r="D92" s="191"/>
      <c r="E92" s="191"/>
      <c r="F92" s="134" t="s">
        <v>25</v>
      </c>
      <c r="G92" s="135"/>
      <c r="H92" s="135"/>
      <c r="I92" s="135">
        <f>'03 D.1.3 Pol'!G8</f>
        <v>0</v>
      </c>
      <c r="J92" s="132" t="str">
        <f>IF(I99=0,"",I92/I99*100)</f>
        <v/>
      </c>
    </row>
    <row r="93" spans="1:10" ht="36.75" customHeight="1" x14ac:dyDescent="0.2">
      <c r="A93" s="123"/>
      <c r="B93" s="128" t="s">
        <v>140</v>
      </c>
      <c r="C93" s="190" t="s">
        <v>93</v>
      </c>
      <c r="D93" s="191"/>
      <c r="E93" s="191"/>
      <c r="F93" s="134" t="s">
        <v>25</v>
      </c>
      <c r="G93" s="135"/>
      <c r="H93" s="135"/>
      <c r="I93" s="135">
        <f>'01 D.1.1 Pol'!G1184</f>
        <v>0</v>
      </c>
      <c r="J93" s="132" t="str">
        <f>IF(I99=0,"",I93/I99*100)</f>
        <v/>
      </c>
    </row>
    <row r="94" spans="1:10" ht="36.75" customHeight="1" x14ac:dyDescent="0.2">
      <c r="A94" s="123"/>
      <c r="B94" s="128" t="s">
        <v>141</v>
      </c>
      <c r="C94" s="190" t="s">
        <v>142</v>
      </c>
      <c r="D94" s="191"/>
      <c r="E94" s="191"/>
      <c r="F94" s="134" t="s">
        <v>26</v>
      </c>
      <c r="G94" s="135"/>
      <c r="H94" s="135"/>
      <c r="I94" s="135">
        <f>'01 D.1.1 Pol'!G1186+'04 D.1.4 Pol'!G47</f>
        <v>0</v>
      </c>
      <c r="J94" s="132" t="str">
        <f>IF(I99=0,"",I94/I99*100)</f>
        <v/>
      </c>
    </row>
    <row r="95" spans="1:10" ht="36.75" customHeight="1" x14ac:dyDescent="0.2">
      <c r="A95" s="123"/>
      <c r="B95" s="128" t="s">
        <v>143</v>
      </c>
      <c r="C95" s="190" t="s">
        <v>144</v>
      </c>
      <c r="D95" s="191"/>
      <c r="E95" s="191"/>
      <c r="F95" s="134" t="s">
        <v>26</v>
      </c>
      <c r="G95" s="135"/>
      <c r="H95" s="135"/>
      <c r="I95" s="135">
        <f>'01 D.1.1 Pol'!G1192</f>
        <v>0</v>
      </c>
      <c r="J95" s="132" t="str">
        <f>IF(I99=0,"",I95/I99*100)</f>
        <v/>
      </c>
    </row>
    <row r="96" spans="1:10" ht="36.75" customHeight="1" x14ac:dyDescent="0.2">
      <c r="A96" s="123"/>
      <c r="B96" s="128" t="s">
        <v>145</v>
      </c>
      <c r="C96" s="190" t="s">
        <v>146</v>
      </c>
      <c r="D96" s="191"/>
      <c r="E96" s="191"/>
      <c r="F96" s="134" t="s">
        <v>147</v>
      </c>
      <c r="G96" s="135"/>
      <c r="H96" s="135"/>
      <c r="I96" s="135">
        <f>'01 D.1.1 Pol'!G1208</f>
        <v>0</v>
      </c>
      <c r="J96" s="132" t="str">
        <f>IF(I99=0,"",I96/I99*100)</f>
        <v/>
      </c>
    </row>
    <row r="97" spans="1:10" ht="36.75" customHeight="1" x14ac:dyDescent="0.2">
      <c r="A97" s="123"/>
      <c r="B97" s="128" t="s">
        <v>148</v>
      </c>
      <c r="C97" s="190" t="s">
        <v>27</v>
      </c>
      <c r="D97" s="191"/>
      <c r="E97" s="191"/>
      <c r="F97" s="134" t="s">
        <v>148</v>
      </c>
      <c r="G97" s="135"/>
      <c r="H97" s="135"/>
      <c r="I97" s="135">
        <f>'01 D.1.1 Pol'!G1220</f>
        <v>0</v>
      </c>
      <c r="J97" s="132" t="str">
        <f>IF(I99=0,"",I97/I99*100)</f>
        <v/>
      </c>
    </row>
    <row r="98" spans="1:10" ht="36.75" customHeight="1" x14ac:dyDescent="0.2">
      <c r="A98" s="123"/>
      <c r="B98" s="128" t="s">
        <v>149</v>
      </c>
      <c r="C98" s="190" t="s">
        <v>28</v>
      </c>
      <c r="D98" s="191"/>
      <c r="E98" s="191"/>
      <c r="F98" s="134" t="s">
        <v>149</v>
      </c>
      <c r="G98" s="135"/>
      <c r="H98" s="135"/>
      <c r="I98" s="135">
        <f>'01 D.1.1 Pol'!G1231</f>
        <v>0</v>
      </c>
      <c r="J98" s="132" t="str">
        <f>IF(I99=0,"",I98/I99*100)</f>
        <v/>
      </c>
    </row>
    <row r="99" spans="1:10" ht="25.5" customHeight="1" x14ac:dyDescent="0.2">
      <c r="A99" s="124"/>
      <c r="B99" s="129" t="s">
        <v>1</v>
      </c>
      <c r="C99" s="130"/>
      <c r="D99" s="131"/>
      <c r="E99" s="131"/>
      <c r="F99" s="136"/>
      <c r="G99" s="137"/>
      <c r="H99" s="137"/>
      <c r="I99" s="137">
        <f>SUM(I56:I98)</f>
        <v>0</v>
      </c>
      <c r="J99" s="133">
        <f>SUM(J56:J98)</f>
        <v>0</v>
      </c>
    </row>
    <row r="100" spans="1:10" x14ac:dyDescent="0.2">
      <c r="F100" s="86"/>
      <c r="G100" s="86"/>
      <c r="H100" s="86"/>
      <c r="I100" s="86"/>
      <c r="J100" s="87"/>
    </row>
    <row r="101" spans="1:10" x14ac:dyDescent="0.2">
      <c r="F101" s="86"/>
      <c r="G101" s="86"/>
      <c r="H101" s="86"/>
      <c r="I101" s="86"/>
      <c r="J101" s="87"/>
    </row>
    <row r="102" spans="1:10" x14ac:dyDescent="0.2">
      <c r="F102" s="86"/>
      <c r="G102" s="86"/>
      <c r="H102" s="86"/>
      <c r="I102" s="86"/>
      <c r="J102" s="87"/>
    </row>
  </sheetData>
  <sheetProtection algorithmName="SHA-512" hashValue="1ghOVvnw2ypVuHGo2Ypb/TgdC47n6SZB6yDxie87L5ZpwFGNr05Hldfnf4NzFkcmSoQNaqZ3vR2ppAKtUCDfwA==" saltValue="TgdLMKeYDn8PGG/X18YWY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B49:E49"/>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5:E95"/>
    <mergeCell ref="C96:E96"/>
    <mergeCell ref="C97:E97"/>
    <mergeCell ref="C98:E98"/>
    <mergeCell ref="C90:E90"/>
    <mergeCell ref="C91:E91"/>
    <mergeCell ref="C92:E92"/>
    <mergeCell ref="C93:E93"/>
    <mergeCell ref="C94:E9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1" t="s">
        <v>6</v>
      </c>
      <c r="B1" s="241"/>
      <c r="C1" s="242"/>
      <c r="D1" s="241"/>
      <c r="E1" s="241"/>
      <c r="F1" s="241"/>
      <c r="G1" s="241"/>
    </row>
    <row r="2" spans="1:7" ht="24.95" customHeight="1" x14ac:dyDescent="0.2">
      <c r="A2" s="50" t="s">
        <v>7</v>
      </c>
      <c r="B2" s="49"/>
      <c r="C2" s="243"/>
      <c r="D2" s="243"/>
      <c r="E2" s="243"/>
      <c r="F2" s="243"/>
      <c r="G2" s="244"/>
    </row>
    <row r="3" spans="1:7" ht="24.95" customHeight="1" x14ac:dyDescent="0.2">
      <c r="A3" s="50" t="s">
        <v>8</v>
      </c>
      <c r="B3" s="49"/>
      <c r="C3" s="243"/>
      <c r="D3" s="243"/>
      <c r="E3" s="243"/>
      <c r="F3" s="243"/>
      <c r="G3" s="244"/>
    </row>
    <row r="4" spans="1:7" ht="24.95" customHeight="1" x14ac:dyDescent="0.2">
      <c r="A4" s="50" t="s">
        <v>9</v>
      </c>
      <c r="B4" s="49"/>
      <c r="C4" s="243"/>
      <c r="D4" s="243"/>
      <c r="E4" s="243"/>
      <c r="F4" s="243"/>
      <c r="G4" s="244"/>
    </row>
    <row r="5" spans="1:7" x14ac:dyDescent="0.2">
      <c r="B5" s="4"/>
      <c r="C5" s="5"/>
      <c r="D5" s="6"/>
    </row>
  </sheetData>
  <sheetProtection algorithmName="SHA-512" hashValue="Ld9h8f2gbTjtOxaefydSk/SP6R1DSl6+9s8VNkQJQsEWiL53Xqw3+Ux9lAgxpn9vUHDNyZkLNEnKT5+Biy6FQA==" saltValue="LypKhbWTY4lpReTYUP0C4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1234" activePane="bottomLeft" state="frozen"/>
      <selection pane="bottomLeft" activeCell="A90" sqref="A90"/>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9" t="s">
        <v>150</v>
      </c>
      <c r="B1" s="249"/>
      <c r="C1" s="249"/>
      <c r="D1" s="249"/>
      <c r="E1" s="249"/>
      <c r="F1" s="249"/>
      <c r="G1" s="249"/>
      <c r="AG1" t="s">
        <v>151</v>
      </c>
    </row>
    <row r="2" spans="1:60" ht="24.95" customHeight="1" x14ac:dyDescent="0.2">
      <c r="A2" s="139" t="s">
        <v>7</v>
      </c>
      <c r="B2" s="49" t="s">
        <v>43</v>
      </c>
      <c r="C2" s="250" t="s">
        <v>44</v>
      </c>
      <c r="D2" s="251"/>
      <c r="E2" s="251"/>
      <c r="F2" s="251"/>
      <c r="G2" s="252"/>
      <c r="AG2" t="s">
        <v>152</v>
      </c>
    </row>
    <row r="3" spans="1:60" ht="24.95" customHeight="1" x14ac:dyDescent="0.2">
      <c r="A3" s="139" t="s">
        <v>8</v>
      </c>
      <c r="B3" s="49" t="s">
        <v>47</v>
      </c>
      <c r="C3" s="250" t="s">
        <v>48</v>
      </c>
      <c r="D3" s="251"/>
      <c r="E3" s="251"/>
      <c r="F3" s="251"/>
      <c r="G3" s="252"/>
      <c r="AC3" s="121" t="s">
        <v>152</v>
      </c>
      <c r="AG3" t="s">
        <v>153</v>
      </c>
    </row>
    <row r="4" spans="1:60" ht="24.95" customHeight="1" x14ac:dyDescent="0.2">
      <c r="A4" s="140" t="s">
        <v>9</v>
      </c>
      <c r="B4" s="141" t="s">
        <v>49</v>
      </c>
      <c r="C4" s="253" t="s">
        <v>50</v>
      </c>
      <c r="D4" s="254"/>
      <c r="E4" s="254"/>
      <c r="F4" s="254"/>
      <c r="G4" s="255"/>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67</v>
      </c>
      <c r="C8" s="182" t="s">
        <v>68</v>
      </c>
      <c r="D8" s="162"/>
      <c r="E8" s="163"/>
      <c r="F8" s="164"/>
      <c r="G8" s="164">
        <f>SUMIF(AG9:AG90,"&lt;&gt;NOR",G9:G90)</f>
        <v>0</v>
      </c>
      <c r="H8" s="164"/>
      <c r="I8" s="164">
        <f>SUM(I9:I90)</f>
        <v>0</v>
      </c>
      <c r="J8" s="164"/>
      <c r="K8" s="164">
        <f>SUM(K9:K90)</f>
        <v>0</v>
      </c>
      <c r="L8" s="164"/>
      <c r="M8" s="164">
        <f>SUM(M9:M90)</f>
        <v>0</v>
      </c>
      <c r="N8" s="164"/>
      <c r="O8" s="164">
        <f>SUM(O9:O90)</f>
        <v>51.06</v>
      </c>
      <c r="P8" s="164"/>
      <c r="Q8" s="164">
        <f>SUM(Q9:Q90)</f>
        <v>0</v>
      </c>
      <c r="R8" s="164"/>
      <c r="S8" s="164"/>
      <c r="T8" s="165"/>
      <c r="U8" s="159"/>
      <c r="V8" s="159">
        <f>SUM(V9:V90)</f>
        <v>0</v>
      </c>
      <c r="W8" s="159"/>
      <c r="X8" s="159"/>
      <c r="AG8" t="s">
        <v>177</v>
      </c>
    </row>
    <row r="9" spans="1:60" ht="22.5" outlineLevel="1" x14ac:dyDescent="0.2">
      <c r="A9" s="166">
        <v>1</v>
      </c>
      <c r="B9" s="167" t="s">
        <v>178</v>
      </c>
      <c r="C9" s="183" t="s">
        <v>179</v>
      </c>
      <c r="D9" s="168" t="s">
        <v>180</v>
      </c>
      <c r="E9" s="169">
        <v>33</v>
      </c>
      <c r="F9" s="170"/>
      <c r="G9" s="171">
        <f>ROUND(E9*F9,2)</f>
        <v>0</v>
      </c>
      <c r="H9" s="170"/>
      <c r="I9" s="171">
        <f>ROUND(E9*H9,2)</f>
        <v>0</v>
      </c>
      <c r="J9" s="170"/>
      <c r="K9" s="171">
        <f>ROUND(E9*J9,2)</f>
        <v>0</v>
      </c>
      <c r="L9" s="171">
        <v>21</v>
      </c>
      <c r="M9" s="171">
        <f>G9*(1+L9/100)</f>
        <v>0</v>
      </c>
      <c r="N9" s="171">
        <v>0.12720000000000001</v>
      </c>
      <c r="O9" s="171">
        <f>ROUND(E9*N9,2)</f>
        <v>4.2</v>
      </c>
      <c r="P9" s="171">
        <v>0</v>
      </c>
      <c r="Q9" s="171">
        <f>ROUND(E9*P9,2)</f>
        <v>0</v>
      </c>
      <c r="R9" s="171"/>
      <c r="S9" s="171" t="s">
        <v>181</v>
      </c>
      <c r="T9" s="172" t="s">
        <v>182</v>
      </c>
      <c r="U9" s="156">
        <v>0</v>
      </c>
      <c r="V9" s="156">
        <f>ROUND(E9*U9,2)</f>
        <v>0</v>
      </c>
      <c r="W9" s="156"/>
      <c r="X9" s="156" t="s">
        <v>183</v>
      </c>
      <c r="Y9" s="147"/>
      <c r="Z9" s="147"/>
      <c r="AA9" s="147"/>
      <c r="AB9" s="147"/>
      <c r="AC9" s="147"/>
      <c r="AD9" s="147"/>
      <c r="AE9" s="147"/>
      <c r="AF9" s="147"/>
      <c r="AG9" s="147" t="s">
        <v>184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t="s">
        <v>185</v>
      </c>
      <c r="D10" s="246"/>
      <c r="E10" s="246"/>
      <c r="F10" s="246"/>
      <c r="G10" s="24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187</v>
      </c>
      <c r="D11" s="157"/>
      <c r="E11" s="158"/>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4" t="s">
        <v>189</v>
      </c>
      <c r="D12" s="157"/>
      <c r="E12" s="158"/>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188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4" t="s">
        <v>190</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4" t="s">
        <v>191</v>
      </c>
      <c r="D14" s="157"/>
      <c r="E14" s="158">
        <v>33</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66">
        <v>2</v>
      </c>
      <c r="B15" s="167" t="s">
        <v>192</v>
      </c>
      <c r="C15" s="183" t="s">
        <v>193</v>
      </c>
      <c r="D15" s="168" t="s">
        <v>194</v>
      </c>
      <c r="E15" s="169">
        <v>23.61</v>
      </c>
      <c r="F15" s="170"/>
      <c r="G15" s="171">
        <f>ROUND(E15*F15,2)</f>
        <v>0</v>
      </c>
      <c r="H15" s="170"/>
      <c r="I15" s="171">
        <f>ROUND(E15*H15,2)</f>
        <v>0</v>
      </c>
      <c r="J15" s="170"/>
      <c r="K15" s="171">
        <f>ROUND(E15*J15,2)</f>
        <v>0</v>
      </c>
      <c r="L15" s="171">
        <v>21</v>
      </c>
      <c r="M15" s="171">
        <f>G15*(1+L15/100)</f>
        <v>0</v>
      </c>
      <c r="N15" s="171">
        <v>0.17454</v>
      </c>
      <c r="O15" s="171">
        <f>ROUND(E15*N15,2)</f>
        <v>4.12</v>
      </c>
      <c r="P15" s="171">
        <v>0</v>
      </c>
      <c r="Q15" s="171">
        <f>ROUND(E15*P15,2)</f>
        <v>0</v>
      </c>
      <c r="R15" s="171"/>
      <c r="S15" s="171" t="s">
        <v>181</v>
      </c>
      <c r="T15" s="172" t="s">
        <v>182</v>
      </c>
      <c r="U15" s="156">
        <v>0</v>
      </c>
      <c r="V15" s="156">
        <f>ROUND(E15*U15,2)</f>
        <v>0</v>
      </c>
      <c r="W15" s="156"/>
      <c r="X15" s="156" t="s">
        <v>183</v>
      </c>
      <c r="Y15" s="147"/>
      <c r="Z15" s="147"/>
      <c r="AA15" s="147"/>
      <c r="AB15" s="147"/>
      <c r="AC15" s="147"/>
      <c r="AD15" s="147"/>
      <c r="AE15" s="147"/>
      <c r="AF15" s="147"/>
      <c r="AG15" s="147" t="s">
        <v>184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4" t="s">
        <v>195</v>
      </c>
      <c r="D16" s="157"/>
      <c r="E16" s="158"/>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188</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4" t="s">
        <v>196</v>
      </c>
      <c r="D17" s="157"/>
      <c r="E17" s="158">
        <v>23.61</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3</v>
      </c>
      <c r="B18" s="174" t="s">
        <v>197</v>
      </c>
      <c r="C18" s="185" t="s">
        <v>198</v>
      </c>
      <c r="D18" s="175" t="s">
        <v>180</v>
      </c>
      <c r="E18" s="176">
        <v>4</v>
      </c>
      <c r="F18" s="177"/>
      <c r="G18" s="178">
        <f>ROUND(E18*F18,2)</f>
        <v>0</v>
      </c>
      <c r="H18" s="177"/>
      <c r="I18" s="178">
        <f>ROUND(E18*H18,2)</f>
        <v>0</v>
      </c>
      <c r="J18" s="177"/>
      <c r="K18" s="178">
        <f>ROUND(E18*J18,2)</f>
        <v>0</v>
      </c>
      <c r="L18" s="178">
        <v>21</v>
      </c>
      <c r="M18" s="178">
        <f>G18*(1+L18/100)</f>
        <v>0</v>
      </c>
      <c r="N18" s="178">
        <v>2.3800000000000002E-3</v>
      </c>
      <c r="O18" s="178">
        <f>ROUND(E18*N18,2)</f>
        <v>0.01</v>
      </c>
      <c r="P18" s="178">
        <v>0</v>
      </c>
      <c r="Q18" s="178">
        <f>ROUND(E18*P18,2)</f>
        <v>0</v>
      </c>
      <c r="R18" s="178"/>
      <c r="S18" s="178" t="s">
        <v>181</v>
      </c>
      <c r="T18" s="179" t="s">
        <v>182</v>
      </c>
      <c r="U18" s="156">
        <v>0</v>
      </c>
      <c r="V18" s="156">
        <f>ROUND(E18*U18,2)</f>
        <v>0</v>
      </c>
      <c r="W18" s="156"/>
      <c r="X18" s="156" t="s">
        <v>183</v>
      </c>
      <c r="Y18" s="147"/>
      <c r="Z18" s="147"/>
      <c r="AA18" s="147"/>
      <c r="AB18" s="147"/>
      <c r="AC18" s="147"/>
      <c r="AD18" s="147"/>
      <c r="AE18" s="147"/>
      <c r="AF18" s="147"/>
      <c r="AG18" s="147" t="s">
        <v>184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6">
        <v>4</v>
      </c>
      <c r="B19" s="167" t="s">
        <v>199</v>
      </c>
      <c r="C19" s="183" t="s">
        <v>200</v>
      </c>
      <c r="D19" s="168" t="s">
        <v>201</v>
      </c>
      <c r="E19" s="169">
        <v>13</v>
      </c>
      <c r="F19" s="170"/>
      <c r="G19" s="171">
        <f>ROUND(E19*F19,2)</f>
        <v>0</v>
      </c>
      <c r="H19" s="170"/>
      <c r="I19" s="171">
        <f>ROUND(E19*H19,2)</f>
        <v>0</v>
      </c>
      <c r="J19" s="170"/>
      <c r="K19" s="171">
        <f>ROUND(E19*J19,2)</f>
        <v>0</v>
      </c>
      <c r="L19" s="171">
        <v>21</v>
      </c>
      <c r="M19" s="171">
        <f>G19*(1+L19/100)</f>
        <v>0</v>
      </c>
      <c r="N19" s="171">
        <v>1.7090000000000001E-2</v>
      </c>
      <c r="O19" s="171">
        <f>ROUND(E19*N19,2)</f>
        <v>0.22</v>
      </c>
      <c r="P19" s="171">
        <v>0</v>
      </c>
      <c r="Q19" s="171">
        <f>ROUND(E19*P19,2)</f>
        <v>0</v>
      </c>
      <c r="R19" s="171"/>
      <c r="S19" s="171" t="s">
        <v>181</v>
      </c>
      <c r="T19" s="172" t="s">
        <v>182</v>
      </c>
      <c r="U19" s="156">
        <v>0</v>
      </c>
      <c r="V19" s="156">
        <f>ROUND(E19*U19,2)</f>
        <v>0</v>
      </c>
      <c r="W19" s="156"/>
      <c r="X19" s="156" t="s">
        <v>183</v>
      </c>
      <c r="Y19" s="147"/>
      <c r="Z19" s="147"/>
      <c r="AA19" s="147"/>
      <c r="AB19" s="147"/>
      <c r="AC19" s="147"/>
      <c r="AD19" s="147"/>
      <c r="AE19" s="147"/>
      <c r="AF19" s="147"/>
      <c r="AG19" s="147" t="s">
        <v>184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t="s">
        <v>202</v>
      </c>
      <c r="D20" s="246"/>
      <c r="E20" s="246"/>
      <c r="F20" s="246"/>
      <c r="G20" s="24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203</v>
      </c>
      <c r="C21" s="183" t="s">
        <v>204</v>
      </c>
      <c r="D21" s="168" t="s">
        <v>194</v>
      </c>
      <c r="E21" s="169">
        <v>39.427500000000002</v>
      </c>
      <c r="F21" s="170"/>
      <c r="G21" s="171">
        <f>ROUND(E21*F21,2)</f>
        <v>0</v>
      </c>
      <c r="H21" s="170"/>
      <c r="I21" s="171">
        <f>ROUND(E21*H21,2)</f>
        <v>0</v>
      </c>
      <c r="J21" s="170"/>
      <c r="K21" s="171">
        <f>ROUND(E21*J21,2)</f>
        <v>0</v>
      </c>
      <c r="L21" s="171">
        <v>21</v>
      </c>
      <c r="M21" s="171">
        <f>G21*(1+L21/100)</f>
        <v>0</v>
      </c>
      <c r="N21" s="171">
        <v>3.7670000000000002E-2</v>
      </c>
      <c r="O21" s="171">
        <f>ROUND(E21*N21,2)</f>
        <v>1.49</v>
      </c>
      <c r="P21" s="171">
        <v>0</v>
      </c>
      <c r="Q21" s="171">
        <f>ROUND(E21*P21,2)</f>
        <v>0</v>
      </c>
      <c r="R21" s="171"/>
      <c r="S21" s="171" t="s">
        <v>181</v>
      </c>
      <c r="T21" s="172" t="s">
        <v>182</v>
      </c>
      <c r="U21" s="156">
        <v>0</v>
      </c>
      <c r="V21" s="156">
        <f>ROUND(E21*U21,2)</f>
        <v>0</v>
      </c>
      <c r="W21" s="156"/>
      <c r="X21" s="156" t="s">
        <v>183</v>
      </c>
      <c r="Y21" s="147"/>
      <c r="Z21" s="147"/>
      <c r="AA21" s="147"/>
      <c r="AB21" s="147"/>
      <c r="AC21" s="147"/>
      <c r="AD21" s="147"/>
      <c r="AE21" s="147"/>
      <c r="AF21" s="147"/>
      <c r="AG21" s="147" t="s">
        <v>184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t="s">
        <v>205</v>
      </c>
      <c r="D22" s="246"/>
      <c r="E22" s="246"/>
      <c r="F22" s="246"/>
      <c r="G22" s="24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206</v>
      </c>
      <c r="D23" s="157"/>
      <c r="E23" s="158"/>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207</v>
      </c>
      <c r="D24" s="157"/>
      <c r="E24" s="158"/>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4" t="s">
        <v>208</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4" t="s">
        <v>209</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84" t="s">
        <v>210</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4" t="s">
        <v>211</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212</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213</v>
      </c>
      <c r="D30" s="157"/>
      <c r="E30" s="158">
        <v>39.43</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33.75" outlineLevel="1" x14ac:dyDescent="0.2">
      <c r="A31" s="166">
        <v>6</v>
      </c>
      <c r="B31" s="167" t="s">
        <v>214</v>
      </c>
      <c r="C31" s="183" t="s">
        <v>215</v>
      </c>
      <c r="D31" s="168" t="s">
        <v>194</v>
      </c>
      <c r="E31" s="169">
        <v>303.63</v>
      </c>
      <c r="F31" s="170"/>
      <c r="G31" s="171">
        <f>ROUND(E31*F31,2)</f>
        <v>0</v>
      </c>
      <c r="H31" s="170"/>
      <c r="I31" s="171">
        <f>ROUND(E31*H31,2)</f>
        <v>0</v>
      </c>
      <c r="J31" s="170"/>
      <c r="K31" s="171">
        <f>ROUND(E31*J31,2)</f>
        <v>0</v>
      </c>
      <c r="L31" s="171">
        <v>21</v>
      </c>
      <c r="M31" s="171">
        <f>G31*(1+L31/100)</f>
        <v>0</v>
      </c>
      <c r="N31" s="171">
        <v>1.2149999999999999E-2</v>
      </c>
      <c r="O31" s="171">
        <f>ROUND(E31*N31,2)</f>
        <v>3.69</v>
      </c>
      <c r="P31" s="171">
        <v>0</v>
      </c>
      <c r="Q31" s="171">
        <f>ROUND(E31*P31,2)</f>
        <v>0</v>
      </c>
      <c r="R31" s="171"/>
      <c r="S31" s="171" t="s">
        <v>181</v>
      </c>
      <c r="T31" s="172" t="s">
        <v>182</v>
      </c>
      <c r="U31" s="156">
        <v>0</v>
      </c>
      <c r="V31" s="156">
        <f>ROUND(E31*U31,2)</f>
        <v>0</v>
      </c>
      <c r="W31" s="156"/>
      <c r="X31" s="156" t="s">
        <v>183</v>
      </c>
      <c r="Y31" s="147"/>
      <c r="Z31" s="147"/>
      <c r="AA31" s="147"/>
      <c r="AB31" s="147"/>
      <c r="AC31" s="147"/>
      <c r="AD31" s="147"/>
      <c r="AE31" s="147"/>
      <c r="AF31" s="147"/>
      <c r="AG31" s="147" t="s">
        <v>184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216</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4" t="s">
        <v>217</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218</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4" t="s">
        <v>219</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4" t="s">
        <v>220</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4" t="s">
        <v>221</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222</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223</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224</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225</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4" t="s">
        <v>226</v>
      </c>
      <c r="D42" s="157"/>
      <c r="E42" s="158"/>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188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4" t="s">
        <v>227</v>
      </c>
      <c r="D43" s="157"/>
      <c r="E43" s="158"/>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4" t="s">
        <v>228</v>
      </c>
      <c r="D44" s="157"/>
      <c r="E44" s="158"/>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4" t="s">
        <v>229</v>
      </c>
      <c r="D45" s="157"/>
      <c r="E45" s="158"/>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188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4" t="s">
        <v>230</v>
      </c>
      <c r="D46" s="157"/>
      <c r="E46" s="158"/>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231</v>
      </c>
      <c r="D47" s="157"/>
      <c r="E47" s="158"/>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4" t="s">
        <v>232</v>
      </c>
      <c r="D48" s="157"/>
      <c r="E48" s="158"/>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4" t="s">
        <v>233</v>
      </c>
      <c r="D49" s="157"/>
      <c r="E49" s="158"/>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188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234</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235</v>
      </c>
      <c r="D51" s="157"/>
      <c r="E51" s="158"/>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236</v>
      </c>
      <c r="D52" s="157"/>
      <c r="E52" s="158"/>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188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4" t="s">
        <v>237</v>
      </c>
      <c r="D53" s="157"/>
      <c r="E53" s="158"/>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188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4" t="s">
        <v>238</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4" t="s">
        <v>239</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4" t="s">
        <v>240</v>
      </c>
      <c r="D56" s="157"/>
      <c r="E56" s="158"/>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241</v>
      </c>
      <c r="D57" s="157"/>
      <c r="E57" s="158"/>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242</v>
      </c>
      <c r="D58" s="157"/>
      <c r="E58" s="158"/>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188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243</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244</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245</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4" t="s">
        <v>246</v>
      </c>
      <c r="D62" s="157"/>
      <c r="E62" s="158">
        <v>303.63</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6">
        <v>7</v>
      </c>
      <c r="B63" s="167" t="s">
        <v>247</v>
      </c>
      <c r="C63" s="183" t="s">
        <v>248</v>
      </c>
      <c r="D63" s="168" t="s">
        <v>194</v>
      </c>
      <c r="E63" s="169">
        <v>8.16</v>
      </c>
      <c r="F63" s="170"/>
      <c r="G63" s="171">
        <f>ROUND(E63*F63,2)</f>
        <v>0</v>
      </c>
      <c r="H63" s="170"/>
      <c r="I63" s="171">
        <f>ROUND(E63*H63,2)</f>
        <v>0</v>
      </c>
      <c r="J63" s="170"/>
      <c r="K63" s="171">
        <f>ROUND(E63*J63,2)</f>
        <v>0</v>
      </c>
      <c r="L63" s="171">
        <v>21</v>
      </c>
      <c r="M63" s="171">
        <f>G63*(1+L63/100)</f>
        <v>0</v>
      </c>
      <c r="N63" s="171">
        <v>0</v>
      </c>
      <c r="O63" s="171">
        <f>ROUND(E63*N63,2)</f>
        <v>0</v>
      </c>
      <c r="P63" s="171">
        <v>0</v>
      </c>
      <c r="Q63" s="171">
        <f>ROUND(E63*P63,2)</f>
        <v>0</v>
      </c>
      <c r="R63" s="171"/>
      <c r="S63" s="171" t="s">
        <v>181</v>
      </c>
      <c r="T63" s="172" t="s">
        <v>182</v>
      </c>
      <c r="U63" s="156">
        <v>0</v>
      </c>
      <c r="V63" s="156">
        <f>ROUND(E63*U63,2)</f>
        <v>0</v>
      </c>
      <c r="W63" s="156"/>
      <c r="X63" s="156" t="s">
        <v>183</v>
      </c>
      <c r="Y63" s="147"/>
      <c r="Z63" s="147"/>
      <c r="AA63" s="147"/>
      <c r="AB63" s="147"/>
      <c r="AC63" s="147"/>
      <c r="AD63" s="147"/>
      <c r="AE63" s="147"/>
      <c r="AF63" s="147"/>
      <c r="AG63" s="147" t="s">
        <v>184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4" t="s">
        <v>249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4" t="s">
        <v>249</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4" t="s">
        <v>250</v>
      </c>
      <c r="D66" s="157"/>
      <c r="E66" s="158"/>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249</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249</v>
      </c>
      <c r="D68" s="157"/>
      <c r="E68" s="158"/>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4" t="s">
        <v>249</v>
      </c>
      <c r="D69" s="157"/>
      <c r="E69" s="158"/>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188</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4" t="s">
        <v>251</v>
      </c>
      <c r="D70" s="157"/>
      <c r="E70" s="158">
        <v>8.16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66">
        <v>8</v>
      </c>
      <c r="B71" s="167" t="s">
        <v>252</v>
      </c>
      <c r="C71" s="183" t="s">
        <v>253</v>
      </c>
      <c r="D71" s="168" t="s">
        <v>194</v>
      </c>
      <c r="E71" s="169">
        <v>6.43</v>
      </c>
      <c r="F71" s="170"/>
      <c r="G71" s="171">
        <f>ROUND(E71*F71,2)</f>
        <v>0</v>
      </c>
      <c r="H71" s="170"/>
      <c r="I71" s="171">
        <f>ROUND(E71*H71,2)</f>
        <v>0</v>
      </c>
      <c r="J71" s="170"/>
      <c r="K71" s="171">
        <f>ROUND(E71*J71,2)</f>
        <v>0</v>
      </c>
      <c r="L71" s="171">
        <v>21</v>
      </c>
      <c r="M71" s="171">
        <f>G71*(1+L71/100)</f>
        <v>0</v>
      </c>
      <c r="N71" s="171">
        <v>0</v>
      </c>
      <c r="O71" s="171">
        <f>ROUND(E71*N71,2)</f>
        <v>0</v>
      </c>
      <c r="P71" s="171">
        <v>0</v>
      </c>
      <c r="Q71" s="171">
        <f>ROUND(E71*P71,2)</f>
        <v>0</v>
      </c>
      <c r="R71" s="171"/>
      <c r="S71" s="171" t="s">
        <v>181</v>
      </c>
      <c r="T71" s="172" t="s">
        <v>182</v>
      </c>
      <c r="U71" s="156">
        <v>0</v>
      </c>
      <c r="V71" s="156">
        <f>ROUND(E71*U71,2)</f>
        <v>0</v>
      </c>
      <c r="W71" s="156"/>
      <c r="X71" s="156" t="s">
        <v>183</v>
      </c>
      <c r="Y71" s="147"/>
      <c r="Z71" s="147"/>
      <c r="AA71" s="147"/>
      <c r="AB71" s="147"/>
      <c r="AC71" s="147"/>
      <c r="AD71" s="147"/>
      <c r="AE71" s="147"/>
      <c r="AF71" s="147"/>
      <c r="AG71" s="147" t="s">
        <v>184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254</v>
      </c>
      <c r="D72" s="157"/>
      <c r="E72" s="158"/>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255</v>
      </c>
      <c r="D73" s="157"/>
      <c r="E73" s="158"/>
      <c r="F73" s="156"/>
      <c r="G73" s="15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188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4" t="s">
        <v>256</v>
      </c>
      <c r="D74" s="157"/>
      <c r="E74" s="158">
        <v>6.43</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188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66">
        <v>9</v>
      </c>
      <c r="B75" s="167" t="s">
        <v>257</v>
      </c>
      <c r="C75" s="183" t="s">
        <v>258</v>
      </c>
      <c r="D75" s="168" t="s">
        <v>194</v>
      </c>
      <c r="E75" s="169">
        <v>8.77</v>
      </c>
      <c r="F75" s="170"/>
      <c r="G75" s="171">
        <f>ROUND(E75*F75,2)</f>
        <v>0</v>
      </c>
      <c r="H75" s="170"/>
      <c r="I75" s="171">
        <f>ROUND(E75*H75,2)</f>
        <v>0</v>
      </c>
      <c r="J75" s="170"/>
      <c r="K75" s="171">
        <f>ROUND(E75*J75,2)</f>
        <v>0</v>
      </c>
      <c r="L75" s="171">
        <v>21</v>
      </c>
      <c r="M75" s="171">
        <f>G75*(1+L75/100)</f>
        <v>0</v>
      </c>
      <c r="N75" s="171">
        <v>0</v>
      </c>
      <c r="O75" s="171">
        <f>ROUND(E75*N75,2)</f>
        <v>0</v>
      </c>
      <c r="P75" s="171">
        <v>0</v>
      </c>
      <c r="Q75" s="171">
        <f>ROUND(E75*P75,2)</f>
        <v>0</v>
      </c>
      <c r="R75" s="171"/>
      <c r="S75" s="171" t="s">
        <v>181</v>
      </c>
      <c r="T75" s="172" t="s">
        <v>182</v>
      </c>
      <c r="U75" s="156">
        <v>0</v>
      </c>
      <c r="V75" s="156">
        <f>ROUND(E75*U75,2)</f>
        <v>0</v>
      </c>
      <c r="W75" s="156"/>
      <c r="X75" s="156" t="s">
        <v>183</v>
      </c>
      <c r="Y75" s="147"/>
      <c r="Z75" s="147"/>
      <c r="AA75" s="147"/>
      <c r="AB75" s="147"/>
      <c r="AC75" s="147"/>
      <c r="AD75" s="147"/>
      <c r="AE75" s="147"/>
      <c r="AF75" s="147"/>
      <c r="AG75" s="147" t="s">
        <v>184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4" t="s">
        <v>259</v>
      </c>
      <c r="D76" s="157"/>
      <c r="E76" s="158"/>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260</v>
      </c>
      <c r="D77" s="157"/>
      <c r="E77" s="158">
        <v>8.77</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10</v>
      </c>
      <c r="B78" s="167" t="s">
        <v>261</v>
      </c>
      <c r="C78" s="183" t="s">
        <v>262</v>
      </c>
      <c r="D78" s="168" t="s">
        <v>194</v>
      </c>
      <c r="E78" s="169">
        <v>1120.6600000000001</v>
      </c>
      <c r="F78" s="170"/>
      <c r="G78" s="171">
        <f>ROUND(E78*F78,2)</f>
        <v>0</v>
      </c>
      <c r="H78" s="170"/>
      <c r="I78" s="171">
        <f>ROUND(E78*H78,2)</f>
        <v>0</v>
      </c>
      <c r="J78" s="170"/>
      <c r="K78" s="171">
        <f>ROUND(E78*J78,2)</f>
        <v>0</v>
      </c>
      <c r="L78" s="171">
        <v>21</v>
      </c>
      <c r="M78" s="171">
        <f>G78*(1+L78/100)</f>
        <v>0</v>
      </c>
      <c r="N78" s="171">
        <v>3.3189999999999997E-2</v>
      </c>
      <c r="O78" s="171">
        <f>ROUND(E78*N78,2)</f>
        <v>37.19</v>
      </c>
      <c r="P78" s="171">
        <v>0</v>
      </c>
      <c r="Q78" s="171">
        <f>ROUND(E78*P78,2)</f>
        <v>0</v>
      </c>
      <c r="R78" s="171"/>
      <c r="S78" s="171" t="s">
        <v>181</v>
      </c>
      <c r="T78" s="172" t="s">
        <v>182</v>
      </c>
      <c r="U78" s="156">
        <v>0</v>
      </c>
      <c r="V78" s="156">
        <f>ROUND(E78*U78,2)</f>
        <v>0</v>
      </c>
      <c r="W78" s="156"/>
      <c r="X78" s="156" t="s">
        <v>183</v>
      </c>
      <c r="Y78" s="147"/>
      <c r="Z78" s="147"/>
      <c r="AA78" s="147"/>
      <c r="AB78" s="147"/>
      <c r="AC78" s="147"/>
      <c r="AD78" s="147"/>
      <c r="AE78" s="147"/>
      <c r="AF78" s="147"/>
      <c r="AG78" s="147" t="s">
        <v>184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4" t="s">
        <v>263</v>
      </c>
      <c r="D79" s="157"/>
      <c r="E79" s="158"/>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4" t="s">
        <v>264</v>
      </c>
      <c r="D80" s="157"/>
      <c r="E80" s="158"/>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188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4" t="s">
        <v>265</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266</v>
      </c>
      <c r="D82" s="157"/>
      <c r="E82" s="158"/>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267</v>
      </c>
      <c r="D83" s="157"/>
      <c r="E83" s="158"/>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188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4" t="s">
        <v>268</v>
      </c>
      <c r="D84" s="157"/>
      <c r="E84" s="158"/>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188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269</v>
      </c>
      <c r="D85" s="157"/>
      <c r="E85" s="158"/>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188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4" t="s">
        <v>270</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4" t="s">
        <v>271</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4" t="s">
        <v>272</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273</v>
      </c>
      <c r="D89" s="157"/>
      <c r="E89" s="158">
        <v>1120.6600000000001</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3">
        <v>11</v>
      </c>
      <c r="B90" s="174" t="s">
        <v>274</v>
      </c>
      <c r="C90" s="185" t="s">
        <v>275</v>
      </c>
      <c r="D90" s="175" t="s">
        <v>180</v>
      </c>
      <c r="E90" s="176">
        <v>4</v>
      </c>
      <c r="F90" s="177"/>
      <c r="G90" s="178">
        <f>ROUND(E90*F90,2)</f>
        <v>0</v>
      </c>
      <c r="H90" s="177"/>
      <c r="I90" s="178">
        <f>ROUND(E90*H90,2)</f>
        <v>0</v>
      </c>
      <c r="J90" s="177"/>
      <c r="K90" s="178">
        <f>ROUND(E90*J90,2)</f>
        <v>0</v>
      </c>
      <c r="L90" s="178">
        <v>21</v>
      </c>
      <c r="M90" s="178">
        <f>G90*(1+L90/100)</f>
        <v>0</v>
      </c>
      <c r="N90" s="178">
        <v>3.5000000000000003E-2</v>
      </c>
      <c r="O90" s="178">
        <f>ROUND(E90*N90,2)</f>
        <v>0.14000000000000001</v>
      </c>
      <c r="P90" s="178">
        <v>0</v>
      </c>
      <c r="Q90" s="178">
        <f>ROUND(E90*P90,2)</f>
        <v>0</v>
      </c>
      <c r="R90" s="178"/>
      <c r="S90" s="178" t="s">
        <v>181</v>
      </c>
      <c r="T90" s="179" t="s">
        <v>182</v>
      </c>
      <c r="U90" s="156">
        <v>0</v>
      </c>
      <c r="V90" s="156">
        <f>ROUND(E90*U90,2)</f>
        <v>0</v>
      </c>
      <c r="W90" s="156"/>
      <c r="X90" s="156" t="s">
        <v>276</v>
      </c>
      <c r="Y90" s="147"/>
      <c r="Z90" s="147"/>
      <c r="AA90" s="147"/>
      <c r="AB90" s="147"/>
      <c r="AC90" s="147"/>
      <c r="AD90" s="147"/>
      <c r="AE90" s="147"/>
      <c r="AF90" s="147"/>
      <c r="AG90" s="147" t="s">
        <v>277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160" t="s">
        <v>176</v>
      </c>
      <c r="B91" s="161" t="s">
        <v>69</v>
      </c>
      <c r="C91" s="182" t="s">
        <v>70</v>
      </c>
      <c r="D91" s="162"/>
      <c r="E91" s="163"/>
      <c r="F91" s="164"/>
      <c r="G91" s="164">
        <f>SUMIF(AG92:AG96,"&lt;&gt;NOR",G92:G96)</f>
        <v>0</v>
      </c>
      <c r="H91" s="164"/>
      <c r="I91" s="164">
        <f>SUM(I92:I96)</f>
        <v>0</v>
      </c>
      <c r="J91" s="164"/>
      <c r="K91" s="164">
        <f>SUM(K92:K96)</f>
        <v>0</v>
      </c>
      <c r="L91" s="164"/>
      <c r="M91" s="164">
        <f>SUM(M92:M96)</f>
        <v>0</v>
      </c>
      <c r="N91" s="164"/>
      <c r="O91" s="164">
        <f>SUM(O92:O96)</f>
        <v>3.18</v>
      </c>
      <c r="P91" s="164"/>
      <c r="Q91" s="164">
        <f>SUM(Q92:Q96)</f>
        <v>0</v>
      </c>
      <c r="R91" s="164"/>
      <c r="S91" s="164"/>
      <c r="T91" s="165"/>
      <c r="U91" s="159"/>
      <c r="V91" s="159">
        <f>SUM(V92:V96)</f>
        <v>0</v>
      </c>
      <c r="W91" s="159"/>
      <c r="X91" s="159"/>
      <c r="AG91" t="s">
        <v>177</v>
      </c>
    </row>
    <row r="92" spans="1:60" ht="22.5" outlineLevel="1" x14ac:dyDescent="0.2">
      <c r="A92" s="166">
        <v>12</v>
      </c>
      <c r="B92" s="167" t="s">
        <v>278</v>
      </c>
      <c r="C92" s="183" t="s">
        <v>279</v>
      </c>
      <c r="D92" s="168" t="s">
        <v>280</v>
      </c>
      <c r="E92" s="169">
        <v>1</v>
      </c>
      <c r="F92" s="170"/>
      <c r="G92" s="171">
        <f>ROUND(E92*F92,2)</f>
        <v>0</v>
      </c>
      <c r="H92" s="170"/>
      <c r="I92" s="171">
        <f>ROUND(E92*H92,2)</f>
        <v>0</v>
      </c>
      <c r="J92" s="170"/>
      <c r="K92" s="171">
        <f>ROUND(E92*J92,2)</f>
        <v>0</v>
      </c>
      <c r="L92" s="171">
        <v>21</v>
      </c>
      <c r="M92" s="171">
        <f>G92*(1+L92/100)</f>
        <v>0</v>
      </c>
      <c r="N92" s="171">
        <v>2.6975199999999999</v>
      </c>
      <c r="O92" s="171">
        <f>ROUND(E92*N92,2)</f>
        <v>2.7</v>
      </c>
      <c r="P92" s="171">
        <v>0</v>
      </c>
      <c r="Q92" s="171">
        <f>ROUND(E92*P92,2)</f>
        <v>0</v>
      </c>
      <c r="R92" s="171"/>
      <c r="S92" s="171" t="s">
        <v>181</v>
      </c>
      <c r="T92" s="172" t="s">
        <v>182</v>
      </c>
      <c r="U92" s="156">
        <v>0</v>
      </c>
      <c r="V92" s="156">
        <f>ROUND(E92*U92,2)</f>
        <v>0</v>
      </c>
      <c r="W92" s="156"/>
      <c r="X92" s="156" t="s">
        <v>183</v>
      </c>
      <c r="Y92" s="147"/>
      <c r="Z92" s="147"/>
      <c r="AA92" s="147"/>
      <c r="AB92" s="147"/>
      <c r="AC92" s="147"/>
      <c r="AD92" s="147"/>
      <c r="AE92" s="147"/>
      <c r="AF92" s="147"/>
      <c r="AG92" s="147" t="s">
        <v>184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54"/>
      <c r="B93" s="155"/>
      <c r="C93" s="245" t="s">
        <v>281</v>
      </c>
      <c r="D93" s="246"/>
      <c r="E93" s="246"/>
      <c r="F93" s="246"/>
      <c r="G93" s="24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186</v>
      </c>
      <c r="AH93" s="147"/>
      <c r="AI93" s="147"/>
      <c r="AJ93" s="147"/>
      <c r="AK93" s="147"/>
      <c r="AL93" s="147"/>
      <c r="AM93" s="147"/>
      <c r="AN93" s="147"/>
      <c r="AO93" s="147"/>
      <c r="AP93" s="147"/>
      <c r="AQ93" s="147"/>
      <c r="AR93" s="147"/>
      <c r="AS93" s="147"/>
      <c r="AT93" s="147"/>
      <c r="AU93" s="147"/>
      <c r="AV93" s="147"/>
      <c r="AW93" s="147"/>
      <c r="AX93" s="147"/>
      <c r="AY93" s="147"/>
      <c r="AZ93" s="147"/>
      <c r="BA93" s="180" t="str">
        <f>C93</f>
        <v>včetně bednění, odbednění a výztuže (s dodáním hmot), z pomocného pracovního lešení o výšce podlahy do 1900 mm a pro zatížení do 1,5 kPa,</v>
      </c>
      <c r="BB93" s="147"/>
      <c r="BC93" s="147"/>
      <c r="BD93" s="147"/>
      <c r="BE93" s="147"/>
      <c r="BF93" s="147"/>
      <c r="BG93" s="147"/>
      <c r="BH93" s="147"/>
    </row>
    <row r="94" spans="1:60" outlineLevel="1" x14ac:dyDescent="0.2">
      <c r="A94" s="166">
        <v>13</v>
      </c>
      <c r="B94" s="167" t="s">
        <v>282</v>
      </c>
      <c r="C94" s="183" t="s">
        <v>283</v>
      </c>
      <c r="D94" s="168" t="s">
        <v>194</v>
      </c>
      <c r="E94" s="169">
        <v>5.65</v>
      </c>
      <c r="F94" s="170"/>
      <c r="G94" s="171">
        <f>ROUND(E94*F94,2)</f>
        <v>0</v>
      </c>
      <c r="H94" s="170"/>
      <c r="I94" s="171">
        <f>ROUND(E94*H94,2)</f>
        <v>0</v>
      </c>
      <c r="J94" s="170"/>
      <c r="K94" s="171">
        <f>ROUND(E94*J94,2)</f>
        <v>0</v>
      </c>
      <c r="L94" s="171">
        <v>21</v>
      </c>
      <c r="M94" s="171">
        <f>G94*(1+L94/100)</f>
        <v>0</v>
      </c>
      <c r="N94" s="171">
        <v>8.523E-2</v>
      </c>
      <c r="O94" s="171">
        <f>ROUND(E94*N94,2)</f>
        <v>0.48</v>
      </c>
      <c r="P94" s="171">
        <v>0</v>
      </c>
      <c r="Q94" s="171">
        <f>ROUND(E94*P94,2)</f>
        <v>0</v>
      </c>
      <c r="R94" s="171"/>
      <c r="S94" s="171" t="s">
        <v>181</v>
      </c>
      <c r="T94" s="172" t="s">
        <v>182</v>
      </c>
      <c r="U94" s="156">
        <v>0</v>
      </c>
      <c r="V94" s="156">
        <f>ROUND(E94*U94,2)</f>
        <v>0</v>
      </c>
      <c r="W94" s="156"/>
      <c r="X94" s="156" t="s">
        <v>183</v>
      </c>
      <c r="Y94" s="147"/>
      <c r="Z94" s="147"/>
      <c r="AA94" s="147"/>
      <c r="AB94" s="147"/>
      <c r="AC94" s="147"/>
      <c r="AD94" s="147"/>
      <c r="AE94" s="147"/>
      <c r="AF94" s="147"/>
      <c r="AG94" s="147" t="s">
        <v>184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4" t="s">
        <v>284</v>
      </c>
      <c r="D95" s="157"/>
      <c r="E95" s="158"/>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4" t="s">
        <v>285</v>
      </c>
      <c r="D96" s="157"/>
      <c r="E96" s="158">
        <v>5.65</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60" t="s">
        <v>176</v>
      </c>
      <c r="B97" s="161" t="s">
        <v>71</v>
      </c>
      <c r="C97" s="182" t="s">
        <v>72</v>
      </c>
      <c r="D97" s="162"/>
      <c r="E97" s="163"/>
      <c r="F97" s="164"/>
      <c r="G97" s="164">
        <f>SUMIF(AG98:AG145,"&lt;&gt;NOR",G98:G145)</f>
        <v>0</v>
      </c>
      <c r="H97" s="164"/>
      <c r="I97" s="164">
        <f>SUM(I98:I145)</f>
        <v>0</v>
      </c>
      <c r="J97" s="164"/>
      <c r="K97" s="164">
        <f>SUM(K98:K145)</f>
        <v>0</v>
      </c>
      <c r="L97" s="164"/>
      <c r="M97" s="164">
        <f>SUM(M98:M145)</f>
        <v>0</v>
      </c>
      <c r="N97" s="164"/>
      <c r="O97" s="164">
        <f>SUM(O98:O145)</f>
        <v>6.82</v>
      </c>
      <c r="P97" s="164"/>
      <c r="Q97" s="164">
        <f>SUM(Q98:Q145)</f>
        <v>0</v>
      </c>
      <c r="R97" s="164"/>
      <c r="S97" s="164"/>
      <c r="T97" s="165"/>
      <c r="U97" s="159"/>
      <c r="V97" s="159">
        <f>SUM(V98:V145)</f>
        <v>0</v>
      </c>
      <c r="W97" s="159"/>
      <c r="X97" s="159"/>
      <c r="AG97" t="s">
        <v>177</v>
      </c>
    </row>
    <row r="98" spans="1:60" outlineLevel="1" x14ac:dyDescent="0.2">
      <c r="A98" s="166">
        <v>14</v>
      </c>
      <c r="B98" s="167" t="s">
        <v>286</v>
      </c>
      <c r="C98" s="183" t="s">
        <v>287</v>
      </c>
      <c r="D98" s="168" t="s">
        <v>194</v>
      </c>
      <c r="E98" s="169">
        <v>366.81</v>
      </c>
      <c r="F98" s="170"/>
      <c r="G98" s="171">
        <f>ROUND(E98*F98,2)</f>
        <v>0</v>
      </c>
      <c r="H98" s="170"/>
      <c r="I98" s="171">
        <f>ROUND(E98*H98,2)</f>
        <v>0</v>
      </c>
      <c r="J98" s="170"/>
      <c r="K98" s="171">
        <f>ROUND(E98*J98,2)</f>
        <v>0</v>
      </c>
      <c r="L98" s="171">
        <v>21</v>
      </c>
      <c r="M98" s="171">
        <f>G98*(1+L98/100)</f>
        <v>0</v>
      </c>
      <c r="N98" s="171">
        <v>4.0000000000000003E-5</v>
      </c>
      <c r="O98" s="171">
        <f>ROUND(E98*N98,2)</f>
        <v>0.01</v>
      </c>
      <c r="P98" s="171">
        <v>0</v>
      </c>
      <c r="Q98" s="171">
        <f>ROUND(E98*P98,2)</f>
        <v>0</v>
      </c>
      <c r="R98" s="171"/>
      <c r="S98" s="171" t="s">
        <v>181</v>
      </c>
      <c r="T98" s="172" t="s">
        <v>182</v>
      </c>
      <c r="U98" s="156">
        <v>0</v>
      </c>
      <c r="V98" s="156">
        <f>ROUND(E98*U98,2)</f>
        <v>0</v>
      </c>
      <c r="W98" s="156"/>
      <c r="X98" s="156" t="s">
        <v>183</v>
      </c>
      <c r="Y98" s="147"/>
      <c r="Z98" s="147"/>
      <c r="AA98" s="147"/>
      <c r="AB98" s="147"/>
      <c r="AC98" s="147"/>
      <c r="AD98" s="147"/>
      <c r="AE98" s="147"/>
      <c r="AF98" s="147"/>
      <c r="AG98" s="147" t="s">
        <v>184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54"/>
      <c r="B99" s="155"/>
      <c r="C99" s="245" t="s">
        <v>288</v>
      </c>
      <c r="D99" s="246"/>
      <c r="E99" s="246"/>
      <c r="F99" s="246"/>
      <c r="G99" s="24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186</v>
      </c>
      <c r="AH99" s="147"/>
      <c r="AI99" s="147"/>
      <c r="AJ99" s="147"/>
      <c r="AK99" s="147"/>
      <c r="AL99" s="147"/>
      <c r="AM99" s="147"/>
      <c r="AN99" s="147"/>
      <c r="AO99" s="147"/>
      <c r="AP99" s="147"/>
      <c r="AQ99" s="147"/>
      <c r="AR99" s="147"/>
      <c r="AS99" s="147"/>
      <c r="AT99" s="147"/>
      <c r="AU99" s="147"/>
      <c r="AV99" s="147"/>
      <c r="AW99" s="147"/>
      <c r="AX99" s="147"/>
      <c r="AY99" s="147"/>
      <c r="AZ99" s="147"/>
      <c r="BA99" s="180" t="str">
        <f>C99</f>
        <v>které se zřizují před úpravami povrchu, a obalení osazených dveřních zárubní před znečištěním při úpravách povrchu nástřikem plastických maltovin včetně pozdějšího odkrytí,</v>
      </c>
      <c r="BB99" s="147"/>
      <c r="BC99" s="147"/>
      <c r="BD99" s="147"/>
      <c r="BE99" s="147"/>
      <c r="BF99" s="147"/>
      <c r="BG99" s="147"/>
      <c r="BH99" s="147"/>
    </row>
    <row r="100" spans="1:60" outlineLevel="1" x14ac:dyDescent="0.2">
      <c r="A100" s="154"/>
      <c r="B100" s="155"/>
      <c r="C100" s="184" t="s">
        <v>289</v>
      </c>
      <c r="D100" s="157"/>
      <c r="E100" s="158"/>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188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4" t="s">
        <v>290</v>
      </c>
      <c r="D101" s="157"/>
      <c r="E101" s="158"/>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4" t="s">
        <v>291</v>
      </c>
      <c r="D102" s="157"/>
      <c r="E102" s="158"/>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4" t="s">
        <v>292</v>
      </c>
      <c r="D103" s="157"/>
      <c r="E103" s="158"/>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188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293</v>
      </c>
      <c r="D104" s="157"/>
      <c r="E104" s="158"/>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294</v>
      </c>
      <c r="D105" s="157"/>
      <c r="E105" s="158"/>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188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295</v>
      </c>
      <c r="D106" s="157"/>
      <c r="E106" s="158"/>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188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4" t="s">
        <v>296</v>
      </c>
      <c r="D107" s="157"/>
      <c r="E107" s="158"/>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4" t="s">
        <v>297</v>
      </c>
      <c r="D108" s="157"/>
      <c r="E108" s="158"/>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188</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4" t="s">
        <v>298</v>
      </c>
      <c r="D109" s="157"/>
      <c r="E109" s="158"/>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188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4" t="s">
        <v>299</v>
      </c>
      <c r="D110" s="157"/>
      <c r="E110" s="158"/>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4" t="s">
        <v>300</v>
      </c>
      <c r="D111" s="157"/>
      <c r="E111" s="158">
        <v>366.81</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6">
        <v>15</v>
      </c>
      <c r="B112" s="167" t="s">
        <v>301</v>
      </c>
      <c r="C112" s="183" t="s">
        <v>302</v>
      </c>
      <c r="D112" s="168" t="s">
        <v>180</v>
      </c>
      <c r="E112" s="169">
        <v>2</v>
      </c>
      <c r="F112" s="170"/>
      <c r="G112" s="171">
        <f>ROUND(E112*F112,2)</f>
        <v>0</v>
      </c>
      <c r="H112" s="170"/>
      <c r="I112" s="171">
        <f>ROUND(E112*H112,2)</f>
        <v>0</v>
      </c>
      <c r="J112" s="170"/>
      <c r="K112" s="171">
        <f>ROUND(E112*J112,2)</f>
        <v>0</v>
      </c>
      <c r="L112" s="171">
        <v>21</v>
      </c>
      <c r="M112" s="171">
        <f>G112*(1+L112/100)</f>
        <v>0</v>
      </c>
      <c r="N112" s="171">
        <v>8.6700000000000006E-3</v>
      </c>
      <c r="O112" s="171">
        <f>ROUND(E112*N112,2)</f>
        <v>0.02</v>
      </c>
      <c r="P112" s="171">
        <v>0</v>
      </c>
      <c r="Q112" s="171">
        <f>ROUND(E112*P112,2)</f>
        <v>0</v>
      </c>
      <c r="R112" s="171"/>
      <c r="S112" s="171" t="s">
        <v>181</v>
      </c>
      <c r="T112" s="172" t="s">
        <v>182</v>
      </c>
      <c r="U112" s="156">
        <v>0</v>
      </c>
      <c r="V112" s="156">
        <f>ROUND(E112*U112,2)</f>
        <v>0</v>
      </c>
      <c r="W112" s="156"/>
      <c r="X112" s="156" t="s">
        <v>183</v>
      </c>
      <c r="Y112" s="147"/>
      <c r="Z112" s="147"/>
      <c r="AA112" s="147"/>
      <c r="AB112" s="147"/>
      <c r="AC112" s="147"/>
      <c r="AD112" s="147"/>
      <c r="AE112" s="147"/>
      <c r="AF112" s="147"/>
      <c r="AG112" s="147" t="s">
        <v>184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45" t="s">
        <v>303</v>
      </c>
      <c r="D113" s="246"/>
      <c r="E113" s="246"/>
      <c r="F113" s="246"/>
      <c r="G113" s="24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80" t="str">
        <f>C113</f>
        <v>jakoukoliv maltou, z pomocného pracovního lešení o výšce podlahy do 1900 mm a pro zatížení do 1,5 kPa,</v>
      </c>
      <c r="BB113" s="147"/>
      <c r="BC113" s="147"/>
      <c r="BD113" s="147"/>
      <c r="BE113" s="147"/>
      <c r="BF113" s="147"/>
      <c r="BG113" s="147"/>
      <c r="BH113" s="147"/>
    </row>
    <row r="114" spans="1:60" outlineLevel="1" x14ac:dyDescent="0.2">
      <c r="A114" s="154"/>
      <c r="B114" s="155"/>
      <c r="C114" s="184" t="s">
        <v>304</v>
      </c>
      <c r="D114" s="157"/>
      <c r="E114" s="158"/>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305</v>
      </c>
      <c r="D115" s="157"/>
      <c r="E115" s="158">
        <v>2</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6">
        <v>16</v>
      </c>
      <c r="B116" s="167" t="s">
        <v>306</v>
      </c>
      <c r="C116" s="183" t="s">
        <v>307</v>
      </c>
      <c r="D116" s="168" t="s">
        <v>194</v>
      </c>
      <c r="E116" s="169">
        <v>125.8325</v>
      </c>
      <c r="F116" s="170"/>
      <c r="G116" s="171">
        <f>ROUND(E116*F116,2)</f>
        <v>0</v>
      </c>
      <c r="H116" s="170"/>
      <c r="I116" s="171">
        <f>ROUND(E116*H116,2)</f>
        <v>0</v>
      </c>
      <c r="J116" s="170"/>
      <c r="K116" s="171">
        <f>ROUND(E116*J116,2)</f>
        <v>0</v>
      </c>
      <c r="L116" s="171">
        <v>21</v>
      </c>
      <c r="M116" s="171">
        <f>G116*(1+L116/100)</f>
        <v>0</v>
      </c>
      <c r="N116" s="171">
        <v>5.3690000000000002E-2</v>
      </c>
      <c r="O116" s="171">
        <f>ROUND(E116*N116,2)</f>
        <v>6.76</v>
      </c>
      <c r="P116" s="171">
        <v>0</v>
      </c>
      <c r="Q116" s="171">
        <f>ROUND(E116*P116,2)</f>
        <v>0</v>
      </c>
      <c r="R116" s="171"/>
      <c r="S116" s="171" t="s">
        <v>181</v>
      </c>
      <c r="T116" s="172" t="s">
        <v>182</v>
      </c>
      <c r="U116" s="156">
        <v>0</v>
      </c>
      <c r="V116" s="156">
        <f>ROUND(E116*U116,2)</f>
        <v>0</v>
      </c>
      <c r="W116" s="156"/>
      <c r="X116" s="156" t="s">
        <v>183</v>
      </c>
      <c r="Y116" s="147"/>
      <c r="Z116" s="147"/>
      <c r="AA116" s="147"/>
      <c r="AB116" s="147"/>
      <c r="AC116" s="147"/>
      <c r="AD116" s="147"/>
      <c r="AE116" s="147"/>
      <c r="AF116" s="147"/>
      <c r="AG116" s="147" t="s">
        <v>184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45" t="s">
        <v>308</v>
      </c>
      <c r="D117" s="246"/>
      <c r="E117" s="246"/>
      <c r="F117" s="246"/>
      <c r="G117" s="24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186</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80" t="str">
        <f>C117</f>
        <v>okenního nebo dveřního, z pomocného pracovního lešení o výšce podlahy do 1900 mm a pro zatížení do 1,5 kPa,</v>
      </c>
      <c r="BB117" s="147"/>
      <c r="BC117" s="147"/>
      <c r="BD117" s="147"/>
      <c r="BE117" s="147"/>
      <c r="BF117" s="147"/>
      <c r="BG117" s="147"/>
      <c r="BH117" s="147"/>
    </row>
    <row r="118" spans="1:60" outlineLevel="1" x14ac:dyDescent="0.2">
      <c r="A118" s="154"/>
      <c r="B118" s="155"/>
      <c r="C118" s="184" t="s">
        <v>309</v>
      </c>
      <c r="D118" s="157"/>
      <c r="E118" s="158"/>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4" t="s">
        <v>310</v>
      </c>
      <c r="D119" s="157"/>
      <c r="E119" s="158"/>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4" t="s">
        <v>311</v>
      </c>
      <c r="D120" s="157"/>
      <c r="E120" s="158"/>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4" t="s">
        <v>312</v>
      </c>
      <c r="D121" s="157"/>
      <c r="E121" s="158"/>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188</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4" t="s">
        <v>313</v>
      </c>
      <c r="D122" s="157"/>
      <c r="E122" s="158"/>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4" t="s">
        <v>314</v>
      </c>
      <c r="D123" s="157"/>
      <c r="E123" s="158"/>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4" t="s">
        <v>315</v>
      </c>
      <c r="D124" s="157"/>
      <c r="E124" s="158"/>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4" t="s">
        <v>316</v>
      </c>
      <c r="D125" s="157"/>
      <c r="E125" s="158"/>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317</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318</v>
      </c>
      <c r="D127" s="157"/>
      <c r="E127" s="158"/>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4" t="s">
        <v>319</v>
      </c>
      <c r="D128" s="157"/>
      <c r="E128" s="158"/>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4" t="s">
        <v>320</v>
      </c>
      <c r="D129" s="157"/>
      <c r="E129" s="158"/>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4" t="s">
        <v>321</v>
      </c>
      <c r="D130" s="157"/>
      <c r="E130" s="158"/>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322</v>
      </c>
      <c r="D131" s="157"/>
      <c r="E131" s="158"/>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4" t="s">
        <v>323</v>
      </c>
      <c r="D132" s="157"/>
      <c r="E132" s="158"/>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188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4" t="s">
        <v>324</v>
      </c>
      <c r="D133" s="157"/>
      <c r="E133" s="158"/>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188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325</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326</v>
      </c>
      <c r="D135" s="157"/>
      <c r="E135" s="158"/>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4" t="s">
        <v>323</v>
      </c>
      <c r="D136" s="157"/>
      <c r="E136" s="158"/>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188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4" t="s">
        <v>322</v>
      </c>
      <c r="D137" s="157"/>
      <c r="E137" s="158"/>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188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327</v>
      </c>
      <c r="D138" s="157"/>
      <c r="E138" s="158"/>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188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328</v>
      </c>
      <c r="D139" s="157"/>
      <c r="E139" s="158"/>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188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4" t="s">
        <v>329</v>
      </c>
      <c r="D140" s="157"/>
      <c r="E140" s="158">
        <v>125.83</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6">
        <v>17</v>
      </c>
      <c r="B141" s="167" t="s">
        <v>330</v>
      </c>
      <c r="C141" s="183" t="s">
        <v>331</v>
      </c>
      <c r="D141" s="168" t="s">
        <v>194</v>
      </c>
      <c r="E141" s="169">
        <v>1.02</v>
      </c>
      <c r="F141" s="170"/>
      <c r="G141" s="171">
        <f>ROUND(E141*F141,2)</f>
        <v>0</v>
      </c>
      <c r="H141" s="170"/>
      <c r="I141" s="171">
        <f>ROUND(E141*H141,2)</f>
        <v>0</v>
      </c>
      <c r="J141" s="170"/>
      <c r="K141" s="171">
        <f>ROUND(E141*J141,2)</f>
        <v>0</v>
      </c>
      <c r="L141" s="171">
        <v>21</v>
      </c>
      <c r="M141" s="171">
        <f>G141*(1+L141/100)</f>
        <v>0</v>
      </c>
      <c r="N141" s="171">
        <v>3.2030000000000003E-2</v>
      </c>
      <c r="O141" s="171">
        <f>ROUND(E141*N141,2)</f>
        <v>0.03</v>
      </c>
      <c r="P141" s="171">
        <v>0</v>
      </c>
      <c r="Q141" s="171">
        <f>ROUND(E141*P141,2)</f>
        <v>0</v>
      </c>
      <c r="R141" s="171"/>
      <c r="S141" s="171" t="s">
        <v>181</v>
      </c>
      <c r="T141" s="172" t="s">
        <v>182</v>
      </c>
      <c r="U141" s="156">
        <v>0</v>
      </c>
      <c r="V141" s="156">
        <f>ROUND(E141*U141,2)</f>
        <v>0</v>
      </c>
      <c r="W141" s="156"/>
      <c r="X141" s="156" t="s">
        <v>183</v>
      </c>
      <c r="Y141" s="147"/>
      <c r="Z141" s="147"/>
      <c r="AA141" s="147"/>
      <c r="AB141" s="147"/>
      <c r="AC141" s="147"/>
      <c r="AD141" s="147"/>
      <c r="AE141" s="147"/>
      <c r="AF141" s="147"/>
      <c r="AG141" s="147" t="s">
        <v>184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45" t="s">
        <v>332</v>
      </c>
      <c r="D142" s="246"/>
      <c r="E142" s="246"/>
      <c r="F142" s="246"/>
      <c r="G142" s="24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186</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211</v>
      </c>
      <c r="D143" s="157"/>
      <c r="E143" s="158"/>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212</v>
      </c>
      <c r="D144" s="157"/>
      <c r="E144" s="158"/>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4" t="s">
        <v>333</v>
      </c>
      <c r="D145" s="157"/>
      <c r="E145" s="158">
        <v>1.02</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x14ac:dyDescent="0.2">
      <c r="A146" s="160" t="s">
        <v>176</v>
      </c>
      <c r="B146" s="161" t="s">
        <v>73</v>
      </c>
      <c r="C146" s="182" t="s">
        <v>74</v>
      </c>
      <c r="D146" s="162"/>
      <c r="E146" s="163"/>
      <c r="F146" s="164"/>
      <c r="G146" s="164">
        <f>SUMIF(AG147:AG291,"&lt;&gt;NOR",G147:G291)</f>
        <v>0</v>
      </c>
      <c r="H146" s="164"/>
      <c r="I146" s="164">
        <f>SUM(I147:I291)</f>
        <v>0</v>
      </c>
      <c r="J146" s="164"/>
      <c r="K146" s="164">
        <f>SUM(K147:K291)</f>
        <v>0</v>
      </c>
      <c r="L146" s="164"/>
      <c r="M146" s="164">
        <f>SUM(M147:M291)</f>
        <v>0</v>
      </c>
      <c r="N146" s="164"/>
      <c r="O146" s="164">
        <f>SUM(O147:O291)</f>
        <v>28.710000000000012</v>
      </c>
      <c r="P146" s="164"/>
      <c r="Q146" s="164">
        <f>SUM(Q147:Q291)</f>
        <v>0</v>
      </c>
      <c r="R146" s="164"/>
      <c r="S146" s="164"/>
      <c r="T146" s="165"/>
      <c r="U146" s="159"/>
      <c r="V146" s="159">
        <f>SUM(V147:V291)</f>
        <v>0</v>
      </c>
      <c r="W146" s="159"/>
      <c r="X146" s="159"/>
      <c r="AG146" t="s">
        <v>177</v>
      </c>
    </row>
    <row r="147" spans="1:60" outlineLevel="1" x14ac:dyDescent="0.2">
      <c r="A147" s="166">
        <v>18</v>
      </c>
      <c r="B147" s="167" t="s">
        <v>334</v>
      </c>
      <c r="C147" s="183" t="s">
        <v>335</v>
      </c>
      <c r="D147" s="168" t="s">
        <v>194</v>
      </c>
      <c r="E147" s="169">
        <v>366.81</v>
      </c>
      <c r="F147" s="170"/>
      <c r="G147" s="171">
        <f>ROUND(E147*F147,2)</f>
        <v>0</v>
      </c>
      <c r="H147" s="170"/>
      <c r="I147" s="171">
        <f>ROUND(E147*H147,2)</f>
        <v>0</v>
      </c>
      <c r="J147" s="170"/>
      <c r="K147" s="171">
        <f>ROUND(E147*J147,2)</f>
        <v>0</v>
      </c>
      <c r="L147" s="171">
        <v>21</v>
      </c>
      <c r="M147" s="171">
        <f>G147*(1+L147/100)</f>
        <v>0</v>
      </c>
      <c r="N147" s="171">
        <v>4.0000000000000003E-5</v>
      </c>
      <c r="O147" s="171">
        <f>ROUND(E147*N147,2)</f>
        <v>0.01</v>
      </c>
      <c r="P147" s="171">
        <v>0</v>
      </c>
      <c r="Q147" s="171">
        <f>ROUND(E147*P147,2)</f>
        <v>0</v>
      </c>
      <c r="R147" s="171"/>
      <c r="S147" s="171" t="s">
        <v>181</v>
      </c>
      <c r="T147" s="172" t="s">
        <v>182</v>
      </c>
      <c r="U147" s="156">
        <v>0</v>
      </c>
      <c r="V147" s="156">
        <f>ROUND(E147*U147,2)</f>
        <v>0</v>
      </c>
      <c r="W147" s="156"/>
      <c r="X147" s="156" t="s">
        <v>183</v>
      </c>
      <c r="Y147" s="147"/>
      <c r="Z147" s="147"/>
      <c r="AA147" s="147"/>
      <c r="AB147" s="147"/>
      <c r="AC147" s="147"/>
      <c r="AD147" s="147"/>
      <c r="AE147" s="147"/>
      <c r="AF147" s="147"/>
      <c r="AG147" s="147" t="s">
        <v>184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54"/>
      <c r="B148" s="155"/>
      <c r="C148" s="245" t="s">
        <v>336</v>
      </c>
      <c r="D148" s="246"/>
      <c r="E148" s="246"/>
      <c r="F148" s="246"/>
      <c r="G148" s="24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80" t="str">
        <f>C148</f>
        <v>s rámy a zárubněmi, zábradlí, předmětů oplechování apod., které se zřizují ještě před úpravami povrchu, před jejich znečištěním při úpravách povrchu nástřikem plastických (lepivých) maltovin</v>
      </c>
      <c r="BB148" s="147"/>
      <c r="BC148" s="147"/>
      <c r="BD148" s="147"/>
      <c r="BE148" s="147"/>
      <c r="BF148" s="147"/>
      <c r="BG148" s="147"/>
      <c r="BH148" s="147"/>
    </row>
    <row r="149" spans="1:60" outlineLevel="1" x14ac:dyDescent="0.2">
      <c r="A149" s="154"/>
      <c r="B149" s="155"/>
      <c r="C149" s="184" t="s">
        <v>289</v>
      </c>
      <c r="D149" s="157"/>
      <c r="E149" s="158"/>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4" t="s">
        <v>290</v>
      </c>
      <c r="D150" s="157"/>
      <c r="E150" s="158"/>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291</v>
      </c>
      <c r="D151" s="157"/>
      <c r="E151" s="158"/>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292</v>
      </c>
      <c r="D152" s="157"/>
      <c r="E152" s="158"/>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188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4" t="s">
        <v>293</v>
      </c>
      <c r="D153" s="157"/>
      <c r="E153" s="158"/>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4" t="s">
        <v>294</v>
      </c>
      <c r="D154" s="157"/>
      <c r="E154" s="158"/>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4" t="s">
        <v>295</v>
      </c>
      <c r="D155" s="157"/>
      <c r="E155" s="158"/>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188</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4" t="s">
        <v>296</v>
      </c>
      <c r="D156" s="157"/>
      <c r="E156" s="158"/>
      <c r="F156" s="156"/>
      <c r="G156" s="15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188</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297</v>
      </c>
      <c r="D157" s="157"/>
      <c r="E157" s="158"/>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188</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298</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4" t="s">
        <v>299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4" t="s">
        <v>300</v>
      </c>
      <c r="D160" s="157"/>
      <c r="E160" s="158">
        <v>366.81</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66">
        <v>19</v>
      </c>
      <c r="B161" s="167" t="s">
        <v>337</v>
      </c>
      <c r="C161" s="183" t="s">
        <v>338</v>
      </c>
      <c r="D161" s="168" t="s">
        <v>194</v>
      </c>
      <c r="E161" s="169">
        <v>2.0192399999999999</v>
      </c>
      <c r="F161" s="170"/>
      <c r="G161" s="171">
        <f>ROUND(E161*F161,2)</f>
        <v>0</v>
      </c>
      <c r="H161" s="170"/>
      <c r="I161" s="171">
        <f>ROUND(E161*H161,2)</f>
        <v>0</v>
      </c>
      <c r="J161" s="170"/>
      <c r="K161" s="171">
        <f>ROUND(E161*J161,2)</f>
        <v>0</v>
      </c>
      <c r="L161" s="171">
        <v>21</v>
      </c>
      <c r="M161" s="171">
        <f>G161*(1+L161/100)</f>
        <v>0</v>
      </c>
      <c r="N161" s="171">
        <v>1.9349999999999999E-2</v>
      </c>
      <c r="O161" s="171">
        <f>ROUND(E161*N161,2)</f>
        <v>0.04</v>
      </c>
      <c r="P161" s="171">
        <v>0</v>
      </c>
      <c r="Q161" s="171">
        <f>ROUND(E161*P161,2)</f>
        <v>0</v>
      </c>
      <c r="R161" s="171"/>
      <c r="S161" s="171" t="s">
        <v>181</v>
      </c>
      <c r="T161" s="172" t="s">
        <v>182</v>
      </c>
      <c r="U161" s="156">
        <v>0</v>
      </c>
      <c r="V161" s="156">
        <f>ROUND(E161*U161,2)</f>
        <v>0</v>
      </c>
      <c r="W161" s="156"/>
      <c r="X161" s="156" t="s">
        <v>183</v>
      </c>
      <c r="Y161" s="147"/>
      <c r="Z161" s="147"/>
      <c r="AA161" s="147"/>
      <c r="AB161" s="147"/>
      <c r="AC161" s="147"/>
      <c r="AD161" s="147"/>
      <c r="AE161" s="147"/>
      <c r="AF161" s="147"/>
      <c r="AG161" s="147" t="s">
        <v>184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54"/>
      <c r="B162" s="155"/>
      <c r="C162" s="245" t="s">
        <v>339</v>
      </c>
      <c r="D162" s="246"/>
      <c r="E162" s="246"/>
      <c r="F162" s="246"/>
      <c r="G162" s="24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80" t="str">
        <f>C162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62" s="147"/>
      <c r="BC162" s="147"/>
      <c r="BD162" s="147"/>
      <c r="BE162" s="147"/>
      <c r="BF162" s="147"/>
      <c r="BG162" s="147"/>
      <c r="BH162" s="147"/>
    </row>
    <row r="163" spans="1:60" outlineLevel="1" x14ac:dyDescent="0.2">
      <c r="A163" s="154"/>
      <c r="B163" s="155"/>
      <c r="C163" s="184" t="s">
        <v>340</v>
      </c>
      <c r="D163" s="157"/>
      <c r="E163" s="158"/>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4" t="s">
        <v>341</v>
      </c>
      <c r="D164" s="157"/>
      <c r="E164" s="158"/>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4" t="s">
        <v>342</v>
      </c>
      <c r="D165" s="157"/>
      <c r="E165" s="158">
        <v>2.02</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66">
        <v>20</v>
      </c>
      <c r="B166" s="167" t="s">
        <v>343</v>
      </c>
      <c r="C166" s="183" t="s">
        <v>344</v>
      </c>
      <c r="D166" s="168" t="s">
        <v>194</v>
      </c>
      <c r="E166" s="169">
        <v>32.100999999999999</v>
      </c>
      <c r="F166" s="170"/>
      <c r="G166" s="171">
        <f>ROUND(E166*F166,2)</f>
        <v>0</v>
      </c>
      <c r="H166" s="170"/>
      <c r="I166" s="171">
        <f>ROUND(E166*H166,2)</f>
        <v>0</v>
      </c>
      <c r="J166" s="170"/>
      <c r="K166" s="171">
        <f>ROUND(E166*J166,2)</f>
        <v>0</v>
      </c>
      <c r="L166" s="171">
        <v>21</v>
      </c>
      <c r="M166" s="171">
        <f>G166*(1+L166/100)</f>
        <v>0</v>
      </c>
      <c r="N166" s="171">
        <v>2.061E-2</v>
      </c>
      <c r="O166" s="171">
        <f>ROUND(E166*N166,2)</f>
        <v>0.66</v>
      </c>
      <c r="P166" s="171">
        <v>0</v>
      </c>
      <c r="Q166" s="171">
        <f>ROUND(E166*P166,2)</f>
        <v>0</v>
      </c>
      <c r="R166" s="171"/>
      <c r="S166" s="171" t="s">
        <v>181</v>
      </c>
      <c r="T166" s="172" t="s">
        <v>182</v>
      </c>
      <c r="U166" s="156">
        <v>0</v>
      </c>
      <c r="V166" s="156">
        <f>ROUND(E166*U166,2)</f>
        <v>0</v>
      </c>
      <c r="W166" s="156"/>
      <c r="X166" s="156" t="s">
        <v>183</v>
      </c>
      <c r="Y166" s="147"/>
      <c r="Z166" s="147"/>
      <c r="AA166" s="147"/>
      <c r="AB166" s="147"/>
      <c r="AC166" s="147"/>
      <c r="AD166" s="147"/>
      <c r="AE166" s="147"/>
      <c r="AF166" s="147"/>
      <c r="AG166" s="147" t="s">
        <v>184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54"/>
      <c r="B167" s="155"/>
      <c r="C167" s="245" t="s">
        <v>339</v>
      </c>
      <c r="D167" s="246"/>
      <c r="E167" s="246"/>
      <c r="F167" s="246"/>
      <c r="G167" s="24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186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80" t="str">
        <f>C167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67" s="147"/>
      <c r="BC167" s="147"/>
      <c r="BD167" s="147"/>
      <c r="BE167" s="147"/>
      <c r="BF167" s="147"/>
      <c r="BG167" s="147"/>
      <c r="BH167" s="147"/>
    </row>
    <row r="168" spans="1:60" outlineLevel="1" x14ac:dyDescent="0.2">
      <c r="A168" s="154"/>
      <c r="B168" s="155"/>
      <c r="C168" s="184" t="s">
        <v>345</v>
      </c>
      <c r="D168" s="157"/>
      <c r="E168" s="158"/>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188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4" t="s">
        <v>346</v>
      </c>
      <c r="D169" s="157"/>
      <c r="E169" s="158"/>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4" t="s">
        <v>347</v>
      </c>
      <c r="D170" s="157"/>
      <c r="E170" s="158">
        <v>32.1</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2.5" outlineLevel="1" x14ac:dyDescent="0.2">
      <c r="A171" s="166">
        <v>21</v>
      </c>
      <c r="B171" s="167" t="s">
        <v>348</v>
      </c>
      <c r="C171" s="183" t="s">
        <v>349</v>
      </c>
      <c r="D171" s="168" t="s">
        <v>194</v>
      </c>
      <c r="E171" s="169">
        <v>45.646000000000001</v>
      </c>
      <c r="F171" s="170"/>
      <c r="G171" s="171">
        <f>ROUND(E171*F171,2)</f>
        <v>0</v>
      </c>
      <c r="H171" s="170"/>
      <c r="I171" s="171">
        <f>ROUND(E171*H171,2)</f>
        <v>0</v>
      </c>
      <c r="J171" s="170"/>
      <c r="K171" s="171">
        <f>ROUND(E171*J171,2)</f>
        <v>0</v>
      </c>
      <c r="L171" s="171">
        <v>21</v>
      </c>
      <c r="M171" s="171">
        <f>G171*(1+L171/100)</f>
        <v>0</v>
      </c>
      <c r="N171" s="171">
        <v>2.1219999999999999E-2</v>
      </c>
      <c r="O171" s="171">
        <f>ROUND(E171*N171,2)</f>
        <v>0.97</v>
      </c>
      <c r="P171" s="171">
        <v>0</v>
      </c>
      <c r="Q171" s="171">
        <f>ROUND(E171*P171,2)</f>
        <v>0</v>
      </c>
      <c r="R171" s="171"/>
      <c r="S171" s="171" t="s">
        <v>181</v>
      </c>
      <c r="T171" s="172" t="s">
        <v>182</v>
      </c>
      <c r="U171" s="156">
        <v>0</v>
      </c>
      <c r="V171" s="156">
        <f>ROUND(E171*U171,2)</f>
        <v>0</v>
      </c>
      <c r="W171" s="156"/>
      <c r="X171" s="156" t="s">
        <v>183</v>
      </c>
      <c r="Y171" s="147"/>
      <c r="Z171" s="147"/>
      <c r="AA171" s="147"/>
      <c r="AB171" s="147"/>
      <c r="AC171" s="147"/>
      <c r="AD171" s="147"/>
      <c r="AE171" s="147"/>
      <c r="AF171" s="147"/>
      <c r="AG171" s="147" t="s">
        <v>184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54"/>
      <c r="B172" s="155"/>
      <c r="C172" s="245" t="s">
        <v>339</v>
      </c>
      <c r="D172" s="246"/>
      <c r="E172" s="246"/>
      <c r="F172" s="246"/>
      <c r="G172" s="24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186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80" t="str">
        <f>C172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72" s="147"/>
      <c r="BC172" s="147"/>
      <c r="BD172" s="147"/>
      <c r="BE172" s="147"/>
      <c r="BF172" s="147"/>
      <c r="BG172" s="147"/>
      <c r="BH172" s="147"/>
    </row>
    <row r="173" spans="1:60" outlineLevel="1" x14ac:dyDescent="0.2">
      <c r="A173" s="154"/>
      <c r="B173" s="155"/>
      <c r="C173" s="184" t="s">
        <v>350</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4" t="s">
        <v>351</v>
      </c>
      <c r="D174" s="157"/>
      <c r="E174" s="158"/>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4" t="s">
        <v>352</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4" t="s">
        <v>353</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84" t="s">
        <v>354</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4" t="s">
        <v>355</v>
      </c>
      <c r="D178" s="157"/>
      <c r="E178" s="158"/>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4" t="s">
        <v>356</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84" t="s">
        <v>357</v>
      </c>
      <c r="D180" s="157"/>
      <c r="E180" s="158">
        <v>45.65</v>
      </c>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66">
        <v>22</v>
      </c>
      <c r="B181" s="167" t="s">
        <v>358</v>
      </c>
      <c r="C181" s="183" t="s">
        <v>359</v>
      </c>
      <c r="D181" s="168" t="s">
        <v>194</v>
      </c>
      <c r="E181" s="169">
        <v>67.147499999999994</v>
      </c>
      <c r="F181" s="170"/>
      <c r="G181" s="171">
        <f>ROUND(E181*F181,2)</f>
        <v>0</v>
      </c>
      <c r="H181" s="170"/>
      <c r="I181" s="171">
        <f>ROUND(E181*H181,2)</f>
        <v>0</v>
      </c>
      <c r="J181" s="170"/>
      <c r="K181" s="171">
        <f>ROUND(E181*J181,2)</f>
        <v>0</v>
      </c>
      <c r="L181" s="171">
        <v>21</v>
      </c>
      <c r="M181" s="171">
        <f>G181*(1+L181/100)</f>
        <v>0</v>
      </c>
      <c r="N181" s="171">
        <v>1.4239999999999999E-2</v>
      </c>
      <c r="O181" s="171">
        <f>ROUND(E181*N181,2)</f>
        <v>0.96</v>
      </c>
      <c r="P181" s="171">
        <v>0</v>
      </c>
      <c r="Q181" s="171">
        <f>ROUND(E181*P181,2)</f>
        <v>0</v>
      </c>
      <c r="R181" s="171"/>
      <c r="S181" s="171" t="s">
        <v>181</v>
      </c>
      <c r="T181" s="172" t="s">
        <v>182</v>
      </c>
      <c r="U181" s="156">
        <v>0</v>
      </c>
      <c r="V181" s="156">
        <f>ROUND(E181*U181,2)</f>
        <v>0</v>
      </c>
      <c r="W181" s="156"/>
      <c r="X181" s="156" t="s">
        <v>183</v>
      </c>
      <c r="Y181" s="147"/>
      <c r="Z181" s="147"/>
      <c r="AA181" s="147"/>
      <c r="AB181" s="147"/>
      <c r="AC181" s="147"/>
      <c r="AD181" s="147"/>
      <c r="AE181" s="147"/>
      <c r="AF181" s="147"/>
      <c r="AG181" s="147" t="s">
        <v>184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2.5" outlineLevel="1" x14ac:dyDescent="0.2">
      <c r="A182" s="154"/>
      <c r="B182" s="155"/>
      <c r="C182" s="245" t="s">
        <v>360</v>
      </c>
      <c r="D182" s="246"/>
      <c r="E182" s="246"/>
      <c r="F182" s="246"/>
      <c r="G182" s="24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186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80" t="str">
        <f>C182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82" s="147"/>
      <c r="BC182" s="147"/>
      <c r="BD182" s="147"/>
      <c r="BE182" s="147"/>
      <c r="BF182" s="147"/>
      <c r="BG182" s="147"/>
      <c r="BH182" s="147"/>
    </row>
    <row r="183" spans="1:60" outlineLevel="1" x14ac:dyDescent="0.2">
      <c r="A183" s="154"/>
      <c r="B183" s="155"/>
      <c r="C183" s="247" t="s">
        <v>361</v>
      </c>
      <c r="D183" s="248"/>
      <c r="E183" s="248"/>
      <c r="F183" s="248"/>
      <c r="G183" s="248"/>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247" t="s">
        <v>362</v>
      </c>
      <c r="D184" s="248"/>
      <c r="E184" s="248"/>
      <c r="F184" s="248"/>
      <c r="G184" s="248"/>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186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4" t="s">
        <v>363</v>
      </c>
      <c r="D185" s="157"/>
      <c r="E185" s="158"/>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84" t="s">
        <v>364</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4" t="s">
        <v>365</v>
      </c>
      <c r="D187" s="157"/>
      <c r="E187" s="158">
        <v>67.150000000000006</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2.5" outlineLevel="1" x14ac:dyDescent="0.2">
      <c r="A188" s="166">
        <v>23</v>
      </c>
      <c r="B188" s="167" t="s">
        <v>366</v>
      </c>
      <c r="C188" s="183" t="s">
        <v>367</v>
      </c>
      <c r="D188" s="168" t="s">
        <v>194</v>
      </c>
      <c r="E188" s="169">
        <v>377.964</v>
      </c>
      <c r="F188" s="170"/>
      <c r="G188" s="171">
        <f>ROUND(E188*F188,2)</f>
        <v>0</v>
      </c>
      <c r="H188" s="170"/>
      <c r="I188" s="171">
        <f>ROUND(E188*H188,2)</f>
        <v>0</v>
      </c>
      <c r="J188" s="170"/>
      <c r="K188" s="171">
        <f>ROUND(E188*J188,2)</f>
        <v>0</v>
      </c>
      <c r="L188" s="171">
        <v>21</v>
      </c>
      <c r="M188" s="171">
        <f>G188*(1+L188/100)</f>
        <v>0</v>
      </c>
      <c r="N188" s="171">
        <v>1.4970000000000001E-2</v>
      </c>
      <c r="O188" s="171">
        <f>ROUND(E188*N188,2)</f>
        <v>5.66</v>
      </c>
      <c r="P188" s="171">
        <v>0</v>
      </c>
      <c r="Q188" s="171">
        <f>ROUND(E188*P188,2)</f>
        <v>0</v>
      </c>
      <c r="R188" s="171"/>
      <c r="S188" s="171" t="s">
        <v>181</v>
      </c>
      <c r="T188" s="172" t="s">
        <v>182</v>
      </c>
      <c r="U188" s="156">
        <v>0</v>
      </c>
      <c r="V188" s="156">
        <f>ROUND(E188*U188,2)</f>
        <v>0</v>
      </c>
      <c r="W188" s="156"/>
      <c r="X188" s="156" t="s">
        <v>183</v>
      </c>
      <c r="Y188" s="147"/>
      <c r="Z188" s="147"/>
      <c r="AA188" s="147"/>
      <c r="AB188" s="147"/>
      <c r="AC188" s="147"/>
      <c r="AD188" s="147"/>
      <c r="AE188" s="147"/>
      <c r="AF188" s="147"/>
      <c r="AG188" s="147" t="s">
        <v>184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54"/>
      <c r="B189" s="155"/>
      <c r="C189" s="245" t="s">
        <v>360</v>
      </c>
      <c r="D189" s="246"/>
      <c r="E189" s="246"/>
      <c r="F189" s="246"/>
      <c r="G189" s="24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186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80" t="str">
        <f>C189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89" s="147"/>
      <c r="BC189" s="147"/>
      <c r="BD189" s="147"/>
      <c r="BE189" s="147"/>
      <c r="BF189" s="147"/>
      <c r="BG189" s="147"/>
      <c r="BH189" s="147"/>
    </row>
    <row r="190" spans="1:60" outlineLevel="1" x14ac:dyDescent="0.2">
      <c r="A190" s="154"/>
      <c r="B190" s="155"/>
      <c r="C190" s="247" t="s">
        <v>361</v>
      </c>
      <c r="D190" s="248"/>
      <c r="E190" s="248"/>
      <c r="F190" s="248"/>
      <c r="G190" s="248"/>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186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47" t="s">
        <v>362</v>
      </c>
      <c r="D191" s="248"/>
      <c r="E191" s="248"/>
      <c r="F191" s="248"/>
      <c r="G191" s="248"/>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4" t="s">
        <v>368</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4" t="s">
        <v>369</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4" t="s">
        <v>370</v>
      </c>
      <c r="D194" s="157"/>
      <c r="E194" s="158">
        <v>377.96</v>
      </c>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66">
        <v>24</v>
      </c>
      <c r="B195" s="167" t="s">
        <v>371</v>
      </c>
      <c r="C195" s="183" t="s">
        <v>372</v>
      </c>
      <c r="D195" s="168" t="s">
        <v>194</v>
      </c>
      <c r="E195" s="169">
        <v>1034.7950000000001</v>
      </c>
      <c r="F195" s="170"/>
      <c r="G195" s="171">
        <f>ROUND(E195*F195,2)</f>
        <v>0</v>
      </c>
      <c r="H195" s="170"/>
      <c r="I195" s="171">
        <f>ROUND(E195*H195,2)</f>
        <v>0</v>
      </c>
      <c r="J195" s="170"/>
      <c r="K195" s="171">
        <f>ROUND(E195*J195,2)</f>
        <v>0</v>
      </c>
      <c r="L195" s="171">
        <v>21</v>
      </c>
      <c r="M195" s="171">
        <f>G195*(1+L195/100)</f>
        <v>0</v>
      </c>
      <c r="N195" s="171">
        <v>1.5339999999999999E-2</v>
      </c>
      <c r="O195" s="171">
        <f>ROUND(E195*N195,2)</f>
        <v>15.87</v>
      </c>
      <c r="P195" s="171">
        <v>0</v>
      </c>
      <c r="Q195" s="171">
        <f>ROUND(E195*P195,2)</f>
        <v>0</v>
      </c>
      <c r="R195" s="171"/>
      <c r="S195" s="171" t="s">
        <v>181</v>
      </c>
      <c r="T195" s="172" t="s">
        <v>182</v>
      </c>
      <c r="U195" s="156">
        <v>0</v>
      </c>
      <c r="V195" s="156">
        <f>ROUND(E195*U195,2)</f>
        <v>0</v>
      </c>
      <c r="W195" s="156"/>
      <c r="X195" s="156" t="s">
        <v>183</v>
      </c>
      <c r="Y195" s="147"/>
      <c r="Z195" s="147"/>
      <c r="AA195" s="147"/>
      <c r="AB195" s="147"/>
      <c r="AC195" s="147"/>
      <c r="AD195" s="147"/>
      <c r="AE195" s="147"/>
      <c r="AF195" s="147"/>
      <c r="AG195" s="147" t="s">
        <v>184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2.5" outlineLevel="1" x14ac:dyDescent="0.2">
      <c r="A196" s="154"/>
      <c r="B196" s="155"/>
      <c r="C196" s="245" t="s">
        <v>360</v>
      </c>
      <c r="D196" s="246"/>
      <c r="E196" s="246"/>
      <c r="F196" s="246"/>
      <c r="G196" s="24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186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80" t="str">
        <f>C196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96" s="147"/>
      <c r="BC196" s="147"/>
      <c r="BD196" s="147"/>
      <c r="BE196" s="147"/>
      <c r="BF196" s="147"/>
      <c r="BG196" s="147"/>
      <c r="BH196" s="147"/>
    </row>
    <row r="197" spans="1:60" outlineLevel="1" x14ac:dyDescent="0.2">
      <c r="A197" s="154"/>
      <c r="B197" s="155"/>
      <c r="C197" s="247" t="s">
        <v>361</v>
      </c>
      <c r="D197" s="248"/>
      <c r="E197" s="248"/>
      <c r="F197" s="248"/>
      <c r="G197" s="248"/>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186</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247" t="s">
        <v>362</v>
      </c>
      <c r="D198" s="248"/>
      <c r="E198" s="248"/>
      <c r="F198" s="248"/>
      <c r="G198" s="248"/>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186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4" t="s">
        <v>373</v>
      </c>
      <c r="D199" s="157"/>
      <c r="E199" s="158"/>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84" t="s">
        <v>374</v>
      </c>
      <c r="D200" s="157"/>
      <c r="E200" s="158"/>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188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84" t="s">
        <v>375</v>
      </c>
      <c r="D201" s="157"/>
      <c r="E201" s="158"/>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188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4" t="s">
        <v>376</v>
      </c>
      <c r="D202" s="157"/>
      <c r="E202" s="158"/>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188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4" t="s">
        <v>377</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4" t="s">
        <v>378</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379</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4" t="s">
        <v>380</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4" t="s">
        <v>381</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4" t="s">
        <v>382</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383</v>
      </c>
      <c r="D209" s="157"/>
      <c r="E209" s="158">
        <v>1034.8</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2.5" outlineLevel="1" x14ac:dyDescent="0.2">
      <c r="A210" s="166">
        <v>25</v>
      </c>
      <c r="B210" s="167" t="s">
        <v>384</v>
      </c>
      <c r="C210" s="183" t="s">
        <v>385</v>
      </c>
      <c r="D210" s="168" t="s">
        <v>194</v>
      </c>
      <c r="E210" s="169">
        <v>119.2</v>
      </c>
      <c r="F210" s="170"/>
      <c r="G210" s="171">
        <f>ROUND(E210*F210,2)</f>
        <v>0</v>
      </c>
      <c r="H210" s="170"/>
      <c r="I210" s="171">
        <f>ROUND(E210*H210,2)</f>
        <v>0</v>
      </c>
      <c r="J210" s="170"/>
      <c r="K210" s="171">
        <f>ROUND(E210*J210,2)</f>
        <v>0</v>
      </c>
      <c r="L210" s="171">
        <v>21</v>
      </c>
      <c r="M210" s="171">
        <f>G210*(1+L210/100)</f>
        <v>0</v>
      </c>
      <c r="N210" s="171">
        <v>2.2169999999999999E-2</v>
      </c>
      <c r="O210" s="171">
        <f>ROUND(E210*N210,2)</f>
        <v>2.64</v>
      </c>
      <c r="P210" s="171">
        <v>0</v>
      </c>
      <c r="Q210" s="171">
        <f>ROUND(E210*P210,2)</f>
        <v>0</v>
      </c>
      <c r="R210" s="171"/>
      <c r="S210" s="171" t="s">
        <v>181</v>
      </c>
      <c r="T210" s="172" t="s">
        <v>182</v>
      </c>
      <c r="U210" s="156">
        <v>0</v>
      </c>
      <c r="V210" s="156">
        <f>ROUND(E210*U210,2)</f>
        <v>0</v>
      </c>
      <c r="W210" s="156"/>
      <c r="X210" s="156" t="s">
        <v>183</v>
      </c>
      <c r="Y210" s="147"/>
      <c r="Z210" s="147"/>
      <c r="AA210" s="147"/>
      <c r="AB210" s="147"/>
      <c r="AC210" s="147"/>
      <c r="AD210" s="147"/>
      <c r="AE210" s="147"/>
      <c r="AF210" s="147"/>
      <c r="AG210" s="147" t="s">
        <v>184</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2.5" outlineLevel="1" x14ac:dyDescent="0.2">
      <c r="A211" s="154"/>
      <c r="B211" s="155"/>
      <c r="C211" s="245" t="s">
        <v>360</v>
      </c>
      <c r="D211" s="246"/>
      <c r="E211" s="246"/>
      <c r="F211" s="246"/>
      <c r="G211" s="24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186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80" t="str">
        <f>C211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11" s="147"/>
      <c r="BC211" s="147"/>
      <c r="BD211" s="147"/>
      <c r="BE211" s="147"/>
      <c r="BF211" s="147"/>
      <c r="BG211" s="147"/>
      <c r="BH211" s="147"/>
    </row>
    <row r="212" spans="1:60" outlineLevel="1" x14ac:dyDescent="0.2">
      <c r="A212" s="154"/>
      <c r="B212" s="155"/>
      <c r="C212" s="247" t="s">
        <v>361</v>
      </c>
      <c r="D212" s="248"/>
      <c r="E212" s="248"/>
      <c r="F212" s="248"/>
      <c r="G212" s="248"/>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186</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4" t="s">
        <v>386</v>
      </c>
      <c r="D213" s="157"/>
      <c r="E213" s="158"/>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188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4" t="s">
        <v>387</v>
      </c>
      <c r="D214" s="157"/>
      <c r="E214" s="158"/>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188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4" t="s">
        <v>388</v>
      </c>
      <c r="D215" s="157"/>
      <c r="E215" s="158"/>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188</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4" t="s">
        <v>389</v>
      </c>
      <c r="D216" s="157"/>
      <c r="E216" s="158"/>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188</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390</v>
      </c>
      <c r="D217" s="157"/>
      <c r="E217" s="158">
        <v>119.2</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188</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22.5" outlineLevel="1" x14ac:dyDescent="0.2">
      <c r="A218" s="166">
        <v>26</v>
      </c>
      <c r="B218" s="167" t="s">
        <v>391</v>
      </c>
      <c r="C218" s="183" t="s">
        <v>392</v>
      </c>
      <c r="D218" s="168" t="s">
        <v>194</v>
      </c>
      <c r="E218" s="169">
        <v>88.523099999999999</v>
      </c>
      <c r="F218" s="170"/>
      <c r="G218" s="171">
        <f>ROUND(E218*F218,2)</f>
        <v>0</v>
      </c>
      <c r="H218" s="170"/>
      <c r="I218" s="171">
        <f>ROUND(E218*H218,2)</f>
        <v>0</v>
      </c>
      <c r="J218" s="170"/>
      <c r="K218" s="171">
        <f>ROUND(E218*J218,2)</f>
        <v>0</v>
      </c>
      <c r="L218" s="171">
        <v>21</v>
      </c>
      <c r="M218" s="171">
        <f>G218*(1+L218/100)</f>
        <v>0</v>
      </c>
      <c r="N218" s="171">
        <v>1.4460000000000001E-2</v>
      </c>
      <c r="O218" s="171">
        <f>ROUND(E218*N218,2)</f>
        <v>1.28</v>
      </c>
      <c r="P218" s="171">
        <v>0</v>
      </c>
      <c r="Q218" s="171">
        <f>ROUND(E218*P218,2)</f>
        <v>0</v>
      </c>
      <c r="R218" s="171"/>
      <c r="S218" s="171" t="s">
        <v>181</v>
      </c>
      <c r="T218" s="172" t="s">
        <v>182</v>
      </c>
      <c r="U218" s="156">
        <v>0</v>
      </c>
      <c r="V218" s="156">
        <f>ROUND(E218*U218,2)</f>
        <v>0</v>
      </c>
      <c r="W218" s="156"/>
      <c r="X218" s="156" t="s">
        <v>183</v>
      </c>
      <c r="Y218" s="147"/>
      <c r="Z218" s="147"/>
      <c r="AA218" s="147"/>
      <c r="AB218" s="147"/>
      <c r="AC218" s="147"/>
      <c r="AD218" s="147"/>
      <c r="AE218" s="147"/>
      <c r="AF218" s="147"/>
      <c r="AG218" s="147" t="s">
        <v>184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3.75" outlineLevel="1" x14ac:dyDescent="0.2">
      <c r="A219" s="154"/>
      <c r="B219" s="155"/>
      <c r="C219" s="245" t="s">
        <v>393</v>
      </c>
      <c r="D219" s="246"/>
      <c r="E219" s="246"/>
      <c r="F219" s="246"/>
      <c r="G219" s="24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186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80" t="str">
        <f>C219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9" s="147"/>
      <c r="BC219" s="147"/>
      <c r="BD219" s="147"/>
      <c r="BE219" s="147"/>
      <c r="BF219" s="147"/>
      <c r="BG219" s="147"/>
      <c r="BH219" s="147"/>
    </row>
    <row r="220" spans="1:60" outlineLevel="1" x14ac:dyDescent="0.2">
      <c r="A220" s="154"/>
      <c r="B220" s="155"/>
      <c r="C220" s="184" t="s">
        <v>394</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395</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4" t="s">
        <v>396</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4" t="s">
        <v>397</v>
      </c>
      <c r="D223" s="157"/>
      <c r="E223" s="158"/>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4" t="s">
        <v>398</v>
      </c>
      <c r="D224" s="157"/>
      <c r="E224" s="158"/>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4" t="s">
        <v>399</v>
      </c>
      <c r="D225" s="157"/>
      <c r="E225" s="158"/>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4" t="s">
        <v>400</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4" t="s">
        <v>401</v>
      </c>
      <c r="D227" s="157"/>
      <c r="E227" s="158"/>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4" t="s">
        <v>402</v>
      </c>
      <c r="D228" s="157"/>
      <c r="E228" s="158"/>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188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4" t="s">
        <v>403</v>
      </c>
      <c r="D229" s="157"/>
      <c r="E229" s="158"/>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404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405</v>
      </c>
      <c r="D231" s="157"/>
      <c r="E231" s="158"/>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406</v>
      </c>
      <c r="D232" s="157"/>
      <c r="E232" s="158"/>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188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4" t="s">
        <v>407</v>
      </c>
      <c r="D233" s="157"/>
      <c r="E233" s="158"/>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4" t="s">
        <v>408</v>
      </c>
      <c r="D234" s="157"/>
      <c r="E234" s="158"/>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188</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4" t="s">
        <v>409</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4" t="s">
        <v>410</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411</v>
      </c>
      <c r="D237" s="157"/>
      <c r="E237" s="158"/>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4" t="s">
        <v>408</v>
      </c>
      <c r="D238" s="157"/>
      <c r="E238" s="158"/>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4" t="s">
        <v>407</v>
      </c>
      <c r="D239" s="157"/>
      <c r="E239" s="158"/>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4" t="s">
        <v>412</v>
      </c>
      <c r="D240" s="157"/>
      <c r="E240" s="158"/>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188</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4" t="s">
        <v>413</v>
      </c>
      <c r="D241" s="157"/>
      <c r="E241" s="158"/>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414</v>
      </c>
      <c r="D242" s="157"/>
      <c r="E242" s="158">
        <v>88.52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66">
        <v>27</v>
      </c>
      <c r="B243" s="167" t="s">
        <v>415</v>
      </c>
      <c r="C243" s="183" t="s">
        <v>416</v>
      </c>
      <c r="D243" s="168" t="s">
        <v>194</v>
      </c>
      <c r="E243" s="169">
        <v>25.629899999999999</v>
      </c>
      <c r="F243" s="170"/>
      <c r="G243" s="171">
        <f>ROUND(E243*F243,2)</f>
        <v>0</v>
      </c>
      <c r="H243" s="170"/>
      <c r="I243" s="171">
        <f>ROUND(E243*H243,2)</f>
        <v>0</v>
      </c>
      <c r="J243" s="170"/>
      <c r="K243" s="171">
        <f>ROUND(E243*J243,2)</f>
        <v>0</v>
      </c>
      <c r="L243" s="171">
        <v>21</v>
      </c>
      <c r="M243" s="171">
        <f>G243*(1+L243/100)</f>
        <v>0</v>
      </c>
      <c r="N243" s="171">
        <v>1.023E-2</v>
      </c>
      <c r="O243" s="171">
        <f>ROUND(E243*N243,2)</f>
        <v>0.26</v>
      </c>
      <c r="P243" s="171">
        <v>0</v>
      </c>
      <c r="Q243" s="171">
        <f>ROUND(E243*P243,2)</f>
        <v>0</v>
      </c>
      <c r="R243" s="171"/>
      <c r="S243" s="171" t="s">
        <v>181</v>
      </c>
      <c r="T243" s="172" t="s">
        <v>182</v>
      </c>
      <c r="U243" s="156">
        <v>0</v>
      </c>
      <c r="V243" s="156">
        <f>ROUND(E243*U243,2)</f>
        <v>0</v>
      </c>
      <c r="W243" s="156"/>
      <c r="X243" s="156" t="s">
        <v>183</v>
      </c>
      <c r="Y243" s="147"/>
      <c r="Z243" s="147"/>
      <c r="AA243" s="147"/>
      <c r="AB243" s="147"/>
      <c r="AC243" s="147"/>
      <c r="AD243" s="147"/>
      <c r="AE243" s="147"/>
      <c r="AF243" s="147"/>
      <c r="AG243" s="147" t="s">
        <v>184</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2.5" outlineLevel="1" x14ac:dyDescent="0.2">
      <c r="A244" s="154"/>
      <c r="B244" s="155"/>
      <c r="C244" s="245" t="s">
        <v>417</v>
      </c>
      <c r="D244" s="246"/>
      <c r="E244" s="246"/>
      <c r="F244" s="246"/>
      <c r="G244" s="24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186</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80" t="str">
        <f>C244</f>
        <v>nanesení lepicího tmelu na izolační desky, nalepení desek, natažení stěrky, vtlačení výztužné tkaniny a přehlazení stěrky. Včetně parapetních lišt.</v>
      </c>
      <c r="BB244" s="147"/>
      <c r="BC244" s="147"/>
      <c r="BD244" s="147"/>
      <c r="BE244" s="147"/>
      <c r="BF244" s="147"/>
      <c r="BG244" s="147"/>
      <c r="BH244" s="147"/>
    </row>
    <row r="245" spans="1:60" outlineLevel="1" x14ac:dyDescent="0.2">
      <c r="A245" s="154"/>
      <c r="B245" s="155"/>
      <c r="C245" s="184" t="s">
        <v>418</v>
      </c>
      <c r="D245" s="157"/>
      <c r="E245" s="158"/>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4" t="s">
        <v>419</v>
      </c>
      <c r="D246" s="157"/>
      <c r="E246" s="158"/>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4" t="s">
        <v>420</v>
      </c>
      <c r="D247" s="157"/>
      <c r="E247" s="158"/>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188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421</v>
      </c>
      <c r="D248" s="157"/>
      <c r="E248" s="158"/>
      <c r="F248" s="156"/>
      <c r="G248" s="156"/>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188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422</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423</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424</v>
      </c>
      <c r="D251" s="157"/>
      <c r="E251" s="158"/>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4" t="s">
        <v>425</v>
      </c>
      <c r="D252" s="157"/>
      <c r="E252" s="158"/>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4" t="s">
        <v>426</v>
      </c>
      <c r="D253" s="157"/>
      <c r="E253" s="158"/>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4" t="s">
        <v>427</v>
      </c>
      <c r="D254" s="157"/>
      <c r="E254" s="158"/>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428</v>
      </c>
      <c r="D255" s="157"/>
      <c r="E255" s="158"/>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429</v>
      </c>
      <c r="D256" s="157"/>
      <c r="E256" s="158"/>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4" t="s">
        <v>430</v>
      </c>
      <c r="D257" s="157"/>
      <c r="E257" s="158"/>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188</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4" t="s">
        <v>431</v>
      </c>
      <c r="D258" s="157"/>
      <c r="E258" s="158"/>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188</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4" t="s">
        <v>432</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4" t="s">
        <v>431</v>
      </c>
      <c r="D260" s="157"/>
      <c r="E260" s="158"/>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4" t="s">
        <v>433</v>
      </c>
      <c r="D261" s="157"/>
      <c r="E261" s="158"/>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4" t="s">
        <v>434</v>
      </c>
      <c r="D262" s="157"/>
      <c r="E262" s="158"/>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435</v>
      </c>
      <c r="D263" s="157"/>
      <c r="E263" s="158">
        <v>25.63</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ht="22.5" outlineLevel="1" x14ac:dyDescent="0.2">
      <c r="A264" s="166">
        <v>28</v>
      </c>
      <c r="B264" s="167" t="s">
        <v>436</v>
      </c>
      <c r="C264" s="183" t="s">
        <v>437</v>
      </c>
      <c r="D264" s="168" t="s">
        <v>180</v>
      </c>
      <c r="E264" s="169">
        <v>4</v>
      </c>
      <c r="F264" s="170"/>
      <c r="G264" s="171">
        <f>ROUND(E264*F264,2)</f>
        <v>0</v>
      </c>
      <c r="H264" s="170"/>
      <c r="I264" s="171">
        <f>ROUND(E264*H264,2)</f>
        <v>0</v>
      </c>
      <c r="J264" s="170"/>
      <c r="K264" s="171">
        <f>ROUND(E264*J264,2)</f>
        <v>0</v>
      </c>
      <c r="L264" s="171">
        <v>21</v>
      </c>
      <c r="M264" s="171">
        <f>G264*(1+L264/100)</f>
        <v>0</v>
      </c>
      <c r="N264" s="171">
        <v>3.8999999999999999E-4</v>
      </c>
      <c r="O264" s="171">
        <f>ROUND(E264*N264,2)</f>
        <v>0</v>
      </c>
      <c r="P264" s="171">
        <v>0</v>
      </c>
      <c r="Q264" s="171">
        <f>ROUND(E264*P264,2)</f>
        <v>0</v>
      </c>
      <c r="R264" s="171"/>
      <c r="S264" s="171" t="s">
        <v>181</v>
      </c>
      <c r="T264" s="172" t="s">
        <v>182</v>
      </c>
      <c r="U264" s="156">
        <v>0</v>
      </c>
      <c r="V264" s="156">
        <f>ROUND(E264*U264,2)</f>
        <v>0</v>
      </c>
      <c r="W264" s="156"/>
      <c r="X264" s="156" t="s">
        <v>183</v>
      </c>
      <c r="Y264" s="147"/>
      <c r="Z264" s="147"/>
      <c r="AA264" s="147"/>
      <c r="AB264" s="147"/>
      <c r="AC264" s="147"/>
      <c r="AD264" s="147"/>
      <c r="AE264" s="147"/>
      <c r="AF264" s="147"/>
      <c r="AG264" s="147" t="s">
        <v>184</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245" t="s">
        <v>438</v>
      </c>
      <c r="D265" s="246"/>
      <c r="E265" s="246"/>
      <c r="F265" s="246"/>
      <c r="G265" s="24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186</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4" t="s">
        <v>439</v>
      </c>
      <c r="D266" s="157"/>
      <c r="E266" s="158"/>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4" t="s">
        <v>69</v>
      </c>
      <c r="D267" s="157"/>
      <c r="E267" s="158">
        <v>4</v>
      </c>
      <c r="F267" s="156"/>
      <c r="G267" s="156"/>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188</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73">
        <v>29</v>
      </c>
      <c r="B268" s="174" t="s">
        <v>440</v>
      </c>
      <c r="C268" s="185" t="s">
        <v>441</v>
      </c>
      <c r="D268" s="175" t="s">
        <v>194</v>
      </c>
      <c r="E268" s="176">
        <v>1658.6</v>
      </c>
      <c r="F268" s="177"/>
      <c r="G268" s="178">
        <f>ROUND(E268*F268,2)</f>
        <v>0</v>
      </c>
      <c r="H268" s="177"/>
      <c r="I268" s="178">
        <f>ROUND(E268*H268,2)</f>
        <v>0</v>
      </c>
      <c r="J268" s="177"/>
      <c r="K268" s="178">
        <f>ROUND(E268*J268,2)</f>
        <v>0</v>
      </c>
      <c r="L268" s="178">
        <v>21</v>
      </c>
      <c r="M268" s="178">
        <f>G268*(1+L268/100)</f>
        <v>0</v>
      </c>
      <c r="N268" s="178">
        <v>2.0000000000000002E-5</v>
      </c>
      <c r="O268" s="178">
        <f>ROUND(E268*N268,2)</f>
        <v>0.03</v>
      </c>
      <c r="P268" s="178">
        <v>0</v>
      </c>
      <c r="Q268" s="178">
        <f>ROUND(E268*P268,2)</f>
        <v>0</v>
      </c>
      <c r="R268" s="178"/>
      <c r="S268" s="178" t="s">
        <v>181</v>
      </c>
      <c r="T268" s="179" t="s">
        <v>182</v>
      </c>
      <c r="U268" s="156">
        <v>0</v>
      </c>
      <c r="V268" s="156">
        <f>ROUND(E268*U268,2)</f>
        <v>0</v>
      </c>
      <c r="W268" s="156"/>
      <c r="X268" s="156" t="s">
        <v>183</v>
      </c>
      <c r="Y268" s="147"/>
      <c r="Z268" s="147"/>
      <c r="AA268" s="147"/>
      <c r="AB268" s="147"/>
      <c r="AC268" s="147"/>
      <c r="AD268" s="147"/>
      <c r="AE268" s="147"/>
      <c r="AF268" s="147"/>
      <c r="AG268" s="147" t="s">
        <v>184</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66">
        <v>30</v>
      </c>
      <c r="B269" s="167" t="s">
        <v>442</v>
      </c>
      <c r="C269" s="183" t="s">
        <v>443</v>
      </c>
      <c r="D269" s="168" t="s">
        <v>180</v>
      </c>
      <c r="E269" s="169">
        <v>1</v>
      </c>
      <c r="F269" s="170"/>
      <c r="G269" s="171">
        <f>ROUND(E269*F269,2)</f>
        <v>0</v>
      </c>
      <c r="H269" s="170"/>
      <c r="I269" s="171">
        <f>ROUND(E269*H269,2)</f>
        <v>0</v>
      </c>
      <c r="J269" s="170"/>
      <c r="K269" s="171">
        <f>ROUND(E269*J269,2)</f>
        <v>0</v>
      </c>
      <c r="L269" s="171">
        <v>21</v>
      </c>
      <c r="M269" s="171">
        <f>G269*(1+L269/100)</f>
        <v>0</v>
      </c>
      <c r="N269" s="171">
        <v>3.8999999999999999E-4</v>
      </c>
      <c r="O269" s="171">
        <f>ROUND(E269*N269,2)</f>
        <v>0</v>
      </c>
      <c r="P269" s="171">
        <v>0</v>
      </c>
      <c r="Q269" s="171">
        <f>ROUND(E269*P269,2)</f>
        <v>0</v>
      </c>
      <c r="R269" s="171"/>
      <c r="S269" s="171" t="s">
        <v>181</v>
      </c>
      <c r="T269" s="172" t="s">
        <v>182</v>
      </c>
      <c r="U269" s="156">
        <v>0</v>
      </c>
      <c r="V269" s="156">
        <f>ROUND(E269*U269,2)</f>
        <v>0</v>
      </c>
      <c r="W269" s="156"/>
      <c r="X269" s="156" t="s">
        <v>183</v>
      </c>
      <c r="Y269" s="147"/>
      <c r="Z269" s="147"/>
      <c r="AA269" s="147"/>
      <c r="AB269" s="147"/>
      <c r="AC269" s="147"/>
      <c r="AD269" s="147"/>
      <c r="AE269" s="147"/>
      <c r="AF269" s="147"/>
      <c r="AG269" s="147" t="s">
        <v>184</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45" t="s">
        <v>438</v>
      </c>
      <c r="D270" s="246"/>
      <c r="E270" s="246"/>
      <c r="F270" s="246"/>
      <c r="G270" s="24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186</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66">
        <v>31</v>
      </c>
      <c r="B271" s="167" t="s">
        <v>444</v>
      </c>
      <c r="C271" s="183" t="s">
        <v>445</v>
      </c>
      <c r="D271" s="168" t="s">
        <v>180</v>
      </c>
      <c r="E271" s="169">
        <v>4</v>
      </c>
      <c r="F271" s="170"/>
      <c r="G271" s="171">
        <f>ROUND(E271*F271,2)</f>
        <v>0</v>
      </c>
      <c r="H271" s="170"/>
      <c r="I271" s="171">
        <f>ROUND(E271*H271,2)</f>
        <v>0</v>
      </c>
      <c r="J271" s="170"/>
      <c r="K271" s="171">
        <f>ROUND(E271*J271,2)</f>
        <v>0</v>
      </c>
      <c r="L271" s="171">
        <v>21</v>
      </c>
      <c r="M271" s="171">
        <f>G271*(1+L271/100)</f>
        <v>0</v>
      </c>
      <c r="N271" s="171">
        <v>3.8999999999999999E-4</v>
      </c>
      <c r="O271" s="171">
        <f>ROUND(E271*N271,2)</f>
        <v>0</v>
      </c>
      <c r="P271" s="171">
        <v>0</v>
      </c>
      <c r="Q271" s="171">
        <f>ROUND(E271*P271,2)</f>
        <v>0</v>
      </c>
      <c r="R271" s="171"/>
      <c r="S271" s="171" t="s">
        <v>181</v>
      </c>
      <c r="T271" s="172" t="s">
        <v>182</v>
      </c>
      <c r="U271" s="156">
        <v>0</v>
      </c>
      <c r="V271" s="156">
        <f>ROUND(E271*U271,2)</f>
        <v>0</v>
      </c>
      <c r="W271" s="156"/>
      <c r="X271" s="156" t="s">
        <v>183</v>
      </c>
      <c r="Y271" s="147"/>
      <c r="Z271" s="147"/>
      <c r="AA271" s="147"/>
      <c r="AB271" s="147"/>
      <c r="AC271" s="147"/>
      <c r="AD271" s="147"/>
      <c r="AE271" s="147"/>
      <c r="AF271" s="147"/>
      <c r="AG271" s="147" t="s">
        <v>184</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245" t="s">
        <v>446</v>
      </c>
      <c r="D272" s="246"/>
      <c r="E272" s="246"/>
      <c r="F272" s="246"/>
      <c r="G272" s="246"/>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186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4" t="s">
        <v>447</v>
      </c>
      <c r="D273" s="157"/>
      <c r="E273" s="158"/>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4" t="s">
        <v>69</v>
      </c>
      <c r="D274" s="157"/>
      <c r="E274" s="158">
        <v>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6">
        <v>32</v>
      </c>
      <c r="B275" s="167" t="s">
        <v>448</v>
      </c>
      <c r="C275" s="183" t="s">
        <v>449</v>
      </c>
      <c r="D275" s="168" t="s">
        <v>194</v>
      </c>
      <c r="E275" s="169">
        <v>1.9434</v>
      </c>
      <c r="F275" s="170"/>
      <c r="G275" s="171">
        <f>ROUND(E275*F275,2)</f>
        <v>0</v>
      </c>
      <c r="H275" s="170"/>
      <c r="I275" s="171">
        <f>ROUND(E275*H275,2)</f>
        <v>0</v>
      </c>
      <c r="J275" s="170"/>
      <c r="K275" s="171">
        <f>ROUND(E275*J275,2)</f>
        <v>0</v>
      </c>
      <c r="L275" s="171">
        <v>21</v>
      </c>
      <c r="M275" s="171">
        <f>G275*(1+L275/100)</f>
        <v>0</v>
      </c>
      <c r="N275" s="171">
        <v>1.745E-2</v>
      </c>
      <c r="O275" s="171">
        <f>ROUND(E275*N275,2)</f>
        <v>0.03</v>
      </c>
      <c r="P275" s="171">
        <v>0</v>
      </c>
      <c r="Q275" s="171">
        <f>ROUND(E275*P275,2)</f>
        <v>0</v>
      </c>
      <c r="R275" s="171"/>
      <c r="S275" s="171" t="s">
        <v>181</v>
      </c>
      <c r="T275" s="172" t="s">
        <v>182</v>
      </c>
      <c r="U275" s="156">
        <v>0</v>
      </c>
      <c r="V275" s="156">
        <f>ROUND(E275*U275,2)</f>
        <v>0</v>
      </c>
      <c r="W275" s="156"/>
      <c r="X275" s="156" t="s">
        <v>183</v>
      </c>
      <c r="Y275" s="147"/>
      <c r="Z275" s="147"/>
      <c r="AA275" s="147"/>
      <c r="AB275" s="147"/>
      <c r="AC275" s="147"/>
      <c r="AD275" s="147"/>
      <c r="AE275" s="147"/>
      <c r="AF275" s="147"/>
      <c r="AG275" s="147" t="s">
        <v>184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4" t="s">
        <v>450</v>
      </c>
      <c r="D276" s="157"/>
      <c r="E276" s="158"/>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4" t="s">
        <v>451</v>
      </c>
      <c r="D277" s="157"/>
      <c r="E277" s="158">
        <v>1.94</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66">
        <v>33</v>
      </c>
      <c r="B278" s="167" t="s">
        <v>452</v>
      </c>
      <c r="C278" s="183" t="s">
        <v>453</v>
      </c>
      <c r="D278" s="168" t="s">
        <v>194</v>
      </c>
      <c r="E278" s="169">
        <v>14.3148</v>
      </c>
      <c r="F278" s="170"/>
      <c r="G278" s="171">
        <f>ROUND(E278*F278,2)</f>
        <v>0</v>
      </c>
      <c r="H278" s="170"/>
      <c r="I278" s="171">
        <f>ROUND(E278*H278,2)</f>
        <v>0</v>
      </c>
      <c r="J278" s="170"/>
      <c r="K278" s="171">
        <f>ROUND(E278*J278,2)</f>
        <v>0</v>
      </c>
      <c r="L278" s="171">
        <v>21</v>
      </c>
      <c r="M278" s="171">
        <f>G278*(1+L278/100)</f>
        <v>0</v>
      </c>
      <c r="N278" s="171">
        <v>1.3140000000000001E-2</v>
      </c>
      <c r="O278" s="171">
        <f>ROUND(E278*N278,2)</f>
        <v>0.19</v>
      </c>
      <c r="P278" s="171">
        <v>0</v>
      </c>
      <c r="Q278" s="171">
        <f>ROUND(E278*P278,2)</f>
        <v>0</v>
      </c>
      <c r="R278" s="171"/>
      <c r="S278" s="171" t="s">
        <v>181</v>
      </c>
      <c r="T278" s="172" t="s">
        <v>182</v>
      </c>
      <c r="U278" s="156">
        <v>0</v>
      </c>
      <c r="V278" s="156">
        <f>ROUND(E278*U278,2)</f>
        <v>0</v>
      </c>
      <c r="W278" s="156"/>
      <c r="X278" s="156" t="s">
        <v>183</v>
      </c>
      <c r="Y278" s="147"/>
      <c r="Z278" s="147"/>
      <c r="AA278" s="147"/>
      <c r="AB278" s="147"/>
      <c r="AC278" s="147"/>
      <c r="AD278" s="147"/>
      <c r="AE278" s="147"/>
      <c r="AF278" s="147"/>
      <c r="AG278" s="147" t="s">
        <v>184</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245" t="s">
        <v>362</v>
      </c>
      <c r="D279" s="246"/>
      <c r="E279" s="246"/>
      <c r="F279" s="246"/>
      <c r="G279" s="24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186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4" t="s">
        <v>454</v>
      </c>
      <c r="D280" s="157"/>
      <c r="E280" s="158"/>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188</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455</v>
      </c>
      <c r="D281" s="157"/>
      <c r="E281" s="158">
        <v>14.31</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ht="22.5" outlineLevel="1" x14ac:dyDescent="0.2">
      <c r="A282" s="166">
        <v>34</v>
      </c>
      <c r="B282" s="167" t="s">
        <v>456</v>
      </c>
      <c r="C282" s="183" t="s">
        <v>457</v>
      </c>
      <c r="D282" s="168" t="s">
        <v>194</v>
      </c>
      <c r="E282" s="169">
        <v>0.504</v>
      </c>
      <c r="F282" s="170"/>
      <c r="G282" s="171">
        <f>ROUND(E282*F282,2)</f>
        <v>0</v>
      </c>
      <c r="H282" s="170"/>
      <c r="I282" s="171">
        <f>ROUND(E282*H282,2)</f>
        <v>0</v>
      </c>
      <c r="J282" s="170"/>
      <c r="K282" s="171">
        <f>ROUND(E282*J282,2)</f>
        <v>0</v>
      </c>
      <c r="L282" s="171">
        <v>21</v>
      </c>
      <c r="M282" s="171">
        <f>G282*(1+L282/100)</f>
        <v>0</v>
      </c>
      <c r="N282" s="171">
        <v>1.4460000000000001E-2</v>
      </c>
      <c r="O282" s="171">
        <f>ROUND(E282*N282,2)</f>
        <v>0.01</v>
      </c>
      <c r="P282" s="171">
        <v>0</v>
      </c>
      <c r="Q282" s="171">
        <f>ROUND(E282*P282,2)</f>
        <v>0</v>
      </c>
      <c r="R282" s="171"/>
      <c r="S282" s="171" t="s">
        <v>181</v>
      </c>
      <c r="T282" s="172" t="s">
        <v>182</v>
      </c>
      <c r="U282" s="156">
        <v>0</v>
      </c>
      <c r="V282" s="156">
        <f>ROUND(E282*U282,2)</f>
        <v>0</v>
      </c>
      <c r="W282" s="156"/>
      <c r="X282" s="156" t="s">
        <v>183</v>
      </c>
      <c r="Y282" s="147"/>
      <c r="Z282" s="147"/>
      <c r="AA282" s="147"/>
      <c r="AB282" s="147"/>
      <c r="AC282" s="147"/>
      <c r="AD282" s="147"/>
      <c r="AE282" s="147"/>
      <c r="AF282" s="147"/>
      <c r="AG282" s="147" t="s">
        <v>184</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4" t="s">
        <v>458</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459</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4" t="s">
        <v>460</v>
      </c>
      <c r="D285" s="157"/>
      <c r="E285" s="158">
        <v>0.5</v>
      </c>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188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2.5" outlineLevel="1" x14ac:dyDescent="0.2">
      <c r="A286" s="166">
        <v>35</v>
      </c>
      <c r="B286" s="167" t="s">
        <v>461</v>
      </c>
      <c r="C286" s="183" t="s">
        <v>462</v>
      </c>
      <c r="D286" s="168" t="s">
        <v>194</v>
      </c>
      <c r="E286" s="169">
        <v>4.4960000000000004</v>
      </c>
      <c r="F286" s="170"/>
      <c r="G286" s="171">
        <f>ROUND(E286*F286,2)</f>
        <v>0</v>
      </c>
      <c r="H286" s="170"/>
      <c r="I286" s="171">
        <f>ROUND(E286*H286,2)</f>
        <v>0</v>
      </c>
      <c r="J286" s="170"/>
      <c r="K286" s="171">
        <f>ROUND(E286*J286,2)</f>
        <v>0</v>
      </c>
      <c r="L286" s="171">
        <v>21</v>
      </c>
      <c r="M286" s="171">
        <f>G286*(1+L286/100)</f>
        <v>0</v>
      </c>
      <c r="N286" s="171">
        <v>2.2169999999999999E-2</v>
      </c>
      <c r="O286" s="171">
        <f>ROUND(E286*N286,2)</f>
        <v>0.1</v>
      </c>
      <c r="P286" s="171">
        <v>0</v>
      </c>
      <c r="Q286" s="171">
        <f>ROUND(E286*P286,2)</f>
        <v>0</v>
      </c>
      <c r="R286" s="171"/>
      <c r="S286" s="171" t="s">
        <v>181</v>
      </c>
      <c r="T286" s="172" t="s">
        <v>182</v>
      </c>
      <c r="U286" s="156">
        <v>0</v>
      </c>
      <c r="V286" s="156">
        <f>ROUND(E286*U286,2)</f>
        <v>0</v>
      </c>
      <c r="W286" s="156"/>
      <c r="X286" s="156" t="s">
        <v>183</v>
      </c>
      <c r="Y286" s="147"/>
      <c r="Z286" s="147"/>
      <c r="AA286" s="147"/>
      <c r="AB286" s="147"/>
      <c r="AC286" s="147"/>
      <c r="AD286" s="147"/>
      <c r="AE286" s="147"/>
      <c r="AF286" s="147"/>
      <c r="AG286" s="147" t="s">
        <v>184</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4" t="s">
        <v>386</v>
      </c>
      <c r="D287" s="157"/>
      <c r="E287" s="158"/>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463</v>
      </c>
      <c r="D288" s="157"/>
      <c r="E288" s="158"/>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464</v>
      </c>
      <c r="D289" s="157"/>
      <c r="E289" s="158"/>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188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465</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188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466</v>
      </c>
      <c r="D291" s="157"/>
      <c r="E291" s="158">
        <v>4.5</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0" t="s">
        <v>176</v>
      </c>
      <c r="B292" s="161" t="s">
        <v>75</v>
      </c>
      <c r="C292" s="182" t="s">
        <v>76</v>
      </c>
      <c r="D292" s="162"/>
      <c r="E292" s="163"/>
      <c r="F292" s="164"/>
      <c r="G292" s="164">
        <f>SUMIF(AG293:AG313,"&lt;&gt;NOR",G293:G313)</f>
        <v>0</v>
      </c>
      <c r="H292" s="164"/>
      <c r="I292" s="164">
        <f>SUM(I293:I313)</f>
        <v>0</v>
      </c>
      <c r="J292" s="164"/>
      <c r="K292" s="164">
        <f>SUM(K293:K313)</f>
        <v>0</v>
      </c>
      <c r="L292" s="164"/>
      <c r="M292" s="164">
        <f>SUM(M293:M313)</f>
        <v>0</v>
      </c>
      <c r="N292" s="164"/>
      <c r="O292" s="164">
        <f>SUM(O293:O313)</f>
        <v>2.71</v>
      </c>
      <c r="P292" s="164"/>
      <c r="Q292" s="164">
        <f>SUM(Q293:Q313)</f>
        <v>0</v>
      </c>
      <c r="R292" s="164"/>
      <c r="S292" s="164"/>
      <c r="T292" s="165"/>
      <c r="U292" s="159"/>
      <c r="V292" s="159">
        <f>SUM(V293:V313)</f>
        <v>0</v>
      </c>
      <c r="W292" s="159"/>
      <c r="X292" s="159"/>
      <c r="AG292" t="s">
        <v>177</v>
      </c>
    </row>
    <row r="293" spans="1:60" ht="22.5" outlineLevel="1" x14ac:dyDescent="0.2">
      <c r="A293" s="166">
        <v>36</v>
      </c>
      <c r="B293" s="167" t="s">
        <v>467</v>
      </c>
      <c r="C293" s="183" t="s">
        <v>468</v>
      </c>
      <c r="D293" s="168" t="s">
        <v>194</v>
      </c>
      <c r="E293" s="169">
        <v>36.53</v>
      </c>
      <c r="F293" s="170"/>
      <c r="G293" s="171">
        <f>ROUND(E293*F293,2)</f>
        <v>0</v>
      </c>
      <c r="H293" s="170"/>
      <c r="I293" s="171">
        <f>ROUND(E293*H293,2)</f>
        <v>0</v>
      </c>
      <c r="J293" s="170"/>
      <c r="K293" s="171">
        <f>ROUND(E293*J293,2)</f>
        <v>0</v>
      </c>
      <c r="L293" s="171">
        <v>21</v>
      </c>
      <c r="M293" s="171">
        <f>G293*(1+L293/100)</f>
        <v>0</v>
      </c>
      <c r="N293" s="171">
        <v>7.4260000000000007E-2</v>
      </c>
      <c r="O293" s="171">
        <f>ROUND(E293*N293,2)</f>
        <v>2.71</v>
      </c>
      <c r="P293" s="171">
        <v>0</v>
      </c>
      <c r="Q293" s="171">
        <f>ROUND(E293*P293,2)</f>
        <v>0</v>
      </c>
      <c r="R293" s="171"/>
      <c r="S293" s="171" t="s">
        <v>181</v>
      </c>
      <c r="T293" s="172" t="s">
        <v>182</v>
      </c>
      <c r="U293" s="156">
        <v>0</v>
      </c>
      <c r="V293" s="156">
        <f>ROUND(E293*U293,2)</f>
        <v>0</v>
      </c>
      <c r="W293" s="156"/>
      <c r="X293" s="156" t="s">
        <v>183</v>
      </c>
      <c r="Y293" s="147"/>
      <c r="Z293" s="147"/>
      <c r="AA293" s="147"/>
      <c r="AB293" s="147"/>
      <c r="AC293" s="147"/>
      <c r="AD293" s="147"/>
      <c r="AE293" s="147"/>
      <c r="AF293" s="147"/>
      <c r="AG293" s="147" t="s">
        <v>184</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ht="22.5" outlineLevel="1" x14ac:dyDescent="0.2">
      <c r="A294" s="154"/>
      <c r="B294" s="155"/>
      <c r="C294" s="245" t="s">
        <v>469</v>
      </c>
      <c r="D294" s="246"/>
      <c r="E294" s="246"/>
      <c r="F294" s="246"/>
      <c r="G294" s="24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186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80" t="str">
        <f>C294</f>
        <v>na zdivu jako podklad např. pod izolaci, na parapetech z prefabrikovaných dílců, pod oplechování apod., vodorovný nebo ve spádu do 15°, hlazený dřevěným hladítkem,</v>
      </c>
      <c r="BB294" s="147"/>
      <c r="BC294" s="147"/>
      <c r="BD294" s="147"/>
      <c r="BE294" s="147"/>
      <c r="BF294" s="147"/>
      <c r="BG294" s="147"/>
      <c r="BH294" s="147"/>
    </row>
    <row r="295" spans="1:60" outlineLevel="1" x14ac:dyDescent="0.2">
      <c r="A295" s="154"/>
      <c r="B295" s="155"/>
      <c r="C295" s="184" t="s">
        <v>470</v>
      </c>
      <c r="D295" s="157"/>
      <c r="E295" s="158"/>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4" t="s">
        <v>471</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472</v>
      </c>
      <c r="D297" s="157"/>
      <c r="E297" s="158"/>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4" t="s">
        <v>473</v>
      </c>
      <c r="D298" s="157"/>
      <c r="E298" s="158"/>
      <c r="F298" s="156"/>
      <c r="G298" s="15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188</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4" t="s">
        <v>474</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4" t="s">
        <v>475</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476</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4" t="s">
        <v>477</v>
      </c>
      <c r="D302" s="157"/>
      <c r="E302" s="158"/>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4" t="s">
        <v>478</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4" t="s">
        <v>479</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4" t="s">
        <v>480</v>
      </c>
      <c r="D305" s="157"/>
      <c r="E305" s="158"/>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4" t="s">
        <v>481</v>
      </c>
      <c r="D306" s="157"/>
      <c r="E306" s="158"/>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84" t="s">
        <v>482</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4" t="s">
        <v>483</v>
      </c>
      <c r="D308" s="157"/>
      <c r="E308" s="158"/>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4" t="s">
        <v>484</v>
      </c>
      <c r="D309" s="157"/>
      <c r="E309" s="158"/>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188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4" t="s">
        <v>483</v>
      </c>
      <c r="D310" s="157"/>
      <c r="E310" s="158"/>
      <c r="F310" s="156"/>
      <c r="G310" s="156"/>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188</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4" t="s">
        <v>485</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4" t="s">
        <v>486</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4" t="s">
        <v>487</v>
      </c>
      <c r="D313" s="157"/>
      <c r="E313" s="158">
        <v>36.53</v>
      </c>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x14ac:dyDescent="0.2">
      <c r="A314" s="160" t="s">
        <v>176</v>
      </c>
      <c r="B314" s="161" t="s">
        <v>77</v>
      </c>
      <c r="C314" s="182" t="s">
        <v>78</v>
      </c>
      <c r="D314" s="162"/>
      <c r="E314" s="163"/>
      <c r="F314" s="164"/>
      <c r="G314" s="164">
        <f>SUMIF(AG315:AG379,"&lt;&gt;NOR",G315:G379)</f>
        <v>0</v>
      </c>
      <c r="H314" s="164"/>
      <c r="I314" s="164">
        <f>SUM(I315:I379)</f>
        <v>0</v>
      </c>
      <c r="J314" s="164"/>
      <c r="K314" s="164">
        <f>SUM(K315:K379)</f>
        <v>0</v>
      </c>
      <c r="L314" s="164"/>
      <c r="M314" s="164">
        <f>SUM(M315:M379)</f>
        <v>0</v>
      </c>
      <c r="N314" s="164"/>
      <c r="O314" s="164">
        <f>SUM(O315:O379)</f>
        <v>57.32</v>
      </c>
      <c r="P314" s="164"/>
      <c r="Q314" s="164">
        <f>SUM(Q315:Q379)</f>
        <v>0</v>
      </c>
      <c r="R314" s="164"/>
      <c r="S314" s="164"/>
      <c r="T314" s="165"/>
      <c r="U314" s="159"/>
      <c r="V314" s="159">
        <f>SUM(V315:V379)</f>
        <v>0</v>
      </c>
      <c r="W314" s="159"/>
      <c r="X314" s="159"/>
      <c r="AG314" t="s">
        <v>177</v>
      </c>
    </row>
    <row r="315" spans="1:60" ht="22.5" outlineLevel="1" x14ac:dyDescent="0.2">
      <c r="A315" s="166">
        <v>37</v>
      </c>
      <c r="B315" s="167" t="s">
        <v>488</v>
      </c>
      <c r="C315" s="183" t="s">
        <v>489</v>
      </c>
      <c r="D315" s="168" t="s">
        <v>194</v>
      </c>
      <c r="E315" s="169">
        <v>2431.2730000000001</v>
      </c>
      <c r="F315" s="170"/>
      <c r="G315" s="171">
        <f>ROUND(E315*F315,2)</f>
        <v>0</v>
      </c>
      <c r="H315" s="170"/>
      <c r="I315" s="171">
        <f>ROUND(E315*H315,2)</f>
        <v>0</v>
      </c>
      <c r="J315" s="170"/>
      <c r="K315" s="171">
        <f>ROUND(E315*J315,2)</f>
        <v>0</v>
      </c>
      <c r="L315" s="171">
        <v>21</v>
      </c>
      <c r="M315" s="171">
        <f>G315*(1+L315/100)</f>
        <v>0</v>
      </c>
      <c r="N315" s="171">
        <v>1.8380000000000001E-2</v>
      </c>
      <c r="O315" s="171">
        <f>ROUND(E315*N315,2)</f>
        <v>44.69</v>
      </c>
      <c r="P315" s="171">
        <v>0</v>
      </c>
      <c r="Q315" s="171">
        <f>ROUND(E315*P315,2)</f>
        <v>0</v>
      </c>
      <c r="R315" s="171"/>
      <c r="S315" s="171" t="s">
        <v>181</v>
      </c>
      <c r="T315" s="172" t="s">
        <v>182</v>
      </c>
      <c r="U315" s="156">
        <v>0</v>
      </c>
      <c r="V315" s="156">
        <f>ROUND(E315*U315,2)</f>
        <v>0</v>
      </c>
      <c r="W315" s="156"/>
      <c r="X315" s="156" t="s">
        <v>183</v>
      </c>
      <c r="Y315" s="147"/>
      <c r="Z315" s="147"/>
      <c r="AA315" s="147"/>
      <c r="AB315" s="147"/>
      <c r="AC315" s="147"/>
      <c r="AD315" s="147"/>
      <c r="AE315" s="147"/>
      <c r="AF315" s="147"/>
      <c r="AG315" s="147" t="s">
        <v>184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245" t="s">
        <v>490</v>
      </c>
      <c r="D316" s="246"/>
      <c r="E316" s="246"/>
      <c r="F316" s="246"/>
      <c r="G316" s="24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186</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247" t="s">
        <v>491</v>
      </c>
      <c r="D317" s="248"/>
      <c r="E317" s="248"/>
      <c r="F317" s="248"/>
      <c r="G317" s="248"/>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186</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4" t="s">
        <v>492</v>
      </c>
      <c r="D318" s="157"/>
      <c r="E318" s="158"/>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4" t="s">
        <v>493</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4" t="s">
        <v>494</v>
      </c>
      <c r="D320" s="157"/>
      <c r="E320" s="158"/>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4" t="s">
        <v>495</v>
      </c>
      <c r="D321" s="157"/>
      <c r="E321" s="158"/>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4" t="s">
        <v>496</v>
      </c>
      <c r="D322" s="157"/>
      <c r="E322" s="158">
        <v>2431.27</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2.5" outlineLevel="1" x14ac:dyDescent="0.2">
      <c r="A323" s="166">
        <v>38</v>
      </c>
      <c r="B323" s="167" t="s">
        <v>497</v>
      </c>
      <c r="C323" s="183" t="s">
        <v>498</v>
      </c>
      <c r="D323" s="168" t="s">
        <v>194</v>
      </c>
      <c r="E323" s="169">
        <v>7293.8190000000004</v>
      </c>
      <c r="F323" s="170"/>
      <c r="G323" s="171">
        <f>ROUND(E323*F323,2)</f>
        <v>0</v>
      </c>
      <c r="H323" s="170"/>
      <c r="I323" s="171">
        <f>ROUND(E323*H323,2)</f>
        <v>0</v>
      </c>
      <c r="J323" s="170"/>
      <c r="K323" s="171">
        <f>ROUND(E323*J323,2)</f>
        <v>0</v>
      </c>
      <c r="L323" s="171">
        <v>21</v>
      </c>
      <c r="M323" s="171">
        <f>G323*(1+L323/100)</f>
        <v>0</v>
      </c>
      <c r="N323" s="171">
        <v>8.4999999999999995E-4</v>
      </c>
      <c r="O323" s="171">
        <f>ROUND(E323*N323,2)</f>
        <v>6.2</v>
      </c>
      <c r="P323" s="171">
        <v>0</v>
      </c>
      <c r="Q323" s="171">
        <f>ROUND(E323*P323,2)</f>
        <v>0</v>
      </c>
      <c r="R323" s="171"/>
      <c r="S323" s="171" t="s">
        <v>181</v>
      </c>
      <c r="T323" s="172" t="s">
        <v>182</v>
      </c>
      <c r="U323" s="156">
        <v>0</v>
      </c>
      <c r="V323" s="156">
        <f>ROUND(E323*U323,2)</f>
        <v>0</v>
      </c>
      <c r="W323" s="156"/>
      <c r="X323" s="156" t="s">
        <v>183</v>
      </c>
      <c r="Y323" s="147"/>
      <c r="Z323" s="147"/>
      <c r="AA323" s="147"/>
      <c r="AB323" s="147"/>
      <c r="AC323" s="147"/>
      <c r="AD323" s="147"/>
      <c r="AE323" s="147"/>
      <c r="AF323" s="147"/>
      <c r="AG323" s="147" t="s">
        <v>184</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45" t="s">
        <v>490</v>
      </c>
      <c r="D324" s="246"/>
      <c r="E324" s="246"/>
      <c r="F324" s="246"/>
      <c r="G324" s="24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186</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84" t="s">
        <v>499</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4" t="s">
        <v>500</v>
      </c>
      <c r="D326" s="157"/>
      <c r="E326" s="158">
        <v>7293.82</v>
      </c>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6">
        <v>39</v>
      </c>
      <c r="B327" s="167" t="s">
        <v>501</v>
      </c>
      <c r="C327" s="183" t="s">
        <v>502</v>
      </c>
      <c r="D327" s="168" t="s">
        <v>503</v>
      </c>
      <c r="E327" s="169">
        <v>150</v>
      </c>
      <c r="F327" s="170"/>
      <c r="G327" s="171">
        <f>ROUND(E327*F327,2)</f>
        <v>0</v>
      </c>
      <c r="H327" s="170"/>
      <c r="I327" s="171">
        <f>ROUND(E327*H327,2)</f>
        <v>0</v>
      </c>
      <c r="J327" s="170"/>
      <c r="K327" s="171">
        <f>ROUND(E327*J327,2)</f>
        <v>0</v>
      </c>
      <c r="L327" s="171">
        <v>21</v>
      </c>
      <c r="M327" s="171">
        <f>G327*(1+L327/100)</f>
        <v>0</v>
      </c>
      <c r="N327" s="171">
        <v>0</v>
      </c>
      <c r="O327" s="171">
        <f>ROUND(E327*N327,2)</f>
        <v>0</v>
      </c>
      <c r="P327" s="171">
        <v>0</v>
      </c>
      <c r="Q327" s="171">
        <f>ROUND(E327*P327,2)</f>
        <v>0</v>
      </c>
      <c r="R327" s="171"/>
      <c r="S327" s="171" t="s">
        <v>181</v>
      </c>
      <c r="T327" s="172" t="s">
        <v>182</v>
      </c>
      <c r="U327" s="156">
        <v>0</v>
      </c>
      <c r="V327" s="156">
        <f>ROUND(E327*U327,2)</f>
        <v>0</v>
      </c>
      <c r="W327" s="156"/>
      <c r="X327" s="156" t="s">
        <v>183</v>
      </c>
      <c r="Y327" s="147"/>
      <c r="Z327" s="147"/>
      <c r="AA327" s="147"/>
      <c r="AB327" s="147"/>
      <c r="AC327" s="147"/>
      <c r="AD327" s="147"/>
      <c r="AE327" s="147"/>
      <c r="AF327" s="147"/>
      <c r="AG327" s="147" t="s">
        <v>184</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4" t="s">
        <v>504</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4" t="s">
        <v>505</v>
      </c>
      <c r="D329" s="157"/>
      <c r="E329" s="158">
        <v>150</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66">
        <v>40</v>
      </c>
      <c r="B330" s="167" t="s">
        <v>506</v>
      </c>
      <c r="C330" s="183" t="s">
        <v>507</v>
      </c>
      <c r="D330" s="168" t="s">
        <v>194</v>
      </c>
      <c r="E330" s="169">
        <v>2431.2730000000001</v>
      </c>
      <c r="F330" s="170"/>
      <c r="G330" s="171">
        <f>ROUND(E330*F330,2)</f>
        <v>0</v>
      </c>
      <c r="H330" s="170"/>
      <c r="I330" s="171">
        <f>ROUND(E330*H330,2)</f>
        <v>0</v>
      </c>
      <c r="J330" s="170"/>
      <c r="K330" s="171">
        <f>ROUND(E330*J330,2)</f>
        <v>0</v>
      </c>
      <c r="L330" s="171">
        <v>21</v>
      </c>
      <c r="M330" s="171">
        <f>G330*(1+L330/100)</f>
        <v>0</v>
      </c>
      <c r="N330" s="171">
        <v>0</v>
      </c>
      <c r="O330" s="171">
        <f>ROUND(E330*N330,2)</f>
        <v>0</v>
      </c>
      <c r="P330" s="171">
        <v>0</v>
      </c>
      <c r="Q330" s="171">
        <f>ROUND(E330*P330,2)</f>
        <v>0</v>
      </c>
      <c r="R330" s="171"/>
      <c r="S330" s="171" t="s">
        <v>181</v>
      </c>
      <c r="T330" s="172" t="s">
        <v>182</v>
      </c>
      <c r="U330" s="156">
        <v>0</v>
      </c>
      <c r="V330" s="156">
        <f>ROUND(E330*U330,2)</f>
        <v>0</v>
      </c>
      <c r="W330" s="156"/>
      <c r="X330" s="156" t="s">
        <v>183</v>
      </c>
      <c r="Y330" s="147"/>
      <c r="Z330" s="147"/>
      <c r="AA330" s="147"/>
      <c r="AB330" s="147"/>
      <c r="AC330" s="147"/>
      <c r="AD330" s="147"/>
      <c r="AE330" s="147"/>
      <c r="AF330" s="147"/>
      <c r="AG330" s="147" t="s">
        <v>184</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4" t="s">
        <v>492</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4" t="s">
        <v>493</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4" t="s">
        <v>494</v>
      </c>
      <c r="D333" s="157"/>
      <c r="E333" s="158"/>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4" t="s">
        <v>495</v>
      </c>
      <c r="D334" s="157"/>
      <c r="E334" s="158"/>
      <c r="F334" s="156"/>
      <c r="G334" s="156"/>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188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84" t="s">
        <v>496</v>
      </c>
      <c r="D335" s="157"/>
      <c r="E335" s="158">
        <v>2431.27</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66">
        <v>41</v>
      </c>
      <c r="B336" s="167" t="s">
        <v>508</v>
      </c>
      <c r="C336" s="183" t="s">
        <v>509</v>
      </c>
      <c r="D336" s="168" t="s">
        <v>194</v>
      </c>
      <c r="E336" s="169">
        <v>546.97</v>
      </c>
      <c r="F336" s="170"/>
      <c r="G336" s="171">
        <f>ROUND(E336*F336,2)</f>
        <v>0</v>
      </c>
      <c r="H336" s="170"/>
      <c r="I336" s="171">
        <f>ROUND(E336*H336,2)</f>
        <v>0</v>
      </c>
      <c r="J336" s="170"/>
      <c r="K336" s="171">
        <f>ROUND(E336*J336,2)</f>
        <v>0</v>
      </c>
      <c r="L336" s="171">
        <v>21</v>
      </c>
      <c r="M336" s="171">
        <f>G336*(1+L336/100)</f>
        <v>0</v>
      </c>
      <c r="N336" s="171">
        <v>1.58E-3</v>
      </c>
      <c r="O336" s="171">
        <f>ROUND(E336*N336,2)</f>
        <v>0.86</v>
      </c>
      <c r="P336" s="171">
        <v>0</v>
      </c>
      <c r="Q336" s="171">
        <f>ROUND(E336*P336,2)</f>
        <v>0</v>
      </c>
      <c r="R336" s="171"/>
      <c r="S336" s="171" t="s">
        <v>181</v>
      </c>
      <c r="T336" s="172" t="s">
        <v>182</v>
      </c>
      <c r="U336" s="156">
        <v>0</v>
      </c>
      <c r="V336" s="156">
        <f>ROUND(E336*U336,2)</f>
        <v>0</v>
      </c>
      <c r="W336" s="156"/>
      <c r="X336" s="156" t="s">
        <v>183</v>
      </c>
      <c r="Y336" s="147"/>
      <c r="Z336" s="147"/>
      <c r="AA336" s="147"/>
      <c r="AB336" s="147"/>
      <c r="AC336" s="147"/>
      <c r="AD336" s="147"/>
      <c r="AE336" s="147"/>
      <c r="AF336" s="147"/>
      <c r="AG336" s="147" t="s">
        <v>184</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4" t="s">
        <v>216</v>
      </c>
      <c r="D337" s="157"/>
      <c r="E337" s="158"/>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4" t="s">
        <v>217</v>
      </c>
      <c r="D338" s="157"/>
      <c r="E338" s="158"/>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4" t="s">
        <v>218</v>
      </c>
      <c r="D339" s="157"/>
      <c r="E339" s="158"/>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4" t="s">
        <v>219</v>
      </c>
      <c r="D340" s="157"/>
      <c r="E340" s="158"/>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188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4" t="s">
        <v>220</v>
      </c>
      <c r="D341" s="157"/>
      <c r="E341" s="158"/>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4" t="s">
        <v>221</v>
      </c>
      <c r="D342" s="157"/>
      <c r="E342" s="158"/>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4" t="s">
        <v>222</v>
      </c>
      <c r="D343" s="157"/>
      <c r="E343" s="158"/>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4" t="s">
        <v>223</v>
      </c>
      <c r="D344" s="157"/>
      <c r="E344" s="158"/>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4" t="s">
        <v>224</v>
      </c>
      <c r="D345" s="157"/>
      <c r="E345" s="158"/>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4" t="s">
        <v>225</v>
      </c>
      <c r="D346" s="157"/>
      <c r="E346" s="158"/>
      <c r="F346" s="156"/>
      <c r="G346" s="1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188</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4" t="s">
        <v>226</v>
      </c>
      <c r="D347" s="157"/>
      <c r="E347" s="158"/>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4" t="s">
        <v>227</v>
      </c>
      <c r="D348" s="157"/>
      <c r="E348" s="158"/>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4" t="s">
        <v>228</v>
      </c>
      <c r="D349" s="157"/>
      <c r="E349" s="158"/>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4" t="s">
        <v>229</v>
      </c>
      <c r="D350" s="157"/>
      <c r="E350" s="158"/>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4" t="s">
        <v>230</v>
      </c>
      <c r="D351" s="157"/>
      <c r="E351" s="158"/>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188</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4" t="s">
        <v>231</v>
      </c>
      <c r="D352" s="157"/>
      <c r="E352" s="158"/>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4" t="s">
        <v>232</v>
      </c>
      <c r="D353" s="157"/>
      <c r="E353" s="158"/>
      <c r="F353" s="156"/>
      <c r="G353" s="156"/>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188</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84" t="s">
        <v>233</v>
      </c>
      <c r="D354" s="157"/>
      <c r="E354" s="158"/>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4" t="s">
        <v>234</v>
      </c>
      <c r="D355" s="157"/>
      <c r="E355" s="158"/>
      <c r="F355" s="156"/>
      <c r="G355" s="156"/>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188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4" t="s">
        <v>235</v>
      </c>
      <c r="D356" s="157"/>
      <c r="E356" s="158"/>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188</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4" t="s">
        <v>236</v>
      </c>
      <c r="D357" s="157"/>
      <c r="E357" s="158"/>
      <c r="F357" s="156"/>
      <c r="G357" s="156"/>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188</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4" t="s">
        <v>237</v>
      </c>
      <c r="D358" s="157"/>
      <c r="E358" s="158"/>
      <c r="F358" s="156"/>
      <c r="G358" s="15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188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4" t="s">
        <v>238</v>
      </c>
      <c r="D359" s="157"/>
      <c r="E359" s="158"/>
      <c r="F359" s="156"/>
      <c r="G359" s="156"/>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188</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4" t="s">
        <v>239</v>
      </c>
      <c r="D360" s="157"/>
      <c r="E360" s="158"/>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4" t="s">
        <v>240</v>
      </c>
      <c r="D361" s="157"/>
      <c r="E361" s="158"/>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4" t="s">
        <v>241</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4" t="s">
        <v>242</v>
      </c>
      <c r="D363" s="157"/>
      <c r="E363" s="158"/>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4" t="s">
        <v>243</v>
      </c>
      <c r="D364" s="157"/>
      <c r="E364" s="158"/>
      <c r="F364" s="156"/>
      <c r="G364" s="156"/>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188</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4" t="s">
        <v>244</v>
      </c>
      <c r="D365" s="157"/>
      <c r="E365" s="158"/>
      <c r="F365" s="156"/>
      <c r="G365" s="156"/>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188</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4" t="s">
        <v>245</v>
      </c>
      <c r="D366" s="157"/>
      <c r="E366" s="158"/>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4" t="s">
        <v>266</v>
      </c>
      <c r="D367" s="157"/>
      <c r="E367" s="158"/>
      <c r="F367" s="156"/>
      <c r="G367" s="156"/>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188</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4" t="s">
        <v>267</v>
      </c>
      <c r="D368" s="157"/>
      <c r="E368" s="158"/>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4" t="s">
        <v>268</v>
      </c>
      <c r="D369" s="157"/>
      <c r="E369" s="158"/>
      <c r="F369" s="156"/>
      <c r="G369" s="156"/>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188</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4" t="s">
        <v>269</v>
      </c>
      <c r="D370" s="157"/>
      <c r="E370" s="158"/>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4" t="s">
        <v>270</v>
      </c>
      <c r="D371" s="157"/>
      <c r="E371" s="158"/>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4" t="s">
        <v>271</v>
      </c>
      <c r="D372" s="157"/>
      <c r="E372" s="158"/>
      <c r="F372" s="156"/>
      <c r="G372" s="156"/>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188</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4" t="s">
        <v>272</v>
      </c>
      <c r="D373" s="157"/>
      <c r="E373" s="158"/>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4" t="s">
        <v>510</v>
      </c>
      <c r="D374" s="157"/>
      <c r="E374" s="158">
        <v>546.97</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66">
        <v>42</v>
      </c>
      <c r="B375" s="167" t="s">
        <v>511</v>
      </c>
      <c r="C375" s="183" t="s">
        <v>512</v>
      </c>
      <c r="D375" s="168" t="s">
        <v>194</v>
      </c>
      <c r="E375" s="169">
        <v>877.32</v>
      </c>
      <c r="F375" s="170"/>
      <c r="G375" s="171">
        <f>ROUND(E375*F375,2)</f>
        <v>0</v>
      </c>
      <c r="H375" s="170"/>
      <c r="I375" s="171">
        <f>ROUND(E375*H375,2)</f>
        <v>0</v>
      </c>
      <c r="J375" s="170"/>
      <c r="K375" s="171">
        <f>ROUND(E375*J375,2)</f>
        <v>0</v>
      </c>
      <c r="L375" s="171">
        <v>21</v>
      </c>
      <c r="M375" s="171">
        <f>G375*(1+L375/100)</f>
        <v>0</v>
      </c>
      <c r="N375" s="171">
        <v>6.3499999999999997E-3</v>
      </c>
      <c r="O375" s="171">
        <f>ROUND(E375*N375,2)</f>
        <v>5.57</v>
      </c>
      <c r="P375" s="171">
        <v>0</v>
      </c>
      <c r="Q375" s="171">
        <f>ROUND(E375*P375,2)</f>
        <v>0</v>
      </c>
      <c r="R375" s="171"/>
      <c r="S375" s="171" t="s">
        <v>181</v>
      </c>
      <c r="T375" s="172" t="s">
        <v>182</v>
      </c>
      <c r="U375" s="156">
        <v>0</v>
      </c>
      <c r="V375" s="156">
        <f>ROUND(E375*U375,2)</f>
        <v>0</v>
      </c>
      <c r="W375" s="156"/>
      <c r="X375" s="156" t="s">
        <v>183</v>
      </c>
      <c r="Y375" s="147"/>
      <c r="Z375" s="147"/>
      <c r="AA375" s="147"/>
      <c r="AB375" s="147"/>
      <c r="AC375" s="147"/>
      <c r="AD375" s="147"/>
      <c r="AE375" s="147"/>
      <c r="AF375" s="147"/>
      <c r="AG375" s="147" t="s">
        <v>184</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84" t="s">
        <v>263</v>
      </c>
      <c r="D376" s="157"/>
      <c r="E376" s="158"/>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84" t="s">
        <v>264</v>
      </c>
      <c r="D377" s="157"/>
      <c r="E377" s="158"/>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4" t="s">
        <v>265</v>
      </c>
      <c r="D378" s="157"/>
      <c r="E378" s="158"/>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4" t="s">
        <v>513</v>
      </c>
      <c r="D379" s="157"/>
      <c r="E379" s="158">
        <v>877.32</v>
      </c>
      <c r="F379" s="156"/>
      <c r="G379" s="156"/>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188</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0" t="s">
        <v>176</v>
      </c>
      <c r="B380" s="161" t="s">
        <v>79</v>
      </c>
      <c r="C380" s="182" t="s">
        <v>80</v>
      </c>
      <c r="D380" s="162"/>
      <c r="E380" s="163"/>
      <c r="F380" s="164"/>
      <c r="G380" s="164">
        <f>SUMIF(AG381:AG385,"&lt;&gt;NOR",G381:G385)</f>
        <v>0</v>
      </c>
      <c r="H380" s="164"/>
      <c r="I380" s="164">
        <f>SUM(I381:I385)</f>
        <v>0</v>
      </c>
      <c r="J380" s="164"/>
      <c r="K380" s="164">
        <f>SUM(K381:K385)</f>
        <v>0</v>
      </c>
      <c r="L380" s="164"/>
      <c r="M380" s="164">
        <f>SUM(M381:M385)</f>
        <v>0</v>
      </c>
      <c r="N380" s="164"/>
      <c r="O380" s="164">
        <f>SUM(O381:O385)</f>
        <v>0.11</v>
      </c>
      <c r="P380" s="164"/>
      <c r="Q380" s="164">
        <f>SUM(Q381:Q385)</f>
        <v>0</v>
      </c>
      <c r="R380" s="164"/>
      <c r="S380" s="164"/>
      <c r="T380" s="165"/>
      <c r="U380" s="159"/>
      <c r="V380" s="159">
        <f>SUM(V381:V385)</f>
        <v>0</v>
      </c>
      <c r="W380" s="159"/>
      <c r="X380" s="159"/>
      <c r="AG380" t="s">
        <v>177</v>
      </c>
    </row>
    <row r="381" spans="1:60" ht="33.75" outlineLevel="1" x14ac:dyDescent="0.2">
      <c r="A381" s="166">
        <v>43</v>
      </c>
      <c r="B381" s="167" t="s">
        <v>514</v>
      </c>
      <c r="C381" s="183" t="s">
        <v>515</v>
      </c>
      <c r="D381" s="168" t="s">
        <v>194</v>
      </c>
      <c r="E381" s="169">
        <v>2855</v>
      </c>
      <c r="F381" s="170"/>
      <c r="G381" s="171">
        <f>ROUND(E381*F381,2)</f>
        <v>0</v>
      </c>
      <c r="H381" s="170"/>
      <c r="I381" s="171">
        <f>ROUND(E381*H381,2)</f>
        <v>0</v>
      </c>
      <c r="J381" s="170"/>
      <c r="K381" s="171">
        <f>ROUND(E381*J381,2)</f>
        <v>0</v>
      </c>
      <c r="L381" s="171">
        <v>21</v>
      </c>
      <c r="M381" s="171">
        <f>G381*(1+L381/100)</f>
        <v>0</v>
      </c>
      <c r="N381" s="171">
        <v>4.0000000000000003E-5</v>
      </c>
      <c r="O381" s="171">
        <f>ROUND(E381*N381,2)</f>
        <v>0.11</v>
      </c>
      <c r="P381" s="171">
        <v>0</v>
      </c>
      <c r="Q381" s="171">
        <f>ROUND(E381*P381,2)</f>
        <v>0</v>
      </c>
      <c r="R381" s="171"/>
      <c r="S381" s="171" t="s">
        <v>181</v>
      </c>
      <c r="T381" s="172" t="s">
        <v>182</v>
      </c>
      <c r="U381" s="156">
        <v>0</v>
      </c>
      <c r="V381" s="156">
        <f>ROUND(E381*U381,2)</f>
        <v>0</v>
      </c>
      <c r="W381" s="156"/>
      <c r="X381" s="156" t="s">
        <v>183</v>
      </c>
      <c r="Y381" s="147"/>
      <c r="Z381" s="147"/>
      <c r="AA381" s="147"/>
      <c r="AB381" s="147"/>
      <c r="AC381" s="147"/>
      <c r="AD381" s="147"/>
      <c r="AE381" s="147"/>
      <c r="AF381" s="147"/>
      <c r="AG381" s="147" t="s">
        <v>184</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22.5" outlineLevel="1" x14ac:dyDescent="0.2">
      <c r="A382" s="154"/>
      <c r="B382" s="155"/>
      <c r="C382" s="245" t="s">
        <v>516</v>
      </c>
      <c r="D382" s="246"/>
      <c r="E382" s="246"/>
      <c r="F382" s="246"/>
      <c r="G382" s="24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186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80" t="str">
        <f>C382</f>
        <v>zárubněmi, umytí a vyčištění jiných zasklených a natíraných ploch a zařizovacích předmětů před předáním do užívání světlá výška podlaží do 4 m</v>
      </c>
      <c r="BB382" s="147"/>
      <c r="BC382" s="147"/>
      <c r="BD382" s="147"/>
      <c r="BE382" s="147"/>
      <c r="BF382" s="147"/>
      <c r="BG382" s="147"/>
      <c r="BH382" s="147"/>
    </row>
    <row r="383" spans="1:60" outlineLevel="1" x14ac:dyDescent="0.2">
      <c r="A383" s="154"/>
      <c r="B383" s="155"/>
      <c r="C383" s="184" t="s">
        <v>517</v>
      </c>
      <c r="D383" s="157"/>
      <c r="E383" s="158"/>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4" t="s">
        <v>518</v>
      </c>
      <c r="D384" s="157"/>
      <c r="E384" s="158"/>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4" t="s">
        <v>519</v>
      </c>
      <c r="D385" s="157"/>
      <c r="E385" s="158">
        <v>2855</v>
      </c>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188</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0" t="s">
        <v>176</v>
      </c>
      <c r="B386" s="161" t="s">
        <v>81</v>
      </c>
      <c r="C386" s="182" t="s">
        <v>82</v>
      </c>
      <c r="D386" s="162"/>
      <c r="E386" s="163"/>
      <c r="F386" s="164"/>
      <c r="G386" s="164">
        <f>SUMIF(AG387:AG475,"&lt;&gt;NOR",G387:G475)</f>
        <v>0</v>
      </c>
      <c r="H386" s="164"/>
      <c r="I386" s="164">
        <f>SUM(I387:I475)</f>
        <v>0</v>
      </c>
      <c r="J386" s="164"/>
      <c r="K386" s="164">
        <f>SUM(K387:K475)</f>
        <v>0</v>
      </c>
      <c r="L386" s="164"/>
      <c r="M386" s="164">
        <f>SUM(M387:M475)</f>
        <v>0</v>
      </c>
      <c r="N386" s="164"/>
      <c r="O386" s="164">
        <f>SUM(O387:O475)</f>
        <v>0.33000000000000007</v>
      </c>
      <c r="P386" s="164"/>
      <c r="Q386" s="164">
        <f>SUM(Q387:Q475)</f>
        <v>19.38</v>
      </c>
      <c r="R386" s="164"/>
      <c r="S386" s="164"/>
      <c r="T386" s="165"/>
      <c r="U386" s="159"/>
      <c r="V386" s="159">
        <f>SUM(V387:V475)</f>
        <v>0</v>
      </c>
      <c r="W386" s="159"/>
      <c r="X386" s="159"/>
      <c r="AG386" t="s">
        <v>177</v>
      </c>
    </row>
    <row r="387" spans="1:60" outlineLevel="1" x14ac:dyDescent="0.2">
      <c r="A387" s="166">
        <v>44</v>
      </c>
      <c r="B387" s="167" t="s">
        <v>520</v>
      </c>
      <c r="C387" s="183" t="s">
        <v>521</v>
      </c>
      <c r="D387" s="168" t="s">
        <v>180</v>
      </c>
      <c r="E387" s="169">
        <v>122</v>
      </c>
      <c r="F387" s="170"/>
      <c r="G387" s="171">
        <f>ROUND(E387*F387,2)</f>
        <v>0</v>
      </c>
      <c r="H387" s="170"/>
      <c r="I387" s="171">
        <f>ROUND(E387*H387,2)</f>
        <v>0</v>
      </c>
      <c r="J387" s="170"/>
      <c r="K387" s="171">
        <f>ROUND(E387*J387,2)</f>
        <v>0</v>
      </c>
      <c r="L387" s="171">
        <v>21</v>
      </c>
      <c r="M387" s="171">
        <f>G387*(1+L387/100)</f>
        <v>0</v>
      </c>
      <c r="N387" s="171">
        <v>0</v>
      </c>
      <c r="O387" s="171">
        <f>ROUND(E387*N387,2)</f>
        <v>0</v>
      </c>
      <c r="P387" s="171">
        <v>0</v>
      </c>
      <c r="Q387" s="171">
        <f>ROUND(E387*P387,2)</f>
        <v>0</v>
      </c>
      <c r="R387" s="171"/>
      <c r="S387" s="171" t="s">
        <v>181</v>
      </c>
      <c r="T387" s="172" t="s">
        <v>182</v>
      </c>
      <c r="U387" s="156">
        <v>0</v>
      </c>
      <c r="V387" s="156">
        <f>ROUND(E387*U387,2)</f>
        <v>0</v>
      </c>
      <c r="W387" s="156"/>
      <c r="X387" s="156" t="s">
        <v>183</v>
      </c>
      <c r="Y387" s="147"/>
      <c r="Z387" s="147"/>
      <c r="AA387" s="147"/>
      <c r="AB387" s="147"/>
      <c r="AC387" s="147"/>
      <c r="AD387" s="147"/>
      <c r="AE387" s="147"/>
      <c r="AF387" s="147"/>
      <c r="AG387" s="147" t="s">
        <v>184</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5" t="s">
        <v>522</v>
      </c>
      <c r="D388" s="246"/>
      <c r="E388" s="246"/>
      <c r="F388" s="246"/>
      <c r="G388" s="24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186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247" t="s">
        <v>523</v>
      </c>
      <c r="D389" s="248"/>
      <c r="E389" s="248"/>
      <c r="F389" s="248"/>
      <c r="G389" s="248"/>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186</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4" t="s">
        <v>524</v>
      </c>
      <c r="D390" s="157"/>
      <c r="E390" s="158"/>
      <c r="F390" s="156"/>
      <c r="G390" s="156"/>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188</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4" t="s">
        <v>525</v>
      </c>
      <c r="D391" s="157"/>
      <c r="E391" s="158"/>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4" t="s">
        <v>526</v>
      </c>
      <c r="D392" s="157"/>
      <c r="E392" s="158"/>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84" t="s">
        <v>527</v>
      </c>
      <c r="D393" s="157"/>
      <c r="E393" s="158"/>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84" t="s">
        <v>528</v>
      </c>
      <c r="D394" s="157"/>
      <c r="E394" s="158"/>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4" t="s">
        <v>529</v>
      </c>
      <c r="D395" s="157"/>
      <c r="E395" s="158">
        <v>122</v>
      </c>
      <c r="F395" s="156"/>
      <c r="G395" s="15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188</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6">
        <v>45</v>
      </c>
      <c r="B396" s="167" t="s">
        <v>530</v>
      </c>
      <c r="C396" s="183" t="s">
        <v>531</v>
      </c>
      <c r="D396" s="168" t="s">
        <v>180</v>
      </c>
      <c r="E396" s="169">
        <v>38</v>
      </c>
      <c r="F396" s="170"/>
      <c r="G396" s="171">
        <f>ROUND(E396*F396,2)</f>
        <v>0</v>
      </c>
      <c r="H396" s="170"/>
      <c r="I396" s="171">
        <f>ROUND(E396*H396,2)</f>
        <v>0</v>
      </c>
      <c r="J396" s="170"/>
      <c r="K396" s="171">
        <f>ROUND(E396*J396,2)</f>
        <v>0</v>
      </c>
      <c r="L396" s="171">
        <v>21</v>
      </c>
      <c r="M396" s="171">
        <f>G396*(1+L396/100)</f>
        <v>0</v>
      </c>
      <c r="N396" s="171">
        <v>0</v>
      </c>
      <c r="O396" s="171">
        <f>ROUND(E396*N396,2)</f>
        <v>0</v>
      </c>
      <c r="P396" s="171">
        <v>0</v>
      </c>
      <c r="Q396" s="171">
        <f>ROUND(E396*P396,2)</f>
        <v>0</v>
      </c>
      <c r="R396" s="171"/>
      <c r="S396" s="171" t="s">
        <v>181</v>
      </c>
      <c r="T396" s="172" t="s">
        <v>182</v>
      </c>
      <c r="U396" s="156">
        <v>0</v>
      </c>
      <c r="V396" s="156">
        <f>ROUND(E396*U396,2)</f>
        <v>0</v>
      </c>
      <c r="W396" s="156"/>
      <c r="X396" s="156" t="s">
        <v>183</v>
      </c>
      <c r="Y396" s="147"/>
      <c r="Z396" s="147"/>
      <c r="AA396" s="147"/>
      <c r="AB396" s="147"/>
      <c r="AC396" s="147"/>
      <c r="AD396" s="147"/>
      <c r="AE396" s="147"/>
      <c r="AF396" s="147"/>
      <c r="AG396" s="147" t="s">
        <v>184</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245" t="s">
        <v>522</v>
      </c>
      <c r="D397" s="246"/>
      <c r="E397" s="246"/>
      <c r="F397" s="246"/>
      <c r="G397" s="24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186</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84" t="s">
        <v>532</v>
      </c>
      <c r="D398" s="157"/>
      <c r="E398" s="158"/>
      <c r="F398" s="156"/>
      <c r="G398" s="15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188</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4" t="s">
        <v>533</v>
      </c>
      <c r="D399" s="157"/>
      <c r="E399" s="158"/>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188</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4" t="s">
        <v>534</v>
      </c>
      <c r="D400" s="157"/>
      <c r="E400" s="158">
        <v>38</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6">
        <v>46</v>
      </c>
      <c r="B401" s="167" t="s">
        <v>535</v>
      </c>
      <c r="C401" s="183" t="s">
        <v>536</v>
      </c>
      <c r="D401" s="168" t="s">
        <v>180</v>
      </c>
      <c r="E401" s="169">
        <v>15</v>
      </c>
      <c r="F401" s="170"/>
      <c r="G401" s="171">
        <f>ROUND(E401*F401,2)</f>
        <v>0</v>
      </c>
      <c r="H401" s="170"/>
      <c r="I401" s="171">
        <f>ROUND(E401*H401,2)</f>
        <v>0</v>
      </c>
      <c r="J401" s="170"/>
      <c r="K401" s="171">
        <f>ROUND(E401*J401,2)</f>
        <v>0</v>
      </c>
      <c r="L401" s="171">
        <v>21</v>
      </c>
      <c r="M401" s="171">
        <f>G401*(1+L401/100)</f>
        <v>0</v>
      </c>
      <c r="N401" s="171">
        <v>0</v>
      </c>
      <c r="O401" s="171">
        <f>ROUND(E401*N401,2)</f>
        <v>0</v>
      </c>
      <c r="P401" s="171">
        <v>0</v>
      </c>
      <c r="Q401" s="171">
        <f>ROUND(E401*P401,2)</f>
        <v>0</v>
      </c>
      <c r="R401" s="171"/>
      <c r="S401" s="171" t="s">
        <v>181</v>
      </c>
      <c r="T401" s="172" t="s">
        <v>182</v>
      </c>
      <c r="U401" s="156">
        <v>0</v>
      </c>
      <c r="V401" s="156">
        <f>ROUND(E401*U401,2)</f>
        <v>0</v>
      </c>
      <c r="W401" s="156"/>
      <c r="X401" s="156" t="s">
        <v>183</v>
      </c>
      <c r="Y401" s="147"/>
      <c r="Z401" s="147"/>
      <c r="AA401" s="147"/>
      <c r="AB401" s="147"/>
      <c r="AC401" s="147"/>
      <c r="AD401" s="147"/>
      <c r="AE401" s="147"/>
      <c r="AF401" s="147"/>
      <c r="AG401" s="147" t="s">
        <v>184</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45" t="s">
        <v>522</v>
      </c>
      <c r="D402" s="246"/>
      <c r="E402" s="246"/>
      <c r="F402" s="246"/>
      <c r="G402" s="246"/>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247" t="s">
        <v>537</v>
      </c>
      <c r="D403" s="248"/>
      <c r="E403" s="248"/>
      <c r="F403" s="248"/>
      <c r="G403" s="248"/>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186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4" t="s">
        <v>538</v>
      </c>
      <c r="D404" s="157"/>
      <c r="E404" s="158"/>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188</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4" t="s">
        <v>539</v>
      </c>
      <c r="D405" s="157"/>
      <c r="E405" s="158"/>
      <c r="F405" s="156"/>
      <c r="G405" s="15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188</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84" t="s">
        <v>540</v>
      </c>
      <c r="D406" s="157"/>
      <c r="E406" s="158"/>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84" t="s">
        <v>541</v>
      </c>
      <c r="D407" s="157"/>
      <c r="E407" s="158"/>
      <c r="F407" s="156"/>
      <c r="G407" s="156"/>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188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4" t="s">
        <v>542</v>
      </c>
      <c r="D408" s="157"/>
      <c r="E408" s="158">
        <v>15</v>
      </c>
      <c r="F408" s="156"/>
      <c r="G408" s="156"/>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188</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66">
        <v>47</v>
      </c>
      <c r="B409" s="167" t="s">
        <v>543</v>
      </c>
      <c r="C409" s="183" t="s">
        <v>544</v>
      </c>
      <c r="D409" s="168" t="s">
        <v>194</v>
      </c>
      <c r="E409" s="169">
        <v>3.68</v>
      </c>
      <c r="F409" s="170"/>
      <c r="G409" s="171">
        <f>ROUND(E409*F409,2)</f>
        <v>0</v>
      </c>
      <c r="H409" s="170"/>
      <c r="I409" s="171">
        <f>ROUND(E409*H409,2)</f>
        <v>0</v>
      </c>
      <c r="J409" s="170"/>
      <c r="K409" s="171">
        <f>ROUND(E409*J409,2)</f>
        <v>0</v>
      </c>
      <c r="L409" s="171">
        <v>21</v>
      </c>
      <c r="M409" s="171">
        <f>G409*(1+L409/100)</f>
        <v>0</v>
      </c>
      <c r="N409" s="171">
        <v>2.1900000000000001E-3</v>
      </c>
      <c r="O409" s="171">
        <f>ROUND(E409*N409,2)</f>
        <v>0.01</v>
      </c>
      <c r="P409" s="171">
        <v>4.1000000000000002E-2</v>
      </c>
      <c r="Q409" s="171">
        <f>ROUND(E409*P409,2)</f>
        <v>0.15</v>
      </c>
      <c r="R409" s="171"/>
      <c r="S409" s="171" t="s">
        <v>181</v>
      </c>
      <c r="T409" s="172" t="s">
        <v>182</v>
      </c>
      <c r="U409" s="156">
        <v>0</v>
      </c>
      <c r="V409" s="156">
        <f>ROUND(E409*U409,2)</f>
        <v>0</v>
      </c>
      <c r="W409" s="156"/>
      <c r="X409" s="156" t="s">
        <v>183</v>
      </c>
      <c r="Y409" s="147"/>
      <c r="Z409" s="147"/>
      <c r="AA409" s="147"/>
      <c r="AB409" s="147"/>
      <c r="AC409" s="147"/>
      <c r="AD409" s="147"/>
      <c r="AE409" s="147"/>
      <c r="AF409" s="147"/>
      <c r="AG409" s="147" t="s">
        <v>184</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45" t="s">
        <v>545</v>
      </c>
      <c r="D410" s="246"/>
      <c r="E410" s="246"/>
      <c r="F410" s="246"/>
      <c r="G410" s="246"/>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186</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247" t="s">
        <v>523</v>
      </c>
      <c r="D411" s="248"/>
      <c r="E411" s="248"/>
      <c r="F411" s="248"/>
      <c r="G411" s="248"/>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186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84" t="s">
        <v>289</v>
      </c>
      <c r="D412" s="157"/>
      <c r="E412" s="158"/>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4" t="s">
        <v>546</v>
      </c>
      <c r="D413" s="157"/>
      <c r="E413" s="158">
        <v>3.68</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188</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6">
        <v>48</v>
      </c>
      <c r="B414" s="167" t="s">
        <v>547</v>
      </c>
      <c r="C414" s="183" t="s">
        <v>548</v>
      </c>
      <c r="D414" s="168" t="s">
        <v>194</v>
      </c>
      <c r="E414" s="169">
        <v>137.02000000000001</v>
      </c>
      <c r="F414" s="170"/>
      <c r="G414" s="171">
        <f>ROUND(E414*F414,2)</f>
        <v>0</v>
      </c>
      <c r="H414" s="170"/>
      <c r="I414" s="171">
        <f>ROUND(E414*H414,2)</f>
        <v>0</v>
      </c>
      <c r="J414" s="170"/>
      <c r="K414" s="171">
        <f>ROUND(E414*J414,2)</f>
        <v>0</v>
      </c>
      <c r="L414" s="171">
        <v>21</v>
      </c>
      <c r="M414" s="171">
        <f>G414*(1+L414/100)</f>
        <v>0</v>
      </c>
      <c r="N414" s="171">
        <v>9.2000000000000003E-4</v>
      </c>
      <c r="O414" s="171">
        <f>ROUND(E414*N414,2)</f>
        <v>0.13</v>
      </c>
      <c r="P414" s="171">
        <v>2.7E-2</v>
      </c>
      <c r="Q414" s="171">
        <f>ROUND(E414*P414,2)</f>
        <v>3.7</v>
      </c>
      <c r="R414" s="171"/>
      <c r="S414" s="171" t="s">
        <v>181</v>
      </c>
      <c r="T414" s="172" t="s">
        <v>182</v>
      </c>
      <c r="U414" s="156">
        <v>0</v>
      </c>
      <c r="V414" s="156">
        <f>ROUND(E414*U414,2)</f>
        <v>0</v>
      </c>
      <c r="W414" s="156"/>
      <c r="X414" s="156" t="s">
        <v>183</v>
      </c>
      <c r="Y414" s="147"/>
      <c r="Z414" s="147"/>
      <c r="AA414" s="147"/>
      <c r="AB414" s="147"/>
      <c r="AC414" s="147"/>
      <c r="AD414" s="147"/>
      <c r="AE414" s="147"/>
      <c r="AF414" s="147"/>
      <c r="AG414" s="147" t="s">
        <v>184</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245" t="s">
        <v>545</v>
      </c>
      <c r="D415" s="246"/>
      <c r="E415" s="246"/>
      <c r="F415" s="246"/>
      <c r="G415" s="24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186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247" t="s">
        <v>523</v>
      </c>
      <c r="D416" s="248"/>
      <c r="E416" s="248"/>
      <c r="F416" s="248"/>
      <c r="G416" s="248"/>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186</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4" t="s">
        <v>290</v>
      </c>
      <c r="D417" s="157"/>
      <c r="E417" s="158"/>
      <c r="F417" s="156"/>
      <c r="G417" s="156"/>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188</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84" t="s">
        <v>291</v>
      </c>
      <c r="D418" s="157"/>
      <c r="E418" s="158"/>
      <c r="F418" s="156"/>
      <c r="G418" s="156"/>
      <c r="H418" s="156"/>
      <c r="I418" s="156"/>
      <c r="J418" s="156"/>
      <c r="K418" s="156"/>
      <c r="L418" s="156"/>
      <c r="M418" s="156"/>
      <c r="N418" s="156"/>
      <c r="O418" s="156"/>
      <c r="P418" s="156"/>
      <c r="Q418" s="156"/>
      <c r="R418" s="156"/>
      <c r="S418" s="156"/>
      <c r="T418" s="156"/>
      <c r="U418" s="156"/>
      <c r="V418" s="156"/>
      <c r="W418" s="156"/>
      <c r="X418" s="156"/>
      <c r="Y418" s="147"/>
      <c r="Z418" s="147"/>
      <c r="AA418" s="147"/>
      <c r="AB418" s="147"/>
      <c r="AC418" s="147"/>
      <c r="AD418" s="147"/>
      <c r="AE418" s="147"/>
      <c r="AF418" s="147"/>
      <c r="AG418" s="147" t="s">
        <v>188</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84" t="s">
        <v>292</v>
      </c>
      <c r="D419" s="157"/>
      <c r="E419" s="158"/>
      <c r="F419" s="156"/>
      <c r="G419" s="15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188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84" t="s">
        <v>549</v>
      </c>
      <c r="D420" s="157"/>
      <c r="E420" s="158">
        <v>137.02000000000001</v>
      </c>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188</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66">
        <v>49</v>
      </c>
      <c r="B421" s="167" t="s">
        <v>550</v>
      </c>
      <c r="C421" s="183" t="s">
        <v>551</v>
      </c>
      <c r="D421" s="168" t="s">
        <v>194</v>
      </c>
      <c r="E421" s="169">
        <v>193.31</v>
      </c>
      <c r="F421" s="170"/>
      <c r="G421" s="171">
        <f>ROUND(E421*F421,2)</f>
        <v>0</v>
      </c>
      <c r="H421" s="170"/>
      <c r="I421" s="171">
        <f>ROUND(E421*H421,2)</f>
        <v>0</v>
      </c>
      <c r="J421" s="170"/>
      <c r="K421" s="171">
        <f>ROUND(E421*J421,2)</f>
        <v>0</v>
      </c>
      <c r="L421" s="171">
        <v>21</v>
      </c>
      <c r="M421" s="171">
        <f>G421*(1+L421/100)</f>
        <v>0</v>
      </c>
      <c r="N421" s="171">
        <v>8.1999999999999998E-4</v>
      </c>
      <c r="O421" s="171">
        <f>ROUND(E421*N421,2)</f>
        <v>0.16</v>
      </c>
      <c r="P421" s="171">
        <v>2.3E-2</v>
      </c>
      <c r="Q421" s="171">
        <f>ROUND(E421*P421,2)</f>
        <v>4.45</v>
      </c>
      <c r="R421" s="171"/>
      <c r="S421" s="171" t="s">
        <v>181</v>
      </c>
      <c r="T421" s="172" t="s">
        <v>182</v>
      </c>
      <c r="U421" s="156">
        <v>0</v>
      </c>
      <c r="V421" s="156">
        <f>ROUND(E421*U421,2)</f>
        <v>0</v>
      </c>
      <c r="W421" s="156"/>
      <c r="X421" s="156" t="s">
        <v>183</v>
      </c>
      <c r="Y421" s="147"/>
      <c r="Z421" s="147"/>
      <c r="AA421" s="147"/>
      <c r="AB421" s="147"/>
      <c r="AC421" s="147"/>
      <c r="AD421" s="147"/>
      <c r="AE421" s="147"/>
      <c r="AF421" s="147"/>
      <c r="AG421" s="147" t="s">
        <v>184</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245" t="s">
        <v>545</v>
      </c>
      <c r="D422" s="246"/>
      <c r="E422" s="246"/>
      <c r="F422" s="246"/>
      <c r="G422" s="24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186</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247" t="s">
        <v>523</v>
      </c>
      <c r="D423" s="248"/>
      <c r="E423" s="248"/>
      <c r="F423" s="248"/>
      <c r="G423" s="248"/>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186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84" t="s">
        <v>293</v>
      </c>
      <c r="D424" s="157"/>
      <c r="E424" s="158"/>
      <c r="F424" s="156"/>
      <c r="G424" s="156"/>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188</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84" t="s">
        <v>294</v>
      </c>
      <c r="D425" s="157"/>
      <c r="E425" s="158"/>
      <c r="F425" s="156"/>
      <c r="G425" s="156"/>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188</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84" t="s">
        <v>295</v>
      </c>
      <c r="D426" s="157"/>
      <c r="E426" s="158"/>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4" t="s">
        <v>552</v>
      </c>
      <c r="D427" s="157"/>
      <c r="E427" s="158">
        <v>193.31</v>
      </c>
      <c r="F427" s="156"/>
      <c r="G427" s="156"/>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188</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66">
        <v>50</v>
      </c>
      <c r="B428" s="167" t="s">
        <v>553</v>
      </c>
      <c r="C428" s="183" t="s">
        <v>554</v>
      </c>
      <c r="D428" s="168" t="s">
        <v>194</v>
      </c>
      <c r="E428" s="169">
        <v>32.799999999999997</v>
      </c>
      <c r="F428" s="170"/>
      <c r="G428" s="171">
        <f>ROUND(E428*F428,2)</f>
        <v>0</v>
      </c>
      <c r="H428" s="170"/>
      <c r="I428" s="171">
        <f>ROUND(E428*H428,2)</f>
        <v>0</v>
      </c>
      <c r="J428" s="170"/>
      <c r="K428" s="171">
        <f>ROUND(E428*J428,2)</f>
        <v>0</v>
      </c>
      <c r="L428" s="171">
        <v>21</v>
      </c>
      <c r="M428" s="171">
        <f>G428*(1+L428/100)</f>
        <v>0</v>
      </c>
      <c r="N428" s="171">
        <v>1E-3</v>
      </c>
      <c r="O428" s="171">
        <f>ROUND(E428*N428,2)</f>
        <v>0.03</v>
      </c>
      <c r="P428" s="171">
        <v>6.7000000000000004E-2</v>
      </c>
      <c r="Q428" s="171">
        <f>ROUND(E428*P428,2)</f>
        <v>2.2000000000000002</v>
      </c>
      <c r="R428" s="171"/>
      <c r="S428" s="171" t="s">
        <v>181</v>
      </c>
      <c r="T428" s="172" t="s">
        <v>182</v>
      </c>
      <c r="U428" s="156">
        <v>0</v>
      </c>
      <c r="V428" s="156">
        <f>ROUND(E428*U428,2)</f>
        <v>0</v>
      </c>
      <c r="W428" s="156"/>
      <c r="X428" s="156" t="s">
        <v>183</v>
      </c>
      <c r="Y428" s="147"/>
      <c r="Z428" s="147"/>
      <c r="AA428" s="147"/>
      <c r="AB428" s="147"/>
      <c r="AC428" s="147"/>
      <c r="AD428" s="147"/>
      <c r="AE428" s="147"/>
      <c r="AF428" s="147"/>
      <c r="AG428" s="147" t="s">
        <v>184</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45" t="s">
        <v>545</v>
      </c>
      <c r="D429" s="246"/>
      <c r="E429" s="246"/>
      <c r="F429" s="246"/>
      <c r="G429" s="24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186</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47" t="s">
        <v>537</v>
      </c>
      <c r="D430" s="248"/>
      <c r="E430" s="248"/>
      <c r="F430" s="248"/>
      <c r="G430" s="248"/>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186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84" t="s">
        <v>296</v>
      </c>
      <c r="D431" s="157"/>
      <c r="E431" s="158"/>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4" t="s">
        <v>297</v>
      </c>
      <c r="D432" s="157"/>
      <c r="E432" s="158"/>
      <c r="F432" s="156"/>
      <c r="G432" s="15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188</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4" t="s">
        <v>298</v>
      </c>
      <c r="D433" s="157"/>
      <c r="E433" s="158"/>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188</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4" t="s">
        <v>299</v>
      </c>
      <c r="D434" s="157"/>
      <c r="E434" s="158"/>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4" t="s">
        <v>555</v>
      </c>
      <c r="D435" s="157"/>
      <c r="E435" s="158">
        <v>32.799999999999997</v>
      </c>
      <c r="F435" s="156"/>
      <c r="G435" s="156"/>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188</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6">
        <v>51</v>
      </c>
      <c r="B436" s="167" t="s">
        <v>556</v>
      </c>
      <c r="C436" s="183" t="s">
        <v>557</v>
      </c>
      <c r="D436" s="168" t="s">
        <v>558</v>
      </c>
      <c r="E436" s="169">
        <v>150.25</v>
      </c>
      <c r="F436" s="170"/>
      <c r="G436" s="171">
        <f>ROUND(E436*F436,2)</f>
        <v>0</v>
      </c>
      <c r="H436" s="170"/>
      <c r="I436" s="171">
        <f>ROUND(E436*H436,2)</f>
        <v>0</v>
      </c>
      <c r="J436" s="170"/>
      <c r="K436" s="171">
        <f>ROUND(E436*J436,2)</f>
        <v>0</v>
      </c>
      <c r="L436" s="171">
        <v>21</v>
      </c>
      <c r="M436" s="171">
        <f>G436*(1+L436/100)</f>
        <v>0</v>
      </c>
      <c r="N436" s="171">
        <v>0</v>
      </c>
      <c r="O436" s="171">
        <f>ROUND(E436*N436,2)</f>
        <v>0</v>
      </c>
      <c r="P436" s="171">
        <v>1.1129999999999999E-2</v>
      </c>
      <c r="Q436" s="171">
        <f>ROUND(E436*P436,2)</f>
        <v>1.67</v>
      </c>
      <c r="R436" s="171"/>
      <c r="S436" s="171" t="s">
        <v>181</v>
      </c>
      <c r="T436" s="172" t="s">
        <v>182</v>
      </c>
      <c r="U436" s="156">
        <v>0</v>
      </c>
      <c r="V436" s="156">
        <f>ROUND(E436*U436,2)</f>
        <v>0</v>
      </c>
      <c r="W436" s="156"/>
      <c r="X436" s="156" t="s">
        <v>183</v>
      </c>
      <c r="Y436" s="147"/>
      <c r="Z436" s="147"/>
      <c r="AA436" s="147"/>
      <c r="AB436" s="147"/>
      <c r="AC436" s="147"/>
      <c r="AD436" s="147"/>
      <c r="AE436" s="147"/>
      <c r="AF436" s="147"/>
      <c r="AG436" s="147" t="s">
        <v>184</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4" t="s">
        <v>559</v>
      </c>
      <c r="D437" s="157"/>
      <c r="E437" s="158"/>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4" t="s">
        <v>560</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4" t="s">
        <v>561</v>
      </c>
      <c r="D439" s="157"/>
      <c r="E439" s="158"/>
      <c r="F439" s="156"/>
      <c r="G439" s="156"/>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188</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4" t="s">
        <v>562</v>
      </c>
      <c r="D440" s="157"/>
      <c r="E440" s="158"/>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188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4" t="s">
        <v>563</v>
      </c>
      <c r="D441" s="157"/>
      <c r="E441" s="158"/>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4" t="s">
        <v>564</v>
      </c>
      <c r="D442" s="157"/>
      <c r="E442" s="158"/>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84" t="s">
        <v>565</v>
      </c>
      <c r="D443" s="157"/>
      <c r="E443" s="158"/>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4" t="s">
        <v>566</v>
      </c>
      <c r="D444" s="157"/>
      <c r="E444" s="158"/>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4" t="s">
        <v>567</v>
      </c>
      <c r="D445" s="157"/>
      <c r="E445" s="158"/>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188</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4" t="s">
        <v>568</v>
      </c>
      <c r="D446" s="157"/>
      <c r="E446" s="158"/>
      <c r="F446" s="156"/>
      <c r="G446" s="156"/>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188</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4" t="s">
        <v>569</v>
      </c>
      <c r="D447" s="157"/>
      <c r="E447" s="158"/>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4" t="s">
        <v>570</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188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4" t="s">
        <v>571</v>
      </c>
      <c r="D449" s="157"/>
      <c r="E449" s="158"/>
      <c r="F449" s="156"/>
      <c r="G449" s="15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188</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4" t="s">
        <v>572</v>
      </c>
      <c r="D450" s="157"/>
      <c r="E450" s="158"/>
      <c r="F450" s="156"/>
      <c r="G450" s="156"/>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188</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4" t="s">
        <v>573</v>
      </c>
      <c r="D451" s="157"/>
      <c r="E451" s="158"/>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4" t="s">
        <v>572</v>
      </c>
      <c r="D452" s="157"/>
      <c r="E452" s="158"/>
      <c r="F452" s="156"/>
      <c r="G452" s="156"/>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188</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4" t="s">
        <v>574</v>
      </c>
      <c r="D453" s="157"/>
      <c r="E453" s="158"/>
      <c r="F453" s="156"/>
      <c r="G453" s="156"/>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188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4" t="s">
        <v>575</v>
      </c>
      <c r="D454" s="157"/>
      <c r="E454" s="158"/>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188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4" t="s">
        <v>576</v>
      </c>
      <c r="D455" s="157"/>
      <c r="E455" s="158">
        <v>150.25</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6">
        <v>52</v>
      </c>
      <c r="B456" s="167" t="s">
        <v>577</v>
      </c>
      <c r="C456" s="183" t="s">
        <v>578</v>
      </c>
      <c r="D456" s="168" t="s">
        <v>558</v>
      </c>
      <c r="E456" s="169">
        <v>1.05</v>
      </c>
      <c r="F456" s="170"/>
      <c r="G456" s="171">
        <f>ROUND(E456*F456,2)</f>
        <v>0</v>
      </c>
      <c r="H456" s="170"/>
      <c r="I456" s="171">
        <f>ROUND(E456*H456,2)</f>
        <v>0</v>
      </c>
      <c r="J456" s="170"/>
      <c r="K456" s="171">
        <f>ROUND(E456*J456,2)</f>
        <v>0</v>
      </c>
      <c r="L456" s="171">
        <v>21</v>
      </c>
      <c r="M456" s="171">
        <f>G456*(1+L456/100)</f>
        <v>0</v>
      </c>
      <c r="N456" s="171">
        <v>0</v>
      </c>
      <c r="O456" s="171">
        <f>ROUND(E456*N456,2)</f>
        <v>0</v>
      </c>
      <c r="P456" s="171">
        <v>0.16955999999999999</v>
      </c>
      <c r="Q456" s="171">
        <f>ROUND(E456*P456,2)</f>
        <v>0.18</v>
      </c>
      <c r="R456" s="171"/>
      <c r="S456" s="171" t="s">
        <v>181</v>
      </c>
      <c r="T456" s="172" t="s">
        <v>182</v>
      </c>
      <c r="U456" s="156">
        <v>0</v>
      </c>
      <c r="V456" s="156">
        <f>ROUND(E456*U456,2)</f>
        <v>0</v>
      </c>
      <c r="W456" s="156"/>
      <c r="X456" s="156" t="s">
        <v>183</v>
      </c>
      <c r="Y456" s="147"/>
      <c r="Z456" s="147"/>
      <c r="AA456" s="147"/>
      <c r="AB456" s="147"/>
      <c r="AC456" s="147"/>
      <c r="AD456" s="147"/>
      <c r="AE456" s="147"/>
      <c r="AF456" s="147"/>
      <c r="AG456" s="147" t="s">
        <v>184</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4" t="s">
        <v>579</v>
      </c>
      <c r="D457" s="157"/>
      <c r="E457" s="158"/>
      <c r="F457" s="156"/>
      <c r="G457" s="156"/>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188</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4" t="s">
        <v>580</v>
      </c>
      <c r="D458" s="157"/>
      <c r="E458" s="158">
        <v>1.05</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188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ht="22.5" outlineLevel="1" x14ac:dyDescent="0.2">
      <c r="A459" s="166">
        <v>53</v>
      </c>
      <c r="B459" s="167" t="s">
        <v>581</v>
      </c>
      <c r="C459" s="183" t="s">
        <v>582</v>
      </c>
      <c r="D459" s="168" t="s">
        <v>280</v>
      </c>
      <c r="E459" s="169">
        <v>0.108</v>
      </c>
      <c r="F459" s="170"/>
      <c r="G459" s="171">
        <f>ROUND(E459*F459,2)</f>
        <v>0</v>
      </c>
      <c r="H459" s="170"/>
      <c r="I459" s="171">
        <f>ROUND(E459*H459,2)</f>
        <v>0</v>
      </c>
      <c r="J459" s="170"/>
      <c r="K459" s="171">
        <f>ROUND(E459*J459,2)</f>
        <v>0</v>
      </c>
      <c r="L459" s="171">
        <v>21</v>
      </c>
      <c r="M459" s="171">
        <f>G459*(1+L459/100)</f>
        <v>0</v>
      </c>
      <c r="N459" s="171">
        <v>1.82E-3</v>
      </c>
      <c r="O459" s="171">
        <f>ROUND(E459*N459,2)</f>
        <v>0</v>
      </c>
      <c r="P459" s="171">
        <v>1.8</v>
      </c>
      <c r="Q459" s="171">
        <f>ROUND(E459*P459,2)</f>
        <v>0.19</v>
      </c>
      <c r="R459" s="171"/>
      <c r="S459" s="171" t="s">
        <v>181</v>
      </c>
      <c r="T459" s="172" t="s">
        <v>182</v>
      </c>
      <c r="U459" s="156">
        <v>0</v>
      </c>
      <c r="V459" s="156">
        <f>ROUND(E459*U459,2)</f>
        <v>0</v>
      </c>
      <c r="W459" s="156"/>
      <c r="X459" s="156" t="s">
        <v>183</v>
      </c>
      <c r="Y459" s="147"/>
      <c r="Z459" s="147"/>
      <c r="AA459" s="147"/>
      <c r="AB459" s="147"/>
      <c r="AC459" s="147"/>
      <c r="AD459" s="147"/>
      <c r="AE459" s="147"/>
      <c r="AF459" s="147"/>
      <c r="AG459" s="147" t="s">
        <v>184</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245" t="s">
        <v>583</v>
      </c>
      <c r="D460" s="246"/>
      <c r="E460" s="246"/>
      <c r="F460" s="246"/>
      <c r="G460" s="246"/>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186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247" t="s">
        <v>584</v>
      </c>
      <c r="D461" s="248"/>
      <c r="E461" s="248"/>
      <c r="F461" s="248"/>
      <c r="G461" s="248"/>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186</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4" t="s">
        <v>585</v>
      </c>
      <c r="D462" s="157"/>
      <c r="E462" s="158"/>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188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4" t="s">
        <v>586</v>
      </c>
      <c r="D463" s="157"/>
      <c r="E463" s="158">
        <v>0.11</v>
      </c>
      <c r="F463" s="156"/>
      <c r="G463" s="156"/>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188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22.5" outlineLevel="1" x14ac:dyDescent="0.2">
      <c r="A464" s="166">
        <v>54</v>
      </c>
      <c r="B464" s="167" t="s">
        <v>587</v>
      </c>
      <c r="C464" s="183" t="s">
        <v>588</v>
      </c>
      <c r="D464" s="168" t="s">
        <v>194</v>
      </c>
      <c r="E464" s="169">
        <v>76.814999999999998</v>
      </c>
      <c r="F464" s="170"/>
      <c r="G464" s="171">
        <f>ROUND(E464*F464,2)</f>
        <v>0</v>
      </c>
      <c r="H464" s="170"/>
      <c r="I464" s="171">
        <f>ROUND(E464*H464,2)</f>
        <v>0</v>
      </c>
      <c r="J464" s="170"/>
      <c r="K464" s="171">
        <f>ROUND(E464*J464,2)</f>
        <v>0</v>
      </c>
      <c r="L464" s="171">
        <v>21</v>
      </c>
      <c r="M464" s="171">
        <f>G464*(1+L464/100)</f>
        <v>0</v>
      </c>
      <c r="N464" s="171">
        <v>0</v>
      </c>
      <c r="O464" s="171">
        <f>ROUND(E464*N464,2)</f>
        <v>0</v>
      </c>
      <c r="P464" s="171">
        <v>8.8999999999999996E-2</v>
      </c>
      <c r="Q464" s="171">
        <f>ROUND(E464*P464,2)</f>
        <v>6.84</v>
      </c>
      <c r="R464" s="171"/>
      <c r="S464" s="171" t="s">
        <v>181</v>
      </c>
      <c r="T464" s="172" t="s">
        <v>182</v>
      </c>
      <c r="U464" s="156">
        <v>0</v>
      </c>
      <c r="V464" s="156">
        <f>ROUND(E464*U464,2)</f>
        <v>0</v>
      </c>
      <c r="W464" s="156"/>
      <c r="X464" s="156" t="s">
        <v>183</v>
      </c>
      <c r="Y464" s="147"/>
      <c r="Z464" s="147"/>
      <c r="AA464" s="147"/>
      <c r="AB464" s="147"/>
      <c r="AC464" s="147"/>
      <c r="AD464" s="147"/>
      <c r="AE464" s="147"/>
      <c r="AF464" s="147"/>
      <c r="AG464" s="147" t="s">
        <v>184</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245" t="s">
        <v>589</v>
      </c>
      <c r="D465" s="246"/>
      <c r="E465" s="246"/>
      <c r="F465" s="246"/>
      <c r="G465" s="24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186</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247" t="s">
        <v>590</v>
      </c>
      <c r="D466" s="248"/>
      <c r="E466" s="248"/>
      <c r="F466" s="248"/>
      <c r="G466" s="248"/>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186</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4" t="s">
        <v>591</v>
      </c>
      <c r="D467" s="157"/>
      <c r="E467" s="158"/>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188</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4" t="s">
        <v>592</v>
      </c>
      <c r="D468" s="157"/>
      <c r="E468" s="158"/>
      <c r="F468" s="156"/>
      <c r="G468" s="156"/>
      <c r="H468" s="156"/>
      <c r="I468" s="156"/>
      <c r="J468" s="156"/>
      <c r="K468" s="156"/>
      <c r="L468" s="156"/>
      <c r="M468" s="156"/>
      <c r="N468" s="156"/>
      <c r="O468" s="156"/>
      <c r="P468" s="156"/>
      <c r="Q468" s="156"/>
      <c r="R468" s="156"/>
      <c r="S468" s="156"/>
      <c r="T468" s="156"/>
      <c r="U468" s="156"/>
      <c r="V468" s="156"/>
      <c r="W468" s="156"/>
      <c r="X468" s="156"/>
      <c r="Y468" s="147"/>
      <c r="Z468" s="147"/>
      <c r="AA468" s="147"/>
      <c r="AB468" s="147"/>
      <c r="AC468" s="147"/>
      <c r="AD468" s="147"/>
      <c r="AE468" s="147"/>
      <c r="AF468" s="147"/>
      <c r="AG468" s="147" t="s">
        <v>188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4" t="s">
        <v>593</v>
      </c>
      <c r="D469" s="157"/>
      <c r="E469" s="158"/>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4" t="s">
        <v>594</v>
      </c>
      <c r="D470" s="157"/>
      <c r="E470" s="158"/>
      <c r="F470" s="156"/>
      <c r="G470" s="156"/>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188</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4" t="s">
        <v>595</v>
      </c>
      <c r="D471" s="157"/>
      <c r="E471" s="158"/>
      <c r="F471" s="156"/>
      <c r="G471" s="156"/>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188</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4" t="s">
        <v>596</v>
      </c>
      <c r="D472" s="157"/>
      <c r="E472" s="158"/>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188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4" t="s">
        <v>597</v>
      </c>
      <c r="D473" s="157"/>
      <c r="E473" s="158"/>
      <c r="F473" s="156"/>
      <c r="G473" s="15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188</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4" t="s">
        <v>598</v>
      </c>
      <c r="D474" s="157"/>
      <c r="E474" s="158"/>
      <c r="F474" s="156"/>
      <c r="G474" s="156"/>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188</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4" t="s">
        <v>599</v>
      </c>
      <c r="D475" s="157"/>
      <c r="E475" s="158">
        <v>76.81</v>
      </c>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188</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x14ac:dyDescent="0.2">
      <c r="A476" s="160" t="s">
        <v>176</v>
      </c>
      <c r="B476" s="161" t="s">
        <v>83</v>
      </c>
      <c r="C476" s="182" t="s">
        <v>84</v>
      </c>
      <c r="D476" s="162"/>
      <c r="E476" s="163"/>
      <c r="F476" s="164"/>
      <c r="G476" s="164">
        <f>SUMIF(AG477:AG478,"&lt;&gt;NOR",G477:G478)</f>
        <v>0</v>
      </c>
      <c r="H476" s="164"/>
      <c r="I476" s="164">
        <f>SUM(I477:I478)</f>
        <v>0</v>
      </c>
      <c r="J476" s="164"/>
      <c r="K476" s="164">
        <f>SUM(K477:K478)</f>
        <v>0</v>
      </c>
      <c r="L476" s="164"/>
      <c r="M476" s="164">
        <f>SUM(M477:M478)</f>
        <v>0</v>
      </c>
      <c r="N476" s="164"/>
      <c r="O476" s="164">
        <f>SUM(O477:O478)</f>
        <v>0</v>
      </c>
      <c r="P476" s="164"/>
      <c r="Q476" s="164">
        <f>SUM(Q477:Q478)</f>
        <v>0</v>
      </c>
      <c r="R476" s="164"/>
      <c r="S476" s="164"/>
      <c r="T476" s="165"/>
      <c r="U476" s="159"/>
      <c r="V476" s="159">
        <f>SUM(V477:V478)</f>
        <v>0</v>
      </c>
      <c r="W476" s="159"/>
      <c r="X476" s="159"/>
      <c r="AG476" t="s">
        <v>177</v>
      </c>
    </row>
    <row r="477" spans="1:60" ht="22.5" outlineLevel="1" x14ac:dyDescent="0.2">
      <c r="A477" s="166">
        <v>55</v>
      </c>
      <c r="B477" s="167" t="s">
        <v>600</v>
      </c>
      <c r="C477" s="183" t="s">
        <v>601</v>
      </c>
      <c r="D477" s="168" t="s">
        <v>201</v>
      </c>
      <c r="E477" s="169">
        <v>163.25577999999999</v>
      </c>
      <c r="F477" s="170"/>
      <c r="G477" s="171">
        <f>ROUND(E477*F477,2)</f>
        <v>0</v>
      </c>
      <c r="H477" s="170"/>
      <c r="I477" s="171">
        <f>ROUND(E477*H477,2)</f>
        <v>0</v>
      </c>
      <c r="J477" s="170"/>
      <c r="K477" s="171">
        <f>ROUND(E477*J477,2)</f>
        <v>0</v>
      </c>
      <c r="L477" s="171">
        <v>21</v>
      </c>
      <c r="M477" s="171">
        <f>G477*(1+L477/100)</f>
        <v>0</v>
      </c>
      <c r="N477" s="171">
        <v>0</v>
      </c>
      <c r="O477" s="171">
        <f>ROUND(E477*N477,2)</f>
        <v>0</v>
      </c>
      <c r="P477" s="171">
        <v>0</v>
      </c>
      <c r="Q477" s="171">
        <f>ROUND(E477*P477,2)</f>
        <v>0</v>
      </c>
      <c r="R477" s="171"/>
      <c r="S477" s="171" t="s">
        <v>181</v>
      </c>
      <c r="T477" s="172" t="s">
        <v>182</v>
      </c>
      <c r="U477" s="156">
        <v>0</v>
      </c>
      <c r="V477" s="156">
        <f>ROUND(E477*U477,2)</f>
        <v>0</v>
      </c>
      <c r="W477" s="156"/>
      <c r="X477" s="156" t="s">
        <v>183</v>
      </c>
      <c r="Y477" s="147"/>
      <c r="Z477" s="147"/>
      <c r="AA477" s="147"/>
      <c r="AB477" s="147"/>
      <c r="AC477" s="147"/>
      <c r="AD477" s="147"/>
      <c r="AE477" s="147"/>
      <c r="AF477" s="147"/>
      <c r="AG477" s="147" t="s">
        <v>184</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245" t="s">
        <v>602</v>
      </c>
      <c r="D478" s="246"/>
      <c r="E478" s="246"/>
      <c r="F478" s="246"/>
      <c r="G478" s="24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186</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x14ac:dyDescent="0.2">
      <c r="A479" s="160" t="s">
        <v>176</v>
      </c>
      <c r="B479" s="161" t="s">
        <v>104</v>
      </c>
      <c r="C479" s="182" t="s">
        <v>105</v>
      </c>
      <c r="D479" s="162"/>
      <c r="E479" s="163"/>
      <c r="F479" s="164"/>
      <c r="G479" s="164">
        <f>SUMIF(AG480:AG537,"&lt;&gt;NOR",G480:G537)</f>
        <v>0</v>
      </c>
      <c r="H479" s="164"/>
      <c r="I479" s="164">
        <f>SUM(I480:I537)</f>
        <v>0</v>
      </c>
      <c r="J479" s="164"/>
      <c r="K479" s="164">
        <f>SUM(K480:K537)</f>
        <v>0</v>
      </c>
      <c r="L479" s="164"/>
      <c r="M479" s="164">
        <f>SUM(M480:M537)</f>
        <v>0</v>
      </c>
      <c r="N479" s="164"/>
      <c r="O479" s="164">
        <f>SUM(O480:O537)</f>
        <v>10.08</v>
      </c>
      <c r="P479" s="164"/>
      <c r="Q479" s="164">
        <f>SUM(Q480:Q537)</f>
        <v>16.11</v>
      </c>
      <c r="R479" s="164"/>
      <c r="S479" s="164"/>
      <c r="T479" s="165"/>
      <c r="U479" s="159"/>
      <c r="V479" s="159">
        <f>SUM(V480:V537)</f>
        <v>0</v>
      </c>
      <c r="W479" s="159"/>
      <c r="X479" s="159"/>
      <c r="AG479" t="s">
        <v>177</v>
      </c>
    </row>
    <row r="480" spans="1:60" ht="22.5" outlineLevel="1" x14ac:dyDescent="0.2">
      <c r="A480" s="166">
        <v>56</v>
      </c>
      <c r="B480" s="167" t="s">
        <v>603</v>
      </c>
      <c r="C480" s="183" t="s">
        <v>604</v>
      </c>
      <c r="D480" s="168" t="s">
        <v>194</v>
      </c>
      <c r="E480" s="169">
        <v>1611.02</v>
      </c>
      <c r="F480" s="170"/>
      <c r="G480" s="171">
        <f>ROUND(E480*F480,2)</f>
        <v>0</v>
      </c>
      <c r="H480" s="170"/>
      <c r="I480" s="171">
        <f>ROUND(E480*H480,2)</f>
        <v>0</v>
      </c>
      <c r="J480" s="170"/>
      <c r="K480" s="171">
        <f>ROUND(E480*J480,2)</f>
        <v>0</v>
      </c>
      <c r="L480" s="171">
        <v>21</v>
      </c>
      <c r="M480" s="171">
        <f>G480*(1+L480/100)</f>
        <v>0</v>
      </c>
      <c r="N480" s="171">
        <v>0</v>
      </c>
      <c r="O480" s="171">
        <f>ROUND(E480*N480,2)</f>
        <v>0</v>
      </c>
      <c r="P480" s="171">
        <v>0.01</v>
      </c>
      <c r="Q480" s="171">
        <f>ROUND(E480*P480,2)</f>
        <v>16.11</v>
      </c>
      <c r="R480" s="171"/>
      <c r="S480" s="171" t="s">
        <v>181</v>
      </c>
      <c r="T480" s="172" t="s">
        <v>182</v>
      </c>
      <c r="U480" s="156">
        <v>0</v>
      </c>
      <c r="V480" s="156">
        <f>ROUND(E480*U480,2)</f>
        <v>0</v>
      </c>
      <c r="W480" s="156"/>
      <c r="X480" s="156" t="s">
        <v>183</v>
      </c>
      <c r="Y480" s="147"/>
      <c r="Z480" s="147"/>
      <c r="AA480" s="147"/>
      <c r="AB480" s="147"/>
      <c r="AC480" s="147"/>
      <c r="AD480" s="147"/>
      <c r="AE480" s="147"/>
      <c r="AF480" s="147"/>
      <c r="AG480" s="147" t="s">
        <v>605</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4" t="s">
        <v>606</v>
      </c>
      <c r="D481" s="157"/>
      <c r="E481" s="158"/>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188</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4" t="s">
        <v>607</v>
      </c>
      <c r="D482" s="157"/>
      <c r="E482" s="158"/>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188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84" t="s">
        <v>608</v>
      </c>
      <c r="D483" s="157"/>
      <c r="E483" s="158">
        <v>1611.02</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188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ht="22.5" outlineLevel="1" x14ac:dyDescent="0.2">
      <c r="A484" s="166">
        <v>57</v>
      </c>
      <c r="B484" s="167" t="s">
        <v>609</v>
      </c>
      <c r="C484" s="183" t="s">
        <v>610</v>
      </c>
      <c r="D484" s="168" t="s">
        <v>194</v>
      </c>
      <c r="E484" s="169">
        <v>375.22</v>
      </c>
      <c r="F484" s="170"/>
      <c r="G484" s="171">
        <f>ROUND(E484*F484,2)</f>
        <v>0</v>
      </c>
      <c r="H484" s="170"/>
      <c r="I484" s="171">
        <f>ROUND(E484*H484,2)</f>
        <v>0</v>
      </c>
      <c r="J484" s="170"/>
      <c r="K484" s="171">
        <f>ROUND(E484*J484,2)</f>
        <v>0</v>
      </c>
      <c r="L484" s="171">
        <v>21</v>
      </c>
      <c r="M484" s="171">
        <f>G484*(1+L484/100)</f>
        <v>0</v>
      </c>
      <c r="N484" s="171">
        <v>3.3E-4</v>
      </c>
      <c r="O484" s="171">
        <f>ROUND(E484*N484,2)</f>
        <v>0.12</v>
      </c>
      <c r="P484" s="171">
        <v>0</v>
      </c>
      <c r="Q484" s="171">
        <f>ROUND(E484*P484,2)</f>
        <v>0</v>
      </c>
      <c r="R484" s="171"/>
      <c r="S484" s="171" t="s">
        <v>181</v>
      </c>
      <c r="T484" s="172" t="s">
        <v>182</v>
      </c>
      <c r="U484" s="156">
        <v>0</v>
      </c>
      <c r="V484" s="156">
        <f>ROUND(E484*U484,2)</f>
        <v>0</v>
      </c>
      <c r="W484" s="156"/>
      <c r="X484" s="156" t="s">
        <v>183</v>
      </c>
      <c r="Y484" s="147"/>
      <c r="Z484" s="147"/>
      <c r="AA484" s="147"/>
      <c r="AB484" s="147"/>
      <c r="AC484" s="147"/>
      <c r="AD484" s="147"/>
      <c r="AE484" s="147"/>
      <c r="AF484" s="147"/>
      <c r="AG484" s="147" t="s">
        <v>605</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84" t="s">
        <v>611</v>
      </c>
      <c r="D485" s="157"/>
      <c r="E485" s="158"/>
      <c r="F485" s="156"/>
      <c r="G485" s="156"/>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188</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4" t="s">
        <v>612</v>
      </c>
      <c r="D486" s="157"/>
      <c r="E486" s="158">
        <v>375.22</v>
      </c>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188</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66">
        <v>58</v>
      </c>
      <c r="B487" s="167" t="s">
        <v>613</v>
      </c>
      <c r="C487" s="183" t="s">
        <v>614</v>
      </c>
      <c r="D487" s="168" t="s">
        <v>194</v>
      </c>
      <c r="E487" s="169">
        <v>375.22</v>
      </c>
      <c r="F487" s="170"/>
      <c r="G487" s="171">
        <f>ROUND(E487*F487,2)</f>
        <v>0</v>
      </c>
      <c r="H487" s="170"/>
      <c r="I487" s="171">
        <f>ROUND(E487*H487,2)</f>
        <v>0</v>
      </c>
      <c r="J487" s="170"/>
      <c r="K487" s="171">
        <f>ROUND(E487*J487,2)</f>
        <v>0</v>
      </c>
      <c r="L487" s="171">
        <v>21</v>
      </c>
      <c r="M487" s="171">
        <f>G487*(1+L487/100)</f>
        <v>0</v>
      </c>
      <c r="N487" s="171">
        <v>3.6000000000000002E-4</v>
      </c>
      <c r="O487" s="171">
        <f>ROUND(E487*N487,2)</f>
        <v>0.14000000000000001</v>
      </c>
      <c r="P487" s="171">
        <v>0</v>
      </c>
      <c r="Q487" s="171">
        <f>ROUND(E487*P487,2)</f>
        <v>0</v>
      </c>
      <c r="R487" s="171"/>
      <c r="S487" s="171" t="s">
        <v>181</v>
      </c>
      <c r="T487" s="172" t="s">
        <v>182</v>
      </c>
      <c r="U487" s="156">
        <v>0</v>
      </c>
      <c r="V487" s="156">
        <f>ROUND(E487*U487,2)</f>
        <v>0</v>
      </c>
      <c r="W487" s="156"/>
      <c r="X487" s="156" t="s">
        <v>183</v>
      </c>
      <c r="Y487" s="147"/>
      <c r="Z487" s="147"/>
      <c r="AA487" s="147"/>
      <c r="AB487" s="147"/>
      <c r="AC487" s="147"/>
      <c r="AD487" s="147"/>
      <c r="AE487" s="147"/>
      <c r="AF487" s="147"/>
      <c r="AG487" s="147" t="s">
        <v>605</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4" t="s">
        <v>611</v>
      </c>
      <c r="D488" s="157"/>
      <c r="E488" s="158"/>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4" t="s">
        <v>612</v>
      </c>
      <c r="D489" s="157"/>
      <c r="E489" s="158">
        <v>375.22</v>
      </c>
      <c r="F489" s="156"/>
      <c r="G489" s="156"/>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188</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ht="22.5" outlineLevel="1" x14ac:dyDescent="0.2">
      <c r="A490" s="166">
        <v>59</v>
      </c>
      <c r="B490" s="167" t="s">
        <v>615</v>
      </c>
      <c r="C490" s="183" t="s">
        <v>616</v>
      </c>
      <c r="D490" s="168" t="s">
        <v>194</v>
      </c>
      <c r="E490" s="169">
        <v>1560.34</v>
      </c>
      <c r="F490" s="170"/>
      <c r="G490" s="171">
        <f>ROUND(E490*F490,2)</f>
        <v>0</v>
      </c>
      <c r="H490" s="170"/>
      <c r="I490" s="171">
        <f>ROUND(E490*H490,2)</f>
        <v>0</v>
      </c>
      <c r="J490" s="170"/>
      <c r="K490" s="171">
        <f>ROUND(E490*J490,2)</f>
        <v>0</v>
      </c>
      <c r="L490" s="171">
        <v>21</v>
      </c>
      <c r="M490" s="171">
        <f>G490*(1+L490/100)</f>
        <v>0</v>
      </c>
      <c r="N490" s="171">
        <v>0</v>
      </c>
      <c r="O490" s="171">
        <f>ROUND(E490*N490,2)</f>
        <v>0</v>
      </c>
      <c r="P490" s="171">
        <v>0</v>
      </c>
      <c r="Q490" s="171">
        <f>ROUND(E490*P490,2)</f>
        <v>0</v>
      </c>
      <c r="R490" s="171"/>
      <c r="S490" s="171" t="s">
        <v>181</v>
      </c>
      <c r="T490" s="172" t="s">
        <v>182</v>
      </c>
      <c r="U490" s="156">
        <v>0</v>
      </c>
      <c r="V490" s="156">
        <f>ROUND(E490*U490,2)</f>
        <v>0</v>
      </c>
      <c r="W490" s="156"/>
      <c r="X490" s="156" t="s">
        <v>183</v>
      </c>
      <c r="Y490" s="147"/>
      <c r="Z490" s="147"/>
      <c r="AA490" s="147"/>
      <c r="AB490" s="147"/>
      <c r="AC490" s="147"/>
      <c r="AD490" s="147"/>
      <c r="AE490" s="147"/>
      <c r="AF490" s="147"/>
      <c r="AG490" s="147" t="s">
        <v>605</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245" t="s">
        <v>617</v>
      </c>
      <c r="D491" s="246"/>
      <c r="E491" s="246"/>
      <c r="F491" s="246"/>
      <c r="G491" s="24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186</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4" t="s">
        <v>618</v>
      </c>
      <c r="D492" s="157"/>
      <c r="E492" s="158"/>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188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4" t="s">
        <v>619</v>
      </c>
      <c r="D493" s="157"/>
      <c r="E493" s="158"/>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4" t="s">
        <v>620</v>
      </c>
      <c r="D494" s="157"/>
      <c r="E494" s="158">
        <v>1560.34</v>
      </c>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188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2.5" outlineLevel="1" x14ac:dyDescent="0.2">
      <c r="A495" s="166">
        <v>60</v>
      </c>
      <c r="B495" s="167" t="s">
        <v>621</v>
      </c>
      <c r="C495" s="183" t="s">
        <v>622</v>
      </c>
      <c r="D495" s="168" t="s">
        <v>558</v>
      </c>
      <c r="E495" s="169">
        <v>337</v>
      </c>
      <c r="F495" s="170"/>
      <c r="G495" s="171">
        <f>ROUND(E495*F495,2)</f>
        <v>0</v>
      </c>
      <c r="H495" s="170"/>
      <c r="I495" s="171">
        <f>ROUND(E495*H495,2)</f>
        <v>0</v>
      </c>
      <c r="J495" s="170"/>
      <c r="K495" s="171">
        <f>ROUND(E495*J495,2)</f>
        <v>0</v>
      </c>
      <c r="L495" s="171">
        <v>21</v>
      </c>
      <c r="M495" s="171">
        <f>G495*(1+L495/100)</f>
        <v>0</v>
      </c>
      <c r="N495" s="171">
        <v>1.8400000000000001E-3</v>
      </c>
      <c r="O495" s="171">
        <f>ROUND(E495*N495,2)</f>
        <v>0.62</v>
      </c>
      <c r="P495" s="171">
        <v>0</v>
      </c>
      <c r="Q495" s="171">
        <f>ROUND(E495*P495,2)</f>
        <v>0</v>
      </c>
      <c r="R495" s="171"/>
      <c r="S495" s="171" t="s">
        <v>181</v>
      </c>
      <c r="T495" s="172" t="s">
        <v>182</v>
      </c>
      <c r="U495" s="156">
        <v>0</v>
      </c>
      <c r="V495" s="156">
        <f>ROUND(E495*U495,2)</f>
        <v>0</v>
      </c>
      <c r="W495" s="156"/>
      <c r="X495" s="156" t="s">
        <v>183</v>
      </c>
      <c r="Y495" s="147"/>
      <c r="Z495" s="147"/>
      <c r="AA495" s="147"/>
      <c r="AB495" s="147"/>
      <c r="AC495" s="147"/>
      <c r="AD495" s="147"/>
      <c r="AE495" s="147"/>
      <c r="AF495" s="147"/>
      <c r="AG495" s="147" t="s">
        <v>605</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245" t="s">
        <v>623</v>
      </c>
      <c r="D496" s="246"/>
      <c r="E496" s="246"/>
      <c r="F496" s="246"/>
      <c r="G496" s="246"/>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186</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247" t="s">
        <v>624</v>
      </c>
      <c r="D497" s="248"/>
      <c r="E497" s="248"/>
      <c r="F497" s="248"/>
      <c r="G497" s="248"/>
      <c r="H497" s="156"/>
      <c r="I497" s="156"/>
      <c r="J497" s="156"/>
      <c r="K497" s="156"/>
      <c r="L497" s="156"/>
      <c r="M497" s="156"/>
      <c r="N497" s="156"/>
      <c r="O497" s="156"/>
      <c r="P497" s="156"/>
      <c r="Q497" s="156"/>
      <c r="R497" s="156"/>
      <c r="S497" s="156"/>
      <c r="T497" s="156"/>
      <c r="U497" s="156"/>
      <c r="V497" s="156"/>
      <c r="W497" s="156"/>
      <c r="X497" s="156"/>
      <c r="Y497" s="147"/>
      <c r="Z497" s="147"/>
      <c r="AA497" s="147"/>
      <c r="AB497" s="147"/>
      <c r="AC497" s="147"/>
      <c r="AD497" s="147"/>
      <c r="AE497" s="147"/>
      <c r="AF497" s="147"/>
      <c r="AG497" s="147" t="s">
        <v>186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4" t="s">
        <v>625</v>
      </c>
      <c r="D498" s="157"/>
      <c r="E498" s="158"/>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188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4" t="s">
        <v>626</v>
      </c>
      <c r="D499" s="157"/>
      <c r="E499" s="158">
        <v>337</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188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ht="22.5" outlineLevel="1" x14ac:dyDescent="0.2">
      <c r="A500" s="166">
        <v>61</v>
      </c>
      <c r="B500" s="167" t="s">
        <v>627</v>
      </c>
      <c r="C500" s="183" t="s">
        <v>628</v>
      </c>
      <c r="D500" s="168" t="s">
        <v>558</v>
      </c>
      <c r="E500" s="169">
        <v>79.680000000000007</v>
      </c>
      <c r="F500" s="170"/>
      <c r="G500" s="171">
        <f>ROUND(E500*F500,2)</f>
        <v>0</v>
      </c>
      <c r="H500" s="170"/>
      <c r="I500" s="171">
        <f>ROUND(E500*H500,2)</f>
        <v>0</v>
      </c>
      <c r="J500" s="170"/>
      <c r="K500" s="171">
        <f>ROUND(E500*J500,2)</f>
        <v>0</v>
      </c>
      <c r="L500" s="171">
        <v>21</v>
      </c>
      <c r="M500" s="171">
        <f>G500*(1+L500/100)</f>
        <v>0</v>
      </c>
      <c r="N500" s="171">
        <v>5.8E-4</v>
      </c>
      <c r="O500" s="171">
        <f>ROUND(E500*N500,2)</f>
        <v>0.05</v>
      </c>
      <c r="P500" s="171">
        <v>0</v>
      </c>
      <c r="Q500" s="171">
        <f>ROUND(E500*P500,2)</f>
        <v>0</v>
      </c>
      <c r="R500" s="171"/>
      <c r="S500" s="171" t="s">
        <v>181</v>
      </c>
      <c r="T500" s="172" t="s">
        <v>182</v>
      </c>
      <c r="U500" s="156">
        <v>0</v>
      </c>
      <c r="V500" s="156">
        <f>ROUND(E500*U500,2)</f>
        <v>0</v>
      </c>
      <c r="W500" s="156"/>
      <c r="X500" s="156" t="s">
        <v>183</v>
      </c>
      <c r="Y500" s="147"/>
      <c r="Z500" s="147"/>
      <c r="AA500" s="147"/>
      <c r="AB500" s="147"/>
      <c r="AC500" s="147"/>
      <c r="AD500" s="147"/>
      <c r="AE500" s="147"/>
      <c r="AF500" s="147"/>
      <c r="AG500" s="147" t="s">
        <v>605</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245" t="s">
        <v>623</v>
      </c>
      <c r="D501" s="246"/>
      <c r="E501" s="246"/>
      <c r="F501" s="246"/>
      <c r="G501" s="246"/>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186</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247" t="s">
        <v>629</v>
      </c>
      <c r="D502" s="248"/>
      <c r="E502" s="248"/>
      <c r="F502" s="248"/>
      <c r="G502" s="248"/>
      <c r="H502" s="156"/>
      <c r="I502" s="156"/>
      <c r="J502" s="156"/>
      <c r="K502" s="156"/>
      <c r="L502" s="156"/>
      <c r="M502" s="156"/>
      <c r="N502" s="156"/>
      <c r="O502" s="156"/>
      <c r="P502" s="156"/>
      <c r="Q502" s="156"/>
      <c r="R502" s="156"/>
      <c r="S502" s="156"/>
      <c r="T502" s="156"/>
      <c r="U502" s="156"/>
      <c r="V502" s="156"/>
      <c r="W502" s="156"/>
      <c r="X502" s="156"/>
      <c r="Y502" s="147"/>
      <c r="Z502" s="147"/>
      <c r="AA502" s="147"/>
      <c r="AB502" s="147"/>
      <c r="AC502" s="147"/>
      <c r="AD502" s="147"/>
      <c r="AE502" s="147"/>
      <c r="AF502" s="147"/>
      <c r="AG502" s="147" t="s">
        <v>186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4" t="s">
        <v>630</v>
      </c>
      <c r="D503" s="157"/>
      <c r="E503" s="158"/>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188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4" t="s">
        <v>631</v>
      </c>
      <c r="D504" s="157"/>
      <c r="E504" s="158">
        <v>79.680000000000007</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188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ht="22.5" outlineLevel="1" x14ac:dyDescent="0.2">
      <c r="A505" s="166">
        <v>62</v>
      </c>
      <c r="B505" s="167" t="s">
        <v>632</v>
      </c>
      <c r="C505" s="183" t="s">
        <v>633</v>
      </c>
      <c r="D505" s="168" t="s">
        <v>558</v>
      </c>
      <c r="E505" s="169">
        <v>780.68</v>
      </c>
      <c r="F505" s="170"/>
      <c r="G505" s="171">
        <f>ROUND(E505*F505,2)</f>
        <v>0</v>
      </c>
      <c r="H505" s="170"/>
      <c r="I505" s="171">
        <f>ROUND(E505*H505,2)</f>
        <v>0</v>
      </c>
      <c r="J505" s="170"/>
      <c r="K505" s="171">
        <f>ROUND(E505*J505,2)</f>
        <v>0</v>
      </c>
      <c r="L505" s="171">
        <v>21</v>
      </c>
      <c r="M505" s="171">
        <f>G505*(1+L505/100)</f>
        <v>0</v>
      </c>
      <c r="N505" s="171">
        <v>7.6000000000000004E-4</v>
      </c>
      <c r="O505" s="171">
        <f>ROUND(E505*N505,2)</f>
        <v>0.59</v>
      </c>
      <c r="P505" s="171">
        <v>0</v>
      </c>
      <c r="Q505" s="171">
        <f>ROUND(E505*P505,2)</f>
        <v>0</v>
      </c>
      <c r="R505" s="171"/>
      <c r="S505" s="171" t="s">
        <v>181</v>
      </c>
      <c r="T505" s="172" t="s">
        <v>182</v>
      </c>
      <c r="U505" s="156">
        <v>0</v>
      </c>
      <c r="V505" s="156">
        <f>ROUND(E505*U505,2)</f>
        <v>0</v>
      </c>
      <c r="W505" s="156"/>
      <c r="X505" s="156" t="s">
        <v>183</v>
      </c>
      <c r="Y505" s="147"/>
      <c r="Z505" s="147"/>
      <c r="AA505" s="147"/>
      <c r="AB505" s="147"/>
      <c r="AC505" s="147"/>
      <c r="AD505" s="147"/>
      <c r="AE505" s="147"/>
      <c r="AF505" s="147"/>
      <c r="AG505" s="147" t="s">
        <v>605</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245" t="s">
        <v>623</v>
      </c>
      <c r="D506" s="246"/>
      <c r="E506" s="246"/>
      <c r="F506" s="246"/>
      <c r="G506" s="24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186</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247" t="s">
        <v>634</v>
      </c>
      <c r="D507" s="248"/>
      <c r="E507" s="248"/>
      <c r="F507" s="248"/>
      <c r="G507" s="248"/>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186</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4" t="s">
        <v>635</v>
      </c>
      <c r="D508" s="157"/>
      <c r="E508" s="158"/>
      <c r="F508" s="156"/>
      <c r="G508" s="156"/>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188</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4" t="s">
        <v>636</v>
      </c>
      <c r="D509" s="157"/>
      <c r="E509" s="158">
        <v>780.68</v>
      </c>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188</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2.5" outlineLevel="1" x14ac:dyDescent="0.2">
      <c r="A510" s="166">
        <v>63</v>
      </c>
      <c r="B510" s="167" t="s">
        <v>637</v>
      </c>
      <c r="C510" s="183" t="s">
        <v>638</v>
      </c>
      <c r="D510" s="168" t="s">
        <v>194</v>
      </c>
      <c r="E510" s="169">
        <v>1530.34</v>
      </c>
      <c r="F510" s="170"/>
      <c r="G510" s="171">
        <f>ROUND(E510*F510,2)</f>
        <v>0</v>
      </c>
      <c r="H510" s="170"/>
      <c r="I510" s="171">
        <f>ROUND(E510*H510,2)</f>
        <v>0</v>
      </c>
      <c r="J510" s="170"/>
      <c r="K510" s="171">
        <f>ROUND(E510*J510,2)</f>
        <v>0</v>
      </c>
      <c r="L510" s="171">
        <v>21</v>
      </c>
      <c r="M510" s="171">
        <f>G510*(1+L510/100)</f>
        <v>0</v>
      </c>
      <c r="N510" s="171">
        <v>3.2000000000000003E-4</v>
      </c>
      <c r="O510" s="171">
        <f>ROUND(E510*N510,2)</f>
        <v>0.49</v>
      </c>
      <c r="P510" s="171">
        <v>0</v>
      </c>
      <c r="Q510" s="171">
        <f>ROUND(E510*P510,2)</f>
        <v>0</v>
      </c>
      <c r="R510" s="171"/>
      <c r="S510" s="171" t="s">
        <v>181</v>
      </c>
      <c r="T510" s="172" t="s">
        <v>182</v>
      </c>
      <c r="U510" s="156">
        <v>0</v>
      </c>
      <c r="V510" s="156">
        <f>ROUND(E510*U510,2)</f>
        <v>0</v>
      </c>
      <c r="W510" s="156"/>
      <c r="X510" s="156" t="s">
        <v>183</v>
      </c>
      <c r="Y510" s="147"/>
      <c r="Z510" s="147"/>
      <c r="AA510" s="147"/>
      <c r="AB510" s="147"/>
      <c r="AC510" s="147"/>
      <c r="AD510" s="147"/>
      <c r="AE510" s="147"/>
      <c r="AF510" s="147"/>
      <c r="AG510" s="147" t="s">
        <v>605</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84" t="s">
        <v>639</v>
      </c>
      <c r="D511" s="157"/>
      <c r="E511" s="158"/>
      <c r="F511" s="156"/>
      <c r="G511" s="156"/>
      <c r="H511" s="156"/>
      <c r="I511" s="156"/>
      <c r="J511" s="156"/>
      <c r="K511" s="156"/>
      <c r="L511" s="156"/>
      <c r="M511" s="156"/>
      <c r="N511" s="156"/>
      <c r="O511" s="156"/>
      <c r="P511" s="156"/>
      <c r="Q511" s="156"/>
      <c r="R511" s="156"/>
      <c r="S511" s="156"/>
      <c r="T511" s="156"/>
      <c r="U511" s="156"/>
      <c r="V511" s="156"/>
      <c r="W511" s="156"/>
      <c r="X511" s="156"/>
      <c r="Y511" s="147"/>
      <c r="Z511" s="147"/>
      <c r="AA511" s="147"/>
      <c r="AB511" s="147"/>
      <c r="AC511" s="147"/>
      <c r="AD511" s="147"/>
      <c r="AE511" s="147"/>
      <c r="AF511" s="147"/>
      <c r="AG511" s="147" t="s">
        <v>188</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84" t="s">
        <v>619</v>
      </c>
      <c r="D512" s="157"/>
      <c r="E512" s="158"/>
      <c r="F512" s="156"/>
      <c r="G512" s="156"/>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188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4" t="s">
        <v>640</v>
      </c>
      <c r="D513" s="157"/>
      <c r="E513" s="158">
        <v>1530.34</v>
      </c>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188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ht="22.5" outlineLevel="1" x14ac:dyDescent="0.2">
      <c r="A514" s="166">
        <v>64</v>
      </c>
      <c r="B514" s="167" t="s">
        <v>641</v>
      </c>
      <c r="C514" s="183" t="s">
        <v>642</v>
      </c>
      <c r="D514" s="168" t="s">
        <v>194</v>
      </c>
      <c r="E514" s="169">
        <v>199.08</v>
      </c>
      <c r="F514" s="170"/>
      <c r="G514" s="171">
        <f>ROUND(E514*F514,2)</f>
        <v>0</v>
      </c>
      <c r="H514" s="170"/>
      <c r="I514" s="171">
        <f>ROUND(E514*H514,2)</f>
        <v>0</v>
      </c>
      <c r="J514" s="170"/>
      <c r="K514" s="171">
        <f>ROUND(E514*J514,2)</f>
        <v>0</v>
      </c>
      <c r="L514" s="171">
        <v>21</v>
      </c>
      <c r="M514" s="171">
        <f>G514*(1+L514/100)</f>
        <v>0</v>
      </c>
      <c r="N514" s="171">
        <v>3.5E-4</v>
      </c>
      <c r="O514" s="171">
        <f>ROUND(E514*N514,2)</f>
        <v>7.0000000000000007E-2</v>
      </c>
      <c r="P514" s="171">
        <v>0</v>
      </c>
      <c r="Q514" s="171">
        <f>ROUND(E514*P514,2)</f>
        <v>0</v>
      </c>
      <c r="R514" s="171"/>
      <c r="S514" s="171" t="s">
        <v>181</v>
      </c>
      <c r="T514" s="172" t="s">
        <v>182</v>
      </c>
      <c r="U514" s="156">
        <v>0</v>
      </c>
      <c r="V514" s="156">
        <f>ROUND(E514*U514,2)</f>
        <v>0</v>
      </c>
      <c r="W514" s="156"/>
      <c r="X514" s="156" t="s">
        <v>183</v>
      </c>
      <c r="Y514" s="147"/>
      <c r="Z514" s="147"/>
      <c r="AA514" s="147"/>
      <c r="AB514" s="147"/>
      <c r="AC514" s="147"/>
      <c r="AD514" s="147"/>
      <c r="AE514" s="147"/>
      <c r="AF514" s="147"/>
      <c r="AG514" s="147" t="s">
        <v>605</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245" t="s">
        <v>643</v>
      </c>
      <c r="D515" s="246"/>
      <c r="E515" s="246"/>
      <c r="F515" s="246"/>
      <c r="G515" s="246"/>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186</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4" t="s">
        <v>644</v>
      </c>
      <c r="D516" s="157"/>
      <c r="E516" s="158"/>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188</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4" t="s">
        <v>645</v>
      </c>
      <c r="D517" s="157"/>
      <c r="E517" s="158">
        <v>199.08</v>
      </c>
      <c r="F517" s="156"/>
      <c r="G517" s="156"/>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188</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ht="22.5" outlineLevel="1" x14ac:dyDescent="0.2">
      <c r="A518" s="166">
        <v>65</v>
      </c>
      <c r="B518" s="167" t="s">
        <v>646</v>
      </c>
      <c r="C518" s="183" t="s">
        <v>647</v>
      </c>
      <c r="D518" s="168" t="s">
        <v>194</v>
      </c>
      <c r="E518" s="169">
        <v>199.08</v>
      </c>
      <c r="F518" s="170"/>
      <c r="G518" s="171">
        <f>ROUND(E518*F518,2)</f>
        <v>0</v>
      </c>
      <c r="H518" s="170"/>
      <c r="I518" s="171">
        <f>ROUND(E518*H518,2)</f>
        <v>0</v>
      </c>
      <c r="J518" s="170"/>
      <c r="K518" s="171">
        <f>ROUND(E518*J518,2)</f>
        <v>0</v>
      </c>
      <c r="L518" s="171">
        <v>21</v>
      </c>
      <c r="M518" s="171">
        <f>G518*(1+L518/100)</f>
        <v>0</v>
      </c>
      <c r="N518" s="171">
        <v>4.2000000000000002E-4</v>
      </c>
      <c r="O518" s="171">
        <f>ROUND(E518*N518,2)</f>
        <v>0.08</v>
      </c>
      <c r="P518" s="171">
        <v>0</v>
      </c>
      <c r="Q518" s="171">
        <f>ROUND(E518*P518,2)</f>
        <v>0</v>
      </c>
      <c r="R518" s="171"/>
      <c r="S518" s="171" t="s">
        <v>181</v>
      </c>
      <c r="T518" s="172" t="s">
        <v>182</v>
      </c>
      <c r="U518" s="156">
        <v>0</v>
      </c>
      <c r="V518" s="156">
        <f>ROUND(E518*U518,2)</f>
        <v>0</v>
      </c>
      <c r="W518" s="156"/>
      <c r="X518" s="156" t="s">
        <v>183</v>
      </c>
      <c r="Y518" s="147"/>
      <c r="Z518" s="147"/>
      <c r="AA518" s="147"/>
      <c r="AB518" s="147"/>
      <c r="AC518" s="147"/>
      <c r="AD518" s="147"/>
      <c r="AE518" s="147"/>
      <c r="AF518" s="147"/>
      <c r="AG518" s="147" t="s">
        <v>605</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245" t="s">
        <v>643</v>
      </c>
      <c r="D519" s="246"/>
      <c r="E519" s="246"/>
      <c r="F519" s="246"/>
      <c r="G519" s="246"/>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186</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84" t="s">
        <v>644</v>
      </c>
      <c r="D520" s="157"/>
      <c r="E520" s="158"/>
      <c r="F520" s="156"/>
      <c r="G520" s="156"/>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188</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84" t="s">
        <v>645</v>
      </c>
      <c r="D521" s="157"/>
      <c r="E521" s="158">
        <v>199.08</v>
      </c>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188</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ht="22.5" outlineLevel="1" x14ac:dyDescent="0.2">
      <c r="A522" s="166">
        <v>66</v>
      </c>
      <c r="B522" s="167" t="s">
        <v>648</v>
      </c>
      <c r="C522" s="183" t="s">
        <v>649</v>
      </c>
      <c r="D522" s="168" t="s">
        <v>194</v>
      </c>
      <c r="E522" s="169">
        <v>405.47699999999998</v>
      </c>
      <c r="F522" s="170"/>
      <c r="G522" s="171">
        <f>ROUND(E522*F522,2)</f>
        <v>0</v>
      </c>
      <c r="H522" s="170"/>
      <c r="I522" s="171">
        <f>ROUND(E522*H522,2)</f>
        <v>0</v>
      </c>
      <c r="J522" s="170"/>
      <c r="K522" s="171">
        <f>ROUND(E522*J522,2)</f>
        <v>0</v>
      </c>
      <c r="L522" s="171">
        <v>21</v>
      </c>
      <c r="M522" s="171">
        <f>G522*(1+L522/100)</f>
        <v>0</v>
      </c>
      <c r="N522" s="171">
        <v>2.6800000000000001E-3</v>
      </c>
      <c r="O522" s="171">
        <f>ROUND(E522*N522,2)</f>
        <v>1.0900000000000001</v>
      </c>
      <c r="P522" s="171">
        <v>0</v>
      </c>
      <c r="Q522" s="171">
        <f>ROUND(E522*P522,2)</f>
        <v>0</v>
      </c>
      <c r="R522" s="171"/>
      <c r="S522" s="171" t="s">
        <v>181</v>
      </c>
      <c r="T522" s="172" t="s">
        <v>182</v>
      </c>
      <c r="U522" s="156">
        <v>0</v>
      </c>
      <c r="V522" s="156">
        <f>ROUND(E522*U522,2)</f>
        <v>0</v>
      </c>
      <c r="W522" s="156"/>
      <c r="X522" s="156" t="s">
        <v>183</v>
      </c>
      <c r="Y522" s="147"/>
      <c r="Z522" s="147"/>
      <c r="AA522" s="147"/>
      <c r="AB522" s="147"/>
      <c r="AC522" s="147"/>
      <c r="AD522" s="147"/>
      <c r="AE522" s="147"/>
      <c r="AF522" s="147"/>
      <c r="AG522" s="147" t="s">
        <v>605</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245" t="s">
        <v>643</v>
      </c>
      <c r="D523" s="246"/>
      <c r="E523" s="246"/>
      <c r="F523" s="246"/>
      <c r="G523" s="246"/>
      <c r="H523" s="156"/>
      <c r="I523" s="156"/>
      <c r="J523" s="156"/>
      <c r="K523" s="156"/>
      <c r="L523" s="156"/>
      <c r="M523" s="156"/>
      <c r="N523" s="156"/>
      <c r="O523" s="156"/>
      <c r="P523" s="156"/>
      <c r="Q523" s="156"/>
      <c r="R523" s="156"/>
      <c r="S523" s="156"/>
      <c r="T523" s="156"/>
      <c r="U523" s="156"/>
      <c r="V523" s="156"/>
      <c r="W523" s="156"/>
      <c r="X523" s="156"/>
      <c r="Y523" s="147"/>
      <c r="Z523" s="147"/>
      <c r="AA523" s="147"/>
      <c r="AB523" s="147"/>
      <c r="AC523" s="147"/>
      <c r="AD523" s="147"/>
      <c r="AE523" s="147"/>
      <c r="AF523" s="147"/>
      <c r="AG523" s="147" t="s">
        <v>186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4" t="s">
        <v>650</v>
      </c>
      <c r="D524" s="157"/>
      <c r="E524" s="158"/>
      <c r="F524" s="156"/>
      <c r="G524" s="156"/>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188</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4" t="s">
        <v>651</v>
      </c>
      <c r="D525" s="157"/>
      <c r="E525" s="158"/>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188</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4" t="s">
        <v>652</v>
      </c>
      <c r="D526" s="157"/>
      <c r="E526" s="158">
        <v>405.48</v>
      </c>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188</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2.5" outlineLevel="1" x14ac:dyDescent="0.2">
      <c r="A527" s="166">
        <v>67</v>
      </c>
      <c r="B527" s="167" t="s">
        <v>653</v>
      </c>
      <c r="C527" s="183" t="s">
        <v>654</v>
      </c>
      <c r="D527" s="168" t="s">
        <v>194</v>
      </c>
      <c r="E527" s="169">
        <v>2301.2372500000001</v>
      </c>
      <c r="F527" s="170"/>
      <c r="G527" s="171">
        <f>ROUND(E527*F527,2)</f>
        <v>0</v>
      </c>
      <c r="H527" s="170"/>
      <c r="I527" s="171">
        <f>ROUND(E527*H527,2)</f>
        <v>0</v>
      </c>
      <c r="J527" s="170"/>
      <c r="K527" s="171">
        <f>ROUND(E527*J527,2)</f>
        <v>0</v>
      </c>
      <c r="L527" s="171">
        <v>21</v>
      </c>
      <c r="M527" s="171">
        <f>G527*(1+L527/100)</f>
        <v>0</v>
      </c>
      <c r="N527" s="171">
        <v>1.9599999999999999E-3</v>
      </c>
      <c r="O527" s="171">
        <f>ROUND(E527*N527,2)</f>
        <v>4.51</v>
      </c>
      <c r="P527" s="171">
        <v>0</v>
      </c>
      <c r="Q527" s="171">
        <f>ROUND(E527*P527,2)</f>
        <v>0</v>
      </c>
      <c r="R527" s="171"/>
      <c r="S527" s="171" t="s">
        <v>181</v>
      </c>
      <c r="T527" s="172" t="s">
        <v>182</v>
      </c>
      <c r="U527" s="156">
        <v>0</v>
      </c>
      <c r="V527" s="156">
        <f>ROUND(E527*U527,2)</f>
        <v>0</v>
      </c>
      <c r="W527" s="156"/>
      <c r="X527" s="156" t="s">
        <v>276</v>
      </c>
      <c r="Y527" s="147"/>
      <c r="Z527" s="147"/>
      <c r="AA527" s="147"/>
      <c r="AB527" s="147"/>
      <c r="AC527" s="147"/>
      <c r="AD527" s="147"/>
      <c r="AE527" s="147"/>
      <c r="AF527" s="147"/>
      <c r="AG527" s="147" t="s">
        <v>277</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4" t="s">
        <v>655</v>
      </c>
      <c r="D528" s="157"/>
      <c r="E528" s="158"/>
      <c r="F528" s="156"/>
      <c r="G528" s="156"/>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188</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4" t="s">
        <v>656</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188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4" t="s">
        <v>657</v>
      </c>
      <c r="D530" s="157"/>
      <c r="E530" s="158">
        <v>2301.2399999999998</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ht="22.5" outlineLevel="1" x14ac:dyDescent="0.2">
      <c r="A531" s="166">
        <v>68</v>
      </c>
      <c r="B531" s="167" t="s">
        <v>658</v>
      </c>
      <c r="C531" s="183" t="s">
        <v>659</v>
      </c>
      <c r="D531" s="168" t="s">
        <v>194</v>
      </c>
      <c r="E531" s="169">
        <v>661.59199999999998</v>
      </c>
      <c r="F531" s="170"/>
      <c r="G531" s="171">
        <f>ROUND(E531*F531,2)</f>
        <v>0</v>
      </c>
      <c r="H531" s="170"/>
      <c r="I531" s="171">
        <f>ROUND(E531*H531,2)</f>
        <v>0</v>
      </c>
      <c r="J531" s="170"/>
      <c r="K531" s="171">
        <f>ROUND(E531*J531,2)</f>
        <v>0</v>
      </c>
      <c r="L531" s="171">
        <v>21</v>
      </c>
      <c r="M531" s="171">
        <f>G531*(1+L531/100)</f>
        <v>0</v>
      </c>
      <c r="N531" s="171">
        <v>3.5000000000000001E-3</v>
      </c>
      <c r="O531" s="171">
        <f>ROUND(E531*N531,2)</f>
        <v>2.3199999999999998</v>
      </c>
      <c r="P531" s="171">
        <v>0</v>
      </c>
      <c r="Q531" s="171">
        <f>ROUND(E531*P531,2)</f>
        <v>0</v>
      </c>
      <c r="R531" s="171"/>
      <c r="S531" s="171" t="s">
        <v>181</v>
      </c>
      <c r="T531" s="172" t="s">
        <v>182</v>
      </c>
      <c r="U531" s="156">
        <v>0</v>
      </c>
      <c r="V531" s="156">
        <f>ROUND(E531*U531,2)</f>
        <v>0</v>
      </c>
      <c r="W531" s="156"/>
      <c r="X531" s="156" t="s">
        <v>276</v>
      </c>
      <c r="Y531" s="147"/>
      <c r="Z531" s="147"/>
      <c r="AA531" s="147"/>
      <c r="AB531" s="147"/>
      <c r="AC531" s="147"/>
      <c r="AD531" s="147"/>
      <c r="AE531" s="147"/>
      <c r="AF531" s="147"/>
      <c r="AG531" s="147" t="s">
        <v>277</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84" t="s">
        <v>660</v>
      </c>
      <c r="D532" s="157"/>
      <c r="E532" s="158"/>
      <c r="F532" s="156"/>
      <c r="G532" s="156"/>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188</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84" t="s">
        <v>661</v>
      </c>
      <c r="D533" s="157"/>
      <c r="E533" s="158"/>
      <c r="F533" s="156"/>
      <c r="G533" s="156"/>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188</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84" t="s">
        <v>662</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84" t="s">
        <v>663</v>
      </c>
      <c r="D535" s="157"/>
      <c r="E535" s="158">
        <v>661.59</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188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66">
        <v>69</v>
      </c>
      <c r="B536" s="167" t="s">
        <v>664</v>
      </c>
      <c r="C536" s="183" t="s">
        <v>665</v>
      </c>
      <c r="D536" s="168" t="s">
        <v>0</v>
      </c>
      <c r="E536" s="169">
        <v>21693.131799999999</v>
      </c>
      <c r="F536" s="170"/>
      <c r="G536" s="171">
        <f>ROUND(E536*F536,2)</f>
        <v>0</v>
      </c>
      <c r="H536" s="170"/>
      <c r="I536" s="171">
        <f>ROUND(E536*H536,2)</f>
        <v>0</v>
      </c>
      <c r="J536" s="170"/>
      <c r="K536" s="171">
        <f>ROUND(E536*J536,2)</f>
        <v>0</v>
      </c>
      <c r="L536" s="171">
        <v>21</v>
      </c>
      <c r="M536" s="171">
        <f>G536*(1+L536/100)</f>
        <v>0</v>
      </c>
      <c r="N536" s="171">
        <v>0</v>
      </c>
      <c r="O536" s="171">
        <f>ROUND(E536*N536,2)</f>
        <v>0</v>
      </c>
      <c r="P536" s="171">
        <v>0</v>
      </c>
      <c r="Q536" s="171">
        <f>ROUND(E536*P536,2)</f>
        <v>0</v>
      </c>
      <c r="R536" s="171"/>
      <c r="S536" s="171" t="s">
        <v>181</v>
      </c>
      <c r="T536" s="172" t="s">
        <v>182</v>
      </c>
      <c r="U536" s="156">
        <v>0</v>
      </c>
      <c r="V536" s="156">
        <f>ROUND(E536*U536,2)</f>
        <v>0</v>
      </c>
      <c r="W536" s="156"/>
      <c r="X536" s="156" t="s">
        <v>183</v>
      </c>
      <c r="Y536" s="147"/>
      <c r="Z536" s="147"/>
      <c r="AA536" s="147"/>
      <c r="AB536" s="147"/>
      <c r="AC536" s="147"/>
      <c r="AD536" s="147"/>
      <c r="AE536" s="147"/>
      <c r="AF536" s="147"/>
      <c r="AG536" s="147" t="s">
        <v>605</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245" t="s">
        <v>666</v>
      </c>
      <c r="D537" s="246"/>
      <c r="E537" s="246"/>
      <c r="F537" s="246"/>
      <c r="G537" s="246"/>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186</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x14ac:dyDescent="0.2">
      <c r="A538" s="160" t="s">
        <v>176</v>
      </c>
      <c r="B538" s="161" t="s">
        <v>106</v>
      </c>
      <c r="C538" s="182" t="s">
        <v>107</v>
      </c>
      <c r="D538" s="162"/>
      <c r="E538" s="163"/>
      <c r="F538" s="164"/>
      <c r="G538" s="164">
        <f>SUMIF(AG539:AG660,"&lt;&gt;NOR",G539:G660)</f>
        <v>0</v>
      </c>
      <c r="H538" s="164"/>
      <c r="I538" s="164">
        <f>SUM(I539:I660)</f>
        <v>0</v>
      </c>
      <c r="J538" s="164"/>
      <c r="K538" s="164">
        <f>SUM(K539:K660)</f>
        <v>0</v>
      </c>
      <c r="L538" s="164"/>
      <c r="M538" s="164">
        <f>SUM(M539:M660)</f>
        <v>0</v>
      </c>
      <c r="N538" s="164"/>
      <c r="O538" s="164">
        <f>SUM(O539:O660)</f>
        <v>13.559999999999999</v>
      </c>
      <c r="P538" s="164"/>
      <c r="Q538" s="164">
        <f>SUM(Q539:Q660)</f>
        <v>12.15</v>
      </c>
      <c r="R538" s="164"/>
      <c r="S538" s="164"/>
      <c r="T538" s="165"/>
      <c r="U538" s="159"/>
      <c r="V538" s="159">
        <f>SUM(V539:V660)</f>
        <v>0</v>
      </c>
      <c r="W538" s="159"/>
      <c r="X538" s="159"/>
      <c r="AG538" t="s">
        <v>177</v>
      </c>
    </row>
    <row r="539" spans="1:60" outlineLevel="1" x14ac:dyDescent="0.2">
      <c r="A539" s="166">
        <v>70</v>
      </c>
      <c r="B539" s="167" t="s">
        <v>667</v>
      </c>
      <c r="C539" s="183" t="s">
        <v>668</v>
      </c>
      <c r="D539" s="168" t="s">
        <v>194</v>
      </c>
      <c r="E539" s="169">
        <v>1120.6600000000001</v>
      </c>
      <c r="F539" s="170"/>
      <c r="G539" s="171">
        <f>ROUND(E539*F539,2)</f>
        <v>0</v>
      </c>
      <c r="H539" s="170"/>
      <c r="I539" s="171">
        <f>ROUND(E539*H539,2)</f>
        <v>0</v>
      </c>
      <c r="J539" s="170"/>
      <c r="K539" s="171">
        <f>ROUND(E539*J539,2)</f>
        <v>0</v>
      </c>
      <c r="L539" s="171">
        <v>21</v>
      </c>
      <c r="M539" s="171">
        <f>G539*(1+L539/100)</f>
        <v>0</v>
      </c>
      <c r="N539" s="171">
        <v>5.2999999999999998E-4</v>
      </c>
      <c r="O539" s="171">
        <f>ROUND(E539*N539,2)</f>
        <v>0.59</v>
      </c>
      <c r="P539" s="171">
        <v>0</v>
      </c>
      <c r="Q539" s="171">
        <f>ROUND(E539*P539,2)</f>
        <v>0</v>
      </c>
      <c r="R539" s="171"/>
      <c r="S539" s="171" t="s">
        <v>181</v>
      </c>
      <c r="T539" s="172" t="s">
        <v>182</v>
      </c>
      <c r="U539" s="156">
        <v>0</v>
      </c>
      <c r="V539" s="156">
        <f>ROUND(E539*U539,2)</f>
        <v>0</v>
      </c>
      <c r="W539" s="156"/>
      <c r="X539" s="156" t="s">
        <v>183</v>
      </c>
      <c r="Y539" s="147"/>
      <c r="Z539" s="147"/>
      <c r="AA539" s="147"/>
      <c r="AB539" s="147"/>
      <c r="AC539" s="147"/>
      <c r="AD539" s="147"/>
      <c r="AE539" s="147"/>
      <c r="AF539" s="147"/>
      <c r="AG539" s="147" t="s">
        <v>605</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84" t="s">
        <v>263</v>
      </c>
      <c r="D540" s="157"/>
      <c r="E540" s="158"/>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188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84" t="s">
        <v>264</v>
      </c>
      <c r="D541" s="157"/>
      <c r="E541" s="158"/>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188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84" t="s">
        <v>265</v>
      </c>
      <c r="D542" s="157"/>
      <c r="E542" s="158"/>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188</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84" t="s">
        <v>266</v>
      </c>
      <c r="D543" s="157"/>
      <c r="E543" s="158"/>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188</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4" t="s">
        <v>267</v>
      </c>
      <c r="D544" s="157"/>
      <c r="E544" s="158"/>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188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4" t="s">
        <v>268</v>
      </c>
      <c r="D545" s="157"/>
      <c r="E545" s="158"/>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84" t="s">
        <v>269</v>
      </c>
      <c r="D546" s="157"/>
      <c r="E546" s="158"/>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188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4" t="s">
        <v>270</v>
      </c>
      <c r="D547" s="157"/>
      <c r="E547" s="158"/>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188</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84" t="s">
        <v>271</v>
      </c>
      <c r="D548" s="157"/>
      <c r="E548" s="158"/>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84" t="s">
        <v>272</v>
      </c>
      <c r="D549" s="157"/>
      <c r="E549" s="158"/>
      <c r="F549" s="156"/>
      <c r="G549" s="156"/>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188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4" t="s">
        <v>273</v>
      </c>
      <c r="D550" s="157"/>
      <c r="E550" s="158">
        <v>1120.6600000000001</v>
      </c>
      <c r="F550" s="156"/>
      <c r="G550" s="156"/>
      <c r="H550" s="156"/>
      <c r="I550" s="156"/>
      <c r="J550" s="156"/>
      <c r="K550" s="156"/>
      <c r="L550" s="156"/>
      <c r="M550" s="156"/>
      <c r="N550" s="156"/>
      <c r="O550" s="156"/>
      <c r="P550" s="156"/>
      <c r="Q550" s="156"/>
      <c r="R550" s="156"/>
      <c r="S550" s="156"/>
      <c r="T550" s="156"/>
      <c r="U550" s="156"/>
      <c r="V550" s="156"/>
      <c r="W550" s="156"/>
      <c r="X550" s="156"/>
      <c r="Y550" s="147"/>
      <c r="Z550" s="147"/>
      <c r="AA550" s="147"/>
      <c r="AB550" s="147"/>
      <c r="AC550" s="147"/>
      <c r="AD550" s="147"/>
      <c r="AE550" s="147"/>
      <c r="AF550" s="147"/>
      <c r="AG550" s="147" t="s">
        <v>188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ht="33.75" outlineLevel="1" x14ac:dyDescent="0.2">
      <c r="A551" s="166">
        <v>71</v>
      </c>
      <c r="B551" s="167" t="s">
        <v>669</v>
      </c>
      <c r="C551" s="183" t="s">
        <v>670</v>
      </c>
      <c r="D551" s="168" t="s">
        <v>194</v>
      </c>
      <c r="E551" s="169">
        <v>1424.29</v>
      </c>
      <c r="F551" s="170"/>
      <c r="G551" s="171">
        <f>ROUND(E551*F551,2)</f>
        <v>0</v>
      </c>
      <c r="H551" s="170"/>
      <c r="I551" s="171">
        <f>ROUND(E551*H551,2)</f>
        <v>0</v>
      </c>
      <c r="J551" s="170"/>
      <c r="K551" s="171">
        <f>ROUND(E551*J551,2)</f>
        <v>0</v>
      </c>
      <c r="L551" s="171">
        <v>21</v>
      </c>
      <c r="M551" s="171">
        <f>G551*(1+L551/100)</f>
        <v>0</v>
      </c>
      <c r="N551" s="171">
        <v>0</v>
      </c>
      <c r="O551" s="171">
        <f>ROUND(E551*N551,2)</f>
        <v>0</v>
      </c>
      <c r="P551" s="171">
        <v>8.5299999999999994E-3</v>
      </c>
      <c r="Q551" s="171">
        <f>ROUND(E551*P551,2)</f>
        <v>12.15</v>
      </c>
      <c r="R551" s="171"/>
      <c r="S551" s="171" t="s">
        <v>181</v>
      </c>
      <c r="T551" s="172" t="s">
        <v>182</v>
      </c>
      <c r="U551" s="156">
        <v>0</v>
      </c>
      <c r="V551" s="156">
        <f>ROUND(E551*U551,2)</f>
        <v>0</v>
      </c>
      <c r="W551" s="156"/>
      <c r="X551" s="156" t="s">
        <v>183</v>
      </c>
      <c r="Y551" s="147"/>
      <c r="Z551" s="147"/>
      <c r="AA551" s="147"/>
      <c r="AB551" s="147"/>
      <c r="AC551" s="147"/>
      <c r="AD551" s="147"/>
      <c r="AE551" s="147"/>
      <c r="AF551" s="147"/>
      <c r="AG551" s="147" t="s">
        <v>605</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245" t="s">
        <v>671</v>
      </c>
      <c r="D552" s="246"/>
      <c r="E552" s="246"/>
      <c r="F552" s="246"/>
      <c r="G552" s="24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186</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84" t="s">
        <v>216</v>
      </c>
      <c r="D553" s="157"/>
      <c r="E553" s="158"/>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4" t="s">
        <v>264</v>
      </c>
      <c r="D554" s="157"/>
      <c r="E554" s="158"/>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188</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84" t="s">
        <v>265</v>
      </c>
      <c r="D555" s="157"/>
      <c r="E555" s="158"/>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188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184" t="s">
        <v>217</v>
      </c>
      <c r="D556" s="157"/>
      <c r="E556" s="158"/>
      <c r="F556" s="156"/>
      <c r="G556" s="156"/>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188</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184" t="s">
        <v>218</v>
      </c>
      <c r="D557" s="157"/>
      <c r="E557" s="158"/>
      <c r="F557" s="156"/>
      <c r="G557" s="156"/>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188</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84" t="s">
        <v>219</v>
      </c>
      <c r="D558" s="157"/>
      <c r="E558" s="158"/>
      <c r="F558" s="156"/>
      <c r="G558" s="156"/>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188</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84" t="s">
        <v>220</v>
      </c>
      <c r="D559" s="157"/>
      <c r="E559" s="158"/>
      <c r="F559" s="156"/>
      <c r="G559" s="156"/>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188</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84" t="s">
        <v>221</v>
      </c>
      <c r="D560" s="157"/>
      <c r="E560" s="158"/>
      <c r="F560" s="156"/>
      <c r="G560" s="156"/>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188</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4" t="s">
        <v>222</v>
      </c>
      <c r="D561" s="157"/>
      <c r="E561" s="158"/>
      <c r="F561" s="156"/>
      <c r="G561" s="156"/>
      <c r="H561" s="156"/>
      <c r="I561" s="156"/>
      <c r="J561" s="156"/>
      <c r="K561" s="156"/>
      <c r="L561" s="156"/>
      <c r="M561" s="156"/>
      <c r="N561" s="156"/>
      <c r="O561" s="156"/>
      <c r="P561" s="156"/>
      <c r="Q561" s="156"/>
      <c r="R561" s="156"/>
      <c r="S561" s="156"/>
      <c r="T561" s="156"/>
      <c r="U561" s="156"/>
      <c r="V561" s="156"/>
      <c r="W561" s="156"/>
      <c r="X561" s="156"/>
      <c r="Y561" s="147"/>
      <c r="Z561" s="147"/>
      <c r="AA561" s="147"/>
      <c r="AB561" s="147"/>
      <c r="AC561" s="147"/>
      <c r="AD561" s="147"/>
      <c r="AE561" s="147"/>
      <c r="AF561" s="147"/>
      <c r="AG561" s="147" t="s">
        <v>188</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4" t="s">
        <v>223</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84" t="s">
        <v>224</v>
      </c>
      <c r="D563" s="157"/>
      <c r="E563" s="158"/>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188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4" t="s">
        <v>225</v>
      </c>
      <c r="D564" s="157"/>
      <c r="E564" s="158"/>
      <c r="F564" s="156"/>
      <c r="G564" s="156"/>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188</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184" t="s">
        <v>226</v>
      </c>
      <c r="D565" s="157"/>
      <c r="E565" s="158"/>
      <c r="F565" s="156"/>
      <c r="G565" s="156"/>
      <c r="H565" s="156"/>
      <c r="I565" s="156"/>
      <c r="J565" s="156"/>
      <c r="K565" s="156"/>
      <c r="L565" s="156"/>
      <c r="M565" s="156"/>
      <c r="N565" s="156"/>
      <c r="O565" s="156"/>
      <c r="P565" s="156"/>
      <c r="Q565" s="156"/>
      <c r="R565" s="156"/>
      <c r="S565" s="156"/>
      <c r="T565" s="156"/>
      <c r="U565" s="156"/>
      <c r="V565" s="156"/>
      <c r="W565" s="156"/>
      <c r="X565" s="156"/>
      <c r="Y565" s="147"/>
      <c r="Z565" s="147"/>
      <c r="AA565" s="147"/>
      <c r="AB565" s="147"/>
      <c r="AC565" s="147"/>
      <c r="AD565" s="147"/>
      <c r="AE565" s="147"/>
      <c r="AF565" s="147"/>
      <c r="AG565" s="147" t="s">
        <v>188</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84" t="s">
        <v>227</v>
      </c>
      <c r="D566" s="157"/>
      <c r="E566" s="158"/>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84" t="s">
        <v>228</v>
      </c>
      <c r="D567" s="157"/>
      <c r="E567" s="158"/>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188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84" t="s">
        <v>229</v>
      </c>
      <c r="D568" s="157"/>
      <c r="E568" s="158"/>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184" t="s">
        <v>230</v>
      </c>
      <c r="D569" s="157"/>
      <c r="E569" s="158"/>
      <c r="F569" s="156"/>
      <c r="G569" s="156"/>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188</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184" t="s">
        <v>231</v>
      </c>
      <c r="D570" s="157"/>
      <c r="E570" s="158"/>
      <c r="F570" s="156"/>
      <c r="G570" s="156"/>
      <c r="H570" s="156"/>
      <c r="I570" s="156"/>
      <c r="J570" s="156"/>
      <c r="K570" s="156"/>
      <c r="L570" s="156"/>
      <c r="M570" s="156"/>
      <c r="N570" s="156"/>
      <c r="O570" s="156"/>
      <c r="P570" s="156"/>
      <c r="Q570" s="156"/>
      <c r="R570" s="156"/>
      <c r="S570" s="156"/>
      <c r="T570" s="156"/>
      <c r="U570" s="156"/>
      <c r="V570" s="156"/>
      <c r="W570" s="156"/>
      <c r="X570" s="156"/>
      <c r="Y570" s="147"/>
      <c r="Z570" s="147"/>
      <c r="AA570" s="147"/>
      <c r="AB570" s="147"/>
      <c r="AC570" s="147"/>
      <c r="AD570" s="147"/>
      <c r="AE570" s="147"/>
      <c r="AF570" s="147"/>
      <c r="AG570" s="147" t="s">
        <v>188</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4" t="s">
        <v>232</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188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4" t="s">
        <v>233</v>
      </c>
      <c r="D572" s="157"/>
      <c r="E572" s="158"/>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188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84" t="s">
        <v>234</v>
      </c>
      <c r="D573" s="157"/>
      <c r="E573" s="158"/>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188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84" t="s">
        <v>235</v>
      </c>
      <c r="D574" s="157"/>
      <c r="E574" s="158"/>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188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4" t="s">
        <v>236</v>
      </c>
      <c r="D575" s="157"/>
      <c r="E575" s="158"/>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4" t="s">
        <v>237</v>
      </c>
      <c r="D576" s="157"/>
      <c r="E576" s="158"/>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188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4" t="s">
        <v>238</v>
      </c>
      <c r="D577" s="157"/>
      <c r="E577" s="158"/>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188</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84" t="s">
        <v>239</v>
      </c>
      <c r="D578" s="157"/>
      <c r="E578" s="158"/>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4" t="s">
        <v>240</v>
      </c>
      <c r="D579" s="157"/>
      <c r="E579" s="158"/>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4" t="s">
        <v>241</v>
      </c>
      <c r="D580" s="157"/>
      <c r="E580" s="158"/>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84" t="s">
        <v>242</v>
      </c>
      <c r="D581" s="157"/>
      <c r="E581" s="158"/>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188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4" t="s">
        <v>243</v>
      </c>
      <c r="D582" s="157"/>
      <c r="E582" s="158"/>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4" t="s">
        <v>244</v>
      </c>
      <c r="D583" s="157"/>
      <c r="E583" s="158"/>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188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4" t="s">
        <v>245</v>
      </c>
      <c r="D584" s="157"/>
      <c r="E584" s="158"/>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4" t="s">
        <v>267</v>
      </c>
      <c r="D585" s="157"/>
      <c r="E585" s="158"/>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188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84" t="s">
        <v>268</v>
      </c>
      <c r="D586" s="157"/>
      <c r="E586" s="158"/>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4" t="s">
        <v>269</v>
      </c>
      <c r="D587" s="157"/>
      <c r="E587" s="158"/>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188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4" t="s">
        <v>270</v>
      </c>
      <c r="D588" s="157"/>
      <c r="E588" s="158"/>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188</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4" t="s">
        <v>271</v>
      </c>
      <c r="D589" s="157"/>
      <c r="E589" s="158"/>
      <c r="F589" s="156"/>
      <c r="G589" s="156"/>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188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4" t="s">
        <v>272</v>
      </c>
      <c r="D590" s="157"/>
      <c r="E590" s="158"/>
      <c r="F590" s="156"/>
      <c r="G590" s="156"/>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188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4" t="s">
        <v>672</v>
      </c>
      <c r="D591" s="157"/>
      <c r="E591" s="158">
        <v>1424.29</v>
      </c>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188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66">
        <v>72</v>
      </c>
      <c r="B592" s="167" t="s">
        <v>673</v>
      </c>
      <c r="C592" s="183" t="s">
        <v>674</v>
      </c>
      <c r="D592" s="168" t="s">
        <v>194</v>
      </c>
      <c r="E592" s="169">
        <v>228.34800000000001</v>
      </c>
      <c r="F592" s="170"/>
      <c r="G592" s="171">
        <f>ROUND(E592*F592,2)</f>
        <v>0</v>
      </c>
      <c r="H592" s="170"/>
      <c r="I592" s="171">
        <f>ROUND(E592*H592,2)</f>
        <v>0</v>
      </c>
      <c r="J592" s="170"/>
      <c r="K592" s="171">
        <f>ROUND(E592*J592,2)</f>
        <v>0</v>
      </c>
      <c r="L592" s="171">
        <v>21</v>
      </c>
      <c r="M592" s="171">
        <f>G592*(1+L592/100)</f>
        <v>0</v>
      </c>
      <c r="N592" s="171">
        <v>3.0000000000000001E-3</v>
      </c>
      <c r="O592" s="171">
        <f>ROUND(E592*N592,2)</f>
        <v>0.69</v>
      </c>
      <c r="P592" s="171">
        <v>0</v>
      </c>
      <c r="Q592" s="171">
        <f>ROUND(E592*P592,2)</f>
        <v>0</v>
      </c>
      <c r="R592" s="171"/>
      <c r="S592" s="171" t="s">
        <v>181</v>
      </c>
      <c r="T592" s="172" t="s">
        <v>182</v>
      </c>
      <c r="U592" s="156">
        <v>0</v>
      </c>
      <c r="V592" s="156">
        <f>ROUND(E592*U592,2)</f>
        <v>0</v>
      </c>
      <c r="W592" s="156"/>
      <c r="X592" s="156" t="s">
        <v>183</v>
      </c>
      <c r="Y592" s="147"/>
      <c r="Z592" s="147"/>
      <c r="AA592" s="147"/>
      <c r="AB592" s="147"/>
      <c r="AC592" s="147"/>
      <c r="AD592" s="147"/>
      <c r="AE592" s="147"/>
      <c r="AF592" s="147"/>
      <c r="AG592" s="147" t="s">
        <v>605</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245" t="s">
        <v>675</v>
      </c>
      <c r="D593" s="246"/>
      <c r="E593" s="246"/>
      <c r="F593" s="246"/>
      <c r="G593" s="24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186</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80" t="str">
        <f>C593</f>
        <v>Očištění povrchu stěny od prachu, nařezání izolačních desek na požadovaný rozměr, nanesení lepicího tmelu, osazení desek.</v>
      </c>
      <c r="BB593" s="147"/>
      <c r="BC593" s="147"/>
      <c r="BD593" s="147"/>
      <c r="BE593" s="147"/>
      <c r="BF593" s="147"/>
      <c r="BG593" s="147"/>
      <c r="BH593" s="147"/>
    </row>
    <row r="594" spans="1:60" outlineLevel="1" x14ac:dyDescent="0.2">
      <c r="A594" s="154"/>
      <c r="B594" s="155"/>
      <c r="C594" s="184" t="s">
        <v>676</v>
      </c>
      <c r="D594" s="157"/>
      <c r="E594" s="158"/>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84" t="s">
        <v>677</v>
      </c>
      <c r="D595" s="157"/>
      <c r="E595" s="158"/>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188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84" t="s">
        <v>678</v>
      </c>
      <c r="D596" s="157"/>
      <c r="E596" s="158"/>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4" t="s">
        <v>679</v>
      </c>
      <c r="D597" s="157"/>
      <c r="E597" s="158"/>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188</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84" t="s">
        <v>680</v>
      </c>
      <c r="D598" s="157"/>
      <c r="E598" s="158">
        <v>228.35</v>
      </c>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66">
        <v>73</v>
      </c>
      <c r="B599" s="167" t="s">
        <v>681</v>
      </c>
      <c r="C599" s="183" t="s">
        <v>682</v>
      </c>
      <c r="D599" s="168" t="s">
        <v>194</v>
      </c>
      <c r="E599" s="169">
        <v>68.525279999999995</v>
      </c>
      <c r="F599" s="170"/>
      <c r="G599" s="171">
        <f>ROUND(E599*F599,2)</f>
        <v>0</v>
      </c>
      <c r="H599" s="170"/>
      <c r="I599" s="171">
        <f>ROUND(E599*H599,2)</f>
        <v>0</v>
      </c>
      <c r="J599" s="170"/>
      <c r="K599" s="171">
        <f>ROUND(E599*J599,2)</f>
        <v>0</v>
      </c>
      <c r="L599" s="171">
        <v>21</v>
      </c>
      <c r="M599" s="171">
        <f>G599*(1+L599/100)</f>
        <v>0</v>
      </c>
      <c r="N599" s="171">
        <v>2.2899999999999999E-3</v>
      </c>
      <c r="O599" s="171">
        <f>ROUND(E599*N599,2)</f>
        <v>0.16</v>
      </c>
      <c r="P599" s="171">
        <v>0</v>
      </c>
      <c r="Q599" s="171">
        <f>ROUND(E599*P599,2)</f>
        <v>0</v>
      </c>
      <c r="R599" s="171"/>
      <c r="S599" s="171" t="s">
        <v>181</v>
      </c>
      <c r="T599" s="172" t="s">
        <v>182</v>
      </c>
      <c r="U599" s="156">
        <v>0</v>
      </c>
      <c r="V599" s="156">
        <f>ROUND(E599*U599,2)</f>
        <v>0</v>
      </c>
      <c r="W599" s="156"/>
      <c r="X599" s="156" t="s">
        <v>183</v>
      </c>
      <c r="Y599" s="147"/>
      <c r="Z599" s="147"/>
      <c r="AA599" s="147"/>
      <c r="AB599" s="147"/>
      <c r="AC599" s="147"/>
      <c r="AD599" s="147"/>
      <c r="AE599" s="147"/>
      <c r="AF599" s="147"/>
      <c r="AG599" s="147" t="s">
        <v>605</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84" t="s">
        <v>683</v>
      </c>
      <c r="D600" s="157"/>
      <c r="E600" s="158"/>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84" t="s">
        <v>684</v>
      </c>
      <c r="D601" s="157"/>
      <c r="E601" s="158"/>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188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84" t="s">
        <v>685</v>
      </c>
      <c r="D602" s="157"/>
      <c r="E602" s="158"/>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188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4" t="s">
        <v>686</v>
      </c>
      <c r="D603" s="157"/>
      <c r="E603" s="158"/>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188</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84" t="s">
        <v>687</v>
      </c>
      <c r="D604" s="157"/>
      <c r="E604" s="158"/>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84" t="s">
        <v>688</v>
      </c>
      <c r="D605" s="157"/>
      <c r="E605" s="158">
        <v>68.53</v>
      </c>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66">
        <v>74</v>
      </c>
      <c r="B606" s="167" t="s">
        <v>689</v>
      </c>
      <c r="C606" s="183" t="s">
        <v>690</v>
      </c>
      <c r="D606" s="168" t="s">
        <v>194</v>
      </c>
      <c r="E606" s="169">
        <v>3.78</v>
      </c>
      <c r="F606" s="170"/>
      <c r="G606" s="171">
        <f>ROUND(E606*F606,2)</f>
        <v>0</v>
      </c>
      <c r="H606" s="170"/>
      <c r="I606" s="171">
        <f>ROUND(E606*H606,2)</f>
        <v>0</v>
      </c>
      <c r="J606" s="170"/>
      <c r="K606" s="171">
        <f>ROUND(E606*J606,2)</f>
        <v>0</v>
      </c>
      <c r="L606" s="171">
        <v>21</v>
      </c>
      <c r="M606" s="171">
        <f>G606*(1+L606/100)</f>
        <v>0</v>
      </c>
      <c r="N606" s="171">
        <v>0</v>
      </c>
      <c r="O606" s="171">
        <f>ROUND(E606*N606,2)</f>
        <v>0</v>
      </c>
      <c r="P606" s="171">
        <v>0</v>
      </c>
      <c r="Q606" s="171">
        <f>ROUND(E606*P606,2)</f>
        <v>0</v>
      </c>
      <c r="R606" s="171"/>
      <c r="S606" s="171" t="s">
        <v>181</v>
      </c>
      <c r="T606" s="172" t="s">
        <v>182</v>
      </c>
      <c r="U606" s="156">
        <v>0</v>
      </c>
      <c r="V606" s="156">
        <f>ROUND(E606*U606,2)</f>
        <v>0</v>
      </c>
      <c r="W606" s="156"/>
      <c r="X606" s="156" t="s">
        <v>183</v>
      </c>
      <c r="Y606" s="147"/>
      <c r="Z606" s="147"/>
      <c r="AA606" s="147"/>
      <c r="AB606" s="147"/>
      <c r="AC606" s="147"/>
      <c r="AD606" s="147"/>
      <c r="AE606" s="147"/>
      <c r="AF606" s="147"/>
      <c r="AG606" s="147" t="s">
        <v>605</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4" t="s">
        <v>691</v>
      </c>
      <c r="D607" s="157"/>
      <c r="E607" s="158"/>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4" t="s">
        <v>692</v>
      </c>
      <c r="D608" s="157"/>
      <c r="E608" s="158">
        <v>3.78</v>
      </c>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188</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66">
        <v>75</v>
      </c>
      <c r="B609" s="167" t="s">
        <v>693</v>
      </c>
      <c r="C609" s="183" t="s">
        <v>694</v>
      </c>
      <c r="D609" s="168" t="s">
        <v>194</v>
      </c>
      <c r="E609" s="169">
        <v>81.62</v>
      </c>
      <c r="F609" s="170"/>
      <c r="G609" s="171">
        <f>ROUND(E609*F609,2)</f>
        <v>0</v>
      </c>
      <c r="H609" s="170"/>
      <c r="I609" s="171">
        <f>ROUND(E609*H609,2)</f>
        <v>0</v>
      </c>
      <c r="J609" s="170"/>
      <c r="K609" s="171">
        <f>ROUND(E609*J609,2)</f>
        <v>0</v>
      </c>
      <c r="L609" s="171">
        <v>21</v>
      </c>
      <c r="M609" s="171">
        <f>G609*(1+L609/100)</f>
        <v>0</v>
      </c>
      <c r="N609" s="171">
        <v>0</v>
      </c>
      <c r="O609" s="171">
        <f>ROUND(E609*N609,2)</f>
        <v>0</v>
      </c>
      <c r="P609" s="171">
        <v>0</v>
      </c>
      <c r="Q609" s="171">
        <f>ROUND(E609*P609,2)</f>
        <v>0</v>
      </c>
      <c r="R609" s="171"/>
      <c r="S609" s="171" t="s">
        <v>181</v>
      </c>
      <c r="T609" s="172" t="s">
        <v>182</v>
      </c>
      <c r="U609" s="156">
        <v>0</v>
      </c>
      <c r="V609" s="156">
        <f>ROUND(E609*U609,2)</f>
        <v>0</v>
      </c>
      <c r="W609" s="156"/>
      <c r="X609" s="156" t="s">
        <v>183</v>
      </c>
      <c r="Y609" s="147"/>
      <c r="Z609" s="147"/>
      <c r="AA609" s="147"/>
      <c r="AB609" s="147"/>
      <c r="AC609" s="147"/>
      <c r="AD609" s="147"/>
      <c r="AE609" s="147"/>
      <c r="AF609" s="147"/>
      <c r="AG609" s="147" t="s">
        <v>605</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4" t="s">
        <v>695</v>
      </c>
      <c r="D610" s="157"/>
      <c r="E610" s="158"/>
      <c r="F610" s="156"/>
      <c r="G610" s="156"/>
      <c r="H610" s="156"/>
      <c r="I610" s="156"/>
      <c r="J610" s="156"/>
      <c r="K610" s="156"/>
      <c r="L610" s="156"/>
      <c r="M610" s="156"/>
      <c r="N610" s="156"/>
      <c r="O610" s="156"/>
      <c r="P610" s="156"/>
      <c r="Q610" s="156"/>
      <c r="R610" s="156"/>
      <c r="S610" s="156"/>
      <c r="T610" s="156"/>
      <c r="U610" s="156"/>
      <c r="V610" s="156"/>
      <c r="W610" s="156"/>
      <c r="X610" s="156"/>
      <c r="Y610" s="147"/>
      <c r="Z610" s="147"/>
      <c r="AA610" s="147"/>
      <c r="AB610" s="147"/>
      <c r="AC610" s="147"/>
      <c r="AD610" s="147"/>
      <c r="AE610" s="147"/>
      <c r="AF610" s="147"/>
      <c r="AG610" s="147" t="s">
        <v>188</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4" t="s">
        <v>696</v>
      </c>
      <c r="D611" s="157"/>
      <c r="E611" s="158">
        <v>81.62</v>
      </c>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66">
        <v>76</v>
      </c>
      <c r="B612" s="167" t="s">
        <v>697</v>
      </c>
      <c r="C612" s="183" t="s">
        <v>698</v>
      </c>
      <c r="D612" s="168" t="s">
        <v>194</v>
      </c>
      <c r="E612" s="169">
        <v>289.64</v>
      </c>
      <c r="F612" s="170"/>
      <c r="G612" s="171">
        <f>ROUND(E612*F612,2)</f>
        <v>0</v>
      </c>
      <c r="H612" s="170"/>
      <c r="I612" s="171">
        <f>ROUND(E612*H612,2)</f>
        <v>0</v>
      </c>
      <c r="J612" s="170"/>
      <c r="K612" s="171">
        <f>ROUND(E612*J612,2)</f>
        <v>0</v>
      </c>
      <c r="L612" s="171">
        <v>21</v>
      </c>
      <c r="M612" s="171">
        <f>G612*(1+L612/100)</f>
        <v>0</v>
      </c>
      <c r="N612" s="171">
        <v>0</v>
      </c>
      <c r="O612" s="171">
        <f>ROUND(E612*N612,2)</f>
        <v>0</v>
      </c>
      <c r="P612" s="171">
        <v>0</v>
      </c>
      <c r="Q612" s="171">
        <f>ROUND(E612*P612,2)</f>
        <v>0</v>
      </c>
      <c r="R612" s="171"/>
      <c r="S612" s="171" t="s">
        <v>181</v>
      </c>
      <c r="T612" s="172" t="s">
        <v>182</v>
      </c>
      <c r="U612" s="156">
        <v>0</v>
      </c>
      <c r="V612" s="156">
        <f>ROUND(E612*U612,2)</f>
        <v>0</v>
      </c>
      <c r="W612" s="156"/>
      <c r="X612" s="156" t="s">
        <v>183</v>
      </c>
      <c r="Y612" s="147"/>
      <c r="Z612" s="147"/>
      <c r="AA612" s="147"/>
      <c r="AB612" s="147"/>
      <c r="AC612" s="147"/>
      <c r="AD612" s="147"/>
      <c r="AE612" s="147"/>
      <c r="AF612" s="147"/>
      <c r="AG612" s="147" t="s">
        <v>605</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84" t="s">
        <v>699</v>
      </c>
      <c r="D613" s="157"/>
      <c r="E613" s="158"/>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84" t="s">
        <v>700</v>
      </c>
      <c r="D614" s="157"/>
      <c r="E614" s="158"/>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188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4" t="s">
        <v>701</v>
      </c>
      <c r="D615" s="157"/>
      <c r="E615" s="158">
        <v>289.64</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188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66">
        <v>77</v>
      </c>
      <c r="B616" s="167" t="s">
        <v>702</v>
      </c>
      <c r="C616" s="183" t="s">
        <v>703</v>
      </c>
      <c r="D616" s="168" t="s">
        <v>180</v>
      </c>
      <c r="E616" s="169">
        <v>3</v>
      </c>
      <c r="F616" s="170"/>
      <c r="G616" s="171">
        <f>ROUND(E616*F616,2)</f>
        <v>0</v>
      </c>
      <c r="H616" s="170"/>
      <c r="I616" s="171">
        <f>ROUND(E616*H616,2)</f>
        <v>0</v>
      </c>
      <c r="J616" s="170"/>
      <c r="K616" s="171">
        <f>ROUND(E616*J616,2)</f>
        <v>0</v>
      </c>
      <c r="L616" s="171">
        <v>21</v>
      </c>
      <c r="M616" s="171">
        <f>G616*(1+L616/100)</f>
        <v>0</v>
      </c>
      <c r="N616" s="171">
        <v>4.7699999999999999E-3</v>
      </c>
      <c r="O616" s="171">
        <f>ROUND(E616*N616,2)</f>
        <v>0.01</v>
      </c>
      <c r="P616" s="171">
        <v>0</v>
      </c>
      <c r="Q616" s="171">
        <f>ROUND(E616*P616,2)</f>
        <v>0</v>
      </c>
      <c r="R616" s="171"/>
      <c r="S616" s="171" t="s">
        <v>181</v>
      </c>
      <c r="T616" s="172" t="s">
        <v>182</v>
      </c>
      <c r="U616" s="156">
        <v>0</v>
      </c>
      <c r="V616" s="156">
        <f>ROUND(E616*U616,2)</f>
        <v>0</v>
      </c>
      <c r="W616" s="156"/>
      <c r="X616" s="156" t="s">
        <v>183</v>
      </c>
      <c r="Y616" s="147"/>
      <c r="Z616" s="147"/>
      <c r="AA616" s="147"/>
      <c r="AB616" s="147"/>
      <c r="AC616" s="147"/>
      <c r="AD616" s="147"/>
      <c r="AE616" s="147"/>
      <c r="AF616" s="147"/>
      <c r="AG616" s="147" t="s">
        <v>605</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245" t="s">
        <v>704</v>
      </c>
      <c r="D617" s="246"/>
      <c r="E617" s="246"/>
      <c r="F617" s="246"/>
      <c r="G617" s="24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186</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ht="33.75" outlineLevel="1" x14ac:dyDescent="0.2">
      <c r="A618" s="166">
        <v>78</v>
      </c>
      <c r="B618" s="167" t="s">
        <v>705</v>
      </c>
      <c r="C618" s="183" t="s">
        <v>706</v>
      </c>
      <c r="D618" s="168" t="s">
        <v>194</v>
      </c>
      <c r="E618" s="169">
        <v>246.61583999999999</v>
      </c>
      <c r="F618" s="170"/>
      <c r="G618" s="171">
        <f>ROUND(E618*F618,2)</f>
        <v>0</v>
      </c>
      <c r="H618" s="170"/>
      <c r="I618" s="171">
        <f>ROUND(E618*H618,2)</f>
        <v>0</v>
      </c>
      <c r="J618" s="170"/>
      <c r="K618" s="171">
        <f>ROUND(E618*J618,2)</f>
        <v>0</v>
      </c>
      <c r="L618" s="171">
        <v>21</v>
      </c>
      <c r="M618" s="171">
        <f>G618*(1+L618/100)</f>
        <v>0</v>
      </c>
      <c r="N618" s="171">
        <v>1.75E-3</v>
      </c>
      <c r="O618" s="171">
        <f>ROUND(E618*N618,2)</f>
        <v>0.43</v>
      </c>
      <c r="P618" s="171">
        <v>0</v>
      </c>
      <c r="Q618" s="171">
        <f>ROUND(E618*P618,2)</f>
        <v>0</v>
      </c>
      <c r="R618" s="171"/>
      <c r="S618" s="171" t="s">
        <v>181</v>
      </c>
      <c r="T618" s="172" t="s">
        <v>182</v>
      </c>
      <c r="U618" s="156">
        <v>0</v>
      </c>
      <c r="V618" s="156">
        <f>ROUND(E618*U618,2)</f>
        <v>0</v>
      </c>
      <c r="W618" s="156"/>
      <c r="X618" s="156" t="s">
        <v>276</v>
      </c>
      <c r="Y618" s="147"/>
      <c r="Z618" s="147"/>
      <c r="AA618" s="147"/>
      <c r="AB618" s="147"/>
      <c r="AC618" s="147"/>
      <c r="AD618" s="147"/>
      <c r="AE618" s="147"/>
      <c r="AF618" s="147"/>
      <c r="AG618" s="147" t="s">
        <v>277</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84" t="s">
        <v>676</v>
      </c>
      <c r="D619" s="157"/>
      <c r="E619" s="158"/>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4" t="s">
        <v>677</v>
      </c>
      <c r="D620" s="157"/>
      <c r="E620" s="158"/>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84" t="s">
        <v>678</v>
      </c>
      <c r="D621" s="157"/>
      <c r="E621" s="158"/>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188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84" t="s">
        <v>679</v>
      </c>
      <c r="D622" s="157"/>
      <c r="E622" s="158"/>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4" t="s">
        <v>707</v>
      </c>
      <c r="D623" s="157"/>
      <c r="E623" s="158"/>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188</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4" t="s">
        <v>687</v>
      </c>
      <c r="D624" s="157"/>
      <c r="E624" s="158"/>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188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4" t="s">
        <v>708</v>
      </c>
      <c r="D625" s="157"/>
      <c r="E625" s="158">
        <v>246.62</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188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ht="22.5" outlineLevel="1" x14ac:dyDescent="0.2">
      <c r="A626" s="166">
        <v>79</v>
      </c>
      <c r="B626" s="167" t="s">
        <v>709</v>
      </c>
      <c r="C626" s="183" t="s">
        <v>710</v>
      </c>
      <c r="D626" s="168" t="s">
        <v>280</v>
      </c>
      <c r="E626" s="169">
        <v>0.1633</v>
      </c>
      <c r="F626" s="170"/>
      <c r="G626" s="171">
        <f>ROUND(E626*F626,2)</f>
        <v>0</v>
      </c>
      <c r="H626" s="170"/>
      <c r="I626" s="171">
        <f>ROUND(E626*H626,2)</f>
        <v>0</v>
      </c>
      <c r="J626" s="170"/>
      <c r="K626" s="171">
        <f>ROUND(E626*J626,2)</f>
        <v>0</v>
      </c>
      <c r="L626" s="171">
        <v>21</v>
      </c>
      <c r="M626" s="171">
        <f>G626*(1+L626/100)</f>
        <v>0</v>
      </c>
      <c r="N626" s="171">
        <v>0.02</v>
      </c>
      <c r="O626" s="171">
        <f>ROUND(E626*N626,2)</f>
        <v>0</v>
      </c>
      <c r="P626" s="171">
        <v>0</v>
      </c>
      <c r="Q626" s="171">
        <f>ROUND(E626*P626,2)</f>
        <v>0</v>
      </c>
      <c r="R626" s="171"/>
      <c r="S626" s="171" t="s">
        <v>181</v>
      </c>
      <c r="T626" s="172" t="s">
        <v>182</v>
      </c>
      <c r="U626" s="156">
        <v>0</v>
      </c>
      <c r="V626" s="156">
        <f>ROUND(E626*U626,2)</f>
        <v>0</v>
      </c>
      <c r="W626" s="156"/>
      <c r="X626" s="156" t="s">
        <v>276</v>
      </c>
      <c r="Y626" s="147"/>
      <c r="Z626" s="147"/>
      <c r="AA626" s="147"/>
      <c r="AB626" s="147"/>
      <c r="AC626" s="147"/>
      <c r="AD626" s="147"/>
      <c r="AE626" s="147"/>
      <c r="AF626" s="147"/>
      <c r="AG626" s="147" t="s">
        <v>277</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84" t="s">
        <v>711</v>
      </c>
      <c r="D627" s="157"/>
      <c r="E627" s="158"/>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188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4" t="s">
        <v>712</v>
      </c>
      <c r="D628" s="157"/>
      <c r="E628" s="158">
        <v>0.16</v>
      </c>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188</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ht="22.5" outlineLevel="1" x14ac:dyDescent="0.2">
      <c r="A629" s="166">
        <v>80</v>
      </c>
      <c r="B629" s="167" t="s">
        <v>713</v>
      </c>
      <c r="C629" s="183" t="s">
        <v>714</v>
      </c>
      <c r="D629" s="168" t="s">
        <v>280</v>
      </c>
      <c r="E629" s="169">
        <v>82.922399999999996</v>
      </c>
      <c r="F629" s="170"/>
      <c r="G629" s="171">
        <f>ROUND(E629*F629,2)</f>
        <v>0</v>
      </c>
      <c r="H629" s="170"/>
      <c r="I629" s="171">
        <f>ROUND(E629*H629,2)</f>
        <v>0</v>
      </c>
      <c r="J629" s="170"/>
      <c r="K629" s="171">
        <f>ROUND(E629*J629,2)</f>
        <v>0</v>
      </c>
      <c r="L629" s="171">
        <v>21</v>
      </c>
      <c r="M629" s="171">
        <f>G629*(1+L629/100)</f>
        <v>0</v>
      </c>
      <c r="N629" s="171">
        <v>2.5000000000000001E-2</v>
      </c>
      <c r="O629" s="171">
        <f>ROUND(E629*N629,2)</f>
        <v>2.0699999999999998</v>
      </c>
      <c r="P629" s="171">
        <v>0</v>
      </c>
      <c r="Q629" s="171">
        <f>ROUND(E629*P629,2)</f>
        <v>0</v>
      </c>
      <c r="R629" s="171"/>
      <c r="S629" s="171" t="s">
        <v>181</v>
      </c>
      <c r="T629" s="172" t="s">
        <v>182</v>
      </c>
      <c r="U629" s="156">
        <v>0</v>
      </c>
      <c r="V629" s="156">
        <f>ROUND(E629*U629,2)</f>
        <v>0</v>
      </c>
      <c r="W629" s="156"/>
      <c r="X629" s="156" t="s">
        <v>276</v>
      </c>
      <c r="Y629" s="147"/>
      <c r="Z629" s="147"/>
      <c r="AA629" s="147"/>
      <c r="AB629" s="147"/>
      <c r="AC629" s="147"/>
      <c r="AD629" s="147"/>
      <c r="AE629" s="147"/>
      <c r="AF629" s="147"/>
      <c r="AG629" s="147" t="s">
        <v>277</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4" t="s">
        <v>715</v>
      </c>
      <c r="D630" s="157"/>
      <c r="E630" s="158"/>
      <c r="F630" s="156"/>
      <c r="G630" s="156"/>
      <c r="H630" s="156"/>
      <c r="I630" s="156"/>
      <c r="J630" s="156"/>
      <c r="K630" s="156"/>
      <c r="L630" s="156"/>
      <c r="M630" s="156"/>
      <c r="N630" s="156"/>
      <c r="O630" s="156"/>
      <c r="P630" s="156"/>
      <c r="Q630" s="156"/>
      <c r="R630" s="156"/>
      <c r="S630" s="156"/>
      <c r="T630" s="156"/>
      <c r="U630" s="156"/>
      <c r="V630" s="156"/>
      <c r="W630" s="156"/>
      <c r="X630" s="156"/>
      <c r="Y630" s="147"/>
      <c r="Z630" s="147"/>
      <c r="AA630" s="147"/>
      <c r="AB630" s="147"/>
      <c r="AC630" s="147"/>
      <c r="AD630" s="147"/>
      <c r="AE630" s="147"/>
      <c r="AF630" s="147"/>
      <c r="AG630" s="147" t="s">
        <v>188</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84" t="s">
        <v>716</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188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84" t="s">
        <v>717</v>
      </c>
      <c r="D632" s="157"/>
      <c r="E632" s="158">
        <v>82.92</v>
      </c>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ht="22.5" outlineLevel="1" x14ac:dyDescent="0.2">
      <c r="A633" s="166">
        <v>81</v>
      </c>
      <c r="B633" s="167" t="s">
        <v>718</v>
      </c>
      <c r="C633" s="183" t="s">
        <v>719</v>
      </c>
      <c r="D633" s="168" t="s">
        <v>280</v>
      </c>
      <c r="E633" s="169">
        <v>9.2487700000000004</v>
      </c>
      <c r="F633" s="170"/>
      <c r="G633" s="171">
        <f>ROUND(E633*F633,2)</f>
        <v>0</v>
      </c>
      <c r="H633" s="170"/>
      <c r="I633" s="171">
        <f>ROUND(E633*H633,2)</f>
        <v>0</v>
      </c>
      <c r="J633" s="170"/>
      <c r="K633" s="171">
        <f>ROUND(E633*J633,2)</f>
        <v>0</v>
      </c>
      <c r="L633" s="171">
        <v>21</v>
      </c>
      <c r="M633" s="171">
        <f>G633*(1+L633/100)</f>
        <v>0</v>
      </c>
      <c r="N633" s="171">
        <v>0.02</v>
      </c>
      <c r="O633" s="171">
        <f>ROUND(E633*N633,2)</f>
        <v>0.18</v>
      </c>
      <c r="P633" s="171">
        <v>0</v>
      </c>
      <c r="Q633" s="171">
        <f>ROUND(E633*P633,2)</f>
        <v>0</v>
      </c>
      <c r="R633" s="171"/>
      <c r="S633" s="171" t="s">
        <v>181</v>
      </c>
      <c r="T633" s="172" t="s">
        <v>182</v>
      </c>
      <c r="U633" s="156">
        <v>0</v>
      </c>
      <c r="V633" s="156">
        <f>ROUND(E633*U633,2)</f>
        <v>0</v>
      </c>
      <c r="W633" s="156"/>
      <c r="X633" s="156" t="s">
        <v>276</v>
      </c>
      <c r="Y633" s="147"/>
      <c r="Z633" s="147"/>
      <c r="AA633" s="147"/>
      <c r="AB633" s="147"/>
      <c r="AC633" s="147"/>
      <c r="AD633" s="147"/>
      <c r="AE633" s="147"/>
      <c r="AF633" s="147"/>
      <c r="AG633" s="147" t="s">
        <v>277</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4" t="s">
        <v>711</v>
      </c>
      <c r="D634" s="157"/>
      <c r="E634" s="158"/>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84" t="s">
        <v>720</v>
      </c>
      <c r="D635" s="157"/>
      <c r="E635" s="158"/>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188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84" t="s">
        <v>721</v>
      </c>
      <c r="D636" s="157"/>
      <c r="E636" s="158"/>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4" t="s">
        <v>722</v>
      </c>
      <c r="D637" s="157"/>
      <c r="E637" s="158"/>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188</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4" t="s">
        <v>723</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84" t="s">
        <v>687</v>
      </c>
      <c r="D639" s="157"/>
      <c r="E639" s="158"/>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188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84" t="s">
        <v>724</v>
      </c>
      <c r="D640" s="157"/>
      <c r="E640" s="158">
        <v>9.25</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ht="22.5" outlineLevel="1" x14ac:dyDescent="0.2">
      <c r="A641" s="166">
        <v>82</v>
      </c>
      <c r="B641" s="167" t="s">
        <v>725</v>
      </c>
      <c r="C641" s="183" t="s">
        <v>726</v>
      </c>
      <c r="D641" s="168" t="s">
        <v>194</v>
      </c>
      <c r="E641" s="169">
        <v>400.96080000000001</v>
      </c>
      <c r="F641" s="170"/>
      <c r="G641" s="171">
        <f>ROUND(E641*F641,2)</f>
        <v>0</v>
      </c>
      <c r="H641" s="170"/>
      <c r="I641" s="171">
        <f>ROUND(E641*H641,2)</f>
        <v>0</v>
      </c>
      <c r="J641" s="170"/>
      <c r="K641" s="171">
        <f>ROUND(E641*J641,2)</f>
        <v>0</v>
      </c>
      <c r="L641" s="171">
        <v>21</v>
      </c>
      <c r="M641" s="171">
        <f>G641*(1+L641/100)</f>
        <v>0</v>
      </c>
      <c r="N641" s="171">
        <v>1.8E-3</v>
      </c>
      <c r="O641" s="171">
        <f>ROUND(E641*N641,2)</f>
        <v>0.72</v>
      </c>
      <c r="P641" s="171">
        <v>0</v>
      </c>
      <c r="Q641" s="171">
        <f>ROUND(E641*P641,2)</f>
        <v>0</v>
      </c>
      <c r="R641" s="171"/>
      <c r="S641" s="171" t="s">
        <v>181</v>
      </c>
      <c r="T641" s="172" t="s">
        <v>182</v>
      </c>
      <c r="U641" s="156">
        <v>0</v>
      </c>
      <c r="V641" s="156">
        <f>ROUND(E641*U641,2)</f>
        <v>0</v>
      </c>
      <c r="W641" s="156"/>
      <c r="X641" s="156" t="s">
        <v>276</v>
      </c>
      <c r="Y641" s="147"/>
      <c r="Z641" s="147"/>
      <c r="AA641" s="147"/>
      <c r="AB641" s="147"/>
      <c r="AC641" s="147"/>
      <c r="AD641" s="147"/>
      <c r="AE641" s="147"/>
      <c r="AF641" s="147"/>
      <c r="AG641" s="147" t="s">
        <v>277</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4" t="s">
        <v>727</v>
      </c>
      <c r="D642" s="157"/>
      <c r="E642" s="158"/>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4" t="s">
        <v>728</v>
      </c>
      <c r="D643" s="157"/>
      <c r="E643" s="158"/>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188</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84" t="s">
        <v>729</v>
      </c>
      <c r="D644" s="157"/>
      <c r="E644" s="158">
        <v>400.96</v>
      </c>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ht="22.5" outlineLevel="1" x14ac:dyDescent="0.2">
      <c r="A645" s="166">
        <v>83</v>
      </c>
      <c r="B645" s="167" t="s">
        <v>730</v>
      </c>
      <c r="C645" s="183" t="s">
        <v>731</v>
      </c>
      <c r="D645" s="168" t="s">
        <v>194</v>
      </c>
      <c r="E645" s="169">
        <v>1210.3127999999999</v>
      </c>
      <c r="F645" s="170"/>
      <c r="G645" s="171">
        <f>ROUND(E645*F645,2)</f>
        <v>0</v>
      </c>
      <c r="H645" s="170"/>
      <c r="I645" s="171">
        <f>ROUND(E645*H645,2)</f>
        <v>0</v>
      </c>
      <c r="J645" s="170"/>
      <c r="K645" s="171">
        <f>ROUND(E645*J645,2)</f>
        <v>0</v>
      </c>
      <c r="L645" s="171">
        <v>21</v>
      </c>
      <c r="M645" s="171">
        <f>G645*(1+L645/100)</f>
        <v>0</v>
      </c>
      <c r="N645" s="171">
        <v>7.1999999999999998E-3</v>
      </c>
      <c r="O645" s="171">
        <f>ROUND(E645*N645,2)</f>
        <v>8.7100000000000009</v>
      </c>
      <c r="P645" s="171">
        <v>0</v>
      </c>
      <c r="Q645" s="171">
        <f>ROUND(E645*P645,2)</f>
        <v>0</v>
      </c>
      <c r="R645" s="171"/>
      <c r="S645" s="171" t="s">
        <v>181</v>
      </c>
      <c r="T645" s="172" t="s">
        <v>182</v>
      </c>
      <c r="U645" s="156">
        <v>0</v>
      </c>
      <c r="V645" s="156">
        <f>ROUND(E645*U645,2)</f>
        <v>0</v>
      </c>
      <c r="W645" s="156"/>
      <c r="X645" s="156" t="s">
        <v>276</v>
      </c>
      <c r="Y645" s="147"/>
      <c r="Z645" s="147"/>
      <c r="AA645" s="147"/>
      <c r="AB645" s="147"/>
      <c r="AC645" s="147"/>
      <c r="AD645" s="147"/>
      <c r="AE645" s="147"/>
      <c r="AF645" s="147"/>
      <c r="AG645" s="147" t="s">
        <v>277</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4" t="s">
        <v>263</v>
      </c>
      <c r="D646" s="157"/>
      <c r="E646" s="158"/>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84" t="s">
        <v>264</v>
      </c>
      <c r="D647" s="157"/>
      <c r="E647" s="158"/>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4" t="s">
        <v>265</v>
      </c>
      <c r="D648" s="157"/>
      <c r="E648" s="158"/>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188</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184" t="s">
        <v>266</v>
      </c>
      <c r="D649" s="157"/>
      <c r="E649" s="158"/>
      <c r="F649" s="156"/>
      <c r="G649" s="156"/>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188</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84" t="s">
        <v>267</v>
      </c>
      <c r="D650" s="157"/>
      <c r="E650" s="158"/>
      <c r="F650" s="156"/>
      <c r="G650" s="156"/>
      <c r="H650" s="156"/>
      <c r="I650" s="156"/>
      <c r="J650" s="156"/>
      <c r="K650" s="156"/>
      <c r="L650" s="156"/>
      <c r="M650" s="156"/>
      <c r="N650" s="156"/>
      <c r="O650" s="156"/>
      <c r="P650" s="156"/>
      <c r="Q650" s="156"/>
      <c r="R650" s="156"/>
      <c r="S650" s="156"/>
      <c r="T650" s="156"/>
      <c r="U650" s="156"/>
      <c r="V650" s="156"/>
      <c r="W650" s="156"/>
      <c r="X650" s="156"/>
      <c r="Y650" s="147"/>
      <c r="Z650" s="147"/>
      <c r="AA650" s="147"/>
      <c r="AB650" s="147"/>
      <c r="AC650" s="147"/>
      <c r="AD650" s="147"/>
      <c r="AE650" s="147"/>
      <c r="AF650" s="147"/>
      <c r="AG650" s="147" t="s">
        <v>188</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84" t="s">
        <v>268</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84" t="s">
        <v>269</v>
      </c>
      <c r="D652" s="157"/>
      <c r="E652" s="158"/>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188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4" t="s">
        <v>270</v>
      </c>
      <c r="D653" s="157"/>
      <c r="E653" s="158"/>
      <c r="F653" s="156"/>
      <c r="G653" s="156"/>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188</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4" t="s">
        <v>271</v>
      </c>
      <c r="D654" s="157"/>
      <c r="E654" s="158"/>
      <c r="F654" s="156"/>
      <c r="G654" s="156"/>
      <c r="H654" s="156"/>
      <c r="I654" s="156"/>
      <c r="J654" s="156"/>
      <c r="K654" s="156"/>
      <c r="L654" s="156"/>
      <c r="M654" s="156"/>
      <c r="N654" s="156"/>
      <c r="O654" s="156"/>
      <c r="P654" s="156"/>
      <c r="Q654" s="156"/>
      <c r="R654" s="156"/>
      <c r="S654" s="156"/>
      <c r="T654" s="156"/>
      <c r="U654" s="156"/>
      <c r="V654" s="156"/>
      <c r="W654" s="156"/>
      <c r="X654" s="156"/>
      <c r="Y654" s="147"/>
      <c r="Z654" s="147"/>
      <c r="AA654" s="147"/>
      <c r="AB654" s="147"/>
      <c r="AC654" s="147"/>
      <c r="AD654" s="147"/>
      <c r="AE654" s="147"/>
      <c r="AF654" s="147"/>
      <c r="AG654" s="147" t="s">
        <v>188</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4" t="s">
        <v>272</v>
      </c>
      <c r="D655" s="157"/>
      <c r="E655" s="158"/>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84" t="s">
        <v>707</v>
      </c>
      <c r="D656" s="157"/>
      <c r="E656" s="158"/>
      <c r="F656" s="156"/>
      <c r="G656" s="156"/>
      <c r="H656" s="156"/>
      <c r="I656" s="156"/>
      <c r="J656" s="156"/>
      <c r="K656" s="156"/>
      <c r="L656" s="156"/>
      <c r="M656" s="156"/>
      <c r="N656" s="156"/>
      <c r="O656" s="156"/>
      <c r="P656" s="156"/>
      <c r="Q656" s="156"/>
      <c r="R656" s="156"/>
      <c r="S656" s="156"/>
      <c r="T656" s="156"/>
      <c r="U656" s="156"/>
      <c r="V656" s="156"/>
      <c r="W656" s="156"/>
      <c r="X656" s="156"/>
      <c r="Y656" s="147"/>
      <c r="Z656" s="147"/>
      <c r="AA656" s="147"/>
      <c r="AB656" s="147"/>
      <c r="AC656" s="147"/>
      <c r="AD656" s="147"/>
      <c r="AE656" s="147"/>
      <c r="AF656" s="147"/>
      <c r="AG656" s="147" t="s">
        <v>188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184" t="s">
        <v>687</v>
      </c>
      <c r="D657" s="157"/>
      <c r="E657" s="158"/>
      <c r="F657" s="156"/>
      <c r="G657" s="156"/>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188</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84" t="s">
        <v>732</v>
      </c>
      <c r="D658" s="157"/>
      <c r="E658" s="158">
        <v>1210.31</v>
      </c>
      <c r="F658" s="156"/>
      <c r="G658" s="156"/>
      <c r="H658" s="156"/>
      <c r="I658" s="156"/>
      <c r="J658" s="156"/>
      <c r="K658" s="156"/>
      <c r="L658" s="156"/>
      <c r="M658" s="156"/>
      <c r="N658" s="156"/>
      <c r="O658" s="156"/>
      <c r="P658" s="156"/>
      <c r="Q658" s="156"/>
      <c r="R658" s="156"/>
      <c r="S658" s="156"/>
      <c r="T658" s="156"/>
      <c r="U658" s="156"/>
      <c r="V658" s="156"/>
      <c r="W658" s="156"/>
      <c r="X658" s="156"/>
      <c r="Y658" s="147"/>
      <c r="Z658" s="147"/>
      <c r="AA658" s="147"/>
      <c r="AB658" s="147"/>
      <c r="AC658" s="147"/>
      <c r="AD658" s="147"/>
      <c r="AE658" s="147"/>
      <c r="AF658" s="147"/>
      <c r="AG658" s="147" t="s">
        <v>188</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66">
        <v>84</v>
      </c>
      <c r="B659" s="167" t="s">
        <v>733</v>
      </c>
      <c r="C659" s="183" t="s">
        <v>734</v>
      </c>
      <c r="D659" s="168" t="s">
        <v>0</v>
      </c>
      <c r="E659" s="169">
        <v>15500.4437</v>
      </c>
      <c r="F659" s="170"/>
      <c r="G659" s="171">
        <f>ROUND(E659*F659,2)</f>
        <v>0</v>
      </c>
      <c r="H659" s="170"/>
      <c r="I659" s="171">
        <f>ROUND(E659*H659,2)</f>
        <v>0</v>
      </c>
      <c r="J659" s="170"/>
      <c r="K659" s="171">
        <f>ROUND(E659*J659,2)</f>
        <v>0</v>
      </c>
      <c r="L659" s="171">
        <v>21</v>
      </c>
      <c r="M659" s="171">
        <f>G659*(1+L659/100)</f>
        <v>0</v>
      </c>
      <c r="N659" s="171">
        <v>0</v>
      </c>
      <c r="O659" s="171">
        <f>ROUND(E659*N659,2)</f>
        <v>0</v>
      </c>
      <c r="P659" s="171">
        <v>0</v>
      </c>
      <c r="Q659" s="171">
        <f>ROUND(E659*P659,2)</f>
        <v>0</v>
      </c>
      <c r="R659" s="171"/>
      <c r="S659" s="171" t="s">
        <v>181</v>
      </c>
      <c r="T659" s="172" t="s">
        <v>182</v>
      </c>
      <c r="U659" s="156">
        <v>0</v>
      </c>
      <c r="V659" s="156">
        <f>ROUND(E659*U659,2)</f>
        <v>0</v>
      </c>
      <c r="W659" s="156"/>
      <c r="X659" s="156" t="s">
        <v>183</v>
      </c>
      <c r="Y659" s="147"/>
      <c r="Z659" s="147"/>
      <c r="AA659" s="147"/>
      <c r="AB659" s="147"/>
      <c r="AC659" s="147"/>
      <c r="AD659" s="147"/>
      <c r="AE659" s="147"/>
      <c r="AF659" s="147"/>
      <c r="AG659" s="147" t="s">
        <v>605</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245" t="s">
        <v>666</v>
      </c>
      <c r="D660" s="246"/>
      <c r="E660" s="246"/>
      <c r="F660" s="246"/>
      <c r="G660" s="24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186</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x14ac:dyDescent="0.2">
      <c r="A661" s="160" t="s">
        <v>176</v>
      </c>
      <c r="B661" s="161" t="s">
        <v>108</v>
      </c>
      <c r="C661" s="182" t="s">
        <v>109</v>
      </c>
      <c r="D661" s="162"/>
      <c r="E661" s="163"/>
      <c r="F661" s="164"/>
      <c r="G661" s="164">
        <f>SUMIF(AG662:AG666,"&lt;&gt;NOR",G662:G666)</f>
        <v>0</v>
      </c>
      <c r="H661" s="164"/>
      <c r="I661" s="164">
        <f>SUM(I662:I666)</f>
        <v>0</v>
      </c>
      <c r="J661" s="164"/>
      <c r="K661" s="164">
        <f>SUM(K662:K666)</f>
        <v>0</v>
      </c>
      <c r="L661" s="164"/>
      <c r="M661" s="164">
        <f>SUM(M662:M666)</f>
        <v>0</v>
      </c>
      <c r="N661" s="164"/>
      <c r="O661" s="164">
        <f>SUM(O662:O666)</f>
        <v>0.03</v>
      </c>
      <c r="P661" s="164"/>
      <c r="Q661" s="164">
        <f>SUM(Q662:Q666)</f>
        <v>0</v>
      </c>
      <c r="R661" s="164"/>
      <c r="S661" s="164"/>
      <c r="T661" s="165"/>
      <c r="U661" s="159"/>
      <c r="V661" s="159">
        <f>SUM(V662:V666)</f>
        <v>0</v>
      </c>
      <c r="W661" s="159"/>
      <c r="X661" s="159"/>
      <c r="AG661" t="s">
        <v>177</v>
      </c>
    </row>
    <row r="662" spans="1:60" ht="22.5" outlineLevel="1" x14ac:dyDescent="0.2">
      <c r="A662" s="166">
        <v>85</v>
      </c>
      <c r="B662" s="167" t="s">
        <v>735</v>
      </c>
      <c r="C662" s="183" t="s">
        <v>736</v>
      </c>
      <c r="D662" s="168" t="s">
        <v>180</v>
      </c>
      <c r="E662" s="169">
        <v>11</v>
      </c>
      <c r="F662" s="170"/>
      <c r="G662" s="171">
        <f>ROUND(E662*F662,2)</f>
        <v>0</v>
      </c>
      <c r="H662" s="170"/>
      <c r="I662" s="171">
        <f>ROUND(E662*H662,2)</f>
        <v>0</v>
      </c>
      <c r="J662" s="170"/>
      <c r="K662" s="171">
        <f>ROUND(E662*J662,2)</f>
        <v>0</v>
      </c>
      <c r="L662" s="171">
        <v>21</v>
      </c>
      <c r="M662" s="171">
        <f>G662*(1+L662/100)</f>
        <v>0</v>
      </c>
      <c r="N662" s="171">
        <v>2.31E-3</v>
      </c>
      <c r="O662" s="171">
        <f>ROUND(E662*N662,2)</f>
        <v>0.03</v>
      </c>
      <c r="P662" s="171">
        <v>0</v>
      </c>
      <c r="Q662" s="171">
        <f>ROUND(E662*P662,2)</f>
        <v>0</v>
      </c>
      <c r="R662" s="171"/>
      <c r="S662" s="171" t="s">
        <v>181</v>
      </c>
      <c r="T662" s="172" t="s">
        <v>182</v>
      </c>
      <c r="U662" s="156">
        <v>0</v>
      </c>
      <c r="V662" s="156">
        <f>ROUND(E662*U662,2)</f>
        <v>0</v>
      </c>
      <c r="W662" s="156"/>
      <c r="X662" s="156" t="s">
        <v>183</v>
      </c>
      <c r="Y662" s="147"/>
      <c r="Z662" s="147"/>
      <c r="AA662" s="147"/>
      <c r="AB662" s="147"/>
      <c r="AC662" s="147"/>
      <c r="AD662" s="147"/>
      <c r="AE662" s="147"/>
      <c r="AF662" s="147"/>
      <c r="AG662" s="147" t="s">
        <v>605</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84" t="s">
        <v>737</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84" t="s">
        <v>738</v>
      </c>
      <c r="D664" s="157"/>
      <c r="E664" s="158">
        <v>11</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188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66">
        <v>86</v>
      </c>
      <c r="B665" s="167" t="s">
        <v>739</v>
      </c>
      <c r="C665" s="183" t="s">
        <v>740</v>
      </c>
      <c r="D665" s="168" t="s">
        <v>0</v>
      </c>
      <c r="E665" s="169">
        <v>434.5</v>
      </c>
      <c r="F665" s="170"/>
      <c r="G665" s="171">
        <f>ROUND(E665*F665,2)</f>
        <v>0</v>
      </c>
      <c r="H665" s="170"/>
      <c r="I665" s="171">
        <f>ROUND(E665*H665,2)</f>
        <v>0</v>
      </c>
      <c r="J665" s="170"/>
      <c r="K665" s="171">
        <f>ROUND(E665*J665,2)</f>
        <v>0</v>
      </c>
      <c r="L665" s="171">
        <v>21</v>
      </c>
      <c r="M665" s="171">
        <f>G665*(1+L665/100)</f>
        <v>0</v>
      </c>
      <c r="N665" s="171">
        <v>0</v>
      </c>
      <c r="O665" s="171">
        <f>ROUND(E665*N665,2)</f>
        <v>0</v>
      </c>
      <c r="P665" s="171">
        <v>0</v>
      </c>
      <c r="Q665" s="171">
        <f>ROUND(E665*P665,2)</f>
        <v>0</v>
      </c>
      <c r="R665" s="171"/>
      <c r="S665" s="171" t="s">
        <v>181</v>
      </c>
      <c r="T665" s="172" t="s">
        <v>182</v>
      </c>
      <c r="U665" s="156">
        <v>0</v>
      </c>
      <c r="V665" s="156">
        <f>ROUND(E665*U665,2)</f>
        <v>0</v>
      </c>
      <c r="W665" s="156"/>
      <c r="X665" s="156" t="s">
        <v>183</v>
      </c>
      <c r="Y665" s="147"/>
      <c r="Z665" s="147"/>
      <c r="AA665" s="147"/>
      <c r="AB665" s="147"/>
      <c r="AC665" s="147"/>
      <c r="AD665" s="147"/>
      <c r="AE665" s="147"/>
      <c r="AF665" s="147"/>
      <c r="AG665" s="147" t="s">
        <v>605</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245" t="s">
        <v>741</v>
      </c>
      <c r="D666" s="246"/>
      <c r="E666" s="246"/>
      <c r="F666" s="246"/>
      <c r="G666" s="246"/>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186</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x14ac:dyDescent="0.2">
      <c r="A667" s="160" t="s">
        <v>176</v>
      </c>
      <c r="B667" s="161" t="s">
        <v>110</v>
      </c>
      <c r="C667" s="182" t="s">
        <v>111</v>
      </c>
      <c r="D667" s="162"/>
      <c r="E667" s="163"/>
      <c r="F667" s="164"/>
      <c r="G667" s="164">
        <f>SUMIF(AG668:AG685,"&lt;&gt;NOR",G668:G685)</f>
        <v>0</v>
      </c>
      <c r="H667" s="164"/>
      <c r="I667" s="164">
        <f>SUM(I668:I685)</f>
        <v>0</v>
      </c>
      <c r="J667" s="164"/>
      <c r="K667" s="164">
        <f>SUM(K668:K685)</f>
        <v>0</v>
      </c>
      <c r="L667" s="164"/>
      <c r="M667" s="164">
        <f>SUM(M668:M685)</f>
        <v>0</v>
      </c>
      <c r="N667" s="164"/>
      <c r="O667" s="164">
        <f>SUM(O668:O685)</f>
        <v>0</v>
      </c>
      <c r="P667" s="164"/>
      <c r="Q667" s="164">
        <f>SUM(Q668:Q685)</f>
        <v>0.37</v>
      </c>
      <c r="R667" s="164"/>
      <c r="S667" s="164"/>
      <c r="T667" s="165"/>
      <c r="U667" s="159"/>
      <c r="V667" s="159">
        <f>SUM(V668:V685)</f>
        <v>0</v>
      </c>
      <c r="W667" s="159"/>
      <c r="X667" s="159"/>
      <c r="AG667" t="s">
        <v>177</v>
      </c>
    </row>
    <row r="668" spans="1:60" outlineLevel="1" x14ac:dyDescent="0.2">
      <c r="A668" s="166">
        <v>87</v>
      </c>
      <c r="B668" s="167" t="s">
        <v>742</v>
      </c>
      <c r="C668" s="183" t="s">
        <v>743</v>
      </c>
      <c r="D668" s="168" t="s">
        <v>180</v>
      </c>
      <c r="E668" s="169">
        <v>84</v>
      </c>
      <c r="F668" s="170"/>
      <c r="G668" s="171">
        <f>ROUND(E668*F668,2)</f>
        <v>0</v>
      </c>
      <c r="H668" s="170"/>
      <c r="I668" s="171">
        <f>ROUND(E668*H668,2)</f>
        <v>0</v>
      </c>
      <c r="J668" s="170"/>
      <c r="K668" s="171">
        <f>ROUND(E668*J668,2)</f>
        <v>0</v>
      </c>
      <c r="L668" s="171">
        <v>21</v>
      </c>
      <c r="M668" s="171">
        <f>G668*(1+L668/100)</f>
        <v>0</v>
      </c>
      <c r="N668" s="171">
        <v>0</v>
      </c>
      <c r="O668" s="171">
        <f>ROUND(E668*N668,2)</f>
        <v>0</v>
      </c>
      <c r="P668" s="171">
        <v>3.2000000000000002E-3</v>
      </c>
      <c r="Q668" s="171">
        <f>ROUND(E668*P668,2)</f>
        <v>0.27</v>
      </c>
      <c r="R668" s="171"/>
      <c r="S668" s="171" t="s">
        <v>181</v>
      </c>
      <c r="T668" s="172" t="s">
        <v>182</v>
      </c>
      <c r="U668" s="156">
        <v>0</v>
      </c>
      <c r="V668" s="156">
        <f>ROUND(E668*U668,2)</f>
        <v>0</v>
      </c>
      <c r="W668" s="156"/>
      <c r="X668" s="156" t="s">
        <v>183</v>
      </c>
      <c r="Y668" s="147"/>
      <c r="Z668" s="147"/>
      <c r="AA668" s="147"/>
      <c r="AB668" s="147"/>
      <c r="AC668" s="147"/>
      <c r="AD668" s="147"/>
      <c r="AE668" s="147"/>
      <c r="AF668" s="147"/>
      <c r="AG668" s="147" t="s">
        <v>605</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245" t="s">
        <v>744</v>
      </c>
      <c r="D669" s="246"/>
      <c r="E669" s="246"/>
      <c r="F669" s="246"/>
      <c r="G669" s="246"/>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186</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184" t="s">
        <v>187</v>
      </c>
      <c r="D670" s="157"/>
      <c r="E670" s="158"/>
      <c r="F670" s="156"/>
      <c r="G670" s="156"/>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188</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84" t="s">
        <v>745</v>
      </c>
      <c r="D671" s="157"/>
      <c r="E671" s="158"/>
      <c r="F671" s="156"/>
      <c r="G671" s="156"/>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188</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4" t="s">
        <v>189</v>
      </c>
      <c r="D672" s="157"/>
      <c r="E672" s="158"/>
      <c r="F672" s="156"/>
      <c r="G672" s="156"/>
      <c r="H672" s="156"/>
      <c r="I672" s="156"/>
      <c r="J672" s="156"/>
      <c r="K672" s="156"/>
      <c r="L672" s="156"/>
      <c r="M672" s="156"/>
      <c r="N672" s="156"/>
      <c r="O672" s="156"/>
      <c r="P672" s="156"/>
      <c r="Q672" s="156"/>
      <c r="R672" s="156"/>
      <c r="S672" s="156"/>
      <c r="T672" s="156"/>
      <c r="U672" s="156"/>
      <c r="V672" s="156"/>
      <c r="W672" s="156"/>
      <c r="X672" s="156"/>
      <c r="Y672" s="147"/>
      <c r="Z672" s="147"/>
      <c r="AA672" s="147"/>
      <c r="AB672" s="147"/>
      <c r="AC672" s="147"/>
      <c r="AD672" s="147"/>
      <c r="AE672" s="147"/>
      <c r="AF672" s="147"/>
      <c r="AG672" s="147" t="s">
        <v>188</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4" t="s">
        <v>745</v>
      </c>
      <c r="D673" s="157"/>
      <c r="E673" s="158"/>
      <c r="F673" s="156"/>
      <c r="G673" s="156"/>
      <c r="H673" s="156"/>
      <c r="I673" s="156"/>
      <c r="J673" s="156"/>
      <c r="K673" s="156"/>
      <c r="L673" s="156"/>
      <c r="M673" s="156"/>
      <c r="N673" s="156"/>
      <c r="O673" s="156"/>
      <c r="P673" s="156"/>
      <c r="Q673" s="156"/>
      <c r="R673" s="156"/>
      <c r="S673" s="156"/>
      <c r="T673" s="156"/>
      <c r="U673" s="156"/>
      <c r="V673" s="156"/>
      <c r="W673" s="156"/>
      <c r="X673" s="156"/>
      <c r="Y673" s="147"/>
      <c r="Z673" s="147"/>
      <c r="AA673" s="147"/>
      <c r="AB673" s="147"/>
      <c r="AC673" s="147"/>
      <c r="AD673" s="147"/>
      <c r="AE673" s="147"/>
      <c r="AF673" s="147"/>
      <c r="AG673" s="147" t="s">
        <v>188</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84" t="s">
        <v>746</v>
      </c>
      <c r="D674" s="157"/>
      <c r="E674" s="158"/>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188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84" t="s">
        <v>747</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84" t="s">
        <v>748</v>
      </c>
      <c r="D676" s="157"/>
      <c r="E676" s="158">
        <v>84</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188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66">
        <v>88</v>
      </c>
      <c r="B677" s="167" t="s">
        <v>749</v>
      </c>
      <c r="C677" s="183" t="s">
        <v>750</v>
      </c>
      <c r="D677" s="168" t="s">
        <v>180</v>
      </c>
      <c r="E677" s="169">
        <v>1</v>
      </c>
      <c r="F677" s="170"/>
      <c r="G677" s="171">
        <f>ROUND(E677*F677,2)</f>
        <v>0</v>
      </c>
      <c r="H677" s="170"/>
      <c r="I677" s="171">
        <f>ROUND(E677*H677,2)</f>
        <v>0</v>
      </c>
      <c r="J677" s="170"/>
      <c r="K677" s="171">
        <f>ROUND(E677*J677,2)</f>
        <v>0</v>
      </c>
      <c r="L677" s="171">
        <v>21</v>
      </c>
      <c r="M677" s="171">
        <f>G677*(1+L677/100)</f>
        <v>0</v>
      </c>
      <c r="N677" s="171">
        <v>0</v>
      </c>
      <c r="O677" s="171">
        <f>ROUND(E677*N677,2)</f>
        <v>0</v>
      </c>
      <c r="P677" s="171">
        <v>3.82E-3</v>
      </c>
      <c r="Q677" s="171">
        <f>ROUND(E677*P677,2)</f>
        <v>0</v>
      </c>
      <c r="R677" s="171"/>
      <c r="S677" s="171" t="s">
        <v>181</v>
      </c>
      <c r="T677" s="172" t="s">
        <v>182</v>
      </c>
      <c r="U677" s="156">
        <v>0</v>
      </c>
      <c r="V677" s="156">
        <f>ROUND(E677*U677,2)</f>
        <v>0</v>
      </c>
      <c r="W677" s="156"/>
      <c r="X677" s="156" t="s">
        <v>183</v>
      </c>
      <c r="Y677" s="147"/>
      <c r="Z677" s="147"/>
      <c r="AA677" s="147"/>
      <c r="AB677" s="147"/>
      <c r="AC677" s="147"/>
      <c r="AD677" s="147"/>
      <c r="AE677" s="147"/>
      <c r="AF677" s="147"/>
      <c r="AG677" s="147" t="s">
        <v>605</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84" t="s">
        <v>751</v>
      </c>
      <c r="D678" s="157"/>
      <c r="E678" s="158"/>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84" t="s">
        <v>752</v>
      </c>
      <c r="D679" s="157"/>
      <c r="E679" s="158">
        <v>1</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73">
        <v>89</v>
      </c>
      <c r="B680" s="174" t="s">
        <v>753</v>
      </c>
      <c r="C680" s="185" t="s">
        <v>754</v>
      </c>
      <c r="D680" s="175" t="s">
        <v>755</v>
      </c>
      <c r="E680" s="176">
        <v>4</v>
      </c>
      <c r="F680" s="177"/>
      <c r="G680" s="178">
        <f>ROUND(E680*F680,2)</f>
        <v>0</v>
      </c>
      <c r="H680" s="177"/>
      <c r="I680" s="178">
        <f>ROUND(E680*H680,2)</f>
        <v>0</v>
      </c>
      <c r="J680" s="177"/>
      <c r="K680" s="178">
        <f>ROUND(E680*J680,2)</f>
        <v>0</v>
      </c>
      <c r="L680" s="178">
        <v>21</v>
      </c>
      <c r="M680" s="178">
        <f>G680*(1+L680/100)</f>
        <v>0</v>
      </c>
      <c r="N680" s="178">
        <v>0</v>
      </c>
      <c r="O680" s="178">
        <f>ROUND(E680*N680,2)</f>
        <v>0</v>
      </c>
      <c r="P680" s="178">
        <v>2.5000000000000001E-2</v>
      </c>
      <c r="Q680" s="178">
        <f>ROUND(E680*P680,2)</f>
        <v>0.1</v>
      </c>
      <c r="R680" s="178"/>
      <c r="S680" s="178" t="s">
        <v>181</v>
      </c>
      <c r="T680" s="179" t="s">
        <v>182</v>
      </c>
      <c r="U680" s="156">
        <v>0</v>
      </c>
      <c r="V680" s="156">
        <f>ROUND(E680*U680,2)</f>
        <v>0</v>
      </c>
      <c r="W680" s="156"/>
      <c r="X680" s="156" t="s">
        <v>183</v>
      </c>
      <c r="Y680" s="147"/>
      <c r="Z680" s="147"/>
      <c r="AA680" s="147"/>
      <c r="AB680" s="147"/>
      <c r="AC680" s="147"/>
      <c r="AD680" s="147"/>
      <c r="AE680" s="147"/>
      <c r="AF680" s="147"/>
      <c r="AG680" s="147" t="s">
        <v>605</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66">
        <v>90</v>
      </c>
      <c r="B681" s="167" t="s">
        <v>756</v>
      </c>
      <c r="C681" s="183" t="s">
        <v>757</v>
      </c>
      <c r="D681" s="168" t="s">
        <v>180</v>
      </c>
      <c r="E681" s="169">
        <v>7</v>
      </c>
      <c r="F681" s="170"/>
      <c r="G681" s="171">
        <f>ROUND(E681*F681,2)</f>
        <v>0</v>
      </c>
      <c r="H681" s="170"/>
      <c r="I681" s="171">
        <f>ROUND(E681*H681,2)</f>
        <v>0</v>
      </c>
      <c r="J681" s="170"/>
      <c r="K681" s="171">
        <f>ROUND(E681*J681,2)</f>
        <v>0</v>
      </c>
      <c r="L681" s="171">
        <v>21</v>
      </c>
      <c r="M681" s="171">
        <f>G681*(1+L681/100)</f>
        <v>0</v>
      </c>
      <c r="N681" s="171">
        <v>4.8999999999999998E-4</v>
      </c>
      <c r="O681" s="171">
        <f>ROUND(E681*N681,2)</f>
        <v>0</v>
      </c>
      <c r="P681" s="171">
        <v>0</v>
      </c>
      <c r="Q681" s="171">
        <f>ROUND(E681*P681,2)</f>
        <v>0</v>
      </c>
      <c r="R681" s="171"/>
      <c r="S681" s="171" t="s">
        <v>181</v>
      </c>
      <c r="T681" s="172" t="s">
        <v>182</v>
      </c>
      <c r="U681" s="156">
        <v>0</v>
      </c>
      <c r="V681" s="156">
        <f>ROUND(E681*U681,2)</f>
        <v>0</v>
      </c>
      <c r="W681" s="156"/>
      <c r="X681" s="156" t="s">
        <v>183</v>
      </c>
      <c r="Y681" s="147"/>
      <c r="Z681" s="147"/>
      <c r="AA681" s="147"/>
      <c r="AB681" s="147"/>
      <c r="AC681" s="147"/>
      <c r="AD681" s="147"/>
      <c r="AE681" s="147"/>
      <c r="AF681" s="147"/>
      <c r="AG681" s="147" t="s">
        <v>605</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84" t="s">
        <v>758</v>
      </c>
      <c r="D682" s="157"/>
      <c r="E682" s="158"/>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84" t="s">
        <v>759</v>
      </c>
      <c r="D683" s="157"/>
      <c r="E683" s="158">
        <v>7</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66">
        <v>91</v>
      </c>
      <c r="B684" s="167" t="s">
        <v>760</v>
      </c>
      <c r="C684" s="183" t="s">
        <v>761</v>
      </c>
      <c r="D684" s="168" t="s">
        <v>0</v>
      </c>
      <c r="E684" s="169">
        <v>557.29</v>
      </c>
      <c r="F684" s="170"/>
      <c r="G684" s="171">
        <f>ROUND(E684*F684,2)</f>
        <v>0</v>
      </c>
      <c r="H684" s="170"/>
      <c r="I684" s="171">
        <f>ROUND(E684*H684,2)</f>
        <v>0</v>
      </c>
      <c r="J684" s="170"/>
      <c r="K684" s="171">
        <f>ROUND(E684*J684,2)</f>
        <v>0</v>
      </c>
      <c r="L684" s="171">
        <v>21</v>
      </c>
      <c r="M684" s="171">
        <f>G684*(1+L684/100)</f>
        <v>0</v>
      </c>
      <c r="N684" s="171">
        <v>0</v>
      </c>
      <c r="O684" s="171">
        <f>ROUND(E684*N684,2)</f>
        <v>0</v>
      </c>
      <c r="P684" s="171">
        <v>0</v>
      </c>
      <c r="Q684" s="171">
        <f>ROUND(E684*P684,2)</f>
        <v>0</v>
      </c>
      <c r="R684" s="171"/>
      <c r="S684" s="171" t="s">
        <v>181</v>
      </c>
      <c r="T684" s="172" t="s">
        <v>182</v>
      </c>
      <c r="U684" s="156">
        <v>0</v>
      </c>
      <c r="V684" s="156">
        <f>ROUND(E684*U684,2)</f>
        <v>0</v>
      </c>
      <c r="W684" s="156"/>
      <c r="X684" s="156" t="s">
        <v>183</v>
      </c>
      <c r="Y684" s="147"/>
      <c r="Z684" s="147"/>
      <c r="AA684" s="147"/>
      <c r="AB684" s="147"/>
      <c r="AC684" s="147"/>
      <c r="AD684" s="147"/>
      <c r="AE684" s="147"/>
      <c r="AF684" s="147"/>
      <c r="AG684" s="147" t="s">
        <v>605</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245" t="s">
        <v>762</v>
      </c>
      <c r="D685" s="246"/>
      <c r="E685" s="246"/>
      <c r="F685" s="246"/>
      <c r="G685" s="24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186</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x14ac:dyDescent="0.2">
      <c r="A686" s="160" t="s">
        <v>176</v>
      </c>
      <c r="B686" s="161" t="s">
        <v>120</v>
      </c>
      <c r="C686" s="182" t="s">
        <v>121</v>
      </c>
      <c r="D686" s="162"/>
      <c r="E686" s="163"/>
      <c r="F686" s="164"/>
      <c r="G686" s="164">
        <f>SUMIF(AG687:AG695,"&lt;&gt;NOR",G687:G695)</f>
        <v>0</v>
      </c>
      <c r="H686" s="164"/>
      <c r="I686" s="164">
        <f>SUM(I687:I695)</f>
        <v>0</v>
      </c>
      <c r="J686" s="164"/>
      <c r="K686" s="164">
        <f>SUM(K687:K695)</f>
        <v>0</v>
      </c>
      <c r="L686" s="164"/>
      <c r="M686" s="164">
        <f>SUM(M687:M695)</f>
        <v>0</v>
      </c>
      <c r="N686" s="164"/>
      <c r="O686" s="164">
        <f>SUM(O687:O695)</f>
        <v>0.94</v>
      </c>
      <c r="P686" s="164"/>
      <c r="Q686" s="164">
        <f>SUM(Q687:Q695)</f>
        <v>0</v>
      </c>
      <c r="R686" s="164"/>
      <c r="S686" s="164"/>
      <c r="T686" s="165"/>
      <c r="U686" s="159"/>
      <c r="V686" s="159">
        <f>SUM(V687:V695)</f>
        <v>0</v>
      </c>
      <c r="W686" s="159"/>
      <c r="X686" s="159"/>
      <c r="AG686" t="s">
        <v>177</v>
      </c>
    </row>
    <row r="687" spans="1:60" ht="22.5" outlineLevel="1" x14ac:dyDescent="0.2">
      <c r="A687" s="166">
        <v>92</v>
      </c>
      <c r="B687" s="167" t="s">
        <v>763</v>
      </c>
      <c r="C687" s="183" t="s">
        <v>764</v>
      </c>
      <c r="D687" s="168" t="s">
        <v>194</v>
      </c>
      <c r="E687" s="169">
        <v>68.525279999999995</v>
      </c>
      <c r="F687" s="170"/>
      <c r="G687" s="171">
        <f>ROUND(E687*F687,2)</f>
        <v>0</v>
      </c>
      <c r="H687" s="170"/>
      <c r="I687" s="171">
        <f>ROUND(E687*H687,2)</f>
        <v>0</v>
      </c>
      <c r="J687" s="170"/>
      <c r="K687" s="171">
        <f>ROUND(E687*J687,2)</f>
        <v>0</v>
      </c>
      <c r="L687" s="171">
        <v>21</v>
      </c>
      <c r="M687" s="171">
        <f>G687*(1+L687/100)</f>
        <v>0</v>
      </c>
      <c r="N687" s="171">
        <v>1.3679999999999999E-2</v>
      </c>
      <c r="O687" s="171">
        <f>ROUND(E687*N687,2)</f>
        <v>0.94</v>
      </c>
      <c r="P687" s="171">
        <v>0</v>
      </c>
      <c r="Q687" s="171">
        <f>ROUND(E687*P687,2)</f>
        <v>0</v>
      </c>
      <c r="R687" s="171"/>
      <c r="S687" s="171" t="s">
        <v>181</v>
      </c>
      <c r="T687" s="172" t="s">
        <v>182</v>
      </c>
      <c r="U687" s="156">
        <v>0</v>
      </c>
      <c r="V687" s="156">
        <f>ROUND(E687*U687,2)</f>
        <v>0</v>
      </c>
      <c r="W687" s="156"/>
      <c r="X687" s="156" t="s">
        <v>183</v>
      </c>
      <c r="Y687" s="147"/>
      <c r="Z687" s="147"/>
      <c r="AA687" s="147"/>
      <c r="AB687" s="147"/>
      <c r="AC687" s="147"/>
      <c r="AD687" s="147"/>
      <c r="AE687" s="147"/>
      <c r="AF687" s="147"/>
      <c r="AG687" s="147" t="s">
        <v>605</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84" t="s">
        <v>683</v>
      </c>
      <c r="D688" s="157"/>
      <c r="E688" s="158"/>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84" t="s">
        <v>684</v>
      </c>
      <c r="D689" s="157"/>
      <c r="E689" s="158"/>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84" t="s">
        <v>685</v>
      </c>
      <c r="D690" s="157"/>
      <c r="E690" s="158"/>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4" t="s">
        <v>686</v>
      </c>
      <c r="D691" s="157"/>
      <c r="E691" s="158"/>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188</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84" t="s">
        <v>687</v>
      </c>
      <c r="D692" s="157"/>
      <c r="E692" s="158"/>
      <c r="F692" s="156"/>
      <c r="G692" s="156"/>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188</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184" t="s">
        <v>688</v>
      </c>
      <c r="D693" s="157"/>
      <c r="E693" s="158">
        <v>68.53</v>
      </c>
      <c r="F693" s="156"/>
      <c r="G693" s="156"/>
      <c r="H693" s="156"/>
      <c r="I693" s="156"/>
      <c r="J693" s="156"/>
      <c r="K693" s="156"/>
      <c r="L693" s="156"/>
      <c r="M693" s="156"/>
      <c r="N693" s="156"/>
      <c r="O693" s="156"/>
      <c r="P693" s="156"/>
      <c r="Q693" s="156"/>
      <c r="R693" s="156"/>
      <c r="S693" s="156"/>
      <c r="T693" s="156"/>
      <c r="U693" s="156"/>
      <c r="V693" s="156"/>
      <c r="W693" s="156"/>
      <c r="X693" s="156"/>
      <c r="Y693" s="147"/>
      <c r="Z693" s="147"/>
      <c r="AA693" s="147"/>
      <c r="AB693" s="147"/>
      <c r="AC693" s="147"/>
      <c r="AD693" s="147"/>
      <c r="AE693" s="147"/>
      <c r="AF693" s="147"/>
      <c r="AG693" s="147" t="s">
        <v>188</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66">
        <v>93</v>
      </c>
      <c r="B694" s="167" t="s">
        <v>765</v>
      </c>
      <c r="C694" s="183" t="s">
        <v>766</v>
      </c>
      <c r="D694" s="168" t="s">
        <v>0</v>
      </c>
      <c r="E694" s="169">
        <v>385.79730000000001</v>
      </c>
      <c r="F694" s="170"/>
      <c r="G694" s="171">
        <f>ROUND(E694*F694,2)</f>
        <v>0</v>
      </c>
      <c r="H694" s="170"/>
      <c r="I694" s="171">
        <f>ROUND(E694*H694,2)</f>
        <v>0</v>
      </c>
      <c r="J694" s="170"/>
      <c r="K694" s="171">
        <f>ROUND(E694*J694,2)</f>
        <v>0</v>
      </c>
      <c r="L694" s="171">
        <v>21</v>
      </c>
      <c r="M694" s="171">
        <f>G694*(1+L694/100)</f>
        <v>0</v>
      </c>
      <c r="N694" s="171">
        <v>0</v>
      </c>
      <c r="O694" s="171">
        <f>ROUND(E694*N694,2)</f>
        <v>0</v>
      </c>
      <c r="P694" s="171">
        <v>0</v>
      </c>
      <c r="Q694" s="171">
        <f>ROUND(E694*P694,2)</f>
        <v>0</v>
      </c>
      <c r="R694" s="171"/>
      <c r="S694" s="171" t="s">
        <v>181</v>
      </c>
      <c r="T694" s="172" t="s">
        <v>182</v>
      </c>
      <c r="U694" s="156">
        <v>0</v>
      </c>
      <c r="V694" s="156">
        <f>ROUND(E694*U694,2)</f>
        <v>0</v>
      </c>
      <c r="W694" s="156"/>
      <c r="X694" s="156" t="s">
        <v>183</v>
      </c>
      <c r="Y694" s="147"/>
      <c r="Z694" s="147"/>
      <c r="AA694" s="147"/>
      <c r="AB694" s="147"/>
      <c r="AC694" s="147"/>
      <c r="AD694" s="147"/>
      <c r="AE694" s="147"/>
      <c r="AF694" s="147"/>
      <c r="AG694" s="147" t="s">
        <v>605</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245" t="s">
        <v>666</v>
      </c>
      <c r="D695" s="246"/>
      <c r="E695" s="246"/>
      <c r="F695" s="246"/>
      <c r="G695" s="24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186</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x14ac:dyDescent="0.2">
      <c r="A696" s="160" t="s">
        <v>176</v>
      </c>
      <c r="B696" s="161" t="s">
        <v>122</v>
      </c>
      <c r="C696" s="182" t="s">
        <v>123</v>
      </c>
      <c r="D696" s="162"/>
      <c r="E696" s="163"/>
      <c r="F696" s="164"/>
      <c r="G696" s="164">
        <f>SUMIF(AG697:AG759,"&lt;&gt;NOR",G697:G759)</f>
        <v>0</v>
      </c>
      <c r="H696" s="164"/>
      <c r="I696" s="164">
        <f>SUM(I697:I759)</f>
        <v>0</v>
      </c>
      <c r="J696" s="164"/>
      <c r="K696" s="164">
        <f>SUM(K697:K759)</f>
        <v>0</v>
      </c>
      <c r="L696" s="164"/>
      <c r="M696" s="164">
        <f>SUM(M697:M759)</f>
        <v>0</v>
      </c>
      <c r="N696" s="164"/>
      <c r="O696" s="164">
        <f>SUM(O697:O759)</f>
        <v>0.77</v>
      </c>
      <c r="P696" s="164"/>
      <c r="Q696" s="164">
        <f>SUM(Q697:Q759)</f>
        <v>1.41</v>
      </c>
      <c r="R696" s="164"/>
      <c r="S696" s="164"/>
      <c r="T696" s="165"/>
      <c r="U696" s="159"/>
      <c r="V696" s="159">
        <f>SUM(V697:V759)</f>
        <v>0</v>
      </c>
      <c r="W696" s="159"/>
      <c r="X696" s="159"/>
      <c r="AG696" t="s">
        <v>177</v>
      </c>
    </row>
    <row r="697" spans="1:60" ht="22.5" outlineLevel="1" x14ac:dyDescent="0.2">
      <c r="A697" s="166">
        <v>94</v>
      </c>
      <c r="B697" s="167" t="s">
        <v>767</v>
      </c>
      <c r="C697" s="183" t="s">
        <v>768</v>
      </c>
      <c r="D697" s="168" t="s">
        <v>194</v>
      </c>
      <c r="E697" s="169">
        <v>14.976000000000001</v>
      </c>
      <c r="F697" s="170"/>
      <c r="G697" s="171">
        <f>ROUND(E697*F697,2)</f>
        <v>0</v>
      </c>
      <c r="H697" s="170"/>
      <c r="I697" s="171">
        <f>ROUND(E697*H697,2)</f>
        <v>0</v>
      </c>
      <c r="J697" s="170"/>
      <c r="K697" s="171">
        <f>ROUND(E697*J697,2)</f>
        <v>0</v>
      </c>
      <c r="L697" s="171">
        <v>21</v>
      </c>
      <c r="M697" s="171">
        <f>G697*(1+L697/100)</f>
        <v>0</v>
      </c>
      <c r="N697" s="171">
        <v>1.8020000000000001E-2</v>
      </c>
      <c r="O697" s="171">
        <f>ROUND(E697*N697,2)</f>
        <v>0.27</v>
      </c>
      <c r="P697" s="171">
        <v>0</v>
      </c>
      <c r="Q697" s="171">
        <f>ROUND(E697*P697,2)</f>
        <v>0</v>
      </c>
      <c r="R697" s="171"/>
      <c r="S697" s="171" t="s">
        <v>181</v>
      </c>
      <c r="T697" s="172" t="s">
        <v>182</v>
      </c>
      <c r="U697" s="156">
        <v>0</v>
      </c>
      <c r="V697" s="156">
        <f>ROUND(E697*U697,2)</f>
        <v>0</v>
      </c>
      <c r="W697" s="156"/>
      <c r="X697" s="156" t="s">
        <v>183</v>
      </c>
      <c r="Y697" s="147"/>
      <c r="Z697" s="147"/>
      <c r="AA697" s="147"/>
      <c r="AB697" s="147"/>
      <c r="AC697" s="147"/>
      <c r="AD697" s="147"/>
      <c r="AE697" s="147"/>
      <c r="AF697" s="147"/>
      <c r="AG697" s="147" t="s">
        <v>605</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84" t="s">
        <v>769</v>
      </c>
      <c r="D698" s="157"/>
      <c r="E698" s="158"/>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188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4" t="s">
        <v>770</v>
      </c>
      <c r="D699" s="157"/>
      <c r="E699" s="158"/>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188</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84" t="s">
        <v>771</v>
      </c>
      <c r="D700" s="157"/>
      <c r="E700" s="158">
        <v>14.98</v>
      </c>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188</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66">
        <v>95</v>
      </c>
      <c r="B701" s="167" t="s">
        <v>772</v>
      </c>
      <c r="C701" s="183" t="s">
        <v>773</v>
      </c>
      <c r="D701" s="168" t="s">
        <v>194</v>
      </c>
      <c r="E701" s="169">
        <v>6.976</v>
      </c>
      <c r="F701" s="170"/>
      <c r="G701" s="171">
        <f>ROUND(E701*F701,2)</f>
        <v>0</v>
      </c>
      <c r="H701" s="170"/>
      <c r="I701" s="171">
        <f>ROUND(E701*H701,2)</f>
        <v>0</v>
      </c>
      <c r="J701" s="170"/>
      <c r="K701" s="171">
        <f>ROUND(E701*J701,2)</f>
        <v>0</v>
      </c>
      <c r="L701" s="171">
        <v>21</v>
      </c>
      <c r="M701" s="171">
        <f>G701*(1+L701/100)</f>
        <v>0</v>
      </c>
      <c r="N701" s="171">
        <v>0</v>
      </c>
      <c r="O701" s="171">
        <f>ROUND(E701*N701,2)</f>
        <v>0</v>
      </c>
      <c r="P701" s="171">
        <v>7.3200000000000001E-3</v>
      </c>
      <c r="Q701" s="171">
        <f>ROUND(E701*P701,2)</f>
        <v>0.05</v>
      </c>
      <c r="R701" s="171"/>
      <c r="S701" s="171" t="s">
        <v>181</v>
      </c>
      <c r="T701" s="172" t="s">
        <v>182</v>
      </c>
      <c r="U701" s="156">
        <v>0</v>
      </c>
      <c r="V701" s="156">
        <f>ROUND(E701*U701,2)</f>
        <v>0</v>
      </c>
      <c r="W701" s="156"/>
      <c r="X701" s="156" t="s">
        <v>183</v>
      </c>
      <c r="Y701" s="147"/>
      <c r="Z701" s="147"/>
      <c r="AA701" s="147"/>
      <c r="AB701" s="147"/>
      <c r="AC701" s="147"/>
      <c r="AD701" s="147"/>
      <c r="AE701" s="147"/>
      <c r="AF701" s="147"/>
      <c r="AG701" s="147" t="s">
        <v>605</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84" t="s">
        <v>774</v>
      </c>
      <c r="D702" s="157"/>
      <c r="E702" s="158"/>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188</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4" t="s">
        <v>775</v>
      </c>
      <c r="D703" s="157"/>
      <c r="E703" s="158">
        <v>6.98</v>
      </c>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188</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66">
        <v>96</v>
      </c>
      <c r="B704" s="167" t="s">
        <v>776</v>
      </c>
      <c r="C704" s="183" t="s">
        <v>777</v>
      </c>
      <c r="D704" s="168" t="s">
        <v>558</v>
      </c>
      <c r="E704" s="169">
        <v>150.25</v>
      </c>
      <c r="F704" s="170"/>
      <c r="G704" s="171">
        <f>ROUND(E704*F704,2)</f>
        <v>0</v>
      </c>
      <c r="H704" s="170"/>
      <c r="I704" s="171">
        <f>ROUND(E704*H704,2)</f>
        <v>0</v>
      </c>
      <c r="J704" s="170"/>
      <c r="K704" s="171">
        <f>ROUND(E704*J704,2)</f>
        <v>0</v>
      </c>
      <c r="L704" s="171">
        <v>21</v>
      </c>
      <c r="M704" s="171">
        <f>G704*(1+L704/100)</f>
        <v>0</v>
      </c>
      <c r="N704" s="171">
        <v>0</v>
      </c>
      <c r="O704" s="171">
        <f>ROUND(E704*N704,2)</f>
        <v>0</v>
      </c>
      <c r="P704" s="171">
        <v>1.3500000000000001E-3</v>
      </c>
      <c r="Q704" s="171">
        <f>ROUND(E704*P704,2)</f>
        <v>0.2</v>
      </c>
      <c r="R704" s="171"/>
      <c r="S704" s="171" t="s">
        <v>181</v>
      </c>
      <c r="T704" s="172" t="s">
        <v>182</v>
      </c>
      <c r="U704" s="156">
        <v>0</v>
      </c>
      <c r="V704" s="156">
        <f>ROUND(E704*U704,2)</f>
        <v>0</v>
      </c>
      <c r="W704" s="156"/>
      <c r="X704" s="156" t="s">
        <v>183</v>
      </c>
      <c r="Y704" s="147"/>
      <c r="Z704" s="147"/>
      <c r="AA704" s="147"/>
      <c r="AB704" s="147"/>
      <c r="AC704" s="147"/>
      <c r="AD704" s="147"/>
      <c r="AE704" s="147"/>
      <c r="AF704" s="147"/>
      <c r="AG704" s="147" t="s">
        <v>605</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84" t="s">
        <v>559</v>
      </c>
      <c r="D705" s="157"/>
      <c r="E705" s="158"/>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188</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84" t="s">
        <v>560</v>
      </c>
      <c r="D706" s="157"/>
      <c r="E706" s="158"/>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188</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4" t="s">
        <v>561</v>
      </c>
      <c r="D707" s="157"/>
      <c r="E707" s="158"/>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188</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184" t="s">
        <v>562</v>
      </c>
      <c r="D708" s="157"/>
      <c r="E708" s="158"/>
      <c r="F708" s="156"/>
      <c r="G708" s="156"/>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188</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
      <c r="A709" s="154"/>
      <c r="B709" s="155"/>
      <c r="C709" s="184" t="s">
        <v>563</v>
      </c>
      <c r="D709" s="157"/>
      <c r="E709" s="158"/>
      <c r="F709" s="156"/>
      <c r="G709" s="156"/>
      <c r="H709" s="156"/>
      <c r="I709" s="156"/>
      <c r="J709" s="156"/>
      <c r="K709" s="156"/>
      <c r="L709" s="156"/>
      <c r="M709" s="156"/>
      <c r="N709" s="156"/>
      <c r="O709" s="156"/>
      <c r="P709" s="156"/>
      <c r="Q709" s="156"/>
      <c r="R709" s="156"/>
      <c r="S709" s="156"/>
      <c r="T709" s="156"/>
      <c r="U709" s="156"/>
      <c r="V709" s="156"/>
      <c r="W709" s="156"/>
      <c r="X709" s="156"/>
      <c r="Y709" s="147"/>
      <c r="Z709" s="147"/>
      <c r="AA709" s="147"/>
      <c r="AB709" s="147"/>
      <c r="AC709" s="147"/>
      <c r="AD709" s="147"/>
      <c r="AE709" s="147"/>
      <c r="AF709" s="147"/>
      <c r="AG709" s="147" t="s">
        <v>188</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84" t="s">
        <v>564</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188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84" t="s">
        <v>565</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84" t="s">
        <v>566</v>
      </c>
      <c r="D712" s="157"/>
      <c r="E712" s="158"/>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4" t="s">
        <v>567</v>
      </c>
      <c r="D713" s="157"/>
      <c r="E713" s="158"/>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188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4" t="s">
        <v>568</v>
      </c>
      <c r="D714" s="157"/>
      <c r="E714" s="158"/>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84" t="s">
        <v>569</v>
      </c>
      <c r="D715" s="157"/>
      <c r="E715" s="158"/>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4" t="s">
        <v>570</v>
      </c>
      <c r="D716" s="157"/>
      <c r="E716" s="158"/>
      <c r="F716" s="156"/>
      <c r="G716" s="156"/>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188</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84" t="s">
        <v>571</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188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84" t="s">
        <v>572</v>
      </c>
      <c r="D718" s="157"/>
      <c r="E718" s="158"/>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84" t="s">
        <v>573</v>
      </c>
      <c r="D719" s="157"/>
      <c r="E719" s="158"/>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188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84" t="s">
        <v>572</v>
      </c>
      <c r="D720" s="157"/>
      <c r="E720" s="158"/>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84" t="s">
        <v>574</v>
      </c>
      <c r="D721" s="157"/>
      <c r="E721" s="158"/>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188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4" t="s">
        <v>575</v>
      </c>
      <c r="D722" s="157"/>
      <c r="E722" s="158"/>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188</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84" t="s">
        <v>576</v>
      </c>
      <c r="D723" s="157"/>
      <c r="E723" s="158">
        <v>150.25</v>
      </c>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66">
        <v>97</v>
      </c>
      <c r="B724" s="167" t="s">
        <v>778</v>
      </c>
      <c r="C724" s="183" t="s">
        <v>779</v>
      </c>
      <c r="D724" s="168" t="s">
        <v>558</v>
      </c>
      <c r="E724" s="169">
        <v>343</v>
      </c>
      <c r="F724" s="170"/>
      <c r="G724" s="171">
        <f>ROUND(E724*F724,2)</f>
        <v>0</v>
      </c>
      <c r="H724" s="170"/>
      <c r="I724" s="171">
        <f>ROUND(E724*H724,2)</f>
        <v>0</v>
      </c>
      <c r="J724" s="170"/>
      <c r="K724" s="171">
        <f>ROUND(E724*J724,2)</f>
        <v>0</v>
      </c>
      <c r="L724" s="171">
        <v>21</v>
      </c>
      <c r="M724" s="171">
        <f>G724*(1+L724/100)</f>
        <v>0</v>
      </c>
      <c r="N724" s="171">
        <v>0</v>
      </c>
      <c r="O724" s="171">
        <f>ROUND(E724*N724,2)</f>
        <v>0</v>
      </c>
      <c r="P724" s="171">
        <v>3.3700000000000002E-3</v>
      </c>
      <c r="Q724" s="171">
        <f>ROUND(E724*P724,2)</f>
        <v>1.1599999999999999</v>
      </c>
      <c r="R724" s="171"/>
      <c r="S724" s="171" t="s">
        <v>181</v>
      </c>
      <c r="T724" s="172" t="s">
        <v>182</v>
      </c>
      <c r="U724" s="156">
        <v>0</v>
      </c>
      <c r="V724" s="156">
        <f>ROUND(E724*U724,2)</f>
        <v>0</v>
      </c>
      <c r="W724" s="156"/>
      <c r="X724" s="156" t="s">
        <v>183</v>
      </c>
      <c r="Y724" s="147"/>
      <c r="Z724" s="147"/>
      <c r="AA724" s="147"/>
      <c r="AB724" s="147"/>
      <c r="AC724" s="147"/>
      <c r="AD724" s="147"/>
      <c r="AE724" s="147"/>
      <c r="AF724" s="147"/>
      <c r="AG724" s="147" t="s">
        <v>605</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245" t="s">
        <v>780</v>
      </c>
      <c r="D725" s="246"/>
      <c r="E725" s="246"/>
      <c r="F725" s="246"/>
      <c r="G725" s="24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186</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84" t="s">
        <v>781</v>
      </c>
      <c r="D726" s="157"/>
      <c r="E726" s="158"/>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4" t="s">
        <v>782</v>
      </c>
      <c r="D727" s="157"/>
      <c r="E727" s="158"/>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188</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84" t="s">
        <v>783</v>
      </c>
      <c r="D728" s="157"/>
      <c r="E728" s="158"/>
      <c r="F728" s="156"/>
      <c r="G728" s="156"/>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188</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184" t="s">
        <v>784</v>
      </c>
      <c r="D729" s="157"/>
      <c r="E729" s="158"/>
      <c r="F729" s="156"/>
      <c r="G729" s="156"/>
      <c r="H729" s="156"/>
      <c r="I729" s="156"/>
      <c r="J729" s="156"/>
      <c r="K729" s="156"/>
      <c r="L729" s="156"/>
      <c r="M729" s="156"/>
      <c r="N729" s="156"/>
      <c r="O729" s="156"/>
      <c r="P729" s="156"/>
      <c r="Q729" s="156"/>
      <c r="R729" s="156"/>
      <c r="S729" s="156"/>
      <c r="T729" s="156"/>
      <c r="U729" s="156"/>
      <c r="V729" s="156"/>
      <c r="W729" s="156"/>
      <c r="X729" s="156"/>
      <c r="Y729" s="147"/>
      <c r="Z729" s="147"/>
      <c r="AA729" s="147"/>
      <c r="AB729" s="147"/>
      <c r="AC729" s="147"/>
      <c r="AD729" s="147"/>
      <c r="AE729" s="147"/>
      <c r="AF729" s="147"/>
      <c r="AG729" s="147" t="s">
        <v>188</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184" t="s">
        <v>785</v>
      </c>
      <c r="D730" s="157"/>
      <c r="E730" s="158"/>
      <c r="F730" s="156"/>
      <c r="G730" s="156"/>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188</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84" t="s">
        <v>786</v>
      </c>
      <c r="D731" s="157"/>
      <c r="E731" s="158"/>
      <c r="F731" s="156"/>
      <c r="G731" s="156"/>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188</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4" t="s">
        <v>787</v>
      </c>
      <c r="D732" s="157"/>
      <c r="E732" s="158"/>
      <c r="F732" s="156"/>
      <c r="G732" s="156"/>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188</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184" t="s">
        <v>788</v>
      </c>
      <c r="D733" s="157"/>
      <c r="E733" s="158"/>
      <c r="F733" s="156"/>
      <c r="G733" s="156"/>
      <c r="H733" s="156"/>
      <c r="I733" s="156"/>
      <c r="J733" s="156"/>
      <c r="K733" s="156"/>
      <c r="L733" s="156"/>
      <c r="M733" s="156"/>
      <c r="N733" s="156"/>
      <c r="O733" s="156"/>
      <c r="P733" s="156"/>
      <c r="Q733" s="156"/>
      <c r="R733" s="156"/>
      <c r="S733" s="156"/>
      <c r="T733" s="156"/>
      <c r="U733" s="156"/>
      <c r="V733" s="156"/>
      <c r="W733" s="156"/>
      <c r="X733" s="156"/>
      <c r="Y733" s="147"/>
      <c r="Z733" s="147"/>
      <c r="AA733" s="147"/>
      <c r="AB733" s="147"/>
      <c r="AC733" s="147"/>
      <c r="AD733" s="147"/>
      <c r="AE733" s="147"/>
      <c r="AF733" s="147"/>
      <c r="AG733" s="147" t="s">
        <v>188</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84" t="s">
        <v>786</v>
      </c>
      <c r="D734" s="157"/>
      <c r="E734" s="158"/>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188</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84" t="s">
        <v>787</v>
      </c>
      <c r="D735" s="157"/>
      <c r="E735" s="158"/>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188</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84" t="s">
        <v>789</v>
      </c>
      <c r="D736" s="157"/>
      <c r="E736" s="158"/>
      <c r="F736" s="156"/>
      <c r="G736" s="156"/>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188</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84" t="s">
        <v>790</v>
      </c>
      <c r="D737" s="157"/>
      <c r="E737" s="158">
        <v>343</v>
      </c>
      <c r="F737" s="156"/>
      <c r="G737" s="156"/>
      <c r="H737" s="156"/>
      <c r="I737" s="156"/>
      <c r="J737" s="156"/>
      <c r="K737" s="156"/>
      <c r="L737" s="156"/>
      <c r="M737" s="156"/>
      <c r="N737" s="156"/>
      <c r="O737" s="156"/>
      <c r="P737" s="156"/>
      <c r="Q737" s="156"/>
      <c r="R737" s="156"/>
      <c r="S737" s="156"/>
      <c r="T737" s="156"/>
      <c r="U737" s="156"/>
      <c r="V737" s="156"/>
      <c r="W737" s="156"/>
      <c r="X737" s="156"/>
      <c r="Y737" s="147"/>
      <c r="Z737" s="147"/>
      <c r="AA737" s="147"/>
      <c r="AB737" s="147"/>
      <c r="AC737" s="147"/>
      <c r="AD737" s="147"/>
      <c r="AE737" s="147"/>
      <c r="AF737" s="147"/>
      <c r="AG737" s="147" t="s">
        <v>188</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66">
        <v>98</v>
      </c>
      <c r="B738" s="167" t="s">
        <v>791</v>
      </c>
      <c r="C738" s="183" t="s">
        <v>792</v>
      </c>
      <c r="D738" s="168" t="s">
        <v>558</v>
      </c>
      <c r="E738" s="169">
        <v>146.12</v>
      </c>
      <c r="F738" s="170"/>
      <c r="G738" s="171">
        <f>ROUND(E738*F738,2)</f>
        <v>0</v>
      </c>
      <c r="H738" s="170"/>
      <c r="I738" s="171">
        <f>ROUND(E738*H738,2)</f>
        <v>0</v>
      </c>
      <c r="J738" s="170"/>
      <c r="K738" s="171">
        <f>ROUND(E738*J738,2)</f>
        <v>0</v>
      </c>
      <c r="L738" s="171">
        <v>21</v>
      </c>
      <c r="M738" s="171">
        <f>G738*(1+L738/100)</f>
        <v>0</v>
      </c>
      <c r="N738" s="171">
        <v>3.4099999999999998E-3</v>
      </c>
      <c r="O738" s="171">
        <f>ROUND(E738*N738,2)</f>
        <v>0.5</v>
      </c>
      <c r="P738" s="171">
        <v>0</v>
      </c>
      <c r="Q738" s="171">
        <f>ROUND(E738*P738,2)</f>
        <v>0</v>
      </c>
      <c r="R738" s="171"/>
      <c r="S738" s="171" t="s">
        <v>181</v>
      </c>
      <c r="T738" s="172" t="s">
        <v>182</v>
      </c>
      <c r="U738" s="156">
        <v>0</v>
      </c>
      <c r="V738" s="156">
        <f>ROUND(E738*U738,2)</f>
        <v>0</v>
      </c>
      <c r="W738" s="156"/>
      <c r="X738" s="156" t="s">
        <v>183</v>
      </c>
      <c r="Y738" s="147"/>
      <c r="Z738" s="147"/>
      <c r="AA738" s="147"/>
      <c r="AB738" s="147"/>
      <c r="AC738" s="147"/>
      <c r="AD738" s="147"/>
      <c r="AE738" s="147"/>
      <c r="AF738" s="147"/>
      <c r="AG738" s="147" t="s">
        <v>605</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84" t="s">
        <v>559</v>
      </c>
      <c r="D739" s="157"/>
      <c r="E739" s="158"/>
      <c r="F739" s="156"/>
      <c r="G739" s="156"/>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188</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84" t="s">
        <v>560</v>
      </c>
      <c r="D740" s="157"/>
      <c r="E740" s="158"/>
      <c r="F740" s="156"/>
      <c r="G740" s="156"/>
      <c r="H740" s="156"/>
      <c r="I740" s="156"/>
      <c r="J740" s="156"/>
      <c r="K740" s="156"/>
      <c r="L740" s="156"/>
      <c r="M740" s="156"/>
      <c r="N740" s="156"/>
      <c r="O740" s="156"/>
      <c r="P740" s="156"/>
      <c r="Q740" s="156"/>
      <c r="R740" s="156"/>
      <c r="S740" s="156"/>
      <c r="T740" s="156"/>
      <c r="U740" s="156"/>
      <c r="V740" s="156"/>
      <c r="W740" s="156"/>
      <c r="X740" s="156"/>
      <c r="Y740" s="147"/>
      <c r="Z740" s="147"/>
      <c r="AA740" s="147"/>
      <c r="AB740" s="147"/>
      <c r="AC740" s="147"/>
      <c r="AD740" s="147"/>
      <c r="AE740" s="147"/>
      <c r="AF740" s="147"/>
      <c r="AG740" s="147" t="s">
        <v>188</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84" t="s">
        <v>561</v>
      </c>
      <c r="D741" s="157"/>
      <c r="E741" s="158"/>
      <c r="F741" s="156"/>
      <c r="G741" s="156"/>
      <c r="H741" s="156"/>
      <c r="I741" s="156"/>
      <c r="J741" s="156"/>
      <c r="K741" s="156"/>
      <c r="L741" s="156"/>
      <c r="M741" s="156"/>
      <c r="N741" s="156"/>
      <c r="O741" s="156"/>
      <c r="P741" s="156"/>
      <c r="Q741" s="156"/>
      <c r="R741" s="156"/>
      <c r="S741" s="156"/>
      <c r="T741" s="156"/>
      <c r="U741" s="156"/>
      <c r="V741" s="156"/>
      <c r="W741" s="156"/>
      <c r="X741" s="156"/>
      <c r="Y741" s="147"/>
      <c r="Z741" s="147"/>
      <c r="AA741" s="147"/>
      <c r="AB741" s="147"/>
      <c r="AC741" s="147"/>
      <c r="AD741" s="147"/>
      <c r="AE741" s="147"/>
      <c r="AF741" s="147"/>
      <c r="AG741" s="147" t="s">
        <v>188</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84" t="s">
        <v>562</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188</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84" t="s">
        <v>563</v>
      </c>
      <c r="D743" s="157"/>
      <c r="E743" s="158"/>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188</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84" t="s">
        <v>564</v>
      </c>
      <c r="D744" s="157"/>
      <c r="E744" s="158"/>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84" t="s">
        <v>565</v>
      </c>
      <c r="D745" s="157"/>
      <c r="E745" s="158"/>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188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84" t="s">
        <v>566</v>
      </c>
      <c r="D746" s="157"/>
      <c r="E746" s="158"/>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4" t="s">
        <v>793</v>
      </c>
      <c r="D747" s="157"/>
      <c r="E747" s="158"/>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188</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84" t="s">
        <v>568</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84" t="s">
        <v>569</v>
      </c>
      <c r="D749" s="157"/>
      <c r="E749" s="158"/>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84" t="s">
        <v>570</v>
      </c>
      <c r="D750" s="157"/>
      <c r="E750" s="158"/>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84" t="s">
        <v>571</v>
      </c>
      <c r="D751" s="157"/>
      <c r="E751" s="158"/>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4" t="s">
        <v>572</v>
      </c>
      <c r="D752" s="157"/>
      <c r="E752" s="158"/>
      <c r="F752" s="156"/>
      <c r="G752" s="1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188</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84" t="s">
        <v>573</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188</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84" t="s">
        <v>572</v>
      </c>
      <c r="D754" s="157"/>
      <c r="E754" s="158"/>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188</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84" t="s">
        <v>574</v>
      </c>
      <c r="D755" s="157"/>
      <c r="E755" s="158"/>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4" t="s">
        <v>575</v>
      </c>
      <c r="D756" s="157"/>
      <c r="E756" s="158"/>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188</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184" t="s">
        <v>794</v>
      </c>
      <c r="D757" s="157"/>
      <c r="E757" s="158">
        <v>146.12</v>
      </c>
      <c r="F757" s="156"/>
      <c r="G757" s="156"/>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188</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x14ac:dyDescent="0.2">
      <c r="A758" s="166">
        <v>99</v>
      </c>
      <c r="B758" s="167" t="s">
        <v>795</v>
      </c>
      <c r="C758" s="183" t="s">
        <v>796</v>
      </c>
      <c r="D758" s="168" t="s">
        <v>0</v>
      </c>
      <c r="E758" s="169">
        <v>1467.5051000000001</v>
      </c>
      <c r="F758" s="170"/>
      <c r="G758" s="171">
        <f>ROUND(E758*F758,2)</f>
        <v>0</v>
      </c>
      <c r="H758" s="170"/>
      <c r="I758" s="171">
        <f>ROUND(E758*H758,2)</f>
        <v>0</v>
      </c>
      <c r="J758" s="170"/>
      <c r="K758" s="171">
        <f>ROUND(E758*J758,2)</f>
        <v>0</v>
      </c>
      <c r="L758" s="171">
        <v>21</v>
      </c>
      <c r="M758" s="171">
        <f>G758*(1+L758/100)</f>
        <v>0</v>
      </c>
      <c r="N758" s="171">
        <v>0</v>
      </c>
      <c r="O758" s="171">
        <f>ROUND(E758*N758,2)</f>
        <v>0</v>
      </c>
      <c r="P758" s="171">
        <v>0</v>
      </c>
      <c r="Q758" s="171">
        <f>ROUND(E758*P758,2)</f>
        <v>0</v>
      </c>
      <c r="R758" s="171"/>
      <c r="S758" s="171" t="s">
        <v>181</v>
      </c>
      <c r="T758" s="172" t="s">
        <v>182</v>
      </c>
      <c r="U758" s="156">
        <v>0</v>
      </c>
      <c r="V758" s="156">
        <f>ROUND(E758*U758,2)</f>
        <v>0</v>
      </c>
      <c r="W758" s="156"/>
      <c r="X758" s="156" t="s">
        <v>183</v>
      </c>
      <c r="Y758" s="147"/>
      <c r="Z758" s="147"/>
      <c r="AA758" s="147"/>
      <c r="AB758" s="147"/>
      <c r="AC758" s="147"/>
      <c r="AD758" s="147"/>
      <c r="AE758" s="147"/>
      <c r="AF758" s="147"/>
      <c r="AG758" s="147" t="s">
        <v>605</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245" t="s">
        <v>666</v>
      </c>
      <c r="D759" s="246"/>
      <c r="E759" s="246"/>
      <c r="F759" s="246"/>
      <c r="G759" s="24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186</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x14ac:dyDescent="0.2">
      <c r="A760" s="160" t="s">
        <v>176</v>
      </c>
      <c r="B760" s="161" t="s">
        <v>124</v>
      </c>
      <c r="C760" s="182" t="s">
        <v>125</v>
      </c>
      <c r="D760" s="162"/>
      <c r="E760" s="163"/>
      <c r="F760" s="164"/>
      <c r="G760" s="164">
        <f>SUMIF(AG761:AG805,"&lt;&gt;NOR",G761:G805)</f>
        <v>0</v>
      </c>
      <c r="H760" s="164"/>
      <c r="I760" s="164">
        <f>SUM(I761:I805)</f>
        <v>0</v>
      </c>
      <c r="J760" s="164"/>
      <c r="K760" s="164">
        <f>SUM(K761:K805)</f>
        <v>0</v>
      </c>
      <c r="L760" s="164"/>
      <c r="M760" s="164">
        <f>SUM(M761:M805)</f>
        <v>0</v>
      </c>
      <c r="N760" s="164"/>
      <c r="O760" s="164">
        <f>SUM(O761:O805)</f>
        <v>0.26</v>
      </c>
      <c r="P760" s="164"/>
      <c r="Q760" s="164">
        <f>SUM(Q761:Q805)</f>
        <v>0</v>
      </c>
      <c r="R760" s="164"/>
      <c r="S760" s="164"/>
      <c r="T760" s="165"/>
      <c r="U760" s="159"/>
      <c r="V760" s="159">
        <f>SUM(V761:V805)</f>
        <v>0</v>
      </c>
      <c r="W760" s="159"/>
      <c r="X760" s="159"/>
      <c r="AG760" t="s">
        <v>177</v>
      </c>
    </row>
    <row r="761" spans="1:60" outlineLevel="1" x14ac:dyDescent="0.2">
      <c r="A761" s="166">
        <v>100</v>
      </c>
      <c r="B761" s="167" t="s">
        <v>797</v>
      </c>
      <c r="C761" s="183" t="s">
        <v>798</v>
      </c>
      <c r="D761" s="168" t="s">
        <v>194</v>
      </c>
      <c r="E761" s="169">
        <v>1424.29</v>
      </c>
      <c r="F761" s="170"/>
      <c r="G761" s="171">
        <f>ROUND(E761*F761,2)</f>
        <v>0</v>
      </c>
      <c r="H761" s="170"/>
      <c r="I761" s="171">
        <f>ROUND(E761*H761,2)</f>
        <v>0</v>
      </c>
      <c r="J761" s="170"/>
      <c r="K761" s="171">
        <f>ROUND(E761*J761,2)</f>
        <v>0</v>
      </c>
      <c r="L761" s="171">
        <v>21</v>
      </c>
      <c r="M761" s="171">
        <f>G761*(1+L761/100)</f>
        <v>0</v>
      </c>
      <c r="N761" s="171">
        <v>1.8000000000000001E-4</v>
      </c>
      <c r="O761" s="171">
        <f>ROUND(E761*N761,2)</f>
        <v>0.26</v>
      </c>
      <c r="P761" s="171">
        <v>0</v>
      </c>
      <c r="Q761" s="171">
        <f>ROUND(E761*P761,2)</f>
        <v>0</v>
      </c>
      <c r="R761" s="171"/>
      <c r="S761" s="171" t="s">
        <v>181</v>
      </c>
      <c r="T761" s="172" t="s">
        <v>182</v>
      </c>
      <c r="U761" s="156">
        <v>0</v>
      </c>
      <c r="V761" s="156">
        <f>ROUND(E761*U761,2)</f>
        <v>0</v>
      </c>
      <c r="W761" s="156"/>
      <c r="X761" s="156" t="s">
        <v>183</v>
      </c>
      <c r="Y761" s="147"/>
      <c r="Z761" s="147"/>
      <c r="AA761" s="147"/>
      <c r="AB761" s="147"/>
      <c r="AC761" s="147"/>
      <c r="AD761" s="147"/>
      <c r="AE761" s="147"/>
      <c r="AF761" s="147"/>
      <c r="AG761" s="147" t="s">
        <v>605</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245" t="s">
        <v>799</v>
      </c>
      <c r="D762" s="246"/>
      <c r="E762" s="246"/>
      <c r="F762" s="246"/>
      <c r="G762" s="24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186</v>
      </c>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184" t="s">
        <v>263</v>
      </c>
      <c r="D763" s="157"/>
      <c r="E763" s="158"/>
      <c r="F763" s="156"/>
      <c r="G763" s="156"/>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188</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54"/>
      <c r="B764" s="155"/>
      <c r="C764" s="184" t="s">
        <v>264</v>
      </c>
      <c r="D764" s="157"/>
      <c r="E764" s="158"/>
      <c r="F764" s="156"/>
      <c r="G764" s="156"/>
      <c r="H764" s="156"/>
      <c r="I764" s="156"/>
      <c r="J764" s="156"/>
      <c r="K764" s="156"/>
      <c r="L764" s="156"/>
      <c r="M764" s="156"/>
      <c r="N764" s="156"/>
      <c r="O764" s="156"/>
      <c r="P764" s="156"/>
      <c r="Q764" s="156"/>
      <c r="R764" s="156"/>
      <c r="S764" s="156"/>
      <c r="T764" s="156"/>
      <c r="U764" s="156"/>
      <c r="V764" s="156"/>
      <c r="W764" s="156"/>
      <c r="X764" s="156"/>
      <c r="Y764" s="147"/>
      <c r="Z764" s="147"/>
      <c r="AA764" s="147"/>
      <c r="AB764" s="147"/>
      <c r="AC764" s="147"/>
      <c r="AD764" s="147"/>
      <c r="AE764" s="147"/>
      <c r="AF764" s="147"/>
      <c r="AG764" s="147" t="s">
        <v>188</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84" t="s">
        <v>265</v>
      </c>
      <c r="D765" s="157"/>
      <c r="E765" s="158"/>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84" t="s">
        <v>800</v>
      </c>
      <c r="D766" s="157"/>
      <c r="E766" s="158"/>
      <c r="F766" s="156"/>
      <c r="G766" s="156"/>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188</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84" t="s">
        <v>217</v>
      </c>
      <c r="D767" s="157"/>
      <c r="E767" s="158"/>
      <c r="F767" s="156"/>
      <c r="G767" s="156"/>
      <c r="H767" s="156"/>
      <c r="I767" s="156"/>
      <c r="J767" s="156"/>
      <c r="K767" s="156"/>
      <c r="L767" s="156"/>
      <c r="M767" s="156"/>
      <c r="N767" s="156"/>
      <c r="O767" s="156"/>
      <c r="P767" s="156"/>
      <c r="Q767" s="156"/>
      <c r="R767" s="156"/>
      <c r="S767" s="156"/>
      <c r="T767" s="156"/>
      <c r="U767" s="156"/>
      <c r="V767" s="156"/>
      <c r="W767" s="156"/>
      <c r="X767" s="156"/>
      <c r="Y767" s="147"/>
      <c r="Z767" s="147"/>
      <c r="AA767" s="147"/>
      <c r="AB767" s="147"/>
      <c r="AC767" s="147"/>
      <c r="AD767" s="147"/>
      <c r="AE767" s="147"/>
      <c r="AF767" s="147"/>
      <c r="AG767" s="147" t="s">
        <v>188</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84" t="s">
        <v>218</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188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84" t="s">
        <v>219</v>
      </c>
      <c r="D769" s="157"/>
      <c r="E769" s="158"/>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184" t="s">
        <v>220</v>
      </c>
      <c r="D770" s="157"/>
      <c r="E770" s="158"/>
      <c r="F770" s="156"/>
      <c r="G770" s="156"/>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188</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54"/>
      <c r="B771" s="155"/>
      <c r="C771" s="184" t="s">
        <v>221</v>
      </c>
      <c r="D771" s="157"/>
      <c r="E771" s="158"/>
      <c r="F771" s="156"/>
      <c r="G771" s="156"/>
      <c r="H771" s="156"/>
      <c r="I771" s="156"/>
      <c r="J771" s="156"/>
      <c r="K771" s="156"/>
      <c r="L771" s="156"/>
      <c r="M771" s="156"/>
      <c r="N771" s="156"/>
      <c r="O771" s="156"/>
      <c r="P771" s="156"/>
      <c r="Q771" s="156"/>
      <c r="R771" s="156"/>
      <c r="S771" s="156"/>
      <c r="T771" s="156"/>
      <c r="U771" s="156"/>
      <c r="V771" s="156"/>
      <c r="W771" s="156"/>
      <c r="X771" s="156"/>
      <c r="Y771" s="147"/>
      <c r="Z771" s="147"/>
      <c r="AA771" s="147"/>
      <c r="AB771" s="147"/>
      <c r="AC771" s="147"/>
      <c r="AD771" s="147"/>
      <c r="AE771" s="147"/>
      <c r="AF771" s="147"/>
      <c r="AG771" s="147" t="s">
        <v>188</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84" t="s">
        <v>222</v>
      </c>
      <c r="D772" s="157"/>
      <c r="E772" s="158"/>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188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84" t="s">
        <v>223</v>
      </c>
      <c r="D773" s="157"/>
      <c r="E773" s="158"/>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84" t="s">
        <v>224</v>
      </c>
      <c r="D774" s="157"/>
      <c r="E774" s="158"/>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188</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84" t="s">
        <v>225</v>
      </c>
      <c r="D775" s="157"/>
      <c r="E775" s="158"/>
      <c r="F775" s="156"/>
      <c r="G775" s="156"/>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188</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184" t="s">
        <v>226</v>
      </c>
      <c r="D776" s="157"/>
      <c r="E776" s="158"/>
      <c r="F776" s="156"/>
      <c r="G776" s="156"/>
      <c r="H776" s="156"/>
      <c r="I776" s="156"/>
      <c r="J776" s="156"/>
      <c r="K776" s="156"/>
      <c r="L776" s="156"/>
      <c r="M776" s="156"/>
      <c r="N776" s="156"/>
      <c r="O776" s="156"/>
      <c r="P776" s="156"/>
      <c r="Q776" s="156"/>
      <c r="R776" s="156"/>
      <c r="S776" s="156"/>
      <c r="T776" s="156"/>
      <c r="U776" s="156"/>
      <c r="V776" s="156"/>
      <c r="W776" s="156"/>
      <c r="X776" s="156"/>
      <c r="Y776" s="147"/>
      <c r="Z776" s="147"/>
      <c r="AA776" s="147"/>
      <c r="AB776" s="147"/>
      <c r="AC776" s="147"/>
      <c r="AD776" s="147"/>
      <c r="AE776" s="147"/>
      <c r="AF776" s="147"/>
      <c r="AG776" s="147" t="s">
        <v>188</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84" t="s">
        <v>227</v>
      </c>
      <c r="D777" s="157"/>
      <c r="E777" s="158"/>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84" t="s">
        <v>228</v>
      </c>
      <c r="D778" s="157"/>
      <c r="E778" s="158"/>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188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84" t="s">
        <v>229</v>
      </c>
      <c r="D779" s="157"/>
      <c r="E779" s="158"/>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188</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84" t="s">
        <v>230</v>
      </c>
      <c r="D780" s="157"/>
      <c r="E780" s="158"/>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188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84" t="s">
        <v>231</v>
      </c>
      <c r="D781" s="157"/>
      <c r="E781" s="158"/>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84" t="s">
        <v>232</v>
      </c>
      <c r="D782" s="157"/>
      <c r="E782" s="158"/>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188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84" t="s">
        <v>233</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84" t="s">
        <v>234</v>
      </c>
      <c r="D784" s="157"/>
      <c r="E784" s="158"/>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188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4" t="s">
        <v>235</v>
      </c>
      <c r="D785" s="157"/>
      <c r="E785" s="158"/>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188</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84" t="s">
        <v>236</v>
      </c>
      <c r="D786" s="157"/>
      <c r="E786" s="158"/>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84" t="s">
        <v>237</v>
      </c>
      <c r="D787" s="157"/>
      <c r="E787" s="158"/>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188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84" t="s">
        <v>238</v>
      </c>
      <c r="D788" s="157"/>
      <c r="E788" s="158"/>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188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84" t="s">
        <v>239</v>
      </c>
      <c r="D789" s="157"/>
      <c r="E789" s="158"/>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188</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84" t="s">
        <v>240</v>
      </c>
      <c r="D790" s="157"/>
      <c r="E790" s="158"/>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4" t="s">
        <v>241</v>
      </c>
      <c r="D791" s="157"/>
      <c r="E791" s="158"/>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188</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184" t="s">
        <v>242</v>
      </c>
      <c r="D792" s="157"/>
      <c r="E792" s="158"/>
      <c r="F792" s="156"/>
      <c r="G792" s="156"/>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188</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4"/>
      <c r="B793" s="155"/>
      <c r="C793" s="184" t="s">
        <v>243</v>
      </c>
      <c r="D793" s="157"/>
      <c r="E793" s="158"/>
      <c r="F793" s="156"/>
      <c r="G793" s="156"/>
      <c r="H793" s="156"/>
      <c r="I793" s="156"/>
      <c r="J793" s="156"/>
      <c r="K793" s="156"/>
      <c r="L793" s="156"/>
      <c r="M793" s="156"/>
      <c r="N793" s="156"/>
      <c r="O793" s="156"/>
      <c r="P793" s="156"/>
      <c r="Q793" s="156"/>
      <c r="R793" s="156"/>
      <c r="S793" s="156"/>
      <c r="T793" s="156"/>
      <c r="U793" s="156"/>
      <c r="V793" s="156"/>
      <c r="W793" s="156"/>
      <c r="X793" s="156"/>
      <c r="Y793" s="147"/>
      <c r="Z793" s="147"/>
      <c r="AA793" s="147"/>
      <c r="AB793" s="147"/>
      <c r="AC793" s="147"/>
      <c r="AD793" s="147"/>
      <c r="AE793" s="147"/>
      <c r="AF793" s="147"/>
      <c r="AG793" s="147" t="s">
        <v>188</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84" t="s">
        <v>244</v>
      </c>
      <c r="D794" s="157"/>
      <c r="E794" s="158"/>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188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4" t="s">
        <v>245</v>
      </c>
      <c r="D795" s="157"/>
      <c r="E795" s="158"/>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188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84" t="s">
        <v>266</v>
      </c>
      <c r="D796" s="157"/>
      <c r="E796" s="158"/>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188</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84" t="s">
        <v>267</v>
      </c>
      <c r="D797" s="157"/>
      <c r="E797" s="158"/>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188</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84" t="s">
        <v>268</v>
      </c>
      <c r="D798" s="157"/>
      <c r="E798" s="158"/>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188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84" t="s">
        <v>269</v>
      </c>
      <c r="D799" s="157"/>
      <c r="E799" s="158"/>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84" t="s">
        <v>270</v>
      </c>
      <c r="D800" s="157"/>
      <c r="E800" s="158"/>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84" t="s">
        <v>271</v>
      </c>
      <c r="D801" s="157"/>
      <c r="E801" s="158"/>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188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84" t="s">
        <v>272</v>
      </c>
      <c r="D802" s="157"/>
      <c r="E802" s="158"/>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84" t="s">
        <v>672</v>
      </c>
      <c r="D803" s="157"/>
      <c r="E803" s="158">
        <v>1424.29</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66">
        <v>101</v>
      </c>
      <c r="B804" s="167" t="s">
        <v>801</v>
      </c>
      <c r="C804" s="183" t="s">
        <v>802</v>
      </c>
      <c r="D804" s="168" t="s">
        <v>0</v>
      </c>
      <c r="E804" s="169">
        <v>1194.9793</v>
      </c>
      <c r="F804" s="170"/>
      <c r="G804" s="171">
        <f>ROUND(E804*F804,2)</f>
        <v>0</v>
      </c>
      <c r="H804" s="170"/>
      <c r="I804" s="171">
        <f>ROUND(E804*H804,2)</f>
        <v>0</v>
      </c>
      <c r="J804" s="170"/>
      <c r="K804" s="171">
        <f>ROUND(E804*J804,2)</f>
        <v>0</v>
      </c>
      <c r="L804" s="171">
        <v>21</v>
      </c>
      <c r="M804" s="171">
        <f>G804*(1+L804/100)</f>
        <v>0</v>
      </c>
      <c r="N804" s="171">
        <v>0</v>
      </c>
      <c r="O804" s="171">
        <f>ROUND(E804*N804,2)</f>
        <v>0</v>
      </c>
      <c r="P804" s="171">
        <v>0</v>
      </c>
      <c r="Q804" s="171">
        <f>ROUND(E804*P804,2)</f>
        <v>0</v>
      </c>
      <c r="R804" s="171"/>
      <c r="S804" s="171" t="s">
        <v>181</v>
      </c>
      <c r="T804" s="172" t="s">
        <v>182</v>
      </c>
      <c r="U804" s="156">
        <v>0</v>
      </c>
      <c r="V804" s="156">
        <f>ROUND(E804*U804,2)</f>
        <v>0</v>
      </c>
      <c r="W804" s="156"/>
      <c r="X804" s="156" t="s">
        <v>183</v>
      </c>
      <c r="Y804" s="147"/>
      <c r="Z804" s="147"/>
      <c r="AA804" s="147"/>
      <c r="AB804" s="147"/>
      <c r="AC804" s="147"/>
      <c r="AD804" s="147"/>
      <c r="AE804" s="147"/>
      <c r="AF804" s="147"/>
      <c r="AG804" s="147" t="s">
        <v>605</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54"/>
      <c r="B805" s="155"/>
      <c r="C805" s="245" t="s">
        <v>666</v>
      </c>
      <c r="D805" s="246"/>
      <c r="E805" s="246"/>
      <c r="F805" s="246"/>
      <c r="G805" s="246"/>
      <c r="H805" s="156"/>
      <c r="I805" s="156"/>
      <c r="J805" s="156"/>
      <c r="K805" s="156"/>
      <c r="L805" s="156"/>
      <c r="M805" s="156"/>
      <c r="N805" s="156"/>
      <c r="O805" s="156"/>
      <c r="P805" s="156"/>
      <c r="Q805" s="156"/>
      <c r="R805" s="156"/>
      <c r="S805" s="156"/>
      <c r="T805" s="156"/>
      <c r="U805" s="156"/>
      <c r="V805" s="156"/>
      <c r="W805" s="156"/>
      <c r="X805" s="156"/>
      <c r="Y805" s="147"/>
      <c r="Z805" s="147"/>
      <c r="AA805" s="147"/>
      <c r="AB805" s="147"/>
      <c r="AC805" s="147"/>
      <c r="AD805" s="147"/>
      <c r="AE805" s="147"/>
      <c r="AF805" s="147"/>
      <c r="AG805" s="147" t="s">
        <v>186</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x14ac:dyDescent="0.2">
      <c r="A806" s="160" t="s">
        <v>176</v>
      </c>
      <c r="B806" s="161" t="s">
        <v>126</v>
      </c>
      <c r="C806" s="182" t="s">
        <v>127</v>
      </c>
      <c r="D806" s="162"/>
      <c r="E806" s="163"/>
      <c r="F806" s="164"/>
      <c r="G806" s="164">
        <f>SUMIF(AG807:AG940,"&lt;&gt;NOR",G807:G940)</f>
        <v>0</v>
      </c>
      <c r="H806" s="164"/>
      <c r="I806" s="164">
        <f>SUM(I807:I940)</f>
        <v>0</v>
      </c>
      <c r="J806" s="164"/>
      <c r="K806" s="164">
        <f>SUM(K807:K940)</f>
        <v>0</v>
      </c>
      <c r="L806" s="164"/>
      <c r="M806" s="164">
        <f>SUM(M807:M940)</f>
        <v>0</v>
      </c>
      <c r="N806" s="164"/>
      <c r="O806" s="164">
        <f>SUM(O807:O940)</f>
        <v>8.8099999999999934</v>
      </c>
      <c r="P806" s="164"/>
      <c r="Q806" s="164">
        <f>SUM(Q807:Q940)</f>
        <v>0</v>
      </c>
      <c r="R806" s="164"/>
      <c r="S806" s="164"/>
      <c r="T806" s="165"/>
      <c r="U806" s="159"/>
      <c r="V806" s="159">
        <f>SUM(V807:V940)</f>
        <v>0</v>
      </c>
      <c r="W806" s="159"/>
      <c r="X806" s="159"/>
      <c r="AG806" t="s">
        <v>177</v>
      </c>
    </row>
    <row r="807" spans="1:60" ht="22.5" outlineLevel="1" x14ac:dyDescent="0.2">
      <c r="A807" s="166">
        <v>102</v>
      </c>
      <c r="B807" s="167" t="s">
        <v>803</v>
      </c>
      <c r="C807" s="183" t="s">
        <v>804</v>
      </c>
      <c r="D807" s="168" t="s">
        <v>558</v>
      </c>
      <c r="E807" s="169">
        <v>690.24</v>
      </c>
      <c r="F807" s="170"/>
      <c r="G807" s="171">
        <f>ROUND(E807*F807,2)</f>
        <v>0</v>
      </c>
      <c r="H807" s="170"/>
      <c r="I807" s="171">
        <f>ROUND(E807*H807,2)</f>
        <v>0</v>
      </c>
      <c r="J807" s="170"/>
      <c r="K807" s="171">
        <f>ROUND(E807*J807,2)</f>
        <v>0</v>
      </c>
      <c r="L807" s="171">
        <v>21</v>
      </c>
      <c r="M807" s="171">
        <f>G807*(1+L807/100)</f>
        <v>0</v>
      </c>
      <c r="N807" s="171">
        <v>0</v>
      </c>
      <c r="O807" s="171">
        <f>ROUND(E807*N807,2)</f>
        <v>0</v>
      </c>
      <c r="P807" s="171">
        <v>0</v>
      </c>
      <c r="Q807" s="171">
        <f>ROUND(E807*P807,2)</f>
        <v>0</v>
      </c>
      <c r="R807" s="171"/>
      <c r="S807" s="171" t="s">
        <v>181</v>
      </c>
      <c r="T807" s="172" t="s">
        <v>182</v>
      </c>
      <c r="U807" s="156">
        <v>0</v>
      </c>
      <c r="V807" s="156">
        <f>ROUND(E807*U807,2)</f>
        <v>0</v>
      </c>
      <c r="W807" s="156"/>
      <c r="X807" s="156" t="s">
        <v>183</v>
      </c>
      <c r="Y807" s="147"/>
      <c r="Z807" s="147"/>
      <c r="AA807" s="147"/>
      <c r="AB807" s="147"/>
      <c r="AC807" s="147"/>
      <c r="AD807" s="147"/>
      <c r="AE807" s="147"/>
      <c r="AF807" s="147"/>
      <c r="AG807" s="147" t="s">
        <v>605</v>
      </c>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245" t="s">
        <v>805</v>
      </c>
      <c r="D808" s="246"/>
      <c r="E808" s="246"/>
      <c r="F808" s="246"/>
      <c r="G808" s="24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186</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184" t="s">
        <v>806</v>
      </c>
      <c r="D809" s="157"/>
      <c r="E809" s="158"/>
      <c r="F809" s="156"/>
      <c r="G809" s="156"/>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188</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54"/>
      <c r="B810" s="155"/>
      <c r="C810" s="184" t="s">
        <v>807</v>
      </c>
      <c r="D810" s="157"/>
      <c r="E810" s="158"/>
      <c r="F810" s="156"/>
      <c r="G810" s="156"/>
      <c r="H810" s="156"/>
      <c r="I810" s="156"/>
      <c r="J810" s="156"/>
      <c r="K810" s="156"/>
      <c r="L810" s="156"/>
      <c r="M810" s="156"/>
      <c r="N810" s="156"/>
      <c r="O810" s="156"/>
      <c r="P810" s="156"/>
      <c r="Q810" s="156"/>
      <c r="R810" s="156"/>
      <c r="S810" s="156"/>
      <c r="T810" s="156"/>
      <c r="U810" s="156"/>
      <c r="V810" s="156"/>
      <c r="W810" s="156"/>
      <c r="X810" s="156"/>
      <c r="Y810" s="147"/>
      <c r="Z810" s="147"/>
      <c r="AA810" s="147"/>
      <c r="AB810" s="147"/>
      <c r="AC810" s="147"/>
      <c r="AD810" s="147"/>
      <c r="AE810" s="147"/>
      <c r="AF810" s="147"/>
      <c r="AG810" s="147" t="s">
        <v>188</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84" t="s">
        <v>808</v>
      </c>
      <c r="D811" s="157"/>
      <c r="E811" s="158"/>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4" t="s">
        <v>809</v>
      </c>
      <c r="D812" s="157"/>
      <c r="E812" s="158"/>
      <c r="F812" s="156"/>
      <c r="G812" s="156"/>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188</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4" t="s">
        <v>810</v>
      </c>
      <c r="D813" s="157"/>
      <c r="E813" s="158"/>
      <c r="F813" s="156"/>
      <c r="G813" s="156"/>
      <c r="H813" s="156"/>
      <c r="I813" s="156"/>
      <c r="J813" s="156"/>
      <c r="K813" s="156"/>
      <c r="L813" s="156"/>
      <c r="M813" s="156"/>
      <c r="N813" s="156"/>
      <c r="O813" s="156"/>
      <c r="P813" s="156"/>
      <c r="Q813" s="156"/>
      <c r="R813" s="156"/>
      <c r="S813" s="156"/>
      <c r="T813" s="156"/>
      <c r="U813" s="156"/>
      <c r="V813" s="156"/>
      <c r="W813" s="156"/>
      <c r="X813" s="156"/>
      <c r="Y813" s="147"/>
      <c r="Z813" s="147"/>
      <c r="AA813" s="147"/>
      <c r="AB813" s="147"/>
      <c r="AC813" s="147"/>
      <c r="AD813" s="147"/>
      <c r="AE813" s="147"/>
      <c r="AF813" s="147"/>
      <c r="AG813" s="147" t="s">
        <v>188</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84" t="s">
        <v>811</v>
      </c>
      <c r="D814" s="157"/>
      <c r="E814" s="158"/>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84" t="s">
        <v>812</v>
      </c>
      <c r="D815" s="157"/>
      <c r="E815" s="158"/>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84" t="s">
        <v>813</v>
      </c>
      <c r="D816" s="157"/>
      <c r="E816" s="158"/>
      <c r="F816" s="156"/>
      <c r="G816" s="156"/>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188</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84" t="s">
        <v>814</v>
      </c>
      <c r="D817" s="157"/>
      <c r="E817" s="158"/>
      <c r="F817" s="156"/>
      <c r="G817" s="156"/>
      <c r="H817" s="156"/>
      <c r="I817" s="156"/>
      <c r="J817" s="156"/>
      <c r="K817" s="156"/>
      <c r="L817" s="156"/>
      <c r="M817" s="156"/>
      <c r="N817" s="156"/>
      <c r="O817" s="156"/>
      <c r="P817" s="156"/>
      <c r="Q817" s="156"/>
      <c r="R817" s="156"/>
      <c r="S817" s="156"/>
      <c r="T817" s="156"/>
      <c r="U817" s="156"/>
      <c r="V817" s="156"/>
      <c r="W817" s="156"/>
      <c r="X817" s="156"/>
      <c r="Y817" s="147"/>
      <c r="Z817" s="147"/>
      <c r="AA817" s="147"/>
      <c r="AB817" s="147"/>
      <c r="AC817" s="147"/>
      <c r="AD817" s="147"/>
      <c r="AE817" s="147"/>
      <c r="AF817" s="147"/>
      <c r="AG817" s="147" t="s">
        <v>188</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84" t="s">
        <v>813</v>
      </c>
      <c r="D818" s="157"/>
      <c r="E818" s="158"/>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184" t="s">
        <v>812</v>
      </c>
      <c r="D819" s="157"/>
      <c r="E819" s="158"/>
      <c r="F819" s="156"/>
      <c r="G819" s="156"/>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188</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84" t="s">
        <v>813</v>
      </c>
      <c r="D820" s="157"/>
      <c r="E820" s="158"/>
      <c r="F820" s="156"/>
      <c r="G820" s="156"/>
      <c r="H820" s="156"/>
      <c r="I820" s="156"/>
      <c r="J820" s="156"/>
      <c r="K820" s="156"/>
      <c r="L820" s="156"/>
      <c r="M820" s="156"/>
      <c r="N820" s="156"/>
      <c r="O820" s="156"/>
      <c r="P820" s="156"/>
      <c r="Q820" s="156"/>
      <c r="R820" s="156"/>
      <c r="S820" s="156"/>
      <c r="T820" s="156"/>
      <c r="U820" s="156"/>
      <c r="V820" s="156"/>
      <c r="W820" s="156"/>
      <c r="X820" s="156"/>
      <c r="Y820" s="147"/>
      <c r="Z820" s="147"/>
      <c r="AA820" s="147"/>
      <c r="AB820" s="147"/>
      <c r="AC820" s="147"/>
      <c r="AD820" s="147"/>
      <c r="AE820" s="147"/>
      <c r="AF820" s="147"/>
      <c r="AG820" s="147" t="s">
        <v>188</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184" t="s">
        <v>812</v>
      </c>
      <c r="D821" s="157"/>
      <c r="E821" s="158"/>
      <c r="F821" s="156"/>
      <c r="G821" s="156"/>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188</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184" t="s">
        <v>813</v>
      </c>
      <c r="D822" s="157"/>
      <c r="E822" s="158"/>
      <c r="F822" s="156"/>
      <c r="G822" s="156"/>
      <c r="H822" s="156"/>
      <c r="I822" s="156"/>
      <c r="J822" s="156"/>
      <c r="K822" s="156"/>
      <c r="L822" s="156"/>
      <c r="M822" s="156"/>
      <c r="N822" s="156"/>
      <c r="O822" s="156"/>
      <c r="P822" s="156"/>
      <c r="Q822" s="156"/>
      <c r="R822" s="156"/>
      <c r="S822" s="156"/>
      <c r="T822" s="156"/>
      <c r="U822" s="156"/>
      <c r="V822" s="156"/>
      <c r="W822" s="156"/>
      <c r="X822" s="156"/>
      <c r="Y822" s="147"/>
      <c r="Z822" s="147"/>
      <c r="AA822" s="147"/>
      <c r="AB822" s="147"/>
      <c r="AC822" s="147"/>
      <c r="AD822" s="147"/>
      <c r="AE822" s="147"/>
      <c r="AF822" s="147"/>
      <c r="AG822" s="147" t="s">
        <v>188</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84" t="s">
        <v>815</v>
      </c>
      <c r="D823" s="157"/>
      <c r="E823" s="158"/>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188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84" t="s">
        <v>816</v>
      </c>
      <c r="D824" s="157"/>
      <c r="E824" s="158"/>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188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84" t="s">
        <v>817</v>
      </c>
      <c r="D825" s="157"/>
      <c r="E825" s="158"/>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188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184" t="s">
        <v>818</v>
      </c>
      <c r="D826" s="157"/>
      <c r="E826" s="158"/>
      <c r="F826" s="156"/>
      <c r="G826" s="156"/>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188</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84" t="s">
        <v>819</v>
      </c>
      <c r="D827" s="157"/>
      <c r="E827" s="158"/>
      <c r="F827" s="156"/>
      <c r="G827" s="156"/>
      <c r="H827" s="156"/>
      <c r="I827" s="156"/>
      <c r="J827" s="156"/>
      <c r="K827" s="156"/>
      <c r="L827" s="156"/>
      <c r="M827" s="156"/>
      <c r="N827" s="156"/>
      <c r="O827" s="156"/>
      <c r="P827" s="156"/>
      <c r="Q827" s="156"/>
      <c r="R827" s="156"/>
      <c r="S827" s="156"/>
      <c r="T827" s="156"/>
      <c r="U827" s="156"/>
      <c r="V827" s="156"/>
      <c r="W827" s="156"/>
      <c r="X827" s="156"/>
      <c r="Y827" s="147"/>
      <c r="Z827" s="147"/>
      <c r="AA827" s="147"/>
      <c r="AB827" s="147"/>
      <c r="AC827" s="147"/>
      <c r="AD827" s="147"/>
      <c r="AE827" s="147"/>
      <c r="AF827" s="147"/>
      <c r="AG827" s="147" t="s">
        <v>188</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84" t="s">
        <v>820</v>
      </c>
      <c r="D828" s="157"/>
      <c r="E828" s="158"/>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188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184" t="s">
        <v>821</v>
      </c>
      <c r="D829" s="157"/>
      <c r="E829" s="158"/>
      <c r="F829" s="156"/>
      <c r="G829" s="156"/>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188</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54"/>
      <c r="B830" s="155"/>
      <c r="C830" s="184" t="s">
        <v>822</v>
      </c>
      <c r="D830" s="157"/>
      <c r="E830" s="158"/>
      <c r="F830" s="156"/>
      <c r="G830" s="156"/>
      <c r="H830" s="156"/>
      <c r="I830" s="156"/>
      <c r="J830" s="156"/>
      <c r="K830" s="156"/>
      <c r="L830" s="156"/>
      <c r="M830" s="156"/>
      <c r="N830" s="156"/>
      <c r="O830" s="156"/>
      <c r="P830" s="156"/>
      <c r="Q830" s="156"/>
      <c r="R830" s="156"/>
      <c r="S830" s="156"/>
      <c r="T830" s="156"/>
      <c r="U830" s="156"/>
      <c r="V830" s="156"/>
      <c r="W830" s="156"/>
      <c r="X830" s="156"/>
      <c r="Y830" s="147"/>
      <c r="Z830" s="147"/>
      <c r="AA830" s="147"/>
      <c r="AB830" s="147"/>
      <c r="AC830" s="147"/>
      <c r="AD830" s="147"/>
      <c r="AE830" s="147"/>
      <c r="AF830" s="147"/>
      <c r="AG830" s="147" t="s">
        <v>188</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184" t="s">
        <v>823</v>
      </c>
      <c r="D831" s="157"/>
      <c r="E831" s="158"/>
      <c r="F831" s="156"/>
      <c r="G831" s="156"/>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188</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184" t="s">
        <v>824</v>
      </c>
      <c r="D832" s="157"/>
      <c r="E832" s="158"/>
      <c r="F832" s="156"/>
      <c r="G832" s="156"/>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188</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84" t="s">
        <v>825</v>
      </c>
      <c r="D833" s="157"/>
      <c r="E833" s="158"/>
      <c r="F833" s="156"/>
      <c r="G833" s="156"/>
      <c r="H833" s="156"/>
      <c r="I833" s="156"/>
      <c r="J833" s="156"/>
      <c r="K833" s="156"/>
      <c r="L833" s="156"/>
      <c r="M833" s="156"/>
      <c r="N833" s="156"/>
      <c r="O833" s="156"/>
      <c r="P833" s="156"/>
      <c r="Q833" s="156"/>
      <c r="R833" s="156"/>
      <c r="S833" s="156"/>
      <c r="T833" s="156"/>
      <c r="U833" s="156"/>
      <c r="V833" s="156"/>
      <c r="W833" s="156"/>
      <c r="X833" s="156"/>
      <c r="Y833" s="147"/>
      <c r="Z833" s="147"/>
      <c r="AA833" s="147"/>
      <c r="AB833" s="147"/>
      <c r="AC833" s="147"/>
      <c r="AD833" s="147"/>
      <c r="AE833" s="147"/>
      <c r="AF833" s="147"/>
      <c r="AG833" s="147" t="s">
        <v>188</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84" t="s">
        <v>826</v>
      </c>
      <c r="D834" s="157"/>
      <c r="E834" s="158"/>
      <c r="F834" s="156"/>
      <c r="G834" s="156"/>
      <c r="H834" s="156"/>
      <c r="I834" s="156"/>
      <c r="J834" s="156"/>
      <c r="K834" s="156"/>
      <c r="L834" s="156"/>
      <c r="M834" s="156"/>
      <c r="N834" s="156"/>
      <c r="O834" s="156"/>
      <c r="P834" s="156"/>
      <c r="Q834" s="156"/>
      <c r="R834" s="156"/>
      <c r="S834" s="156"/>
      <c r="T834" s="156"/>
      <c r="U834" s="156"/>
      <c r="V834" s="156"/>
      <c r="W834" s="156"/>
      <c r="X834" s="156"/>
      <c r="Y834" s="147"/>
      <c r="Z834" s="147"/>
      <c r="AA834" s="147"/>
      <c r="AB834" s="147"/>
      <c r="AC834" s="147"/>
      <c r="AD834" s="147"/>
      <c r="AE834" s="147"/>
      <c r="AF834" s="147"/>
      <c r="AG834" s="147" t="s">
        <v>188</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184" t="s">
        <v>827</v>
      </c>
      <c r="D835" s="157"/>
      <c r="E835" s="158">
        <v>690.24</v>
      </c>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ht="22.5" outlineLevel="1" x14ac:dyDescent="0.2">
      <c r="A836" s="166">
        <v>103</v>
      </c>
      <c r="B836" s="167" t="s">
        <v>828</v>
      </c>
      <c r="C836" s="183" t="s">
        <v>829</v>
      </c>
      <c r="D836" s="168" t="s">
        <v>558</v>
      </c>
      <c r="E836" s="169">
        <v>690.24</v>
      </c>
      <c r="F836" s="170"/>
      <c r="G836" s="171">
        <f>ROUND(E836*F836,2)</f>
        <v>0</v>
      </c>
      <c r="H836" s="170"/>
      <c r="I836" s="171">
        <f>ROUND(E836*H836,2)</f>
        <v>0</v>
      </c>
      <c r="J836" s="170"/>
      <c r="K836" s="171">
        <f>ROUND(E836*J836,2)</f>
        <v>0</v>
      </c>
      <c r="L836" s="171">
        <v>21</v>
      </c>
      <c r="M836" s="171">
        <f>G836*(1+L836/100)</f>
        <v>0</v>
      </c>
      <c r="N836" s="171">
        <v>2.0000000000000002E-5</v>
      </c>
      <c r="O836" s="171">
        <f>ROUND(E836*N836,2)</f>
        <v>0.01</v>
      </c>
      <c r="P836" s="171">
        <v>0</v>
      </c>
      <c r="Q836" s="171">
        <f>ROUND(E836*P836,2)</f>
        <v>0</v>
      </c>
      <c r="R836" s="171"/>
      <c r="S836" s="171" t="s">
        <v>181</v>
      </c>
      <c r="T836" s="172" t="s">
        <v>182</v>
      </c>
      <c r="U836" s="156">
        <v>0</v>
      </c>
      <c r="V836" s="156">
        <f>ROUND(E836*U836,2)</f>
        <v>0</v>
      </c>
      <c r="W836" s="156"/>
      <c r="X836" s="156" t="s">
        <v>183</v>
      </c>
      <c r="Y836" s="147"/>
      <c r="Z836" s="147"/>
      <c r="AA836" s="147"/>
      <c r="AB836" s="147"/>
      <c r="AC836" s="147"/>
      <c r="AD836" s="147"/>
      <c r="AE836" s="147"/>
      <c r="AF836" s="147"/>
      <c r="AG836" s="147" t="s">
        <v>605</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245" t="s">
        <v>830</v>
      </c>
      <c r="D837" s="246"/>
      <c r="E837" s="246"/>
      <c r="F837" s="246"/>
      <c r="G837" s="24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186</v>
      </c>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84" t="s">
        <v>806</v>
      </c>
      <c r="D838" s="157"/>
      <c r="E838" s="158"/>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4" t="s">
        <v>807</v>
      </c>
      <c r="D839" s="157"/>
      <c r="E839" s="158"/>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188</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84" t="s">
        <v>808</v>
      </c>
      <c r="D840" s="157"/>
      <c r="E840" s="158"/>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188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84" t="s">
        <v>809</v>
      </c>
      <c r="D841" s="157"/>
      <c r="E841" s="158"/>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184" t="s">
        <v>810</v>
      </c>
      <c r="D842" s="157"/>
      <c r="E842" s="158"/>
      <c r="F842" s="156"/>
      <c r="G842" s="156"/>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188</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54"/>
      <c r="B843" s="155"/>
      <c r="C843" s="184" t="s">
        <v>811</v>
      </c>
      <c r="D843" s="157"/>
      <c r="E843" s="158"/>
      <c r="F843" s="156"/>
      <c r="G843" s="156"/>
      <c r="H843" s="156"/>
      <c r="I843" s="156"/>
      <c r="J843" s="156"/>
      <c r="K843" s="156"/>
      <c r="L843" s="156"/>
      <c r="M843" s="156"/>
      <c r="N843" s="156"/>
      <c r="O843" s="156"/>
      <c r="P843" s="156"/>
      <c r="Q843" s="156"/>
      <c r="R843" s="156"/>
      <c r="S843" s="156"/>
      <c r="T843" s="156"/>
      <c r="U843" s="156"/>
      <c r="V843" s="156"/>
      <c r="W843" s="156"/>
      <c r="X843" s="156"/>
      <c r="Y843" s="147"/>
      <c r="Z843" s="147"/>
      <c r="AA843" s="147"/>
      <c r="AB843" s="147"/>
      <c r="AC843" s="147"/>
      <c r="AD843" s="147"/>
      <c r="AE843" s="147"/>
      <c r="AF843" s="147"/>
      <c r="AG843" s="147" t="s">
        <v>188</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84" t="s">
        <v>812</v>
      </c>
      <c r="D844" s="157"/>
      <c r="E844" s="158"/>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188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84" t="s">
        <v>813</v>
      </c>
      <c r="D845" s="157"/>
      <c r="E845" s="158"/>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84" t="s">
        <v>814</v>
      </c>
      <c r="D846" s="157"/>
      <c r="E846" s="158"/>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188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84" t="s">
        <v>813</v>
      </c>
      <c r="D847" s="157"/>
      <c r="E847" s="158"/>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84" t="s">
        <v>812</v>
      </c>
      <c r="D848" s="157"/>
      <c r="E848" s="158"/>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84" t="s">
        <v>813</v>
      </c>
      <c r="D849" s="157"/>
      <c r="E849" s="158"/>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84" t="s">
        <v>812</v>
      </c>
      <c r="D850" s="157"/>
      <c r="E850" s="158"/>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84" t="s">
        <v>813</v>
      </c>
      <c r="D851" s="157"/>
      <c r="E851" s="158"/>
      <c r="F851" s="156"/>
      <c r="G851" s="156"/>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188</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84" t="s">
        <v>815</v>
      </c>
      <c r="D852" s="157"/>
      <c r="E852" s="158"/>
      <c r="F852" s="156"/>
      <c r="G852" s="156"/>
      <c r="H852" s="156"/>
      <c r="I852" s="156"/>
      <c r="J852" s="156"/>
      <c r="K852" s="156"/>
      <c r="L852" s="156"/>
      <c r="M852" s="156"/>
      <c r="N852" s="156"/>
      <c r="O852" s="156"/>
      <c r="P852" s="156"/>
      <c r="Q852" s="156"/>
      <c r="R852" s="156"/>
      <c r="S852" s="156"/>
      <c r="T852" s="156"/>
      <c r="U852" s="156"/>
      <c r="V852" s="156"/>
      <c r="W852" s="156"/>
      <c r="X852" s="156"/>
      <c r="Y852" s="147"/>
      <c r="Z852" s="147"/>
      <c r="AA852" s="147"/>
      <c r="AB852" s="147"/>
      <c r="AC852" s="147"/>
      <c r="AD852" s="147"/>
      <c r="AE852" s="147"/>
      <c r="AF852" s="147"/>
      <c r="AG852" s="147" t="s">
        <v>188</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84" t="s">
        <v>816</v>
      </c>
      <c r="D853" s="157"/>
      <c r="E853" s="158"/>
      <c r="F853" s="156"/>
      <c r="G853" s="156"/>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188</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184" t="s">
        <v>817</v>
      </c>
      <c r="D854" s="157"/>
      <c r="E854" s="158"/>
      <c r="F854" s="156"/>
      <c r="G854" s="156"/>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188</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
      <c r="A855" s="154"/>
      <c r="B855" s="155"/>
      <c r="C855" s="184" t="s">
        <v>818</v>
      </c>
      <c r="D855" s="157"/>
      <c r="E855" s="158"/>
      <c r="F855" s="156"/>
      <c r="G855" s="156"/>
      <c r="H855" s="156"/>
      <c r="I855" s="156"/>
      <c r="J855" s="156"/>
      <c r="K855" s="156"/>
      <c r="L855" s="156"/>
      <c r="M855" s="156"/>
      <c r="N855" s="156"/>
      <c r="O855" s="156"/>
      <c r="P855" s="156"/>
      <c r="Q855" s="156"/>
      <c r="R855" s="156"/>
      <c r="S855" s="156"/>
      <c r="T855" s="156"/>
      <c r="U855" s="156"/>
      <c r="V855" s="156"/>
      <c r="W855" s="156"/>
      <c r="X855" s="156"/>
      <c r="Y855" s="147"/>
      <c r="Z855" s="147"/>
      <c r="AA855" s="147"/>
      <c r="AB855" s="147"/>
      <c r="AC855" s="147"/>
      <c r="AD855" s="147"/>
      <c r="AE855" s="147"/>
      <c r="AF855" s="147"/>
      <c r="AG855" s="147" t="s">
        <v>188</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84" t="s">
        <v>819</v>
      </c>
      <c r="D856" s="157"/>
      <c r="E856" s="158"/>
      <c r="F856" s="156"/>
      <c r="G856" s="156"/>
      <c r="H856" s="156"/>
      <c r="I856" s="156"/>
      <c r="J856" s="156"/>
      <c r="K856" s="156"/>
      <c r="L856" s="156"/>
      <c r="M856" s="156"/>
      <c r="N856" s="156"/>
      <c r="O856" s="156"/>
      <c r="P856" s="156"/>
      <c r="Q856" s="156"/>
      <c r="R856" s="156"/>
      <c r="S856" s="156"/>
      <c r="T856" s="156"/>
      <c r="U856" s="156"/>
      <c r="V856" s="156"/>
      <c r="W856" s="156"/>
      <c r="X856" s="156"/>
      <c r="Y856" s="147"/>
      <c r="Z856" s="147"/>
      <c r="AA856" s="147"/>
      <c r="AB856" s="147"/>
      <c r="AC856" s="147"/>
      <c r="AD856" s="147"/>
      <c r="AE856" s="147"/>
      <c r="AF856" s="147"/>
      <c r="AG856" s="147" t="s">
        <v>188</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84" t="s">
        <v>820</v>
      </c>
      <c r="D857" s="157"/>
      <c r="E857" s="158"/>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188</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84" t="s">
        <v>821</v>
      </c>
      <c r="D858" s="157"/>
      <c r="E858" s="158"/>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188</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84" t="s">
        <v>822</v>
      </c>
      <c r="D859" s="157"/>
      <c r="E859" s="158"/>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188</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84" t="s">
        <v>823</v>
      </c>
      <c r="D860" s="157"/>
      <c r="E860" s="158"/>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84" t="s">
        <v>824</v>
      </c>
      <c r="D861" s="157"/>
      <c r="E861" s="158"/>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188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84" t="s">
        <v>825</v>
      </c>
      <c r="D862" s="157"/>
      <c r="E862" s="158"/>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84" t="s">
        <v>826</v>
      </c>
      <c r="D863" s="157"/>
      <c r="E863" s="158"/>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84" t="s">
        <v>827</v>
      </c>
      <c r="D864" s="157"/>
      <c r="E864" s="158">
        <v>690.24</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66">
        <v>104</v>
      </c>
      <c r="B865" s="167" t="s">
        <v>831</v>
      </c>
      <c r="C865" s="183" t="s">
        <v>832</v>
      </c>
      <c r="D865" s="168" t="s">
        <v>194</v>
      </c>
      <c r="E865" s="169">
        <v>224.75399999999999</v>
      </c>
      <c r="F865" s="170"/>
      <c r="G865" s="171">
        <f>ROUND(E865*F865,2)</f>
        <v>0</v>
      </c>
      <c r="H865" s="170"/>
      <c r="I865" s="171">
        <f>ROUND(E865*H865,2)</f>
        <v>0</v>
      </c>
      <c r="J865" s="170"/>
      <c r="K865" s="171">
        <f>ROUND(E865*J865,2)</f>
        <v>0</v>
      </c>
      <c r="L865" s="171">
        <v>21</v>
      </c>
      <c r="M865" s="171">
        <f>G865*(1+L865/100)</f>
        <v>0</v>
      </c>
      <c r="N865" s="171">
        <v>2.0000000000000002E-5</v>
      </c>
      <c r="O865" s="171">
        <f>ROUND(E865*N865,2)</f>
        <v>0</v>
      </c>
      <c r="P865" s="171">
        <v>0</v>
      </c>
      <c r="Q865" s="171">
        <f>ROUND(E865*P865,2)</f>
        <v>0</v>
      </c>
      <c r="R865" s="171"/>
      <c r="S865" s="171" t="s">
        <v>181</v>
      </c>
      <c r="T865" s="172" t="s">
        <v>182</v>
      </c>
      <c r="U865" s="156">
        <v>0</v>
      </c>
      <c r="V865" s="156">
        <f>ROUND(E865*U865,2)</f>
        <v>0</v>
      </c>
      <c r="W865" s="156"/>
      <c r="X865" s="156" t="s">
        <v>183</v>
      </c>
      <c r="Y865" s="147"/>
      <c r="Z865" s="147"/>
      <c r="AA865" s="147"/>
      <c r="AB865" s="147"/>
      <c r="AC865" s="147"/>
      <c r="AD865" s="147"/>
      <c r="AE865" s="147"/>
      <c r="AF865" s="147"/>
      <c r="AG865" s="147" t="s">
        <v>605</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245" t="s">
        <v>830</v>
      </c>
      <c r="D866" s="246"/>
      <c r="E866" s="246"/>
      <c r="F866" s="246"/>
      <c r="G866" s="24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186</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4" t="s">
        <v>833</v>
      </c>
      <c r="D867" s="157"/>
      <c r="E867" s="158"/>
      <c r="F867" s="156"/>
      <c r="G867" s="156"/>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188</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4" t="s">
        <v>834</v>
      </c>
      <c r="D868" s="157"/>
      <c r="E868" s="158"/>
      <c r="F868" s="156"/>
      <c r="G868" s="156"/>
      <c r="H868" s="156"/>
      <c r="I868" s="156"/>
      <c r="J868" s="156"/>
      <c r="K868" s="156"/>
      <c r="L868" s="156"/>
      <c r="M868" s="156"/>
      <c r="N868" s="156"/>
      <c r="O868" s="156"/>
      <c r="P868" s="156"/>
      <c r="Q868" s="156"/>
      <c r="R868" s="156"/>
      <c r="S868" s="156"/>
      <c r="T868" s="156"/>
      <c r="U868" s="156"/>
      <c r="V868" s="156"/>
      <c r="W868" s="156"/>
      <c r="X868" s="156"/>
      <c r="Y868" s="147"/>
      <c r="Z868" s="147"/>
      <c r="AA868" s="147"/>
      <c r="AB868" s="147"/>
      <c r="AC868" s="147"/>
      <c r="AD868" s="147"/>
      <c r="AE868" s="147"/>
      <c r="AF868" s="147"/>
      <c r="AG868" s="147" t="s">
        <v>188</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4" t="s">
        <v>835</v>
      </c>
      <c r="D869" s="157"/>
      <c r="E869" s="158"/>
      <c r="F869" s="156"/>
      <c r="G869" s="156"/>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188</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4" t="s">
        <v>836</v>
      </c>
      <c r="D870" s="157"/>
      <c r="E870" s="158"/>
      <c r="F870" s="156"/>
      <c r="G870" s="156"/>
      <c r="H870" s="156"/>
      <c r="I870" s="156"/>
      <c r="J870" s="156"/>
      <c r="K870" s="156"/>
      <c r="L870" s="156"/>
      <c r="M870" s="156"/>
      <c r="N870" s="156"/>
      <c r="O870" s="156"/>
      <c r="P870" s="156"/>
      <c r="Q870" s="156"/>
      <c r="R870" s="156"/>
      <c r="S870" s="156"/>
      <c r="T870" s="156"/>
      <c r="U870" s="156"/>
      <c r="V870" s="156"/>
      <c r="W870" s="156"/>
      <c r="X870" s="156"/>
      <c r="Y870" s="147"/>
      <c r="Z870" s="147"/>
      <c r="AA870" s="147"/>
      <c r="AB870" s="147"/>
      <c r="AC870" s="147"/>
      <c r="AD870" s="147"/>
      <c r="AE870" s="147"/>
      <c r="AF870" s="147"/>
      <c r="AG870" s="147" t="s">
        <v>188</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4" t="s">
        <v>837</v>
      </c>
      <c r="D871" s="157"/>
      <c r="E871" s="158"/>
      <c r="F871" s="156"/>
      <c r="G871" s="156"/>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188</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184" t="s">
        <v>838</v>
      </c>
      <c r="D872" s="157"/>
      <c r="E872" s="158"/>
      <c r="F872" s="156"/>
      <c r="G872" s="156"/>
      <c r="H872" s="156"/>
      <c r="I872" s="156"/>
      <c r="J872" s="156"/>
      <c r="K872" s="156"/>
      <c r="L872" s="156"/>
      <c r="M872" s="156"/>
      <c r="N872" s="156"/>
      <c r="O872" s="156"/>
      <c r="P872" s="156"/>
      <c r="Q872" s="156"/>
      <c r="R872" s="156"/>
      <c r="S872" s="156"/>
      <c r="T872" s="156"/>
      <c r="U872" s="156"/>
      <c r="V872" s="156"/>
      <c r="W872" s="156"/>
      <c r="X872" s="156"/>
      <c r="Y872" s="147"/>
      <c r="Z872" s="147"/>
      <c r="AA872" s="147"/>
      <c r="AB872" s="147"/>
      <c r="AC872" s="147"/>
      <c r="AD872" s="147"/>
      <c r="AE872" s="147"/>
      <c r="AF872" s="147"/>
      <c r="AG872" s="147" t="s">
        <v>188</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84" t="s">
        <v>839</v>
      </c>
      <c r="D873" s="157"/>
      <c r="E873" s="158"/>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188</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4" t="s">
        <v>840</v>
      </c>
      <c r="D874" s="157"/>
      <c r="E874" s="158"/>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188</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84" t="s">
        <v>841</v>
      </c>
      <c r="D875" s="157"/>
      <c r="E875" s="158"/>
      <c r="F875" s="156"/>
      <c r="G875" s="156"/>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188</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184" t="s">
        <v>842</v>
      </c>
      <c r="D876" s="157"/>
      <c r="E876" s="158"/>
      <c r="F876" s="156"/>
      <c r="G876" s="156"/>
      <c r="H876" s="156"/>
      <c r="I876" s="156"/>
      <c r="J876" s="156"/>
      <c r="K876" s="156"/>
      <c r="L876" s="156"/>
      <c r="M876" s="156"/>
      <c r="N876" s="156"/>
      <c r="O876" s="156"/>
      <c r="P876" s="156"/>
      <c r="Q876" s="156"/>
      <c r="R876" s="156"/>
      <c r="S876" s="156"/>
      <c r="T876" s="156"/>
      <c r="U876" s="156"/>
      <c r="V876" s="156"/>
      <c r="W876" s="156"/>
      <c r="X876" s="156"/>
      <c r="Y876" s="147"/>
      <c r="Z876" s="147"/>
      <c r="AA876" s="147"/>
      <c r="AB876" s="147"/>
      <c r="AC876" s="147"/>
      <c r="AD876" s="147"/>
      <c r="AE876" s="147"/>
      <c r="AF876" s="147"/>
      <c r="AG876" s="147" t="s">
        <v>188</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84" t="s">
        <v>843</v>
      </c>
      <c r="D877" s="157"/>
      <c r="E877" s="158"/>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188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4" t="s">
        <v>844</v>
      </c>
      <c r="D878" s="157"/>
      <c r="E878" s="158"/>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188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84" t="s">
        <v>845</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84" t="s">
        <v>846</v>
      </c>
      <c r="D880" s="157"/>
      <c r="E880" s="158"/>
      <c r="F880" s="156"/>
      <c r="G880" s="156"/>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188</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4"/>
      <c r="B881" s="155"/>
      <c r="C881" s="184" t="s">
        <v>847</v>
      </c>
      <c r="D881" s="157"/>
      <c r="E881" s="158"/>
      <c r="F881" s="156"/>
      <c r="G881" s="156"/>
      <c r="H881" s="156"/>
      <c r="I881" s="156"/>
      <c r="J881" s="156"/>
      <c r="K881" s="156"/>
      <c r="L881" s="156"/>
      <c r="M881" s="156"/>
      <c r="N881" s="156"/>
      <c r="O881" s="156"/>
      <c r="P881" s="156"/>
      <c r="Q881" s="156"/>
      <c r="R881" s="156"/>
      <c r="S881" s="156"/>
      <c r="T881" s="156"/>
      <c r="U881" s="156"/>
      <c r="V881" s="156"/>
      <c r="W881" s="156"/>
      <c r="X881" s="156"/>
      <c r="Y881" s="147"/>
      <c r="Z881" s="147"/>
      <c r="AA881" s="147"/>
      <c r="AB881" s="147"/>
      <c r="AC881" s="147"/>
      <c r="AD881" s="147"/>
      <c r="AE881" s="147"/>
      <c r="AF881" s="147"/>
      <c r="AG881" s="147" t="s">
        <v>188</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84" t="s">
        <v>848</v>
      </c>
      <c r="D882" s="157"/>
      <c r="E882" s="158"/>
      <c r="F882" s="156"/>
      <c r="G882" s="156"/>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188</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84" t="s">
        <v>849</v>
      </c>
      <c r="D883" s="157"/>
      <c r="E883" s="158"/>
      <c r="F883" s="156"/>
      <c r="G883" s="156"/>
      <c r="H883" s="156"/>
      <c r="I883" s="156"/>
      <c r="J883" s="156"/>
      <c r="K883" s="156"/>
      <c r="L883" s="156"/>
      <c r="M883" s="156"/>
      <c r="N883" s="156"/>
      <c r="O883" s="156"/>
      <c r="P883" s="156"/>
      <c r="Q883" s="156"/>
      <c r="R883" s="156"/>
      <c r="S883" s="156"/>
      <c r="T883" s="156"/>
      <c r="U883" s="156"/>
      <c r="V883" s="156"/>
      <c r="W883" s="156"/>
      <c r="X883" s="156"/>
      <c r="Y883" s="147"/>
      <c r="Z883" s="147"/>
      <c r="AA883" s="147"/>
      <c r="AB883" s="147"/>
      <c r="AC883" s="147"/>
      <c r="AD883" s="147"/>
      <c r="AE883" s="147"/>
      <c r="AF883" s="147"/>
      <c r="AG883" s="147" t="s">
        <v>188</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4" t="s">
        <v>850</v>
      </c>
      <c r="D884" s="157"/>
      <c r="E884" s="158"/>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84" t="s">
        <v>851</v>
      </c>
      <c r="D885" s="157"/>
      <c r="E885" s="158">
        <v>224.75</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73">
        <v>105</v>
      </c>
      <c r="B886" s="174" t="s">
        <v>852</v>
      </c>
      <c r="C886" s="185" t="s">
        <v>853</v>
      </c>
      <c r="D886" s="175" t="s">
        <v>180</v>
      </c>
      <c r="E886" s="176">
        <v>1</v>
      </c>
      <c r="F886" s="177"/>
      <c r="G886" s="178">
        <f t="shared" ref="G886:G917" si="0">ROUND(E886*F886,2)</f>
        <v>0</v>
      </c>
      <c r="H886" s="177"/>
      <c r="I886" s="178">
        <f t="shared" ref="I886:I917" si="1">ROUND(E886*H886,2)</f>
        <v>0</v>
      </c>
      <c r="J886" s="177"/>
      <c r="K886" s="178">
        <f t="shared" ref="K886:K917" si="2">ROUND(E886*J886,2)</f>
        <v>0</v>
      </c>
      <c r="L886" s="178">
        <v>21</v>
      </c>
      <c r="M886" s="178">
        <f t="shared" ref="M886:M917" si="3">G886*(1+L886/100)</f>
        <v>0</v>
      </c>
      <c r="N886" s="178">
        <v>0.1</v>
      </c>
      <c r="O886" s="178">
        <f t="shared" ref="O886:O917" si="4">ROUND(E886*N886,2)</f>
        <v>0.1</v>
      </c>
      <c r="P886" s="178">
        <v>0</v>
      </c>
      <c r="Q886" s="178">
        <f t="shared" ref="Q886:Q917" si="5">ROUND(E886*P886,2)</f>
        <v>0</v>
      </c>
      <c r="R886" s="178"/>
      <c r="S886" s="178" t="s">
        <v>181</v>
      </c>
      <c r="T886" s="179" t="s">
        <v>182</v>
      </c>
      <c r="U886" s="156">
        <v>0</v>
      </c>
      <c r="V886" s="156">
        <f t="shared" ref="V886:V917" si="6">ROUND(E886*U886,2)</f>
        <v>0</v>
      </c>
      <c r="W886" s="156"/>
      <c r="X886" s="156" t="s">
        <v>276</v>
      </c>
      <c r="Y886" s="147"/>
      <c r="Z886" s="147"/>
      <c r="AA886" s="147"/>
      <c r="AB886" s="147"/>
      <c r="AC886" s="147"/>
      <c r="AD886" s="147"/>
      <c r="AE886" s="147"/>
      <c r="AF886" s="147"/>
      <c r="AG886" s="147" t="s">
        <v>277</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73">
        <v>106</v>
      </c>
      <c r="B887" s="174" t="s">
        <v>854</v>
      </c>
      <c r="C887" s="185" t="s">
        <v>855</v>
      </c>
      <c r="D887" s="175" t="s">
        <v>180</v>
      </c>
      <c r="E887" s="176">
        <v>2</v>
      </c>
      <c r="F887" s="177"/>
      <c r="G887" s="178">
        <f t="shared" si="0"/>
        <v>0</v>
      </c>
      <c r="H887" s="177"/>
      <c r="I887" s="178">
        <f t="shared" si="1"/>
        <v>0</v>
      </c>
      <c r="J887" s="177"/>
      <c r="K887" s="178">
        <f t="shared" si="2"/>
        <v>0</v>
      </c>
      <c r="L887" s="178">
        <v>21</v>
      </c>
      <c r="M887" s="178">
        <f t="shared" si="3"/>
        <v>0</v>
      </c>
      <c r="N887" s="178">
        <v>0.1</v>
      </c>
      <c r="O887" s="178">
        <f t="shared" si="4"/>
        <v>0.2</v>
      </c>
      <c r="P887" s="178">
        <v>0</v>
      </c>
      <c r="Q887" s="178">
        <f t="shared" si="5"/>
        <v>0</v>
      </c>
      <c r="R887" s="178"/>
      <c r="S887" s="178" t="s">
        <v>181</v>
      </c>
      <c r="T887" s="179" t="s">
        <v>182</v>
      </c>
      <c r="U887" s="156">
        <v>0</v>
      </c>
      <c r="V887" s="156">
        <f t="shared" si="6"/>
        <v>0</v>
      </c>
      <c r="W887" s="156"/>
      <c r="X887" s="156" t="s">
        <v>276</v>
      </c>
      <c r="Y887" s="147"/>
      <c r="Z887" s="147"/>
      <c r="AA887" s="147"/>
      <c r="AB887" s="147"/>
      <c r="AC887" s="147"/>
      <c r="AD887" s="147"/>
      <c r="AE887" s="147"/>
      <c r="AF887" s="147"/>
      <c r="AG887" s="147" t="s">
        <v>277</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73">
        <v>107</v>
      </c>
      <c r="B888" s="174" t="s">
        <v>856</v>
      </c>
      <c r="C888" s="185" t="s">
        <v>857</v>
      </c>
      <c r="D888" s="175" t="s">
        <v>180</v>
      </c>
      <c r="E888" s="176">
        <v>7</v>
      </c>
      <c r="F888" s="177"/>
      <c r="G888" s="178">
        <f t="shared" si="0"/>
        <v>0</v>
      </c>
      <c r="H888" s="177"/>
      <c r="I888" s="178">
        <f t="shared" si="1"/>
        <v>0</v>
      </c>
      <c r="J888" s="177"/>
      <c r="K888" s="178">
        <f t="shared" si="2"/>
        <v>0</v>
      </c>
      <c r="L888" s="178">
        <v>21</v>
      </c>
      <c r="M888" s="178">
        <f t="shared" si="3"/>
        <v>0</v>
      </c>
      <c r="N888" s="178">
        <v>0.1</v>
      </c>
      <c r="O888" s="178">
        <f t="shared" si="4"/>
        <v>0.7</v>
      </c>
      <c r="P888" s="178">
        <v>0</v>
      </c>
      <c r="Q888" s="178">
        <f t="shared" si="5"/>
        <v>0</v>
      </c>
      <c r="R888" s="178"/>
      <c r="S888" s="178" t="s">
        <v>181</v>
      </c>
      <c r="T888" s="179" t="s">
        <v>182</v>
      </c>
      <c r="U888" s="156">
        <v>0</v>
      </c>
      <c r="V888" s="156">
        <f t="shared" si="6"/>
        <v>0</v>
      </c>
      <c r="W888" s="156"/>
      <c r="X888" s="156" t="s">
        <v>276</v>
      </c>
      <c r="Y888" s="147"/>
      <c r="Z888" s="147"/>
      <c r="AA888" s="147"/>
      <c r="AB888" s="147"/>
      <c r="AC888" s="147"/>
      <c r="AD888" s="147"/>
      <c r="AE888" s="147"/>
      <c r="AF888" s="147"/>
      <c r="AG888" s="147" t="s">
        <v>277</v>
      </c>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73">
        <v>108</v>
      </c>
      <c r="B889" s="174" t="s">
        <v>858</v>
      </c>
      <c r="C889" s="185" t="s">
        <v>859</v>
      </c>
      <c r="D889" s="175" t="s">
        <v>180</v>
      </c>
      <c r="E889" s="176">
        <v>3</v>
      </c>
      <c r="F889" s="177"/>
      <c r="G889" s="178">
        <f t="shared" si="0"/>
        <v>0</v>
      </c>
      <c r="H889" s="177"/>
      <c r="I889" s="178">
        <f t="shared" si="1"/>
        <v>0</v>
      </c>
      <c r="J889" s="177"/>
      <c r="K889" s="178">
        <f t="shared" si="2"/>
        <v>0</v>
      </c>
      <c r="L889" s="178">
        <v>21</v>
      </c>
      <c r="M889" s="178">
        <f t="shared" si="3"/>
        <v>0</v>
      </c>
      <c r="N889" s="178">
        <v>0.1</v>
      </c>
      <c r="O889" s="178">
        <f t="shared" si="4"/>
        <v>0.3</v>
      </c>
      <c r="P889" s="178">
        <v>0</v>
      </c>
      <c r="Q889" s="178">
        <f t="shared" si="5"/>
        <v>0</v>
      </c>
      <c r="R889" s="178"/>
      <c r="S889" s="178" t="s">
        <v>181</v>
      </c>
      <c r="T889" s="179" t="s">
        <v>182</v>
      </c>
      <c r="U889" s="156">
        <v>0</v>
      </c>
      <c r="V889" s="156">
        <f t="shared" si="6"/>
        <v>0</v>
      </c>
      <c r="W889" s="156"/>
      <c r="X889" s="156" t="s">
        <v>276</v>
      </c>
      <c r="Y889" s="147"/>
      <c r="Z889" s="147"/>
      <c r="AA889" s="147"/>
      <c r="AB889" s="147"/>
      <c r="AC889" s="147"/>
      <c r="AD889" s="147"/>
      <c r="AE889" s="147"/>
      <c r="AF889" s="147"/>
      <c r="AG889" s="147" t="s">
        <v>277</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73">
        <v>109</v>
      </c>
      <c r="B890" s="174" t="s">
        <v>860</v>
      </c>
      <c r="C890" s="185" t="s">
        <v>861</v>
      </c>
      <c r="D890" s="175" t="s">
        <v>180</v>
      </c>
      <c r="E890" s="176">
        <v>1</v>
      </c>
      <c r="F890" s="177"/>
      <c r="G890" s="178">
        <f t="shared" si="0"/>
        <v>0</v>
      </c>
      <c r="H890" s="177"/>
      <c r="I890" s="178">
        <f t="shared" si="1"/>
        <v>0</v>
      </c>
      <c r="J890" s="177"/>
      <c r="K890" s="178">
        <f t="shared" si="2"/>
        <v>0</v>
      </c>
      <c r="L890" s="178">
        <v>21</v>
      </c>
      <c r="M890" s="178">
        <f t="shared" si="3"/>
        <v>0</v>
      </c>
      <c r="N890" s="178">
        <v>0.1</v>
      </c>
      <c r="O890" s="178">
        <f t="shared" si="4"/>
        <v>0.1</v>
      </c>
      <c r="P890" s="178">
        <v>0</v>
      </c>
      <c r="Q890" s="178">
        <f t="shared" si="5"/>
        <v>0</v>
      </c>
      <c r="R890" s="178"/>
      <c r="S890" s="178" t="s">
        <v>181</v>
      </c>
      <c r="T890" s="179" t="s">
        <v>182</v>
      </c>
      <c r="U890" s="156">
        <v>0</v>
      </c>
      <c r="V890" s="156">
        <f t="shared" si="6"/>
        <v>0</v>
      </c>
      <c r="W890" s="156"/>
      <c r="X890" s="156" t="s">
        <v>276</v>
      </c>
      <c r="Y890" s="147"/>
      <c r="Z890" s="147"/>
      <c r="AA890" s="147"/>
      <c r="AB890" s="147"/>
      <c r="AC890" s="147"/>
      <c r="AD890" s="147"/>
      <c r="AE890" s="147"/>
      <c r="AF890" s="147"/>
      <c r="AG890" s="147" t="s">
        <v>277</v>
      </c>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73">
        <v>110</v>
      </c>
      <c r="B891" s="174" t="s">
        <v>862</v>
      </c>
      <c r="C891" s="185" t="s">
        <v>863</v>
      </c>
      <c r="D891" s="175" t="s">
        <v>180</v>
      </c>
      <c r="E891" s="176">
        <v>5</v>
      </c>
      <c r="F891" s="177"/>
      <c r="G891" s="178">
        <f t="shared" si="0"/>
        <v>0</v>
      </c>
      <c r="H891" s="177"/>
      <c r="I891" s="178">
        <f t="shared" si="1"/>
        <v>0</v>
      </c>
      <c r="J891" s="177"/>
      <c r="K891" s="178">
        <f t="shared" si="2"/>
        <v>0</v>
      </c>
      <c r="L891" s="178">
        <v>21</v>
      </c>
      <c r="M891" s="178">
        <f t="shared" si="3"/>
        <v>0</v>
      </c>
      <c r="N891" s="178">
        <v>0.1</v>
      </c>
      <c r="O891" s="178">
        <f t="shared" si="4"/>
        <v>0.5</v>
      </c>
      <c r="P891" s="178">
        <v>0</v>
      </c>
      <c r="Q891" s="178">
        <f t="shared" si="5"/>
        <v>0</v>
      </c>
      <c r="R891" s="178"/>
      <c r="S891" s="178" t="s">
        <v>181</v>
      </c>
      <c r="T891" s="179" t="s">
        <v>182</v>
      </c>
      <c r="U891" s="156">
        <v>0</v>
      </c>
      <c r="V891" s="156">
        <f t="shared" si="6"/>
        <v>0</v>
      </c>
      <c r="W891" s="156"/>
      <c r="X891" s="156" t="s">
        <v>276</v>
      </c>
      <c r="Y891" s="147"/>
      <c r="Z891" s="147"/>
      <c r="AA891" s="147"/>
      <c r="AB891" s="147"/>
      <c r="AC891" s="147"/>
      <c r="AD891" s="147"/>
      <c r="AE891" s="147"/>
      <c r="AF891" s="147"/>
      <c r="AG891" s="147" t="s">
        <v>277</v>
      </c>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73">
        <v>111</v>
      </c>
      <c r="B892" s="174" t="s">
        <v>864</v>
      </c>
      <c r="C892" s="185" t="s">
        <v>865</v>
      </c>
      <c r="D892" s="175" t="s">
        <v>180</v>
      </c>
      <c r="E892" s="176">
        <v>1</v>
      </c>
      <c r="F892" s="177"/>
      <c r="G892" s="178">
        <f t="shared" si="0"/>
        <v>0</v>
      </c>
      <c r="H892" s="177"/>
      <c r="I892" s="178">
        <f t="shared" si="1"/>
        <v>0</v>
      </c>
      <c r="J892" s="177"/>
      <c r="K892" s="178">
        <f t="shared" si="2"/>
        <v>0</v>
      </c>
      <c r="L892" s="178">
        <v>21</v>
      </c>
      <c r="M892" s="178">
        <f t="shared" si="3"/>
        <v>0</v>
      </c>
      <c r="N892" s="178">
        <v>0.1</v>
      </c>
      <c r="O892" s="178">
        <f t="shared" si="4"/>
        <v>0.1</v>
      </c>
      <c r="P892" s="178">
        <v>0</v>
      </c>
      <c r="Q892" s="178">
        <f t="shared" si="5"/>
        <v>0</v>
      </c>
      <c r="R892" s="178"/>
      <c r="S892" s="178" t="s">
        <v>181</v>
      </c>
      <c r="T892" s="179" t="s">
        <v>182</v>
      </c>
      <c r="U892" s="156">
        <v>0</v>
      </c>
      <c r="V892" s="156">
        <f t="shared" si="6"/>
        <v>0</v>
      </c>
      <c r="W892" s="156"/>
      <c r="X892" s="156" t="s">
        <v>276</v>
      </c>
      <c r="Y892" s="147"/>
      <c r="Z892" s="147"/>
      <c r="AA892" s="147"/>
      <c r="AB892" s="147"/>
      <c r="AC892" s="147"/>
      <c r="AD892" s="147"/>
      <c r="AE892" s="147"/>
      <c r="AF892" s="147"/>
      <c r="AG892" s="147" t="s">
        <v>277</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73">
        <v>112</v>
      </c>
      <c r="B893" s="174" t="s">
        <v>866</v>
      </c>
      <c r="C893" s="185" t="s">
        <v>867</v>
      </c>
      <c r="D893" s="175" t="s">
        <v>180</v>
      </c>
      <c r="E893" s="176">
        <v>1</v>
      </c>
      <c r="F893" s="177"/>
      <c r="G893" s="178">
        <f t="shared" si="0"/>
        <v>0</v>
      </c>
      <c r="H893" s="177"/>
      <c r="I893" s="178">
        <f t="shared" si="1"/>
        <v>0</v>
      </c>
      <c r="J893" s="177"/>
      <c r="K893" s="178">
        <f t="shared" si="2"/>
        <v>0</v>
      </c>
      <c r="L893" s="178">
        <v>21</v>
      </c>
      <c r="M893" s="178">
        <f t="shared" si="3"/>
        <v>0</v>
      </c>
      <c r="N893" s="178">
        <v>0.1</v>
      </c>
      <c r="O893" s="178">
        <f t="shared" si="4"/>
        <v>0.1</v>
      </c>
      <c r="P893" s="178">
        <v>0</v>
      </c>
      <c r="Q893" s="178">
        <f t="shared" si="5"/>
        <v>0</v>
      </c>
      <c r="R893" s="178"/>
      <c r="S893" s="178" t="s">
        <v>181</v>
      </c>
      <c r="T893" s="179" t="s">
        <v>182</v>
      </c>
      <c r="U893" s="156">
        <v>0</v>
      </c>
      <c r="V893" s="156">
        <f t="shared" si="6"/>
        <v>0</v>
      </c>
      <c r="W893" s="156"/>
      <c r="X893" s="156" t="s">
        <v>276</v>
      </c>
      <c r="Y893" s="147"/>
      <c r="Z893" s="147"/>
      <c r="AA893" s="147"/>
      <c r="AB893" s="147"/>
      <c r="AC893" s="147"/>
      <c r="AD893" s="147"/>
      <c r="AE893" s="147"/>
      <c r="AF893" s="147"/>
      <c r="AG893" s="147" t="s">
        <v>277</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73">
        <v>113</v>
      </c>
      <c r="B894" s="174" t="s">
        <v>868</v>
      </c>
      <c r="C894" s="185" t="s">
        <v>869</v>
      </c>
      <c r="D894" s="175" t="s">
        <v>180</v>
      </c>
      <c r="E894" s="176">
        <v>1</v>
      </c>
      <c r="F894" s="177"/>
      <c r="G894" s="178">
        <f t="shared" si="0"/>
        <v>0</v>
      </c>
      <c r="H894" s="177"/>
      <c r="I894" s="178">
        <f t="shared" si="1"/>
        <v>0</v>
      </c>
      <c r="J894" s="177"/>
      <c r="K894" s="178">
        <f t="shared" si="2"/>
        <v>0</v>
      </c>
      <c r="L894" s="178">
        <v>21</v>
      </c>
      <c r="M894" s="178">
        <f t="shared" si="3"/>
        <v>0</v>
      </c>
      <c r="N894" s="178">
        <v>0.1</v>
      </c>
      <c r="O894" s="178">
        <f t="shared" si="4"/>
        <v>0.1</v>
      </c>
      <c r="P894" s="178">
        <v>0</v>
      </c>
      <c r="Q894" s="178">
        <f t="shared" si="5"/>
        <v>0</v>
      </c>
      <c r="R894" s="178"/>
      <c r="S894" s="178" t="s">
        <v>181</v>
      </c>
      <c r="T894" s="179" t="s">
        <v>182</v>
      </c>
      <c r="U894" s="156">
        <v>0</v>
      </c>
      <c r="V894" s="156">
        <f t="shared" si="6"/>
        <v>0</v>
      </c>
      <c r="W894" s="156"/>
      <c r="X894" s="156" t="s">
        <v>276</v>
      </c>
      <c r="Y894" s="147"/>
      <c r="Z894" s="147"/>
      <c r="AA894" s="147"/>
      <c r="AB894" s="147"/>
      <c r="AC894" s="147"/>
      <c r="AD894" s="147"/>
      <c r="AE894" s="147"/>
      <c r="AF894" s="147"/>
      <c r="AG894" s="147" t="s">
        <v>277</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73">
        <v>114</v>
      </c>
      <c r="B895" s="174" t="s">
        <v>870</v>
      </c>
      <c r="C895" s="185" t="s">
        <v>871</v>
      </c>
      <c r="D895" s="175" t="s">
        <v>180</v>
      </c>
      <c r="E895" s="176">
        <v>1</v>
      </c>
      <c r="F895" s="177"/>
      <c r="G895" s="178">
        <f t="shared" si="0"/>
        <v>0</v>
      </c>
      <c r="H895" s="177"/>
      <c r="I895" s="178">
        <f t="shared" si="1"/>
        <v>0</v>
      </c>
      <c r="J895" s="177"/>
      <c r="K895" s="178">
        <f t="shared" si="2"/>
        <v>0</v>
      </c>
      <c r="L895" s="178">
        <v>21</v>
      </c>
      <c r="M895" s="178">
        <f t="shared" si="3"/>
        <v>0</v>
      </c>
      <c r="N895" s="178">
        <v>0.1</v>
      </c>
      <c r="O895" s="178">
        <f t="shared" si="4"/>
        <v>0.1</v>
      </c>
      <c r="P895" s="178">
        <v>0</v>
      </c>
      <c r="Q895" s="178">
        <f t="shared" si="5"/>
        <v>0</v>
      </c>
      <c r="R895" s="178"/>
      <c r="S895" s="178" t="s">
        <v>181</v>
      </c>
      <c r="T895" s="179" t="s">
        <v>182</v>
      </c>
      <c r="U895" s="156">
        <v>0</v>
      </c>
      <c r="V895" s="156">
        <f t="shared" si="6"/>
        <v>0</v>
      </c>
      <c r="W895" s="156"/>
      <c r="X895" s="156" t="s">
        <v>276</v>
      </c>
      <c r="Y895" s="147"/>
      <c r="Z895" s="147"/>
      <c r="AA895" s="147"/>
      <c r="AB895" s="147"/>
      <c r="AC895" s="147"/>
      <c r="AD895" s="147"/>
      <c r="AE895" s="147"/>
      <c r="AF895" s="147"/>
      <c r="AG895" s="147" t="s">
        <v>277</v>
      </c>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73">
        <v>115</v>
      </c>
      <c r="B896" s="174" t="s">
        <v>872</v>
      </c>
      <c r="C896" s="185" t="s">
        <v>873</v>
      </c>
      <c r="D896" s="175" t="s">
        <v>180</v>
      </c>
      <c r="E896" s="176">
        <v>1</v>
      </c>
      <c r="F896" s="177"/>
      <c r="G896" s="178">
        <f t="shared" si="0"/>
        <v>0</v>
      </c>
      <c r="H896" s="177"/>
      <c r="I896" s="178">
        <f t="shared" si="1"/>
        <v>0</v>
      </c>
      <c r="J896" s="177"/>
      <c r="K896" s="178">
        <f t="shared" si="2"/>
        <v>0</v>
      </c>
      <c r="L896" s="178">
        <v>21</v>
      </c>
      <c r="M896" s="178">
        <f t="shared" si="3"/>
        <v>0</v>
      </c>
      <c r="N896" s="178">
        <v>0.1</v>
      </c>
      <c r="O896" s="178">
        <f t="shared" si="4"/>
        <v>0.1</v>
      </c>
      <c r="P896" s="178">
        <v>0</v>
      </c>
      <c r="Q896" s="178">
        <f t="shared" si="5"/>
        <v>0</v>
      </c>
      <c r="R896" s="178"/>
      <c r="S896" s="178" t="s">
        <v>181</v>
      </c>
      <c r="T896" s="179" t="s">
        <v>182</v>
      </c>
      <c r="U896" s="156">
        <v>0</v>
      </c>
      <c r="V896" s="156">
        <f t="shared" si="6"/>
        <v>0</v>
      </c>
      <c r="W896" s="156"/>
      <c r="X896" s="156" t="s">
        <v>276</v>
      </c>
      <c r="Y896" s="147"/>
      <c r="Z896" s="147"/>
      <c r="AA896" s="147"/>
      <c r="AB896" s="147"/>
      <c r="AC896" s="147"/>
      <c r="AD896" s="147"/>
      <c r="AE896" s="147"/>
      <c r="AF896" s="147"/>
      <c r="AG896" s="147" t="s">
        <v>277</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73">
        <v>116</v>
      </c>
      <c r="B897" s="174" t="s">
        <v>874</v>
      </c>
      <c r="C897" s="185" t="s">
        <v>875</v>
      </c>
      <c r="D897" s="175" t="s">
        <v>180</v>
      </c>
      <c r="E897" s="176">
        <v>2</v>
      </c>
      <c r="F897" s="177"/>
      <c r="G897" s="178">
        <f t="shared" si="0"/>
        <v>0</v>
      </c>
      <c r="H897" s="177"/>
      <c r="I897" s="178">
        <f t="shared" si="1"/>
        <v>0</v>
      </c>
      <c r="J897" s="177"/>
      <c r="K897" s="178">
        <f t="shared" si="2"/>
        <v>0</v>
      </c>
      <c r="L897" s="178">
        <v>21</v>
      </c>
      <c r="M897" s="178">
        <f t="shared" si="3"/>
        <v>0</v>
      </c>
      <c r="N897" s="178">
        <v>0.1</v>
      </c>
      <c r="O897" s="178">
        <f t="shared" si="4"/>
        <v>0.2</v>
      </c>
      <c r="P897" s="178">
        <v>0</v>
      </c>
      <c r="Q897" s="178">
        <f t="shared" si="5"/>
        <v>0</v>
      </c>
      <c r="R897" s="178"/>
      <c r="S897" s="178" t="s">
        <v>181</v>
      </c>
      <c r="T897" s="179" t="s">
        <v>182</v>
      </c>
      <c r="U897" s="156">
        <v>0</v>
      </c>
      <c r="V897" s="156">
        <f t="shared" si="6"/>
        <v>0</v>
      </c>
      <c r="W897" s="156"/>
      <c r="X897" s="156" t="s">
        <v>276</v>
      </c>
      <c r="Y897" s="147"/>
      <c r="Z897" s="147"/>
      <c r="AA897" s="147"/>
      <c r="AB897" s="147"/>
      <c r="AC897" s="147"/>
      <c r="AD897" s="147"/>
      <c r="AE897" s="147"/>
      <c r="AF897" s="147"/>
      <c r="AG897" s="147" t="s">
        <v>277</v>
      </c>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73">
        <v>117</v>
      </c>
      <c r="B898" s="174" t="s">
        <v>876</v>
      </c>
      <c r="C898" s="185" t="s">
        <v>877</v>
      </c>
      <c r="D898" s="175" t="s">
        <v>180</v>
      </c>
      <c r="E898" s="176">
        <v>1</v>
      </c>
      <c r="F898" s="177"/>
      <c r="G898" s="178">
        <f t="shared" si="0"/>
        <v>0</v>
      </c>
      <c r="H898" s="177"/>
      <c r="I898" s="178">
        <f t="shared" si="1"/>
        <v>0</v>
      </c>
      <c r="J898" s="177"/>
      <c r="K898" s="178">
        <f t="shared" si="2"/>
        <v>0</v>
      </c>
      <c r="L898" s="178">
        <v>21</v>
      </c>
      <c r="M898" s="178">
        <f t="shared" si="3"/>
        <v>0</v>
      </c>
      <c r="N898" s="178">
        <v>0.1</v>
      </c>
      <c r="O898" s="178">
        <f t="shared" si="4"/>
        <v>0.1</v>
      </c>
      <c r="P898" s="178">
        <v>0</v>
      </c>
      <c r="Q898" s="178">
        <f t="shared" si="5"/>
        <v>0</v>
      </c>
      <c r="R898" s="178"/>
      <c r="S898" s="178" t="s">
        <v>181</v>
      </c>
      <c r="T898" s="179" t="s">
        <v>182</v>
      </c>
      <c r="U898" s="156">
        <v>0</v>
      </c>
      <c r="V898" s="156">
        <f t="shared" si="6"/>
        <v>0</v>
      </c>
      <c r="W898" s="156"/>
      <c r="X898" s="156" t="s">
        <v>276</v>
      </c>
      <c r="Y898" s="147"/>
      <c r="Z898" s="147"/>
      <c r="AA898" s="147"/>
      <c r="AB898" s="147"/>
      <c r="AC898" s="147"/>
      <c r="AD898" s="147"/>
      <c r="AE898" s="147"/>
      <c r="AF898" s="147"/>
      <c r="AG898" s="147" t="s">
        <v>277</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73">
        <v>118</v>
      </c>
      <c r="B899" s="174" t="s">
        <v>878</v>
      </c>
      <c r="C899" s="185" t="s">
        <v>879</v>
      </c>
      <c r="D899" s="175" t="s">
        <v>180</v>
      </c>
      <c r="E899" s="176">
        <v>1</v>
      </c>
      <c r="F899" s="177"/>
      <c r="G899" s="178">
        <f t="shared" si="0"/>
        <v>0</v>
      </c>
      <c r="H899" s="177"/>
      <c r="I899" s="178">
        <f t="shared" si="1"/>
        <v>0</v>
      </c>
      <c r="J899" s="177"/>
      <c r="K899" s="178">
        <f t="shared" si="2"/>
        <v>0</v>
      </c>
      <c r="L899" s="178">
        <v>21</v>
      </c>
      <c r="M899" s="178">
        <f t="shared" si="3"/>
        <v>0</v>
      </c>
      <c r="N899" s="178">
        <v>0.1</v>
      </c>
      <c r="O899" s="178">
        <f t="shared" si="4"/>
        <v>0.1</v>
      </c>
      <c r="P899" s="178">
        <v>0</v>
      </c>
      <c r="Q899" s="178">
        <f t="shared" si="5"/>
        <v>0</v>
      </c>
      <c r="R899" s="178"/>
      <c r="S899" s="178" t="s">
        <v>181</v>
      </c>
      <c r="T899" s="179" t="s">
        <v>182</v>
      </c>
      <c r="U899" s="156">
        <v>0</v>
      </c>
      <c r="V899" s="156">
        <f t="shared" si="6"/>
        <v>0</v>
      </c>
      <c r="W899" s="156"/>
      <c r="X899" s="156" t="s">
        <v>276</v>
      </c>
      <c r="Y899" s="147"/>
      <c r="Z899" s="147"/>
      <c r="AA899" s="147"/>
      <c r="AB899" s="147"/>
      <c r="AC899" s="147"/>
      <c r="AD899" s="147"/>
      <c r="AE899" s="147"/>
      <c r="AF899" s="147"/>
      <c r="AG899" s="147" t="s">
        <v>277</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73">
        <v>119</v>
      </c>
      <c r="B900" s="174" t="s">
        <v>880</v>
      </c>
      <c r="C900" s="185" t="s">
        <v>881</v>
      </c>
      <c r="D900" s="175" t="s">
        <v>180</v>
      </c>
      <c r="E900" s="176">
        <v>2</v>
      </c>
      <c r="F900" s="177"/>
      <c r="G900" s="178">
        <f t="shared" si="0"/>
        <v>0</v>
      </c>
      <c r="H900" s="177"/>
      <c r="I900" s="178">
        <f t="shared" si="1"/>
        <v>0</v>
      </c>
      <c r="J900" s="177"/>
      <c r="K900" s="178">
        <f t="shared" si="2"/>
        <v>0</v>
      </c>
      <c r="L900" s="178">
        <v>21</v>
      </c>
      <c r="M900" s="178">
        <f t="shared" si="3"/>
        <v>0</v>
      </c>
      <c r="N900" s="178">
        <v>0.1</v>
      </c>
      <c r="O900" s="178">
        <f t="shared" si="4"/>
        <v>0.2</v>
      </c>
      <c r="P900" s="178">
        <v>0</v>
      </c>
      <c r="Q900" s="178">
        <f t="shared" si="5"/>
        <v>0</v>
      </c>
      <c r="R900" s="178"/>
      <c r="S900" s="178" t="s">
        <v>181</v>
      </c>
      <c r="T900" s="179" t="s">
        <v>182</v>
      </c>
      <c r="U900" s="156">
        <v>0</v>
      </c>
      <c r="V900" s="156">
        <f t="shared" si="6"/>
        <v>0</v>
      </c>
      <c r="W900" s="156"/>
      <c r="X900" s="156" t="s">
        <v>276</v>
      </c>
      <c r="Y900" s="147"/>
      <c r="Z900" s="147"/>
      <c r="AA900" s="147"/>
      <c r="AB900" s="147"/>
      <c r="AC900" s="147"/>
      <c r="AD900" s="147"/>
      <c r="AE900" s="147"/>
      <c r="AF900" s="147"/>
      <c r="AG900" s="147" t="s">
        <v>277</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73">
        <v>120</v>
      </c>
      <c r="B901" s="174" t="s">
        <v>882</v>
      </c>
      <c r="C901" s="185" t="s">
        <v>883</v>
      </c>
      <c r="D901" s="175" t="s">
        <v>180</v>
      </c>
      <c r="E901" s="176">
        <v>1</v>
      </c>
      <c r="F901" s="177"/>
      <c r="G901" s="178">
        <f t="shared" si="0"/>
        <v>0</v>
      </c>
      <c r="H901" s="177"/>
      <c r="I901" s="178">
        <f t="shared" si="1"/>
        <v>0</v>
      </c>
      <c r="J901" s="177"/>
      <c r="K901" s="178">
        <f t="shared" si="2"/>
        <v>0</v>
      </c>
      <c r="L901" s="178">
        <v>21</v>
      </c>
      <c r="M901" s="178">
        <f t="shared" si="3"/>
        <v>0</v>
      </c>
      <c r="N901" s="178">
        <v>0.1</v>
      </c>
      <c r="O901" s="178">
        <f t="shared" si="4"/>
        <v>0.1</v>
      </c>
      <c r="P901" s="178">
        <v>0</v>
      </c>
      <c r="Q901" s="178">
        <f t="shared" si="5"/>
        <v>0</v>
      </c>
      <c r="R901" s="178"/>
      <c r="S901" s="178" t="s">
        <v>181</v>
      </c>
      <c r="T901" s="179" t="s">
        <v>182</v>
      </c>
      <c r="U901" s="156">
        <v>0</v>
      </c>
      <c r="V901" s="156">
        <f t="shared" si="6"/>
        <v>0</v>
      </c>
      <c r="W901" s="156"/>
      <c r="X901" s="156" t="s">
        <v>276</v>
      </c>
      <c r="Y901" s="147"/>
      <c r="Z901" s="147"/>
      <c r="AA901" s="147"/>
      <c r="AB901" s="147"/>
      <c r="AC901" s="147"/>
      <c r="AD901" s="147"/>
      <c r="AE901" s="147"/>
      <c r="AF901" s="147"/>
      <c r="AG901" s="147" t="s">
        <v>277</v>
      </c>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3">
        <v>121</v>
      </c>
      <c r="B902" s="174" t="s">
        <v>884</v>
      </c>
      <c r="C902" s="185" t="s">
        <v>885</v>
      </c>
      <c r="D902" s="175" t="s">
        <v>180</v>
      </c>
      <c r="E902" s="176">
        <v>1</v>
      </c>
      <c r="F902" s="177"/>
      <c r="G902" s="178">
        <f t="shared" si="0"/>
        <v>0</v>
      </c>
      <c r="H902" s="177"/>
      <c r="I902" s="178">
        <f t="shared" si="1"/>
        <v>0</v>
      </c>
      <c r="J902" s="177"/>
      <c r="K902" s="178">
        <f t="shared" si="2"/>
        <v>0</v>
      </c>
      <c r="L902" s="178">
        <v>21</v>
      </c>
      <c r="M902" s="178">
        <f t="shared" si="3"/>
        <v>0</v>
      </c>
      <c r="N902" s="178">
        <v>0.1</v>
      </c>
      <c r="O902" s="178">
        <f t="shared" si="4"/>
        <v>0.1</v>
      </c>
      <c r="P902" s="178">
        <v>0</v>
      </c>
      <c r="Q902" s="178">
        <f t="shared" si="5"/>
        <v>0</v>
      </c>
      <c r="R902" s="178"/>
      <c r="S902" s="178" t="s">
        <v>181</v>
      </c>
      <c r="T902" s="179" t="s">
        <v>182</v>
      </c>
      <c r="U902" s="156">
        <v>0</v>
      </c>
      <c r="V902" s="156">
        <f t="shared" si="6"/>
        <v>0</v>
      </c>
      <c r="W902" s="156"/>
      <c r="X902" s="156" t="s">
        <v>276</v>
      </c>
      <c r="Y902" s="147"/>
      <c r="Z902" s="147"/>
      <c r="AA902" s="147"/>
      <c r="AB902" s="147"/>
      <c r="AC902" s="147"/>
      <c r="AD902" s="147"/>
      <c r="AE902" s="147"/>
      <c r="AF902" s="147"/>
      <c r="AG902" s="147" t="s">
        <v>277</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73">
        <v>122</v>
      </c>
      <c r="B903" s="174" t="s">
        <v>886</v>
      </c>
      <c r="C903" s="185" t="s">
        <v>887</v>
      </c>
      <c r="D903" s="175" t="s">
        <v>180</v>
      </c>
      <c r="E903" s="176">
        <v>1</v>
      </c>
      <c r="F903" s="177"/>
      <c r="G903" s="178">
        <f t="shared" si="0"/>
        <v>0</v>
      </c>
      <c r="H903" s="177"/>
      <c r="I903" s="178">
        <f t="shared" si="1"/>
        <v>0</v>
      </c>
      <c r="J903" s="177"/>
      <c r="K903" s="178">
        <f t="shared" si="2"/>
        <v>0</v>
      </c>
      <c r="L903" s="178">
        <v>21</v>
      </c>
      <c r="M903" s="178">
        <f t="shared" si="3"/>
        <v>0</v>
      </c>
      <c r="N903" s="178">
        <v>0.1</v>
      </c>
      <c r="O903" s="178">
        <f t="shared" si="4"/>
        <v>0.1</v>
      </c>
      <c r="P903" s="178">
        <v>0</v>
      </c>
      <c r="Q903" s="178">
        <f t="shared" si="5"/>
        <v>0</v>
      </c>
      <c r="R903" s="178"/>
      <c r="S903" s="178" t="s">
        <v>181</v>
      </c>
      <c r="T903" s="179" t="s">
        <v>182</v>
      </c>
      <c r="U903" s="156">
        <v>0</v>
      </c>
      <c r="V903" s="156">
        <f t="shared" si="6"/>
        <v>0</v>
      </c>
      <c r="W903" s="156"/>
      <c r="X903" s="156" t="s">
        <v>276</v>
      </c>
      <c r="Y903" s="147"/>
      <c r="Z903" s="147"/>
      <c r="AA903" s="147"/>
      <c r="AB903" s="147"/>
      <c r="AC903" s="147"/>
      <c r="AD903" s="147"/>
      <c r="AE903" s="147"/>
      <c r="AF903" s="147"/>
      <c r="AG903" s="147" t="s">
        <v>277</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73">
        <v>123</v>
      </c>
      <c r="B904" s="174" t="s">
        <v>888</v>
      </c>
      <c r="C904" s="185" t="s">
        <v>889</v>
      </c>
      <c r="D904" s="175" t="s">
        <v>180</v>
      </c>
      <c r="E904" s="176">
        <v>1</v>
      </c>
      <c r="F904" s="177"/>
      <c r="G904" s="178">
        <f t="shared" si="0"/>
        <v>0</v>
      </c>
      <c r="H904" s="177"/>
      <c r="I904" s="178">
        <f t="shared" si="1"/>
        <v>0</v>
      </c>
      <c r="J904" s="177"/>
      <c r="K904" s="178">
        <f t="shared" si="2"/>
        <v>0</v>
      </c>
      <c r="L904" s="178">
        <v>21</v>
      </c>
      <c r="M904" s="178">
        <f t="shared" si="3"/>
        <v>0</v>
      </c>
      <c r="N904" s="178">
        <v>0.1</v>
      </c>
      <c r="O904" s="178">
        <f t="shared" si="4"/>
        <v>0.1</v>
      </c>
      <c r="P904" s="178">
        <v>0</v>
      </c>
      <c r="Q904" s="178">
        <f t="shared" si="5"/>
        <v>0</v>
      </c>
      <c r="R904" s="178"/>
      <c r="S904" s="178" t="s">
        <v>181</v>
      </c>
      <c r="T904" s="179" t="s">
        <v>182</v>
      </c>
      <c r="U904" s="156">
        <v>0</v>
      </c>
      <c r="V904" s="156">
        <f t="shared" si="6"/>
        <v>0</v>
      </c>
      <c r="W904" s="156"/>
      <c r="X904" s="156" t="s">
        <v>276</v>
      </c>
      <c r="Y904" s="147"/>
      <c r="Z904" s="147"/>
      <c r="AA904" s="147"/>
      <c r="AB904" s="147"/>
      <c r="AC904" s="147"/>
      <c r="AD904" s="147"/>
      <c r="AE904" s="147"/>
      <c r="AF904" s="147"/>
      <c r="AG904" s="147" t="s">
        <v>277</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73">
        <v>124</v>
      </c>
      <c r="B905" s="174" t="s">
        <v>890</v>
      </c>
      <c r="C905" s="185" t="s">
        <v>891</v>
      </c>
      <c r="D905" s="175" t="s">
        <v>180</v>
      </c>
      <c r="E905" s="176">
        <v>2</v>
      </c>
      <c r="F905" s="177"/>
      <c r="G905" s="178">
        <f t="shared" si="0"/>
        <v>0</v>
      </c>
      <c r="H905" s="177"/>
      <c r="I905" s="178">
        <f t="shared" si="1"/>
        <v>0</v>
      </c>
      <c r="J905" s="177"/>
      <c r="K905" s="178">
        <f t="shared" si="2"/>
        <v>0</v>
      </c>
      <c r="L905" s="178">
        <v>21</v>
      </c>
      <c r="M905" s="178">
        <f t="shared" si="3"/>
        <v>0</v>
      </c>
      <c r="N905" s="178">
        <v>0.1</v>
      </c>
      <c r="O905" s="178">
        <f t="shared" si="4"/>
        <v>0.2</v>
      </c>
      <c r="P905" s="178">
        <v>0</v>
      </c>
      <c r="Q905" s="178">
        <f t="shared" si="5"/>
        <v>0</v>
      </c>
      <c r="R905" s="178"/>
      <c r="S905" s="178" t="s">
        <v>181</v>
      </c>
      <c r="T905" s="179" t="s">
        <v>182</v>
      </c>
      <c r="U905" s="156">
        <v>0</v>
      </c>
      <c r="V905" s="156">
        <f t="shared" si="6"/>
        <v>0</v>
      </c>
      <c r="W905" s="156"/>
      <c r="X905" s="156" t="s">
        <v>276</v>
      </c>
      <c r="Y905" s="147"/>
      <c r="Z905" s="147"/>
      <c r="AA905" s="147"/>
      <c r="AB905" s="147"/>
      <c r="AC905" s="147"/>
      <c r="AD905" s="147"/>
      <c r="AE905" s="147"/>
      <c r="AF905" s="147"/>
      <c r="AG905" s="147" t="s">
        <v>277</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73">
        <v>125</v>
      </c>
      <c r="B906" s="174" t="s">
        <v>892</v>
      </c>
      <c r="C906" s="185" t="s">
        <v>893</v>
      </c>
      <c r="D906" s="175" t="s">
        <v>180</v>
      </c>
      <c r="E906" s="176">
        <v>6</v>
      </c>
      <c r="F906" s="177"/>
      <c r="G906" s="178">
        <f t="shared" si="0"/>
        <v>0</v>
      </c>
      <c r="H906" s="177"/>
      <c r="I906" s="178">
        <f t="shared" si="1"/>
        <v>0</v>
      </c>
      <c r="J906" s="177"/>
      <c r="K906" s="178">
        <f t="shared" si="2"/>
        <v>0</v>
      </c>
      <c r="L906" s="178">
        <v>21</v>
      </c>
      <c r="M906" s="178">
        <f t="shared" si="3"/>
        <v>0</v>
      </c>
      <c r="N906" s="178">
        <v>0.1</v>
      </c>
      <c r="O906" s="178">
        <f t="shared" si="4"/>
        <v>0.6</v>
      </c>
      <c r="P906" s="178">
        <v>0</v>
      </c>
      <c r="Q906" s="178">
        <f t="shared" si="5"/>
        <v>0</v>
      </c>
      <c r="R906" s="178"/>
      <c r="S906" s="178" t="s">
        <v>181</v>
      </c>
      <c r="T906" s="179" t="s">
        <v>182</v>
      </c>
      <c r="U906" s="156">
        <v>0</v>
      </c>
      <c r="V906" s="156">
        <f t="shared" si="6"/>
        <v>0</v>
      </c>
      <c r="W906" s="156"/>
      <c r="X906" s="156" t="s">
        <v>276</v>
      </c>
      <c r="Y906" s="147"/>
      <c r="Z906" s="147"/>
      <c r="AA906" s="147"/>
      <c r="AB906" s="147"/>
      <c r="AC906" s="147"/>
      <c r="AD906" s="147"/>
      <c r="AE906" s="147"/>
      <c r="AF906" s="147"/>
      <c r="AG906" s="147" t="s">
        <v>277</v>
      </c>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73">
        <v>126</v>
      </c>
      <c r="B907" s="174" t="s">
        <v>894</v>
      </c>
      <c r="C907" s="185" t="s">
        <v>895</v>
      </c>
      <c r="D907" s="175" t="s">
        <v>180</v>
      </c>
      <c r="E907" s="176">
        <v>3</v>
      </c>
      <c r="F907" s="177"/>
      <c r="G907" s="178">
        <f t="shared" si="0"/>
        <v>0</v>
      </c>
      <c r="H907" s="177"/>
      <c r="I907" s="178">
        <f t="shared" si="1"/>
        <v>0</v>
      </c>
      <c r="J907" s="177"/>
      <c r="K907" s="178">
        <f t="shared" si="2"/>
        <v>0</v>
      </c>
      <c r="L907" s="178">
        <v>21</v>
      </c>
      <c r="M907" s="178">
        <f t="shared" si="3"/>
        <v>0</v>
      </c>
      <c r="N907" s="178">
        <v>0.1</v>
      </c>
      <c r="O907" s="178">
        <f t="shared" si="4"/>
        <v>0.3</v>
      </c>
      <c r="P907" s="178">
        <v>0</v>
      </c>
      <c r="Q907" s="178">
        <f t="shared" si="5"/>
        <v>0</v>
      </c>
      <c r="R907" s="178"/>
      <c r="S907" s="178" t="s">
        <v>181</v>
      </c>
      <c r="T907" s="179" t="s">
        <v>182</v>
      </c>
      <c r="U907" s="156">
        <v>0</v>
      </c>
      <c r="V907" s="156">
        <f t="shared" si="6"/>
        <v>0</v>
      </c>
      <c r="W907" s="156"/>
      <c r="X907" s="156" t="s">
        <v>276</v>
      </c>
      <c r="Y907" s="147"/>
      <c r="Z907" s="147"/>
      <c r="AA907" s="147"/>
      <c r="AB907" s="147"/>
      <c r="AC907" s="147"/>
      <c r="AD907" s="147"/>
      <c r="AE907" s="147"/>
      <c r="AF907" s="147"/>
      <c r="AG907" s="147" t="s">
        <v>277</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73">
        <v>127</v>
      </c>
      <c r="B908" s="174" t="s">
        <v>896</v>
      </c>
      <c r="C908" s="185" t="s">
        <v>897</v>
      </c>
      <c r="D908" s="175" t="s">
        <v>180</v>
      </c>
      <c r="E908" s="176">
        <v>3</v>
      </c>
      <c r="F908" s="177"/>
      <c r="G908" s="178">
        <f t="shared" si="0"/>
        <v>0</v>
      </c>
      <c r="H908" s="177"/>
      <c r="I908" s="178">
        <f t="shared" si="1"/>
        <v>0</v>
      </c>
      <c r="J908" s="177"/>
      <c r="K908" s="178">
        <f t="shared" si="2"/>
        <v>0</v>
      </c>
      <c r="L908" s="178">
        <v>21</v>
      </c>
      <c r="M908" s="178">
        <f t="shared" si="3"/>
        <v>0</v>
      </c>
      <c r="N908" s="178">
        <v>0.1</v>
      </c>
      <c r="O908" s="178">
        <f t="shared" si="4"/>
        <v>0.3</v>
      </c>
      <c r="P908" s="178">
        <v>0</v>
      </c>
      <c r="Q908" s="178">
        <f t="shared" si="5"/>
        <v>0</v>
      </c>
      <c r="R908" s="178"/>
      <c r="S908" s="178" t="s">
        <v>181</v>
      </c>
      <c r="T908" s="179" t="s">
        <v>182</v>
      </c>
      <c r="U908" s="156">
        <v>0</v>
      </c>
      <c r="V908" s="156">
        <f t="shared" si="6"/>
        <v>0</v>
      </c>
      <c r="W908" s="156"/>
      <c r="X908" s="156" t="s">
        <v>276</v>
      </c>
      <c r="Y908" s="147"/>
      <c r="Z908" s="147"/>
      <c r="AA908" s="147"/>
      <c r="AB908" s="147"/>
      <c r="AC908" s="147"/>
      <c r="AD908" s="147"/>
      <c r="AE908" s="147"/>
      <c r="AF908" s="147"/>
      <c r="AG908" s="147" t="s">
        <v>277</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73">
        <v>128</v>
      </c>
      <c r="B909" s="174" t="s">
        <v>898</v>
      </c>
      <c r="C909" s="185" t="s">
        <v>899</v>
      </c>
      <c r="D909" s="175" t="s">
        <v>180</v>
      </c>
      <c r="E909" s="176">
        <v>1</v>
      </c>
      <c r="F909" s="177"/>
      <c r="G909" s="178">
        <f t="shared" si="0"/>
        <v>0</v>
      </c>
      <c r="H909" s="177"/>
      <c r="I909" s="178">
        <f t="shared" si="1"/>
        <v>0</v>
      </c>
      <c r="J909" s="177"/>
      <c r="K909" s="178">
        <f t="shared" si="2"/>
        <v>0</v>
      </c>
      <c r="L909" s="178">
        <v>21</v>
      </c>
      <c r="M909" s="178">
        <f t="shared" si="3"/>
        <v>0</v>
      </c>
      <c r="N909" s="178">
        <v>0.1</v>
      </c>
      <c r="O909" s="178">
        <f t="shared" si="4"/>
        <v>0.1</v>
      </c>
      <c r="P909" s="178">
        <v>0</v>
      </c>
      <c r="Q909" s="178">
        <f t="shared" si="5"/>
        <v>0</v>
      </c>
      <c r="R909" s="178"/>
      <c r="S909" s="178" t="s">
        <v>181</v>
      </c>
      <c r="T909" s="179" t="s">
        <v>182</v>
      </c>
      <c r="U909" s="156">
        <v>0</v>
      </c>
      <c r="V909" s="156">
        <f t="shared" si="6"/>
        <v>0</v>
      </c>
      <c r="W909" s="156"/>
      <c r="X909" s="156" t="s">
        <v>276</v>
      </c>
      <c r="Y909" s="147"/>
      <c r="Z909" s="147"/>
      <c r="AA909" s="147"/>
      <c r="AB909" s="147"/>
      <c r="AC909" s="147"/>
      <c r="AD909" s="147"/>
      <c r="AE909" s="147"/>
      <c r="AF909" s="147"/>
      <c r="AG909" s="147" t="s">
        <v>277</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73">
        <v>129</v>
      </c>
      <c r="B910" s="174" t="s">
        <v>900</v>
      </c>
      <c r="C910" s="185" t="s">
        <v>901</v>
      </c>
      <c r="D910" s="175" t="s">
        <v>180</v>
      </c>
      <c r="E910" s="176">
        <v>1</v>
      </c>
      <c r="F910" s="177"/>
      <c r="G910" s="178">
        <f t="shared" si="0"/>
        <v>0</v>
      </c>
      <c r="H910" s="177"/>
      <c r="I910" s="178">
        <f t="shared" si="1"/>
        <v>0</v>
      </c>
      <c r="J910" s="177"/>
      <c r="K910" s="178">
        <f t="shared" si="2"/>
        <v>0</v>
      </c>
      <c r="L910" s="178">
        <v>21</v>
      </c>
      <c r="M910" s="178">
        <f t="shared" si="3"/>
        <v>0</v>
      </c>
      <c r="N910" s="178">
        <v>0.1</v>
      </c>
      <c r="O910" s="178">
        <f t="shared" si="4"/>
        <v>0.1</v>
      </c>
      <c r="P910" s="178">
        <v>0</v>
      </c>
      <c r="Q910" s="178">
        <f t="shared" si="5"/>
        <v>0</v>
      </c>
      <c r="R910" s="178"/>
      <c r="S910" s="178" t="s">
        <v>181</v>
      </c>
      <c r="T910" s="179" t="s">
        <v>182</v>
      </c>
      <c r="U910" s="156">
        <v>0</v>
      </c>
      <c r="V910" s="156">
        <f t="shared" si="6"/>
        <v>0</v>
      </c>
      <c r="W910" s="156"/>
      <c r="X910" s="156" t="s">
        <v>276</v>
      </c>
      <c r="Y910" s="147"/>
      <c r="Z910" s="147"/>
      <c r="AA910" s="147"/>
      <c r="AB910" s="147"/>
      <c r="AC910" s="147"/>
      <c r="AD910" s="147"/>
      <c r="AE910" s="147"/>
      <c r="AF910" s="147"/>
      <c r="AG910" s="147" t="s">
        <v>277</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73">
        <v>130</v>
      </c>
      <c r="B911" s="174" t="s">
        <v>902</v>
      </c>
      <c r="C911" s="185" t="s">
        <v>903</v>
      </c>
      <c r="D911" s="175" t="s">
        <v>180</v>
      </c>
      <c r="E911" s="176">
        <v>2</v>
      </c>
      <c r="F911" s="177"/>
      <c r="G911" s="178">
        <f t="shared" si="0"/>
        <v>0</v>
      </c>
      <c r="H911" s="177"/>
      <c r="I911" s="178">
        <f t="shared" si="1"/>
        <v>0</v>
      </c>
      <c r="J911" s="177"/>
      <c r="K911" s="178">
        <f t="shared" si="2"/>
        <v>0</v>
      </c>
      <c r="L911" s="178">
        <v>21</v>
      </c>
      <c r="M911" s="178">
        <f t="shared" si="3"/>
        <v>0</v>
      </c>
      <c r="N911" s="178">
        <v>0.1</v>
      </c>
      <c r="O911" s="178">
        <f t="shared" si="4"/>
        <v>0.2</v>
      </c>
      <c r="P911" s="178">
        <v>0</v>
      </c>
      <c r="Q911" s="178">
        <f t="shared" si="5"/>
        <v>0</v>
      </c>
      <c r="R911" s="178"/>
      <c r="S911" s="178" t="s">
        <v>181</v>
      </c>
      <c r="T911" s="179" t="s">
        <v>182</v>
      </c>
      <c r="U911" s="156">
        <v>0</v>
      </c>
      <c r="V911" s="156">
        <f t="shared" si="6"/>
        <v>0</v>
      </c>
      <c r="W911" s="156"/>
      <c r="X911" s="156" t="s">
        <v>276</v>
      </c>
      <c r="Y911" s="147"/>
      <c r="Z911" s="147"/>
      <c r="AA911" s="147"/>
      <c r="AB911" s="147"/>
      <c r="AC911" s="147"/>
      <c r="AD911" s="147"/>
      <c r="AE911" s="147"/>
      <c r="AF911" s="147"/>
      <c r="AG911" s="147" t="s">
        <v>277</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73">
        <v>131</v>
      </c>
      <c r="B912" s="174" t="s">
        <v>904</v>
      </c>
      <c r="C912" s="185" t="s">
        <v>905</v>
      </c>
      <c r="D912" s="175" t="s">
        <v>180</v>
      </c>
      <c r="E912" s="176">
        <v>1</v>
      </c>
      <c r="F912" s="177"/>
      <c r="G912" s="178">
        <f t="shared" si="0"/>
        <v>0</v>
      </c>
      <c r="H912" s="177"/>
      <c r="I912" s="178">
        <f t="shared" si="1"/>
        <v>0</v>
      </c>
      <c r="J912" s="177"/>
      <c r="K912" s="178">
        <f t="shared" si="2"/>
        <v>0</v>
      </c>
      <c r="L912" s="178">
        <v>21</v>
      </c>
      <c r="M912" s="178">
        <f t="shared" si="3"/>
        <v>0</v>
      </c>
      <c r="N912" s="178">
        <v>0.1</v>
      </c>
      <c r="O912" s="178">
        <f t="shared" si="4"/>
        <v>0.1</v>
      </c>
      <c r="P912" s="178">
        <v>0</v>
      </c>
      <c r="Q912" s="178">
        <f t="shared" si="5"/>
        <v>0</v>
      </c>
      <c r="R912" s="178"/>
      <c r="S912" s="178" t="s">
        <v>181</v>
      </c>
      <c r="T912" s="179" t="s">
        <v>182</v>
      </c>
      <c r="U912" s="156">
        <v>0</v>
      </c>
      <c r="V912" s="156">
        <f t="shared" si="6"/>
        <v>0</v>
      </c>
      <c r="W912" s="156"/>
      <c r="X912" s="156" t="s">
        <v>276</v>
      </c>
      <c r="Y912" s="147"/>
      <c r="Z912" s="147"/>
      <c r="AA912" s="147"/>
      <c r="AB912" s="147"/>
      <c r="AC912" s="147"/>
      <c r="AD912" s="147"/>
      <c r="AE912" s="147"/>
      <c r="AF912" s="147"/>
      <c r="AG912" s="147" t="s">
        <v>277</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73">
        <v>132</v>
      </c>
      <c r="B913" s="174" t="s">
        <v>906</v>
      </c>
      <c r="C913" s="185" t="s">
        <v>907</v>
      </c>
      <c r="D913" s="175" t="s">
        <v>180</v>
      </c>
      <c r="E913" s="176">
        <v>1</v>
      </c>
      <c r="F913" s="177"/>
      <c r="G913" s="178">
        <f t="shared" si="0"/>
        <v>0</v>
      </c>
      <c r="H913" s="177"/>
      <c r="I913" s="178">
        <f t="shared" si="1"/>
        <v>0</v>
      </c>
      <c r="J913" s="177"/>
      <c r="K913" s="178">
        <f t="shared" si="2"/>
        <v>0</v>
      </c>
      <c r="L913" s="178">
        <v>21</v>
      </c>
      <c r="M913" s="178">
        <f t="shared" si="3"/>
        <v>0</v>
      </c>
      <c r="N913" s="178">
        <v>0.1</v>
      </c>
      <c r="O913" s="178">
        <f t="shared" si="4"/>
        <v>0.1</v>
      </c>
      <c r="P913" s="178">
        <v>0</v>
      </c>
      <c r="Q913" s="178">
        <f t="shared" si="5"/>
        <v>0</v>
      </c>
      <c r="R913" s="178"/>
      <c r="S913" s="178" t="s">
        <v>181</v>
      </c>
      <c r="T913" s="179" t="s">
        <v>182</v>
      </c>
      <c r="U913" s="156">
        <v>0</v>
      </c>
      <c r="V913" s="156">
        <f t="shared" si="6"/>
        <v>0</v>
      </c>
      <c r="W913" s="156"/>
      <c r="X913" s="156" t="s">
        <v>276</v>
      </c>
      <c r="Y913" s="147"/>
      <c r="Z913" s="147"/>
      <c r="AA913" s="147"/>
      <c r="AB913" s="147"/>
      <c r="AC913" s="147"/>
      <c r="AD913" s="147"/>
      <c r="AE913" s="147"/>
      <c r="AF913" s="147"/>
      <c r="AG913" s="147" t="s">
        <v>277</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73">
        <v>133</v>
      </c>
      <c r="B914" s="174" t="s">
        <v>908</v>
      </c>
      <c r="C914" s="185" t="s">
        <v>909</v>
      </c>
      <c r="D914" s="175" t="s">
        <v>180</v>
      </c>
      <c r="E914" s="176">
        <v>1</v>
      </c>
      <c r="F914" s="177"/>
      <c r="G914" s="178">
        <f t="shared" si="0"/>
        <v>0</v>
      </c>
      <c r="H914" s="177"/>
      <c r="I914" s="178">
        <f t="shared" si="1"/>
        <v>0</v>
      </c>
      <c r="J914" s="177"/>
      <c r="K914" s="178">
        <f t="shared" si="2"/>
        <v>0</v>
      </c>
      <c r="L914" s="178">
        <v>21</v>
      </c>
      <c r="M914" s="178">
        <f t="shared" si="3"/>
        <v>0</v>
      </c>
      <c r="N914" s="178">
        <v>0.1</v>
      </c>
      <c r="O914" s="178">
        <f t="shared" si="4"/>
        <v>0.1</v>
      </c>
      <c r="P914" s="178">
        <v>0</v>
      </c>
      <c r="Q914" s="178">
        <f t="shared" si="5"/>
        <v>0</v>
      </c>
      <c r="R914" s="178"/>
      <c r="S914" s="178" t="s">
        <v>181</v>
      </c>
      <c r="T914" s="179" t="s">
        <v>182</v>
      </c>
      <c r="U914" s="156">
        <v>0</v>
      </c>
      <c r="V914" s="156">
        <f t="shared" si="6"/>
        <v>0</v>
      </c>
      <c r="W914" s="156"/>
      <c r="X914" s="156" t="s">
        <v>276</v>
      </c>
      <c r="Y914" s="147"/>
      <c r="Z914" s="147"/>
      <c r="AA914" s="147"/>
      <c r="AB914" s="147"/>
      <c r="AC914" s="147"/>
      <c r="AD914" s="147"/>
      <c r="AE914" s="147"/>
      <c r="AF914" s="147"/>
      <c r="AG914" s="147" t="s">
        <v>277</v>
      </c>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73">
        <v>134</v>
      </c>
      <c r="B915" s="174" t="s">
        <v>910</v>
      </c>
      <c r="C915" s="185" t="s">
        <v>897</v>
      </c>
      <c r="D915" s="175" t="s">
        <v>180</v>
      </c>
      <c r="E915" s="176">
        <v>1</v>
      </c>
      <c r="F915" s="177"/>
      <c r="G915" s="178">
        <f t="shared" si="0"/>
        <v>0</v>
      </c>
      <c r="H915" s="177"/>
      <c r="I915" s="178">
        <f t="shared" si="1"/>
        <v>0</v>
      </c>
      <c r="J915" s="177"/>
      <c r="K915" s="178">
        <f t="shared" si="2"/>
        <v>0</v>
      </c>
      <c r="L915" s="178">
        <v>21</v>
      </c>
      <c r="M915" s="178">
        <f t="shared" si="3"/>
        <v>0</v>
      </c>
      <c r="N915" s="178">
        <v>0.1</v>
      </c>
      <c r="O915" s="178">
        <f t="shared" si="4"/>
        <v>0.1</v>
      </c>
      <c r="P915" s="178">
        <v>0</v>
      </c>
      <c r="Q915" s="178">
        <f t="shared" si="5"/>
        <v>0</v>
      </c>
      <c r="R915" s="178"/>
      <c r="S915" s="178" t="s">
        <v>181</v>
      </c>
      <c r="T915" s="179" t="s">
        <v>182</v>
      </c>
      <c r="U915" s="156">
        <v>0</v>
      </c>
      <c r="V915" s="156">
        <f t="shared" si="6"/>
        <v>0</v>
      </c>
      <c r="W915" s="156"/>
      <c r="X915" s="156" t="s">
        <v>276</v>
      </c>
      <c r="Y915" s="147"/>
      <c r="Z915" s="147"/>
      <c r="AA915" s="147"/>
      <c r="AB915" s="147"/>
      <c r="AC915" s="147"/>
      <c r="AD915" s="147"/>
      <c r="AE915" s="147"/>
      <c r="AF915" s="147"/>
      <c r="AG915" s="147" t="s">
        <v>277</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73">
        <v>135</v>
      </c>
      <c r="B916" s="174" t="s">
        <v>911</v>
      </c>
      <c r="C916" s="185" t="s">
        <v>912</v>
      </c>
      <c r="D916" s="175" t="s">
        <v>180</v>
      </c>
      <c r="E916" s="176">
        <v>1</v>
      </c>
      <c r="F916" s="177"/>
      <c r="G916" s="178">
        <f t="shared" si="0"/>
        <v>0</v>
      </c>
      <c r="H916" s="177"/>
      <c r="I916" s="178">
        <f t="shared" si="1"/>
        <v>0</v>
      </c>
      <c r="J916" s="177"/>
      <c r="K916" s="178">
        <f t="shared" si="2"/>
        <v>0</v>
      </c>
      <c r="L916" s="178">
        <v>21</v>
      </c>
      <c r="M916" s="178">
        <f t="shared" si="3"/>
        <v>0</v>
      </c>
      <c r="N916" s="178">
        <v>0.1</v>
      </c>
      <c r="O916" s="178">
        <f t="shared" si="4"/>
        <v>0.1</v>
      </c>
      <c r="P916" s="178">
        <v>0</v>
      </c>
      <c r="Q916" s="178">
        <f t="shared" si="5"/>
        <v>0</v>
      </c>
      <c r="R916" s="178"/>
      <c r="S916" s="178" t="s">
        <v>181</v>
      </c>
      <c r="T916" s="179" t="s">
        <v>182</v>
      </c>
      <c r="U916" s="156">
        <v>0</v>
      </c>
      <c r="V916" s="156">
        <f t="shared" si="6"/>
        <v>0</v>
      </c>
      <c r="W916" s="156"/>
      <c r="X916" s="156" t="s">
        <v>276</v>
      </c>
      <c r="Y916" s="147"/>
      <c r="Z916" s="147"/>
      <c r="AA916" s="147"/>
      <c r="AB916" s="147"/>
      <c r="AC916" s="147"/>
      <c r="AD916" s="147"/>
      <c r="AE916" s="147"/>
      <c r="AF916" s="147"/>
      <c r="AG916" s="147" t="s">
        <v>277</v>
      </c>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73">
        <v>136</v>
      </c>
      <c r="B917" s="174" t="s">
        <v>913</v>
      </c>
      <c r="C917" s="185" t="s">
        <v>893</v>
      </c>
      <c r="D917" s="175" t="s">
        <v>180</v>
      </c>
      <c r="E917" s="176">
        <v>1</v>
      </c>
      <c r="F917" s="177"/>
      <c r="G917" s="178">
        <f t="shared" si="0"/>
        <v>0</v>
      </c>
      <c r="H917" s="177"/>
      <c r="I917" s="178">
        <f t="shared" si="1"/>
        <v>0</v>
      </c>
      <c r="J917" s="177"/>
      <c r="K917" s="178">
        <f t="shared" si="2"/>
        <v>0</v>
      </c>
      <c r="L917" s="178">
        <v>21</v>
      </c>
      <c r="M917" s="178">
        <f t="shared" si="3"/>
        <v>0</v>
      </c>
      <c r="N917" s="178">
        <v>0.1</v>
      </c>
      <c r="O917" s="178">
        <f t="shared" si="4"/>
        <v>0.1</v>
      </c>
      <c r="P917" s="178">
        <v>0</v>
      </c>
      <c r="Q917" s="178">
        <f t="shared" si="5"/>
        <v>0</v>
      </c>
      <c r="R917" s="178"/>
      <c r="S917" s="178" t="s">
        <v>181</v>
      </c>
      <c r="T917" s="179" t="s">
        <v>182</v>
      </c>
      <c r="U917" s="156">
        <v>0</v>
      </c>
      <c r="V917" s="156">
        <f t="shared" si="6"/>
        <v>0</v>
      </c>
      <c r="W917" s="156"/>
      <c r="X917" s="156" t="s">
        <v>276</v>
      </c>
      <c r="Y917" s="147"/>
      <c r="Z917" s="147"/>
      <c r="AA917" s="147"/>
      <c r="AB917" s="147"/>
      <c r="AC917" s="147"/>
      <c r="AD917" s="147"/>
      <c r="AE917" s="147"/>
      <c r="AF917" s="147"/>
      <c r="AG917" s="147" t="s">
        <v>277</v>
      </c>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73">
        <v>137</v>
      </c>
      <c r="B918" s="174" t="s">
        <v>914</v>
      </c>
      <c r="C918" s="185" t="s">
        <v>915</v>
      </c>
      <c r="D918" s="175" t="s">
        <v>180</v>
      </c>
      <c r="E918" s="176">
        <v>1</v>
      </c>
      <c r="F918" s="177"/>
      <c r="G918" s="178">
        <f t="shared" ref="G918:G949" si="7">ROUND(E918*F918,2)</f>
        <v>0</v>
      </c>
      <c r="H918" s="177"/>
      <c r="I918" s="178">
        <f t="shared" ref="I918:I949" si="8">ROUND(E918*H918,2)</f>
        <v>0</v>
      </c>
      <c r="J918" s="177"/>
      <c r="K918" s="178">
        <f t="shared" ref="K918:K949" si="9">ROUND(E918*J918,2)</f>
        <v>0</v>
      </c>
      <c r="L918" s="178">
        <v>21</v>
      </c>
      <c r="M918" s="178">
        <f t="shared" ref="M918:M949" si="10">G918*(1+L918/100)</f>
        <v>0</v>
      </c>
      <c r="N918" s="178">
        <v>0.1</v>
      </c>
      <c r="O918" s="178">
        <f t="shared" ref="O918:O949" si="11">ROUND(E918*N918,2)</f>
        <v>0.1</v>
      </c>
      <c r="P918" s="178">
        <v>0</v>
      </c>
      <c r="Q918" s="178">
        <f t="shared" ref="Q918:Q949" si="12">ROUND(E918*P918,2)</f>
        <v>0</v>
      </c>
      <c r="R918" s="178"/>
      <c r="S918" s="178" t="s">
        <v>181</v>
      </c>
      <c r="T918" s="179" t="s">
        <v>182</v>
      </c>
      <c r="U918" s="156">
        <v>0</v>
      </c>
      <c r="V918" s="156">
        <f t="shared" ref="V918:V949" si="13">ROUND(E918*U918,2)</f>
        <v>0</v>
      </c>
      <c r="W918" s="156"/>
      <c r="X918" s="156" t="s">
        <v>276</v>
      </c>
      <c r="Y918" s="147"/>
      <c r="Z918" s="147"/>
      <c r="AA918" s="147"/>
      <c r="AB918" s="147"/>
      <c r="AC918" s="147"/>
      <c r="AD918" s="147"/>
      <c r="AE918" s="147"/>
      <c r="AF918" s="147"/>
      <c r="AG918" s="147" t="s">
        <v>277</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73">
        <v>138</v>
      </c>
      <c r="B919" s="174" t="s">
        <v>916</v>
      </c>
      <c r="C919" s="185" t="s">
        <v>905</v>
      </c>
      <c r="D919" s="175" t="s">
        <v>180</v>
      </c>
      <c r="E919" s="176">
        <v>1</v>
      </c>
      <c r="F919" s="177"/>
      <c r="G919" s="178">
        <f t="shared" si="7"/>
        <v>0</v>
      </c>
      <c r="H919" s="177"/>
      <c r="I919" s="178">
        <f t="shared" si="8"/>
        <v>0</v>
      </c>
      <c r="J919" s="177"/>
      <c r="K919" s="178">
        <f t="shared" si="9"/>
        <v>0</v>
      </c>
      <c r="L919" s="178">
        <v>21</v>
      </c>
      <c r="M919" s="178">
        <f t="shared" si="10"/>
        <v>0</v>
      </c>
      <c r="N919" s="178">
        <v>0.1</v>
      </c>
      <c r="O919" s="178">
        <f t="shared" si="11"/>
        <v>0.1</v>
      </c>
      <c r="P919" s="178">
        <v>0</v>
      </c>
      <c r="Q919" s="178">
        <f t="shared" si="12"/>
        <v>0</v>
      </c>
      <c r="R919" s="178"/>
      <c r="S919" s="178" t="s">
        <v>181</v>
      </c>
      <c r="T919" s="179" t="s">
        <v>182</v>
      </c>
      <c r="U919" s="156">
        <v>0</v>
      </c>
      <c r="V919" s="156">
        <f t="shared" si="13"/>
        <v>0</v>
      </c>
      <c r="W919" s="156"/>
      <c r="X919" s="156" t="s">
        <v>276</v>
      </c>
      <c r="Y919" s="147"/>
      <c r="Z919" s="147"/>
      <c r="AA919" s="147"/>
      <c r="AB919" s="147"/>
      <c r="AC919" s="147"/>
      <c r="AD919" s="147"/>
      <c r="AE919" s="147"/>
      <c r="AF919" s="147"/>
      <c r="AG919" s="147" t="s">
        <v>277</v>
      </c>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73">
        <v>139</v>
      </c>
      <c r="B920" s="174" t="s">
        <v>917</v>
      </c>
      <c r="C920" s="185" t="s">
        <v>903</v>
      </c>
      <c r="D920" s="175" t="s">
        <v>180</v>
      </c>
      <c r="E920" s="176">
        <v>1</v>
      </c>
      <c r="F920" s="177"/>
      <c r="G920" s="178">
        <f t="shared" si="7"/>
        <v>0</v>
      </c>
      <c r="H920" s="177"/>
      <c r="I920" s="178">
        <f t="shared" si="8"/>
        <v>0</v>
      </c>
      <c r="J920" s="177"/>
      <c r="K920" s="178">
        <f t="shared" si="9"/>
        <v>0</v>
      </c>
      <c r="L920" s="178">
        <v>21</v>
      </c>
      <c r="M920" s="178">
        <f t="shared" si="10"/>
        <v>0</v>
      </c>
      <c r="N920" s="178">
        <v>0.1</v>
      </c>
      <c r="O920" s="178">
        <f t="shared" si="11"/>
        <v>0.1</v>
      </c>
      <c r="P920" s="178">
        <v>0</v>
      </c>
      <c r="Q920" s="178">
        <f t="shared" si="12"/>
        <v>0</v>
      </c>
      <c r="R920" s="178"/>
      <c r="S920" s="178" t="s">
        <v>181</v>
      </c>
      <c r="T920" s="179" t="s">
        <v>182</v>
      </c>
      <c r="U920" s="156">
        <v>0</v>
      </c>
      <c r="V920" s="156">
        <f t="shared" si="13"/>
        <v>0</v>
      </c>
      <c r="W920" s="156"/>
      <c r="X920" s="156" t="s">
        <v>276</v>
      </c>
      <c r="Y920" s="147"/>
      <c r="Z920" s="147"/>
      <c r="AA920" s="147"/>
      <c r="AB920" s="147"/>
      <c r="AC920" s="147"/>
      <c r="AD920" s="147"/>
      <c r="AE920" s="147"/>
      <c r="AF920" s="147"/>
      <c r="AG920" s="147" t="s">
        <v>277</v>
      </c>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73">
        <v>140</v>
      </c>
      <c r="B921" s="174" t="s">
        <v>918</v>
      </c>
      <c r="C921" s="185" t="s">
        <v>919</v>
      </c>
      <c r="D921" s="175" t="s">
        <v>180</v>
      </c>
      <c r="E921" s="176">
        <v>2</v>
      </c>
      <c r="F921" s="177"/>
      <c r="G921" s="178">
        <f t="shared" si="7"/>
        <v>0</v>
      </c>
      <c r="H921" s="177"/>
      <c r="I921" s="178">
        <f t="shared" si="8"/>
        <v>0</v>
      </c>
      <c r="J921" s="177"/>
      <c r="K921" s="178">
        <f t="shared" si="9"/>
        <v>0</v>
      </c>
      <c r="L921" s="178">
        <v>21</v>
      </c>
      <c r="M921" s="178">
        <f t="shared" si="10"/>
        <v>0</v>
      </c>
      <c r="N921" s="178">
        <v>0.1</v>
      </c>
      <c r="O921" s="178">
        <f t="shared" si="11"/>
        <v>0.2</v>
      </c>
      <c r="P921" s="178">
        <v>0</v>
      </c>
      <c r="Q921" s="178">
        <f t="shared" si="12"/>
        <v>0</v>
      </c>
      <c r="R921" s="178"/>
      <c r="S921" s="178" t="s">
        <v>181</v>
      </c>
      <c r="T921" s="179" t="s">
        <v>182</v>
      </c>
      <c r="U921" s="156">
        <v>0</v>
      </c>
      <c r="V921" s="156">
        <f t="shared" si="13"/>
        <v>0</v>
      </c>
      <c r="W921" s="156"/>
      <c r="X921" s="156" t="s">
        <v>276</v>
      </c>
      <c r="Y921" s="147"/>
      <c r="Z921" s="147"/>
      <c r="AA921" s="147"/>
      <c r="AB921" s="147"/>
      <c r="AC921" s="147"/>
      <c r="AD921" s="147"/>
      <c r="AE921" s="147"/>
      <c r="AF921" s="147"/>
      <c r="AG921" s="147" t="s">
        <v>277</v>
      </c>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73">
        <v>141</v>
      </c>
      <c r="B922" s="174" t="s">
        <v>920</v>
      </c>
      <c r="C922" s="185" t="s">
        <v>921</v>
      </c>
      <c r="D922" s="175" t="s">
        <v>180</v>
      </c>
      <c r="E922" s="176">
        <v>5</v>
      </c>
      <c r="F922" s="177"/>
      <c r="G922" s="178">
        <f t="shared" si="7"/>
        <v>0</v>
      </c>
      <c r="H922" s="177"/>
      <c r="I922" s="178">
        <f t="shared" si="8"/>
        <v>0</v>
      </c>
      <c r="J922" s="177"/>
      <c r="K922" s="178">
        <f t="shared" si="9"/>
        <v>0</v>
      </c>
      <c r="L922" s="178">
        <v>21</v>
      </c>
      <c r="M922" s="178">
        <f t="shared" si="10"/>
        <v>0</v>
      </c>
      <c r="N922" s="178">
        <v>0.1</v>
      </c>
      <c r="O922" s="178">
        <f t="shared" si="11"/>
        <v>0.5</v>
      </c>
      <c r="P922" s="178">
        <v>0</v>
      </c>
      <c r="Q922" s="178">
        <f t="shared" si="12"/>
        <v>0</v>
      </c>
      <c r="R922" s="178"/>
      <c r="S922" s="178" t="s">
        <v>181</v>
      </c>
      <c r="T922" s="179" t="s">
        <v>182</v>
      </c>
      <c r="U922" s="156">
        <v>0</v>
      </c>
      <c r="V922" s="156">
        <f t="shared" si="13"/>
        <v>0</v>
      </c>
      <c r="W922" s="156"/>
      <c r="X922" s="156" t="s">
        <v>276</v>
      </c>
      <c r="Y922" s="147"/>
      <c r="Z922" s="147"/>
      <c r="AA922" s="147"/>
      <c r="AB922" s="147"/>
      <c r="AC922" s="147"/>
      <c r="AD922" s="147"/>
      <c r="AE922" s="147"/>
      <c r="AF922" s="147"/>
      <c r="AG922" s="147" t="s">
        <v>277</v>
      </c>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73">
        <v>142</v>
      </c>
      <c r="B923" s="174" t="s">
        <v>922</v>
      </c>
      <c r="C923" s="185" t="s">
        <v>923</v>
      </c>
      <c r="D923" s="175" t="s">
        <v>180</v>
      </c>
      <c r="E923" s="176">
        <v>1</v>
      </c>
      <c r="F923" s="177"/>
      <c r="G923" s="178">
        <f t="shared" si="7"/>
        <v>0</v>
      </c>
      <c r="H923" s="177"/>
      <c r="I923" s="178">
        <f t="shared" si="8"/>
        <v>0</v>
      </c>
      <c r="J923" s="177"/>
      <c r="K923" s="178">
        <f t="shared" si="9"/>
        <v>0</v>
      </c>
      <c r="L923" s="178">
        <v>21</v>
      </c>
      <c r="M923" s="178">
        <f t="shared" si="10"/>
        <v>0</v>
      </c>
      <c r="N923" s="178">
        <v>0.1</v>
      </c>
      <c r="O923" s="178">
        <f t="shared" si="11"/>
        <v>0.1</v>
      </c>
      <c r="P923" s="178">
        <v>0</v>
      </c>
      <c r="Q923" s="178">
        <f t="shared" si="12"/>
        <v>0</v>
      </c>
      <c r="R923" s="178"/>
      <c r="S923" s="178" t="s">
        <v>181</v>
      </c>
      <c r="T923" s="179" t="s">
        <v>182</v>
      </c>
      <c r="U923" s="156">
        <v>0</v>
      </c>
      <c r="V923" s="156">
        <f t="shared" si="13"/>
        <v>0</v>
      </c>
      <c r="W923" s="156"/>
      <c r="X923" s="156" t="s">
        <v>276</v>
      </c>
      <c r="Y923" s="147"/>
      <c r="Z923" s="147"/>
      <c r="AA923" s="147"/>
      <c r="AB923" s="147"/>
      <c r="AC923" s="147"/>
      <c r="AD923" s="147"/>
      <c r="AE923" s="147"/>
      <c r="AF923" s="147"/>
      <c r="AG923" s="147" t="s">
        <v>277</v>
      </c>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73">
        <v>143</v>
      </c>
      <c r="B924" s="174" t="s">
        <v>924</v>
      </c>
      <c r="C924" s="185" t="s">
        <v>925</v>
      </c>
      <c r="D924" s="175" t="s">
        <v>180</v>
      </c>
      <c r="E924" s="176">
        <v>1</v>
      </c>
      <c r="F924" s="177"/>
      <c r="G924" s="178">
        <f t="shared" si="7"/>
        <v>0</v>
      </c>
      <c r="H924" s="177"/>
      <c r="I924" s="178">
        <f t="shared" si="8"/>
        <v>0</v>
      </c>
      <c r="J924" s="177"/>
      <c r="K924" s="178">
        <f t="shared" si="9"/>
        <v>0</v>
      </c>
      <c r="L924" s="178">
        <v>21</v>
      </c>
      <c r="M924" s="178">
        <f t="shared" si="10"/>
        <v>0</v>
      </c>
      <c r="N924" s="178">
        <v>0.1</v>
      </c>
      <c r="O924" s="178">
        <f t="shared" si="11"/>
        <v>0.1</v>
      </c>
      <c r="P924" s="178">
        <v>0</v>
      </c>
      <c r="Q924" s="178">
        <f t="shared" si="12"/>
        <v>0</v>
      </c>
      <c r="R924" s="178"/>
      <c r="S924" s="178" t="s">
        <v>181</v>
      </c>
      <c r="T924" s="179" t="s">
        <v>182</v>
      </c>
      <c r="U924" s="156">
        <v>0</v>
      </c>
      <c r="V924" s="156">
        <f t="shared" si="13"/>
        <v>0</v>
      </c>
      <c r="W924" s="156"/>
      <c r="X924" s="156" t="s">
        <v>276</v>
      </c>
      <c r="Y924" s="147"/>
      <c r="Z924" s="147"/>
      <c r="AA924" s="147"/>
      <c r="AB924" s="147"/>
      <c r="AC924" s="147"/>
      <c r="AD924" s="147"/>
      <c r="AE924" s="147"/>
      <c r="AF924" s="147"/>
      <c r="AG924" s="147" t="s">
        <v>277</v>
      </c>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73">
        <v>144</v>
      </c>
      <c r="B925" s="174" t="s">
        <v>926</v>
      </c>
      <c r="C925" s="185" t="s">
        <v>927</v>
      </c>
      <c r="D925" s="175" t="s">
        <v>180</v>
      </c>
      <c r="E925" s="176">
        <v>1</v>
      </c>
      <c r="F925" s="177"/>
      <c r="G925" s="178">
        <f t="shared" si="7"/>
        <v>0</v>
      </c>
      <c r="H925" s="177"/>
      <c r="I925" s="178">
        <f t="shared" si="8"/>
        <v>0</v>
      </c>
      <c r="J925" s="177"/>
      <c r="K925" s="178">
        <f t="shared" si="9"/>
        <v>0</v>
      </c>
      <c r="L925" s="178">
        <v>21</v>
      </c>
      <c r="M925" s="178">
        <f t="shared" si="10"/>
        <v>0</v>
      </c>
      <c r="N925" s="178">
        <v>0.1</v>
      </c>
      <c r="O925" s="178">
        <f t="shared" si="11"/>
        <v>0.1</v>
      </c>
      <c r="P925" s="178">
        <v>0</v>
      </c>
      <c r="Q925" s="178">
        <f t="shared" si="12"/>
        <v>0</v>
      </c>
      <c r="R925" s="178"/>
      <c r="S925" s="178" t="s">
        <v>181</v>
      </c>
      <c r="T925" s="179" t="s">
        <v>182</v>
      </c>
      <c r="U925" s="156">
        <v>0</v>
      </c>
      <c r="V925" s="156">
        <f t="shared" si="13"/>
        <v>0</v>
      </c>
      <c r="W925" s="156"/>
      <c r="X925" s="156" t="s">
        <v>276</v>
      </c>
      <c r="Y925" s="147"/>
      <c r="Z925" s="147"/>
      <c r="AA925" s="147"/>
      <c r="AB925" s="147"/>
      <c r="AC925" s="147"/>
      <c r="AD925" s="147"/>
      <c r="AE925" s="147"/>
      <c r="AF925" s="147"/>
      <c r="AG925" s="147" t="s">
        <v>277</v>
      </c>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73">
        <v>145</v>
      </c>
      <c r="B926" s="174" t="s">
        <v>928</v>
      </c>
      <c r="C926" s="185" t="s">
        <v>929</v>
      </c>
      <c r="D926" s="175" t="s">
        <v>180</v>
      </c>
      <c r="E926" s="176">
        <v>4</v>
      </c>
      <c r="F926" s="177"/>
      <c r="G926" s="178">
        <f t="shared" si="7"/>
        <v>0</v>
      </c>
      <c r="H926" s="177"/>
      <c r="I926" s="178">
        <f t="shared" si="8"/>
        <v>0</v>
      </c>
      <c r="J926" s="177"/>
      <c r="K926" s="178">
        <f t="shared" si="9"/>
        <v>0</v>
      </c>
      <c r="L926" s="178">
        <v>21</v>
      </c>
      <c r="M926" s="178">
        <f t="shared" si="10"/>
        <v>0</v>
      </c>
      <c r="N926" s="178">
        <v>0.1</v>
      </c>
      <c r="O926" s="178">
        <f t="shared" si="11"/>
        <v>0.4</v>
      </c>
      <c r="P926" s="178">
        <v>0</v>
      </c>
      <c r="Q926" s="178">
        <f t="shared" si="12"/>
        <v>0</v>
      </c>
      <c r="R926" s="178"/>
      <c r="S926" s="178" t="s">
        <v>181</v>
      </c>
      <c r="T926" s="179" t="s">
        <v>182</v>
      </c>
      <c r="U926" s="156">
        <v>0</v>
      </c>
      <c r="V926" s="156">
        <f t="shared" si="13"/>
        <v>0</v>
      </c>
      <c r="W926" s="156"/>
      <c r="X926" s="156" t="s">
        <v>276</v>
      </c>
      <c r="Y926" s="147"/>
      <c r="Z926" s="147"/>
      <c r="AA926" s="147"/>
      <c r="AB926" s="147"/>
      <c r="AC926" s="147"/>
      <c r="AD926" s="147"/>
      <c r="AE926" s="147"/>
      <c r="AF926" s="147"/>
      <c r="AG926" s="147" t="s">
        <v>277</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73">
        <v>146</v>
      </c>
      <c r="B927" s="174" t="s">
        <v>930</v>
      </c>
      <c r="C927" s="185" t="s">
        <v>931</v>
      </c>
      <c r="D927" s="175" t="s">
        <v>180</v>
      </c>
      <c r="E927" s="176">
        <v>1</v>
      </c>
      <c r="F927" s="177"/>
      <c r="G927" s="178">
        <f t="shared" si="7"/>
        <v>0</v>
      </c>
      <c r="H927" s="177"/>
      <c r="I927" s="178">
        <f t="shared" si="8"/>
        <v>0</v>
      </c>
      <c r="J927" s="177"/>
      <c r="K927" s="178">
        <f t="shared" si="9"/>
        <v>0</v>
      </c>
      <c r="L927" s="178">
        <v>21</v>
      </c>
      <c r="M927" s="178">
        <f t="shared" si="10"/>
        <v>0</v>
      </c>
      <c r="N927" s="178">
        <v>0.1</v>
      </c>
      <c r="O927" s="178">
        <f t="shared" si="11"/>
        <v>0.1</v>
      </c>
      <c r="P927" s="178">
        <v>0</v>
      </c>
      <c r="Q927" s="178">
        <f t="shared" si="12"/>
        <v>0</v>
      </c>
      <c r="R927" s="178"/>
      <c r="S927" s="178" t="s">
        <v>181</v>
      </c>
      <c r="T927" s="179" t="s">
        <v>182</v>
      </c>
      <c r="U927" s="156">
        <v>0</v>
      </c>
      <c r="V927" s="156">
        <f t="shared" si="13"/>
        <v>0</v>
      </c>
      <c r="W927" s="156"/>
      <c r="X927" s="156" t="s">
        <v>276</v>
      </c>
      <c r="Y927" s="147"/>
      <c r="Z927" s="147"/>
      <c r="AA927" s="147"/>
      <c r="AB927" s="147"/>
      <c r="AC927" s="147"/>
      <c r="AD927" s="147"/>
      <c r="AE927" s="147"/>
      <c r="AF927" s="147"/>
      <c r="AG927" s="147" t="s">
        <v>277</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73">
        <v>147</v>
      </c>
      <c r="B928" s="174" t="s">
        <v>932</v>
      </c>
      <c r="C928" s="185" t="s">
        <v>933</v>
      </c>
      <c r="D928" s="175" t="s">
        <v>180</v>
      </c>
      <c r="E928" s="176">
        <v>1</v>
      </c>
      <c r="F928" s="177"/>
      <c r="G928" s="178">
        <f t="shared" si="7"/>
        <v>0</v>
      </c>
      <c r="H928" s="177"/>
      <c r="I928" s="178">
        <f t="shared" si="8"/>
        <v>0</v>
      </c>
      <c r="J928" s="177"/>
      <c r="K928" s="178">
        <f t="shared" si="9"/>
        <v>0</v>
      </c>
      <c r="L928" s="178">
        <v>21</v>
      </c>
      <c r="M928" s="178">
        <f t="shared" si="10"/>
        <v>0</v>
      </c>
      <c r="N928" s="178">
        <v>0.1</v>
      </c>
      <c r="O928" s="178">
        <f t="shared" si="11"/>
        <v>0.1</v>
      </c>
      <c r="P928" s="178">
        <v>0</v>
      </c>
      <c r="Q928" s="178">
        <f t="shared" si="12"/>
        <v>0</v>
      </c>
      <c r="R928" s="178"/>
      <c r="S928" s="178" t="s">
        <v>181</v>
      </c>
      <c r="T928" s="179" t="s">
        <v>182</v>
      </c>
      <c r="U928" s="156">
        <v>0</v>
      </c>
      <c r="V928" s="156">
        <f t="shared" si="13"/>
        <v>0</v>
      </c>
      <c r="W928" s="156"/>
      <c r="X928" s="156" t="s">
        <v>276</v>
      </c>
      <c r="Y928" s="147"/>
      <c r="Z928" s="147"/>
      <c r="AA928" s="147"/>
      <c r="AB928" s="147"/>
      <c r="AC928" s="147"/>
      <c r="AD928" s="147"/>
      <c r="AE928" s="147"/>
      <c r="AF928" s="147"/>
      <c r="AG928" s="147" t="s">
        <v>277</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73">
        <v>148</v>
      </c>
      <c r="B929" s="174" t="s">
        <v>934</v>
      </c>
      <c r="C929" s="185" t="s">
        <v>935</v>
      </c>
      <c r="D929" s="175" t="s">
        <v>180</v>
      </c>
      <c r="E929" s="176">
        <v>1</v>
      </c>
      <c r="F929" s="177"/>
      <c r="G929" s="178">
        <f t="shared" si="7"/>
        <v>0</v>
      </c>
      <c r="H929" s="177"/>
      <c r="I929" s="178">
        <f t="shared" si="8"/>
        <v>0</v>
      </c>
      <c r="J929" s="177"/>
      <c r="K929" s="178">
        <f t="shared" si="9"/>
        <v>0</v>
      </c>
      <c r="L929" s="178">
        <v>21</v>
      </c>
      <c r="M929" s="178">
        <f t="shared" si="10"/>
        <v>0</v>
      </c>
      <c r="N929" s="178">
        <v>0.1</v>
      </c>
      <c r="O929" s="178">
        <f t="shared" si="11"/>
        <v>0.1</v>
      </c>
      <c r="P929" s="178">
        <v>0</v>
      </c>
      <c r="Q929" s="178">
        <f t="shared" si="12"/>
        <v>0</v>
      </c>
      <c r="R929" s="178"/>
      <c r="S929" s="178" t="s">
        <v>181</v>
      </c>
      <c r="T929" s="179" t="s">
        <v>182</v>
      </c>
      <c r="U929" s="156">
        <v>0</v>
      </c>
      <c r="V929" s="156">
        <f t="shared" si="13"/>
        <v>0</v>
      </c>
      <c r="W929" s="156"/>
      <c r="X929" s="156" t="s">
        <v>276</v>
      </c>
      <c r="Y929" s="147"/>
      <c r="Z929" s="147"/>
      <c r="AA929" s="147"/>
      <c r="AB929" s="147"/>
      <c r="AC929" s="147"/>
      <c r="AD929" s="147"/>
      <c r="AE929" s="147"/>
      <c r="AF929" s="147"/>
      <c r="AG929" s="147" t="s">
        <v>277</v>
      </c>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73">
        <v>149</v>
      </c>
      <c r="B930" s="174" t="s">
        <v>936</v>
      </c>
      <c r="C930" s="185" t="s">
        <v>937</v>
      </c>
      <c r="D930" s="175" t="s">
        <v>180</v>
      </c>
      <c r="E930" s="176">
        <v>1</v>
      </c>
      <c r="F930" s="177"/>
      <c r="G930" s="178">
        <f t="shared" si="7"/>
        <v>0</v>
      </c>
      <c r="H930" s="177"/>
      <c r="I930" s="178">
        <f t="shared" si="8"/>
        <v>0</v>
      </c>
      <c r="J930" s="177"/>
      <c r="K930" s="178">
        <f t="shared" si="9"/>
        <v>0</v>
      </c>
      <c r="L930" s="178">
        <v>21</v>
      </c>
      <c r="M930" s="178">
        <f t="shared" si="10"/>
        <v>0</v>
      </c>
      <c r="N930" s="178">
        <v>0.1</v>
      </c>
      <c r="O930" s="178">
        <f t="shared" si="11"/>
        <v>0.1</v>
      </c>
      <c r="P930" s="178">
        <v>0</v>
      </c>
      <c r="Q930" s="178">
        <f t="shared" si="12"/>
        <v>0</v>
      </c>
      <c r="R930" s="178"/>
      <c r="S930" s="178" t="s">
        <v>181</v>
      </c>
      <c r="T930" s="179" t="s">
        <v>182</v>
      </c>
      <c r="U930" s="156">
        <v>0</v>
      </c>
      <c r="V930" s="156">
        <f t="shared" si="13"/>
        <v>0</v>
      </c>
      <c r="W930" s="156"/>
      <c r="X930" s="156" t="s">
        <v>276</v>
      </c>
      <c r="Y930" s="147"/>
      <c r="Z930" s="147"/>
      <c r="AA930" s="147"/>
      <c r="AB930" s="147"/>
      <c r="AC930" s="147"/>
      <c r="AD930" s="147"/>
      <c r="AE930" s="147"/>
      <c r="AF930" s="147"/>
      <c r="AG930" s="147" t="s">
        <v>277</v>
      </c>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73">
        <v>150</v>
      </c>
      <c r="B931" s="174" t="s">
        <v>938</v>
      </c>
      <c r="C931" s="185" t="s">
        <v>939</v>
      </c>
      <c r="D931" s="175" t="s">
        <v>180</v>
      </c>
      <c r="E931" s="176">
        <v>1</v>
      </c>
      <c r="F931" s="177"/>
      <c r="G931" s="178">
        <f t="shared" si="7"/>
        <v>0</v>
      </c>
      <c r="H931" s="177"/>
      <c r="I931" s="178">
        <f t="shared" si="8"/>
        <v>0</v>
      </c>
      <c r="J931" s="177"/>
      <c r="K931" s="178">
        <f t="shared" si="9"/>
        <v>0</v>
      </c>
      <c r="L931" s="178">
        <v>21</v>
      </c>
      <c r="M931" s="178">
        <f t="shared" si="10"/>
        <v>0</v>
      </c>
      <c r="N931" s="178">
        <v>0.1</v>
      </c>
      <c r="O931" s="178">
        <f t="shared" si="11"/>
        <v>0.1</v>
      </c>
      <c r="P931" s="178">
        <v>0</v>
      </c>
      <c r="Q931" s="178">
        <f t="shared" si="12"/>
        <v>0</v>
      </c>
      <c r="R931" s="178"/>
      <c r="S931" s="178" t="s">
        <v>181</v>
      </c>
      <c r="T931" s="179" t="s">
        <v>182</v>
      </c>
      <c r="U931" s="156">
        <v>0</v>
      </c>
      <c r="V931" s="156">
        <f t="shared" si="13"/>
        <v>0</v>
      </c>
      <c r="W931" s="156"/>
      <c r="X931" s="156" t="s">
        <v>276</v>
      </c>
      <c r="Y931" s="147"/>
      <c r="Z931" s="147"/>
      <c r="AA931" s="147"/>
      <c r="AB931" s="147"/>
      <c r="AC931" s="147"/>
      <c r="AD931" s="147"/>
      <c r="AE931" s="147"/>
      <c r="AF931" s="147"/>
      <c r="AG931" s="147" t="s">
        <v>277</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73">
        <v>151</v>
      </c>
      <c r="B932" s="174" t="s">
        <v>940</v>
      </c>
      <c r="C932" s="185" t="s">
        <v>941</v>
      </c>
      <c r="D932" s="175" t="s">
        <v>180</v>
      </c>
      <c r="E932" s="176">
        <v>1</v>
      </c>
      <c r="F932" s="177"/>
      <c r="G932" s="178">
        <f t="shared" si="7"/>
        <v>0</v>
      </c>
      <c r="H932" s="177"/>
      <c r="I932" s="178">
        <f t="shared" si="8"/>
        <v>0</v>
      </c>
      <c r="J932" s="177"/>
      <c r="K932" s="178">
        <f t="shared" si="9"/>
        <v>0</v>
      </c>
      <c r="L932" s="178">
        <v>21</v>
      </c>
      <c r="M932" s="178">
        <f t="shared" si="10"/>
        <v>0</v>
      </c>
      <c r="N932" s="178">
        <v>0.1</v>
      </c>
      <c r="O932" s="178">
        <f t="shared" si="11"/>
        <v>0.1</v>
      </c>
      <c r="P932" s="178">
        <v>0</v>
      </c>
      <c r="Q932" s="178">
        <f t="shared" si="12"/>
        <v>0</v>
      </c>
      <c r="R932" s="178"/>
      <c r="S932" s="178" t="s">
        <v>181</v>
      </c>
      <c r="T932" s="179" t="s">
        <v>182</v>
      </c>
      <c r="U932" s="156">
        <v>0</v>
      </c>
      <c r="V932" s="156">
        <f t="shared" si="13"/>
        <v>0</v>
      </c>
      <c r="W932" s="156"/>
      <c r="X932" s="156" t="s">
        <v>276</v>
      </c>
      <c r="Y932" s="147"/>
      <c r="Z932" s="147"/>
      <c r="AA932" s="147"/>
      <c r="AB932" s="147"/>
      <c r="AC932" s="147"/>
      <c r="AD932" s="147"/>
      <c r="AE932" s="147"/>
      <c r="AF932" s="147"/>
      <c r="AG932" s="147" t="s">
        <v>277</v>
      </c>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73">
        <v>152</v>
      </c>
      <c r="B933" s="174" t="s">
        <v>942</v>
      </c>
      <c r="C933" s="185" t="s">
        <v>943</v>
      </c>
      <c r="D933" s="175" t="s">
        <v>180</v>
      </c>
      <c r="E933" s="176">
        <v>1</v>
      </c>
      <c r="F933" s="177"/>
      <c r="G933" s="178">
        <f t="shared" si="7"/>
        <v>0</v>
      </c>
      <c r="H933" s="177"/>
      <c r="I933" s="178">
        <f t="shared" si="8"/>
        <v>0</v>
      </c>
      <c r="J933" s="177"/>
      <c r="K933" s="178">
        <f t="shared" si="9"/>
        <v>0</v>
      </c>
      <c r="L933" s="178">
        <v>21</v>
      </c>
      <c r="M933" s="178">
        <f t="shared" si="10"/>
        <v>0</v>
      </c>
      <c r="N933" s="178">
        <v>0.1</v>
      </c>
      <c r="O933" s="178">
        <f t="shared" si="11"/>
        <v>0.1</v>
      </c>
      <c r="P933" s="178">
        <v>0</v>
      </c>
      <c r="Q933" s="178">
        <f t="shared" si="12"/>
        <v>0</v>
      </c>
      <c r="R933" s="178"/>
      <c r="S933" s="178" t="s">
        <v>181</v>
      </c>
      <c r="T933" s="179" t="s">
        <v>182</v>
      </c>
      <c r="U933" s="156">
        <v>0</v>
      </c>
      <c r="V933" s="156">
        <f t="shared" si="13"/>
        <v>0</v>
      </c>
      <c r="W933" s="156"/>
      <c r="X933" s="156" t="s">
        <v>276</v>
      </c>
      <c r="Y933" s="147"/>
      <c r="Z933" s="147"/>
      <c r="AA933" s="147"/>
      <c r="AB933" s="147"/>
      <c r="AC933" s="147"/>
      <c r="AD933" s="147"/>
      <c r="AE933" s="147"/>
      <c r="AF933" s="147"/>
      <c r="AG933" s="147" t="s">
        <v>277</v>
      </c>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73">
        <v>153</v>
      </c>
      <c r="B934" s="174" t="s">
        <v>944</v>
      </c>
      <c r="C934" s="185" t="s">
        <v>945</v>
      </c>
      <c r="D934" s="175" t="s">
        <v>180</v>
      </c>
      <c r="E934" s="176">
        <v>1</v>
      </c>
      <c r="F934" s="177"/>
      <c r="G934" s="178">
        <f t="shared" si="7"/>
        <v>0</v>
      </c>
      <c r="H934" s="177"/>
      <c r="I934" s="178">
        <f t="shared" si="8"/>
        <v>0</v>
      </c>
      <c r="J934" s="177"/>
      <c r="K934" s="178">
        <f t="shared" si="9"/>
        <v>0</v>
      </c>
      <c r="L934" s="178">
        <v>21</v>
      </c>
      <c r="M934" s="178">
        <f t="shared" si="10"/>
        <v>0</v>
      </c>
      <c r="N934" s="178">
        <v>0.1</v>
      </c>
      <c r="O934" s="178">
        <f t="shared" si="11"/>
        <v>0.1</v>
      </c>
      <c r="P934" s="178">
        <v>0</v>
      </c>
      <c r="Q934" s="178">
        <f t="shared" si="12"/>
        <v>0</v>
      </c>
      <c r="R934" s="178"/>
      <c r="S934" s="178" t="s">
        <v>181</v>
      </c>
      <c r="T934" s="179" t="s">
        <v>182</v>
      </c>
      <c r="U934" s="156">
        <v>0</v>
      </c>
      <c r="V934" s="156">
        <f t="shared" si="13"/>
        <v>0</v>
      </c>
      <c r="W934" s="156"/>
      <c r="X934" s="156" t="s">
        <v>276</v>
      </c>
      <c r="Y934" s="147"/>
      <c r="Z934" s="147"/>
      <c r="AA934" s="147"/>
      <c r="AB934" s="147"/>
      <c r="AC934" s="147"/>
      <c r="AD934" s="147"/>
      <c r="AE934" s="147"/>
      <c r="AF934" s="147"/>
      <c r="AG934" s="147" t="s">
        <v>277</v>
      </c>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73">
        <v>154</v>
      </c>
      <c r="B935" s="174" t="s">
        <v>946</v>
      </c>
      <c r="C935" s="185" t="s">
        <v>947</v>
      </c>
      <c r="D935" s="175" t="s">
        <v>180</v>
      </c>
      <c r="E935" s="176">
        <v>1</v>
      </c>
      <c r="F935" s="177"/>
      <c r="G935" s="178">
        <f t="shared" si="7"/>
        <v>0</v>
      </c>
      <c r="H935" s="177"/>
      <c r="I935" s="178">
        <f t="shared" si="8"/>
        <v>0</v>
      </c>
      <c r="J935" s="177"/>
      <c r="K935" s="178">
        <f t="shared" si="9"/>
        <v>0</v>
      </c>
      <c r="L935" s="178">
        <v>21</v>
      </c>
      <c r="M935" s="178">
        <f t="shared" si="10"/>
        <v>0</v>
      </c>
      <c r="N935" s="178">
        <v>0.1</v>
      </c>
      <c r="O935" s="178">
        <f t="shared" si="11"/>
        <v>0.1</v>
      </c>
      <c r="P935" s="178">
        <v>0</v>
      </c>
      <c r="Q935" s="178">
        <f t="shared" si="12"/>
        <v>0</v>
      </c>
      <c r="R935" s="178"/>
      <c r="S935" s="178" t="s">
        <v>181</v>
      </c>
      <c r="T935" s="179" t="s">
        <v>182</v>
      </c>
      <c r="U935" s="156">
        <v>0</v>
      </c>
      <c r="V935" s="156">
        <f t="shared" si="13"/>
        <v>0</v>
      </c>
      <c r="W935" s="156"/>
      <c r="X935" s="156" t="s">
        <v>276</v>
      </c>
      <c r="Y935" s="147"/>
      <c r="Z935" s="147"/>
      <c r="AA935" s="147"/>
      <c r="AB935" s="147"/>
      <c r="AC935" s="147"/>
      <c r="AD935" s="147"/>
      <c r="AE935" s="147"/>
      <c r="AF935" s="147"/>
      <c r="AG935" s="147" t="s">
        <v>277</v>
      </c>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73">
        <v>155</v>
      </c>
      <c r="B936" s="174" t="s">
        <v>948</v>
      </c>
      <c r="C936" s="185" t="s">
        <v>949</v>
      </c>
      <c r="D936" s="175" t="s">
        <v>180</v>
      </c>
      <c r="E936" s="176">
        <v>2</v>
      </c>
      <c r="F936" s="177"/>
      <c r="G936" s="178">
        <f t="shared" si="7"/>
        <v>0</v>
      </c>
      <c r="H936" s="177"/>
      <c r="I936" s="178">
        <f t="shared" si="8"/>
        <v>0</v>
      </c>
      <c r="J936" s="177"/>
      <c r="K936" s="178">
        <f t="shared" si="9"/>
        <v>0</v>
      </c>
      <c r="L936" s="178">
        <v>21</v>
      </c>
      <c r="M936" s="178">
        <f t="shared" si="10"/>
        <v>0</v>
      </c>
      <c r="N936" s="178">
        <v>0.1</v>
      </c>
      <c r="O936" s="178">
        <f t="shared" si="11"/>
        <v>0.2</v>
      </c>
      <c r="P936" s="178">
        <v>0</v>
      </c>
      <c r="Q936" s="178">
        <f t="shared" si="12"/>
        <v>0</v>
      </c>
      <c r="R936" s="178"/>
      <c r="S936" s="178" t="s">
        <v>181</v>
      </c>
      <c r="T936" s="179" t="s">
        <v>182</v>
      </c>
      <c r="U936" s="156">
        <v>0</v>
      </c>
      <c r="V936" s="156">
        <f t="shared" si="13"/>
        <v>0</v>
      </c>
      <c r="W936" s="156"/>
      <c r="X936" s="156" t="s">
        <v>276</v>
      </c>
      <c r="Y936" s="147"/>
      <c r="Z936" s="147"/>
      <c r="AA936" s="147"/>
      <c r="AB936" s="147"/>
      <c r="AC936" s="147"/>
      <c r="AD936" s="147"/>
      <c r="AE936" s="147"/>
      <c r="AF936" s="147"/>
      <c r="AG936" s="147" t="s">
        <v>277</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73">
        <v>156</v>
      </c>
      <c r="B937" s="174" t="s">
        <v>950</v>
      </c>
      <c r="C937" s="185" t="s">
        <v>951</v>
      </c>
      <c r="D937" s="175" t="s">
        <v>180</v>
      </c>
      <c r="E937" s="176">
        <v>1</v>
      </c>
      <c r="F937" s="177"/>
      <c r="G937" s="178">
        <f t="shared" si="7"/>
        <v>0</v>
      </c>
      <c r="H937" s="177"/>
      <c r="I937" s="178">
        <f t="shared" si="8"/>
        <v>0</v>
      </c>
      <c r="J937" s="177"/>
      <c r="K937" s="178">
        <f t="shared" si="9"/>
        <v>0</v>
      </c>
      <c r="L937" s="178">
        <v>21</v>
      </c>
      <c r="M937" s="178">
        <f t="shared" si="10"/>
        <v>0</v>
      </c>
      <c r="N937" s="178">
        <v>0.1</v>
      </c>
      <c r="O937" s="178">
        <f t="shared" si="11"/>
        <v>0.1</v>
      </c>
      <c r="P937" s="178">
        <v>0</v>
      </c>
      <c r="Q937" s="178">
        <f t="shared" si="12"/>
        <v>0</v>
      </c>
      <c r="R937" s="178"/>
      <c r="S937" s="178" t="s">
        <v>181</v>
      </c>
      <c r="T937" s="179" t="s">
        <v>182</v>
      </c>
      <c r="U937" s="156">
        <v>0</v>
      </c>
      <c r="V937" s="156">
        <f t="shared" si="13"/>
        <v>0</v>
      </c>
      <c r="W937" s="156"/>
      <c r="X937" s="156" t="s">
        <v>276</v>
      </c>
      <c r="Y937" s="147"/>
      <c r="Z937" s="147"/>
      <c r="AA937" s="147"/>
      <c r="AB937" s="147"/>
      <c r="AC937" s="147"/>
      <c r="AD937" s="147"/>
      <c r="AE937" s="147"/>
      <c r="AF937" s="147"/>
      <c r="AG937" s="147" t="s">
        <v>277</v>
      </c>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73">
        <v>157</v>
      </c>
      <c r="B938" s="174" t="s">
        <v>952</v>
      </c>
      <c r="C938" s="185" t="s">
        <v>953</v>
      </c>
      <c r="D938" s="175" t="s">
        <v>180</v>
      </c>
      <c r="E938" s="176">
        <v>1</v>
      </c>
      <c r="F938" s="177"/>
      <c r="G938" s="178">
        <f t="shared" si="7"/>
        <v>0</v>
      </c>
      <c r="H938" s="177"/>
      <c r="I938" s="178">
        <f t="shared" si="8"/>
        <v>0</v>
      </c>
      <c r="J938" s="177"/>
      <c r="K938" s="178">
        <f t="shared" si="9"/>
        <v>0</v>
      </c>
      <c r="L938" s="178">
        <v>21</v>
      </c>
      <c r="M938" s="178">
        <f t="shared" si="10"/>
        <v>0</v>
      </c>
      <c r="N938" s="178">
        <v>0.1</v>
      </c>
      <c r="O938" s="178">
        <f t="shared" si="11"/>
        <v>0.1</v>
      </c>
      <c r="P938" s="178">
        <v>0</v>
      </c>
      <c r="Q938" s="178">
        <f t="shared" si="12"/>
        <v>0</v>
      </c>
      <c r="R938" s="178"/>
      <c r="S938" s="178" t="s">
        <v>181</v>
      </c>
      <c r="T938" s="179" t="s">
        <v>182</v>
      </c>
      <c r="U938" s="156">
        <v>0</v>
      </c>
      <c r="V938" s="156">
        <f t="shared" si="13"/>
        <v>0</v>
      </c>
      <c r="W938" s="156"/>
      <c r="X938" s="156" t="s">
        <v>276</v>
      </c>
      <c r="Y938" s="147"/>
      <c r="Z938" s="147"/>
      <c r="AA938" s="147"/>
      <c r="AB938" s="147"/>
      <c r="AC938" s="147"/>
      <c r="AD938" s="147"/>
      <c r="AE938" s="147"/>
      <c r="AF938" s="147"/>
      <c r="AG938" s="147" t="s">
        <v>277</v>
      </c>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66">
        <v>158</v>
      </c>
      <c r="B939" s="167" t="s">
        <v>954</v>
      </c>
      <c r="C939" s="183" t="s">
        <v>955</v>
      </c>
      <c r="D939" s="168" t="s">
        <v>0</v>
      </c>
      <c r="E939" s="169">
        <v>22983.549599999998</v>
      </c>
      <c r="F939" s="170"/>
      <c r="G939" s="171">
        <f t="shared" si="7"/>
        <v>0</v>
      </c>
      <c r="H939" s="170"/>
      <c r="I939" s="171">
        <f t="shared" si="8"/>
        <v>0</v>
      </c>
      <c r="J939" s="170"/>
      <c r="K939" s="171">
        <f t="shared" si="9"/>
        <v>0</v>
      </c>
      <c r="L939" s="171">
        <v>21</v>
      </c>
      <c r="M939" s="171">
        <f t="shared" si="10"/>
        <v>0</v>
      </c>
      <c r="N939" s="171">
        <v>0</v>
      </c>
      <c r="O939" s="171">
        <f t="shared" si="11"/>
        <v>0</v>
      </c>
      <c r="P939" s="171">
        <v>0</v>
      </c>
      <c r="Q939" s="171">
        <f t="shared" si="12"/>
        <v>0</v>
      </c>
      <c r="R939" s="171"/>
      <c r="S939" s="171" t="s">
        <v>181</v>
      </c>
      <c r="T939" s="172" t="s">
        <v>182</v>
      </c>
      <c r="U939" s="156">
        <v>0</v>
      </c>
      <c r="V939" s="156">
        <f t="shared" si="13"/>
        <v>0</v>
      </c>
      <c r="W939" s="156"/>
      <c r="X939" s="156" t="s">
        <v>183</v>
      </c>
      <c r="Y939" s="147"/>
      <c r="Z939" s="147"/>
      <c r="AA939" s="147"/>
      <c r="AB939" s="147"/>
      <c r="AC939" s="147"/>
      <c r="AD939" s="147"/>
      <c r="AE939" s="147"/>
      <c r="AF939" s="147"/>
      <c r="AG939" s="147" t="s">
        <v>605</v>
      </c>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245" t="s">
        <v>666</v>
      </c>
      <c r="D940" s="246"/>
      <c r="E940" s="246"/>
      <c r="F940" s="246"/>
      <c r="G940" s="24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186</v>
      </c>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x14ac:dyDescent="0.2">
      <c r="A941" s="160" t="s">
        <v>176</v>
      </c>
      <c r="B941" s="161" t="s">
        <v>128</v>
      </c>
      <c r="C941" s="182" t="s">
        <v>129</v>
      </c>
      <c r="D941" s="162"/>
      <c r="E941" s="163"/>
      <c r="F941" s="164"/>
      <c r="G941" s="164">
        <f>SUMIF(AG942:AG1031,"&lt;&gt;NOR",G942:G1031)</f>
        <v>0</v>
      </c>
      <c r="H941" s="164"/>
      <c r="I941" s="164">
        <f>SUM(I942:I1031)</f>
        <v>0</v>
      </c>
      <c r="J941" s="164"/>
      <c r="K941" s="164">
        <f>SUM(K942:K1031)</f>
        <v>0</v>
      </c>
      <c r="L941" s="164"/>
      <c r="M941" s="164">
        <f>SUM(M942:M1031)</f>
        <v>0</v>
      </c>
      <c r="N941" s="164"/>
      <c r="O941" s="164">
        <f>SUM(O942:O1031)</f>
        <v>8.6000000000000014</v>
      </c>
      <c r="P941" s="164"/>
      <c r="Q941" s="164">
        <f>SUM(Q942:Q1031)</f>
        <v>79.41</v>
      </c>
      <c r="R941" s="164"/>
      <c r="S941" s="164"/>
      <c r="T941" s="165"/>
      <c r="U941" s="159"/>
      <c r="V941" s="159">
        <f>SUM(V942:V1031)</f>
        <v>0</v>
      </c>
      <c r="W941" s="159"/>
      <c r="X941" s="159"/>
      <c r="AG941" t="s">
        <v>177</v>
      </c>
    </row>
    <row r="942" spans="1:60" ht="22.5" outlineLevel="1" x14ac:dyDescent="0.2">
      <c r="A942" s="173">
        <v>159</v>
      </c>
      <c r="B942" s="174" t="s">
        <v>956</v>
      </c>
      <c r="C942" s="185" t="s">
        <v>957</v>
      </c>
      <c r="D942" s="175" t="s">
        <v>180</v>
      </c>
      <c r="E942" s="176">
        <v>57</v>
      </c>
      <c r="F942" s="177"/>
      <c r="G942" s="178">
        <f>ROUND(E942*F942,2)</f>
        <v>0</v>
      </c>
      <c r="H942" s="177"/>
      <c r="I942" s="178">
        <f>ROUND(E942*H942,2)</f>
        <v>0</v>
      </c>
      <c r="J942" s="177"/>
      <c r="K942" s="178">
        <f>ROUND(E942*J942,2)</f>
        <v>0</v>
      </c>
      <c r="L942" s="178">
        <v>21</v>
      </c>
      <c r="M942" s="178">
        <f>G942*(1+L942/100)</f>
        <v>0</v>
      </c>
      <c r="N942" s="178">
        <v>0</v>
      </c>
      <c r="O942" s="178">
        <f>ROUND(E942*N942,2)</f>
        <v>0</v>
      </c>
      <c r="P942" s="178">
        <v>0</v>
      </c>
      <c r="Q942" s="178">
        <f>ROUND(E942*P942,2)</f>
        <v>0</v>
      </c>
      <c r="R942" s="178"/>
      <c r="S942" s="178" t="s">
        <v>181</v>
      </c>
      <c r="T942" s="179" t="s">
        <v>182</v>
      </c>
      <c r="U942" s="156">
        <v>0</v>
      </c>
      <c r="V942" s="156">
        <f>ROUND(E942*U942,2)</f>
        <v>0</v>
      </c>
      <c r="W942" s="156"/>
      <c r="X942" s="156" t="s">
        <v>183</v>
      </c>
      <c r="Y942" s="147"/>
      <c r="Z942" s="147"/>
      <c r="AA942" s="147"/>
      <c r="AB942" s="147"/>
      <c r="AC942" s="147"/>
      <c r="AD942" s="147"/>
      <c r="AE942" s="147"/>
      <c r="AF942" s="147"/>
      <c r="AG942" s="147" t="s">
        <v>605</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ht="22.5" outlineLevel="1" x14ac:dyDescent="0.2">
      <c r="A943" s="166">
        <v>160</v>
      </c>
      <c r="B943" s="167" t="s">
        <v>958</v>
      </c>
      <c r="C943" s="183" t="s">
        <v>959</v>
      </c>
      <c r="D943" s="168" t="s">
        <v>194</v>
      </c>
      <c r="E943" s="169">
        <v>1120.6600000000001</v>
      </c>
      <c r="F943" s="170"/>
      <c r="G943" s="171">
        <f>ROUND(E943*F943,2)</f>
        <v>0</v>
      </c>
      <c r="H943" s="170"/>
      <c r="I943" s="171">
        <f>ROUND(E943*H943,2)</f>
        <v>0</v>
      </c>
      <c r="J943" s="170"/>
      <c r="K943" s="171">
        <f>ROUND(E943*J943,2)</f>
        <v>0</v>
      </c>
      <c r="L943" s="171">
        <v>21</v>
      </c>
      <c r="M943" s="171">
        <f>G943*(1+L943/100)</f>
        <v>0</v>
      </c>
      <c r="N943" s="171">
        <v>2.8800000000000002E-3</v>
      </c>
      <c r="O943" s="171">
        <f>ROUND(E943*N943,2)</f>
        <v>3.23</v>
      </c>
      <c r="P943" s="171">
        <v>0</v>
      </c>
      <c r="Q943" s="171">
        <f>ROUND(E943*P943,2)</f>
        <v>0</v>
      </c>
      <c r="R943" s="171"/>
      <c r="S943" s="171" t="s">
        <v>181</v>
      </c>
      <c r="T943" s="172" t="s">
        <v>182</v>
      </c>
      <c r="U943" s="156">
        <v>0</v>
      </c>
      <c r="V943" s="156">
        <f>ROUND(E943*U943,2)</f>
        <v>0</v>
      </c>
      <c r="W943" s="156"/>
      <c r="X943" s="156" t="s">
        <v>183</v>
      </c>
      <c r="Y943" s="147"/>
      <c r="Z943" s="147"/>
      <c r="AA943" s="147"/>
      <c r="AB943" s="147"/>
      <c r="AC943" s="147"/>
      <c r="AD943" s="147"/>
      <c r="AE943" s="147"/>
      <c r="AF943" s="147"/>
      <c r="AG943" s="147" t="s">
        <v>605</v>
      </c>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245" t="s">
        <v>960</v>
      </c>
      <c r="D944" s="246"/>
      <c r="E944" s="246"/>
      <c r="F944" s="246"/>
      <c r="G944" s="24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186</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84" t="s">
        <v>263</v>
      </c>
      <c r="D945" s="157"/>
      <c r="E945" s="158"/>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188</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84" t="s">
        <v>264</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188</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84" t="s">
        <v>265</v>
      </c>
      <c r="D947" s="157"/>
      <c r="E947" s="158"/>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188</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84" t="s">
        <v>266</v>
      </c>
      <c r="D948" s="157"/>
      <c r="E948" s="158"/>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84" t="s">
        <v>267</v>
      </c>
      <c r="D949" s="157"/>
      <c r="E949" s="158"/>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188</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84" t="s">
        <v>268</v>
      </c>
      <c r="D950" s="157"/>
      <c r="E950" s="158"/>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188</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84" t="s">
        <v>269</v>
      </c>
      <c r="D951" s="157"/>
      <c r="E951" s="158"/>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188</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84" t="s">
        <v>270</v>
      </c>
      <c r="D952" s="157"/>
      <c r="E952" s="158"/>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84" t="s">
        <v>271</v>
      </c>
      <c r="D953" s="157"/>
      <c r="E953" s="158"/>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188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84" t="s">
        <v>272</v>
      </c>
      <c r="D954" s="157"/>
      <c r="E954" s="158"/>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188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184" t="s">
        <v>273</v>
      </c>
      <c r="D955" s="157"/>
      <c r="E955" s="158">
        <v>1120.6600000000001</v>
      </c>
      <c r="F955" s="156"/>
      <c r="G955" s="156"/>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188</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ht="22.5" outlineLevel="1" x14ac:dyDescent="0.2">
      <c r="A956" s="166">
        <v>161</v>
      </c>
      <c r="B956" s="167" t="s">
        <v>961</v>
      </c>
      <c r="C956" s="183" t="s">
        <v>962</v>
      </c>
      <c r="D956" s="168" t="s">
        <v>194</v>
      </c>
      <c r="E956" s="169">
        <v>243.34</v>
      </c>
      <c r="F956" s="170"/>
      <c r="G956" s="171">
        <f>ROUND(E956*F956,2)</f>
        <v>0</v>
      </c>
      <c r="H956" s="170"/>
      <c r="I956" s="171">
        <f>ROUND(E956*H956,2)</f>
        <v>0</v>
      </c>
      <c r="J956" s="170"/>
      <c r="K956" s="171">
        <f>ROUND(E956*J956,2)</f>
        <v>0</v>
      </c>
      <c r="L956" s="171">
        <v>21</v>
      </c>
      <c r="M956" s="171">
        <f>G956*(1+L956/100)</f>
        <v>0</v>
      </c>
      <c r="N956" s="171">
        <v>3.6800000000000001E-3</v>
      </c>
      <c r="O956" s="171">
        <f>ROUND(E956*N956,2)</f>
        <v>0.9</v>
      </c>
      <c r="P956" s="171">
        <v>0</v>
      </c>
      <c r="Q956" s="171">
        <f>ROUND(E956*P956,2)</f>
        <v>0</v>
      </c>
      <c r="R956" s="171"/>
      <c r="S956" s="171" t="s">
        <v>181</v>
      </c>
      <c r="T956" s="172" t="s">
        <v>182</v>
      </c>
      <c r="U956" s="156">
        <v>0</v>
      </c>
      <c r="V956" s="156">
        <f>ROUND(E956*U956,2)</f>
        <v>0</v>
      </c>
      <c r="W956" s="156"/>
      <c r="X956" s="156" t="s">
        <v>183</v>
      </c>
      <c r="Y956" s="147"/>
      <c r="Z956" s="147"/>
      <c r="AA956" s="147"/>
      <c r="AB956" s="147"/>
      <c r="AC956" s="147"/>
      <c r="AD956" s="147"/>
      <c r="AE956" s="147"/>
      <c r="AF956" s="147"/>
      <c r="AG956" s="147" t="s">
        <v>605</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84" t="s">
        <v>266</v>
      </c>
      <c r="D957" s="157"/>
      <c r="E957" s="158"/>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84" t="s">
        <v>267</v>
      </c>
      <c r="D958" s="157"/>
      <c r="E958" s="158"/>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84" t="s">
        <v>268</v>
      </c>
      <c r="D959" s="157"/>
      <c r="E959" s="158"/>
      <c r="F959" s="156"/>
      <c r="G959" s="156"/>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188</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4"/>
      <c r="B960" s="155"/>
      <c r="C960" s="184" t="s">
        <v>269</v>
      </c>
      <c r="D960" s="157"/>
      <c r="E960" s="158"/>
      <c r="F960" s="156"/>
      <c r="G960" s="156"/>
      <c r="H960" s="156"/>
      <c r="I960" s="156"/>
      <c r="J960" s="156"/>
      <c r="K960" s="156"/>
      <c r="L960" s="156"/>
      <c r="M960" s="156"/>
      <c r="N960" s="156"/>
      <c r="O960" s="156"/>
      <c r="P960" s="156"/>
      <c r="Q960" s="156"/>
      <c r="R960" s="156"/>
      <c r="S960" s="156"/>
      <c r="T960" s="156"/>
      <c r="U960" s="156"/>
      <c r="V960" s="156"/>
      <c r="W960" s="156"/>
      <c r="X960" s="156"/>
      <c r="Y960" s="147"/>
      <c r="Z960" s="147"/>
      <c r="AA960" s="147"/>
      <c r="AB960" s="147"/>
      <c r="AC960" s="147"/>
      <c r="AD960" s="147"/>
      <c r="AE960" s="147"/>
      <c r="AF960" s="147"/>
      <c r="AG960" s="147" t="s">
        <v>188</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84" t="s">
        <v>270</v>
      </c>
      <c r="D961" s="157"/>
      <c r="E961" s="158"/>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188</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84" t="s">
        <v>271</v>
      </c>
      <c r="D962" s="157"/>
      <c r="E962" s="158"/>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188</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84" t="s">
        <v>272</v>
      </c>
      <c r="D963" s="157"/>
      <c r="E963" s="158"/>
      <c r="F963" s="156"/>
      <c r="G963" s="156"/>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188</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54"/>
      <c r="B964" s="155"/>
      <c r="C964" s="184" t="s">
        <v>963</v>
      </c>
      <c r="D964" s="157"/>
      <c r="E964" s="158">
        <v>243.34</v>
      </c>
      <c r="F964" s="156"/>
      <c r="G964" s="156"/>
      <c r="H964" s="156"/>
      <c r="I964" s="156"/>
      <c r="J964" s="156"/>
      <c r="K964" s="156"/>
      <c r="L964" s="156"/>
      <c r="M964" s="156"/>
      <c r="N964" s="156"/>
      <c r="O964" s="156"/>
      <c r="P964" s="156"/>
      <c r="Q964" s="156"/>
      <c r="R964" s="156"/>
      <c r="S964" s="156"/>
      <c r="T964" s="156"/>
      <c r="U964" s="156"/>
      <c r="V964" s="156"/>
      <c r="W964" s="156"/>
      <c r="X964" s="156"/>
      <c r="Y964" s="147"/>
      <c r="Z964" s="147"/>
      <c r="AA964" s="147"/>
      <c r="AB964" s="147"/>
      <c r="AC964" s="147"/>
      <c r="AD964" s="147"/>
      <c r="AE964" s="147"/>
      <c r="AF964" s="147"/>
      <c r="AG964" s="147" t="s">
        <v>188</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ht="22.5" outlineLevel="1" x14ac:dyDescent="0.2">
      <c r="A965" s="166">
        <v>162</v>
      </c>
      <c r="B965" s="167" t="s">
        <v>964</v>
      </c>
      <c r="C965" s="183" t="s">
        <v>962</v>
      </c>
      <c r="D965" s="168" t="s">
        <v>194</v>
      </c>
      <c r="E965" s="169">
        <v>877.32</v>
      </c>
      <c r="F965" s="170"/>
      <c r="G965" s="171">
        <f>ROUND(E965*F965,2)</f>
        <v>0</v>
      </c>
      <c r="H965" s="170"/>
      <c r="I965" s="171">
        <f>ROUND(E965*H965,2)</f>
        <v>0</v>
      </c>
      <c r="J965" s="170"/>
      <c r="K965" s="171">
        <f>ROUND(E965*J965,2)</f>
        <v>0</v>
      </c>
      <c r="L965" s="171">
        <v>21</v>
      </c>
      <c r="M965" s="171">
        <f>G965*(1+L965/100)</f>
        <v>0</v>
      </c>
      <c r="N965" s="171">
        <v>4.7299999999999998E-3</v>
      </c>
      <c r="O965" s="171">
        <f>ROUND(E965*N965,2)</f>
        <v>4.1500000000000004</v>
      </c>
      <c r="P965" s="171">
        <v>0</v>
      </c>
      <c r="Q965" s="171">
        <f>ROUND(E965*P965,2)</f>
        <v>0</v>
      </c>
      <c r="R965" s="171"/>
      <c r="S965" s="171" t="s">
        <v>181</v>
      </c>
      <c r="T965" s="172" t="s">
        <v>182</v>
      </c>
      <c r="U965" s="156">
        <v>0</v>
      </c>
      <c r="V965" s="156">
        <f>ROUND(E965*U965,2)</f>
        <v>0</v>
      </c>
      <c r="W965" s="156"/>
      <c r="X965" s="156" t="s">
        <v>183</v>
      </c>
      <c r="Y965" s="147"/>
      <c r="Z965" s="147"/>
      <c r="AA965" s="147"/>
      <c r="AB965" s="147"/>
      <c r="AC965" s="147"/>
      <c r="AD965" s="147"/>
      <c r="AE965" s="147"/>
      <c r="AF965" s="147"/>
      <c r="AG965" s="147" t="s">
        <v>605</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184" t="s">
        <v>263</v>
      </c>
      <c r="D966" s="157"/>
      <c r="E966" s="158"/>
      <c r="F966" s="156"/>
      <c r="G966" s="156"/>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188</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4"/>
      <c r="B967" s="155"/>
      <c r="C967" s="184" t="s">
        <v>264</v>
      </c>
      <c r="D967" s="157"/>
      <c r="E967" s="158"/>
      <c r="F967" s="156"/>
      <c r="G967" s="156"/>
      <c r="H967" s="156"/>
      <c r="I967" s="156"/>
      <c r="J967" s="156"/>
      <c r="K967" s="156"/>
      <c r="L967" s="156"/>
      <c r="M967" s="156"/>
      <c r="N967" s="156"/>
      <c r="O967" s="156"/>
      <c r="P967" s="156"/>
      <c r="Q967" s="156"/>
      <c r="R967" s="156"/>
      <c r="S967" s="156"/>
      <c r="T967" s="156"/>
      <c r="U967" s="156"/>
      <c r="V967" s="156"/>
      <c r="W967" s="156"/>
      <c r="X967" s="156"/>
      <c r="Y967" s="147"/>
      <c r="Z967" s="147"/>
      <c r="AA967" s="147"/>
      <c r="AB967" s="147"/>
      <c r="AC967" s="147"/>
      <c r="AD967" s="147"/>
      <c r="AE967" s="147"/>
      <c r="AF967" s="147"/>
      <c r="AG967" s="147" t="s">
        <v>188</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4"/>
      <c r="B968" s="155"/>
      <c r="C968" s="184" t="s">
        <v>265</v>
      </c>
      <c r="D968" s="157"/>
      <c r="E968" s="158"/>
      <c r="F968" s="156"/>
      <c r="G968" s="156"/>
      <c r="H968" s="156"/>
      <c r="I968" s="156"/>
      <c r="J968" s="156"/>
      <c r="K968" s="156"/>
      <c r="L968" s="156"/>
      <c r="M968" s="156"/>
      <c r="N968" s="156"/>
      <c r="O968" s="156"/>
      <c r="P968" s="156"/>
      <c r="Q968" s="156"/>
      <c r="R968" s="156"/>
      <c r="S968" s="156"/>
      <c r="T968" s="156"/>
      <c r="U968" s="156"/>
      <c r="V968" s="156"/>
      <c r="W968" s="156"/>
      <c r="X968" s="156"/>
      <c r="Y968" s="147"/>
      <c r="Z968" s="147"/>
      <c r="AA968" s="147"/>
      <c r="AB968" s="147"/>
      <c r="AC968" s="147"/>
      <c r="AD968" s="147"/>
      <c r="AE968" s="147"/>
      <c r="AF968" s="147"/>
      <c r="AG968" s="147" t="s">
        <v>188</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84" t="s">
        <v>513</v>
      </c>
      <c r="D969" s="157"/>
      <c r="E969" s="158">
        <v>877.32</v>
      </c>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66">
        <v>163</v>
      </c>
      <c r="B970" s="167" t="s">
        <v>965</v>
      </c>
      <c r="C970" s="183" t="s">
        <v>966</v>
      </c>
      <c r="D970" s="168" t="s">
        <v>194</v>
      </c>
      <c r="E970" s="169">
        <v>1424.29</v>
      </c>
      <c r="F970" s="170"/>
      <c r="G970" s="171">
        <f>ROUND(E970*F970,2)</f>
        <v>0</v>
      </c>
      <c r="H970" s="170"/>
      <c r="I970" s="171">
        <f>ROUND(E970*H970,2)</f>
        <v>0</v>
      </c>
      <c r="J970" s="170"/>
      <c r="K970" s="171">
        <f>ROUND(E970*J970,2)</f>
        <v>0</v>
      </c>
      <c r="L970" s="171">
        <v>21</v>
      </c>
      <c r="M970" s="171">
        <f>G970*(1+L970/100)</f>
        <v>0</v>
      </c>
      <c r="N970" s="171">
        <v>0</v>
      </c>
      <c r="O970" s="171">
        <f>ROUND(E970*N970,2)</f>
        <v>0</v>
      </c>
      <c r="P970" s="171">
        <v>5.5E-2</v>
      </c>
      <c r="Q970" s="171">
        <f>ROUND(E970*P970,2)</f>
        <v>78.34</v>
      </c>
      <c r="R970" s="171"/>
      <c r="S970" s="171" t="s">
        <v>181</v>
      </c>
      <c r="T970" s="172" t="s">
        <v>182</v>
      </c>
      <c r="U970" s="156">
        <v>0</v>
      </c>
      <c r="V970" s="156">
        <f>ROUND(E970*U970,2)</f>
        <v>0</v>
      </c>
      <c r="W970" s="156"/>
      <c r="X970" s="156" t="s">
        <v>183</v>
      </c>
      <c r="Y970" s="147"/>
      <c r="Z970" s="147"/>
      <c r="AA970" s="147"/>
      <c r="AB970" s="147"/>
      <c r="AC970" s="147"/>
      <c r="AD970" s="147"/>
      <c r="AE970" s="147"/>
      <c r="AF970" s="147"/>
      <c r="AG970" s="147" t="s">
        <v>605</v>
      </c>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184" t="s">
        <v>216</v>
      </c>
      <c r="D971" s="157"/>
      <c r="E971" s="158"/>
      <c r="F971" s="156"/>
      <c r="G971" s="156"/>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188</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54"/>
      <c r="B972" s="155"/>
      <c r="C972" s="184" t="s">
        <v>264</v>
      </c>
      <c r="D972" s="157"/>
      <c r="E972" s="158"/>
      <c r="F972" s="156"/>
      <c r="G972" s="156"/>
      <c r="H972" s="156"/>
      <c r="I972" s="156"/>
      <c r="J972" s="156"/>
      <c r="K972" s="156"/>
      <c r="L972" s="156"/>
      <c r="M972" s="156"/>
      <c r="N972" s="156"/>
      <c r="O972" s="156"/>
      <c r="P972" s="156"/>
      <c r="Q972" s="156"/>
      <c r="R972" s="156"/>
      <c r="S972" s="156"/>
      <c r="T972" s="156"/>
      <c r="U972" s="156"/>
      <c r="V972" s="156"/>
      <c r="W972" s="156"/>
      <c r="X972" s="156"/>
      <c r="Y972" s="147"/>
      <c r="Z972" s="147"/>
      <c r="AA972" s="147"/>
      <c r="AB972" s="147"/>
      <c r="AC972" s="147"/>
      <c r="AD972" s="147"/>
      <c r="AE972" s="147"/>
      <c r="AF972" s="147"/>
      <c r="AG972" s="147" t="s">
        <v>188</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84" t="s">
        <v>265</v>
      </c>
      <c r="D973" s="157"/>
      <c r="E973" s="158"/>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84" t="s">
        <v>217</v>
      </c>
      <c r="D974" s="157"/>
      <c r="E974" s="158"/>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188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84" t="s">
        <v>218</v>
      </c>
      <c r="D975" s="157"/>
      <c r="E975" s="158"/>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188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184" t="s">
        <v>219</v>
      </c>
      <c r="D976" s="157"/>
      <c r="E976" s="158"/>
      <c r="F976" s="156"/>
      <c r="G976" s="156"/>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188</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54"/>
      <c r="B977" s="155"/>
      <c r="C977" s="184" t="s">
        <v>220</v>
      </c>
      <c r="D977" s="157"/>
      <c r="E977" s="158"/>
      <c r="F977" s="156"/>
      <c r="G977" s="156"/>
      <c r="H977" s="156"/>
      <c r="I977" s="156"/>
      <c r="J977" s="156"/>
      <c r="K977" s="156"/>
      <c r="L977" s="156"/>
      <c r="M977" s="156"/>
      <c r="N977" s="156"/>
      <c r="O977" s="156"/>
      <c r="P977" s="156"/>
      <c r="Q977" s="156"/>
      <c r="R977" s="156"/>
      <c r="S977" s="156"/>
      <c r="T977" s="156"/>
      <c r="U977" s="156"/>
      <c r="V977" s="156"/>
      <c r="W977" s="156"/>
      <c r="X977" s="156"/>
      <c r="Y977" s="147"/>
      <c r="Z977" s="147"/>
      <c r="AA977" s="147"/>
      <c r="AB977" s="147"/>
      <c r="AC977" s="147"/>
      <c r="AD977" s="147"/>
      <c r="AE977" s="147"/>
      <c r="AF977" s="147"/>
      <c r="AG977" s="147" t="s">
        <v>188</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84" t="s">
        <v>221</v>
      </c>
      <c r="D978" s="157"/>
      <c r="E978" s="158"/>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188</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84" t="s">
        <v>222</v>
      </c>
      <c r="D979" s="157"/>
      <c r="E979" s="158"/>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188</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84" t="s">
        <v>223</v>
      </c>
      <c r="D980" s="157"/>
      <c r="E980" s="158"/>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188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84" t="s">
        <v>224</v>
      </c>
      <c r="D981" s="157"/>
      <c r="E981" s="158"/>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188</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184" t="s">
        <v>225</v>
      </c>
      <c r="D982" s="157"/>
      <c r="E982" s="158"/>
      <c r="F982" s="156"/>
      <c r="G982" s="156"/>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188</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4"/>
      <c r="B983" s="155"/>
      <c r="C983" s="184" t="s">
        <v>226</v>
      </c>
      <c r="D983" s="157"/>
      <c r="E983" s="158"/>
      <c r="F983" s="156"/>
      <c r="G983" s="156"/>
      <c r="H983" s="156"/>
      <c r="I983" s="156"/>
      <c r="J983" s="156"/>
      <c r="K983" s="156"/>
      <c r="L983" s="156"/>
      <c r="M983" s="156"/>
      <c r="N983" s="156"/>
      <c r="O983" s="156"/>
      <c r="P983" s="156"/>
      <c r="Q983" s="156"/>
      <c r="R983" s="156"/>
      <c r="S983" s="156"/>
      <c r="T983" s="156"/>
      <c r="U983" s="156"/>
      <c r="V983" s="156"/>
      <c r="W983" s="156"/>
      <c r="X983" s="156"/>
      <c r="Y983" s="147"/>
      <c r="Z983" s="147"/>
      <c r="AA983" s="147"/>
      <c r="AB983" s="147"/>
      <c r="AC983" s="147"/>
      <c r="AD983" s="147"/>
      <c r="AE983" s="147"/>
      <c r="AF983" s="147"/>
      <c r="AG983" s="147" t="s">
        <v>188</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84" t="s">
        <v>227</v>
      </c>
      <c r="D984" s="157"/>
      <c r="E984" s="158"/>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84" t="s">
        <v>228</v>
      </c>
      <c r="D985" s="157"/>
      <c r="E985" s="158"/>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188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84" t="s">
        <v>229</v>
      </c>
      <c r="D986" s="157"/>
      <c r="E986" s="158"/>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188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84" t="s">
        <v>230</v>
      </c>
      <c r="D987" s="157"/>
      <c r="E987" s="158"/>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188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84" t="s">
        <v>231</v>
      </c>
      <c r="D988" s="157"/>
      <c r="E988" s="158"/>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84" t="s">
        <v>232</v>
      </c>
      <c r="D989" s="157"/>
      <c r="E989" s="158"/>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188</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184" t="s">
        <v>233</v>
      </c>
      <c r="D990" s="157"/>
      <c r="E990" s="158"/>
      <c r="F990" s="156"/>
      <c r="G990" s="156"/>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188</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54"/>
      <c r="B991" s="155"/>
      <c r="C991" s="184" t="s">
        <v>234</v>
      </c>
      <c r="D991" s="157"/>
      <c r="E991" s="158"/>
      <c r="F991" s="156"/>
      <c r="G991" s="156"/>
      <c r="H991" s="156"/>
      <c r="I991" s="156"/>
      <c r="J991" s="156"/>
      <c r="K991" s="156"/>
      <c r="L991" s="156"/>
      <c r="M991" s="156"/>
      <c r="N991" s="156"/>
      <c r="O991" s="156"/>
      <c r="P991" s="156"/>
      <c r="Q991" s="156"/>
      <c r="R991" s="156"/>
      <c r="S991" s="156"/>
      <c r="T991" s="156"/>
      <c r="U991" s="156"/>
      <c r="V991" s="156"/>
      <c r="W991" s="156"/>
      <c r="X991" s="156"/>
      <c r="Y991" s="147"/>
      <c r="Z991" s="147"/>
      <c r="AA991" s="147"/>
      <c r="AB991" s="147"/>
      <c r="AC991" s="147"/>
      <c r="AD991" s="147"/>
      <c r="AE991" s="147"/>
      <c r="AF991" s="147"/>
      <c r="AG991" s="147" t="s">
        <v>188</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84" t="s">
        <v>235</v>
      </c>
      <c r="D992" s="157"/>
      <c r="E992" s="158"/>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84" t="s">
        <v>236</v>
      </c>
      <c r="D993" s="157"/>
      <c r="E993" s="158"/>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188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184" t="s">
        <v>237</v>
      </c>
      <c r="D994" s="157"/>
      <c r="E994" s="158"/>
      <c r="F994" s="156"/>
      <c r="G994" s="156"/>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188</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54"/>
      <c r="B995" s="155"/>
      <c r="C995" s="184" t="s">
        <v>238</v>
      </c>
      <c r="D995" s="157"/>
      <c r="E995" s="158"/>
      <c r="F995" s="156"/>
      <c r="G995" s="156"/>
      <c r="H995" s="156"/>
      <c r="I995" s="156"/>
      <c r="J995" s="156"/>
      <c r="K995" s="156"/>
      <c r="L995" s="156"/>
      <c r="M995" s="156"/>
      <c r="N995" s="156"/>
      <c r="O995" s="156"/>
      <c r="P995" s="156"/>
      <c r="Q995" s="156"/>
      <c r="R995" s="156"/>
      <c r="S995" s="156"/>
      <c r="T995" s="156"/>
      <c r="U995" s="156"/>
      <c r="V995" s="156"/>
      <c r="W995" s="156"/>
      <c r="X995" s="156"/>
      <c r="Y995" s="147"/>
      <c r="Z995" s="147"/>
      <c r="AA995" s="147"/>
      <c r="AB995" s="147"/>
      <c r="AC995" s="147"/>
      <c r="AD995" s="147"/>
      <c r="AE995" s="147"/>
      <c r="AF995" s="147"/>
      <c r="AG995" s="147" t="s">
        <v>188</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84" t="s">
        <v>239</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188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84" t="s">
        <v>240</v>
      </c>
      <c r="D997" s="157"/>
      <c r="E997" s="158"/>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188</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184" t="s">
        <v>241</v>
      </c>
      <c r="D998" s="157"/>
      <c r="E998" s="158"/>
      <c r="F998" s="156"/>
      <c r="G998" s="156"/>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188</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4"/>
      <c r="B999" s="155"/>
      <c r="C999" s="184" t="s">
        <v>242</v>
      </c>
      <c r="D999" s="157"/>
      <c r="E999" s="158"/>
      <c r="F999" s="156"/>
      <c r="G999" s="156"/>
      <c r="H999" s="156"/>
      <c r="I999" s="156"/>
      <c r="J999" s="156"/>
      <c r="K999" s="156"/>
      <c r="L999" s="156"/>
      <c r="M999" s="156"/>
      <c r="N999" s="156"/>
      <c r="O999" s="156"/>
      <c r="P999" s="156"/>
      <c r="Q999" s="156"/>
      <c r="R999" s="156"/>
      <c r="S999" s="156"/>
      <c r="T999" s="156"/>
      <c r="U999" s="156"/>
      <c r="V999" s="156"/>
      <c r="W999" s="156"/>
      <c r="X999" s="156"/>
      <c r="Y999" s="147"/>
      <c r="Z999" s="147"/>
      <c r="AA999" s="147"/>
      <c r="AB999" s="147"/>
      <c r="AC999" s="147"/>
      <c r="AD999" s="147"/>
      <c r="AE999" s="147"/>
      <c r="AF999" s="147"/>
      <c r="AG999" s="147" t="s">
        <v>188</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84" t="s">
        <v>243</v>
      </c>
      <c r="D1000" s="157"/>
      <c r="E1000" s="158"/>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84" t="s">
        <v>244</v>
      </c>
      <c r="D1001" s="157"/>
      <c r="E1001" s="158"/>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84" t="s">
        <v>245</v>
      </c>
      <c r="D1002" s="157"/>
      <c r="E1002" s="158"/>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188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184" t="s">
        <v>267</v>
      </c>
      <c r="D1003" s="157"/>
      <c r="E1003" s="158"/>
      <c r="F1003" s="156"/>
      <c r="G1003" s="156"/>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188</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4"/>
      <c r="B1004" s="155"/>
      <c r="C1004" s="184" t="s">
        <v>268</v>
      </c>
      <c r="D1004" s="157"/>
      <c r="E1004" s="158"/>
      <c r="F1004" s="156"/>
      <c r="G1004" s="156"/>
      <c r="H1004" s="156"/>
      <c r="I1004" s="156"/>
      <c r="J1004" s="156"/>
      <c r="K1004" s="156"/>
      <c r="L1004" s="156"/>
      <c r="M1004" s="156"/>
      <c r="N1004" s="156"/>
      <c r="O1004" s="156"/>
      <c r="P1004" s="156"/>
      <c r="Q1004" s="156"/>
      <c r="R1004" s="156"/>
      <c r="S1004" s="156"/>
      <c r="T1004" s="156"/>
      <c r="U1004" s="156"/>
      <c r="V1004" s="156"/>
      <c r="W1004" s="156"/>
      <c r="X1004" s="156"/>
      <c r="Y1004" s="147"/>
      <c r="Z1004" s="147"/>
      <c r="AA1004" s="147"/>
      <c r="AB1004" s="147"/>
      <c r="AC1004" s="147"/>
      <c r="AD1004" s="147"/>
      <c r="AE1004" s="147"/>
      <c r="AF1004" s="147"/>
      <c r="AG1004" s="147" t="s">
        <v>188</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184" t="s">
        <v>269</v>
      </c>
      <c r="D1005" s="157"/>
      <c r="E1005" s="158"/>
      <c r="F1005" s="156"/>
      <c r="G1005" s="156"/>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188</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184" t="s">
        <v>270</v>
      </c>
      <c r="D1006" s="157"/>
      <c r="E1006" s="158"/>
      <c r="F1006" s="156"/>
      <c r="G1006" s="156"/>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188</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54"/>
      <c r="B1007" s="155"/>
      <c r="C1007" s="184" t="s">
        <v>271</v>
      </c>
      <c r="D1007" s="157"/>
      <c r="E1007" s="158"/>
      <c r="F1007" s="156"/>
      <c r="G1007" s="156"/>
      <c r="H1007" s="156"/>
      <c r="I1007" s="156"/>
      <c r="J1007" s="156"/>
      <c r="K1007" s="156"/>
      <c r="L1007" s="156"/>
      <c r="M1007" s="156"/>
      <c r="N1007" s="156"/>
      <c r="O1007" s="156"/>
      <c r="P1007" s="156"/>
      <c r="Q1007" s="156"/>
      <c r="R1007" s="156"/>
      <c r="S1007" s="156"/>
      <c r="T1007" s="156"/>
      <c r="U1007" s="156"/>
      <c r="V1007" s="156"/>
      <c r="W1007" s="156"/>
      <c r="X1007" s="156"/>
      <c r="Y1007" s="147"/>
      <c r="Z1007" s="147"/>
      <c r="AA1007" s="147"/>
      <c r="AB1007" s="147"/>
      <c r="AC1007" s="147"/>
      <c r="AD1007" s="147"/>
      <c r="AE1007" s="147"/>
      <c r="AF1007" s="147"/>
      <c r="AG1007" s="147" t="s">
        <v>188</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4"/>
      <c r="B1008" s="155"/>
      <c r="C1008" s="184" t="s">
        <v>272</v>
      </c>
      <c r="D1008" s="157"/>
      <c r="E1008" s="158"/>
      <c r="F1008" s="156"/>
      <c r="G1008" s="156"/>
      <c r="H1008" s="156"/>
      <c r="I1008" s="156"/>
      <c r="J1008" s="156"/>
      <c r="K1008" s="156"/>
      <c r="L1008" s="156"/>
      <c r="M1008" s="156"/>
      <c r="N1008" s="156"/>
      <c r="O1008" s="156"/>
      <c r="P1008" s="156"/>
      <c r="Q1008" s="156"/>
      <c r="R1008" s="156"/>
      <c r="S1008" s="156"/>
      <c r="T1008" s="156"/>
      <c r="U1008" s="156"/>
      <c r="V1008" s="156"/>
      <c r="W1008" s="156"/>
      <c r="X1008" s="156"/>
      <c r="Y1008" s="147"/>
      <c r="Z1008" s="147"/>
      <c r="AA1008" s="147"/>
      <c r="AB1008" s="147"/>
      <c r="AC1008" s="147"/>
      <c r="AD1008" s="147"/>
      <c r="AE1008" s="147"/>
      <c r="AF1008" s="147"/>
      <c r="AG1008" s="147" t="s">
        <v>188</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84" t="s">
        <v>672</v>
      </c>
      <c r="D1009" s="157"/>
      <c r="E1009" s="158">
        <v>1424.29</v>
      </c>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188</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ht="22.5" outlineLevel="1" x14ac:dyDescent="0.2">
      <c r="A1010" s="173">
        <v>164</v>
      </c>
      <c r="B1010" s="174" t="s">
        <v>967</v>
      </c>
      <c r="C1010" s="185" t="s">
        <v>968</v>
      </c>
      <c r="D1010" s="175" t="s">
        <v>180</v>
      </c>
      <c r="E1010" s="176">
        <v>60</v>
      </c>
      <c r="F1010" s="177"/>
      <c r="G1010" s="178">
        <f>ROUND(E1010*F1010,2)</f>
        <v>0</v>
      </c>
      <c r="H1010" s="177"/>
      <c r="I1010" s="178">
        <f>ROUND(E1010*H1010,2)</f>
        <v>0</v>
      </c>
      <c r="J1010" s="177"/>
      <c r="K1010" s="178">
        <f>ROUND(E1010*J1010,2)</f>
        <v>0</v>
      </c>
      <c r="L1010" s="178">
        <v>21</v>
      </c>
      <c r="M1010" s="178">
        <f>G1010*(1+L1010/100)</f>
        <v>0</v>
      </c>
      <c r="N1010" s="178">
        <v>3.1800000000000001E-3</v>
      </c>
      <c r="O1010" s="178">
        <f>ROUND(E1010*N1010,2)</f>
        <v>0.19</v>
      </c>
      <c r="P1010" s="178">
        <v>0</v>
      </c>
      <c r="Q1010" s="178">
        <f>ROUND(E1010*P1010,2)</f>
        <v>0</v>
      </c>
      <c r="R1010" s="178"/>
      <c r="S1010" s="178" t="s">
        <v>181</v>
      </c>
      <c r="T1010" s="179" t="s">
        <v>182</v>
      </c>
      <c r="U1010" s="156">
        <v>0</v>
      </c>
      <c r="V1010" s="156">
        <f>ROUND(E1010*U1010,2)</f>
        <v>0</v>
      </c>
      <c r="W1010" s="156"/>
      <c r="X1010" s="156" t="s">
        <v>183</v>
      </c>
      <c r="Y1010" s="147"/>
      <c r="Z1010" s="147"/>
      <c r="AA1010" s="147"/>
      <c r="AB1010" s="147"/>
      <c r="AC1010" s="147"/>
      <c r="AD1010" s="147"/>
      <c r="AE1010" s="147"/>
      <c r="AF1010" s="147"/>
      <c r="AG1010" s="147" t="s">
        <v>605</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66">
        <v>165</v>
      </c>
      <c r="B1011" s="167" t="s">
        <v>969</v>
      </c>
      <c r="C1011" s="183" t="s">
        <v>970</v>
      </c>
      <c r="D1011" s="168" t="s">
        <v>971</v>
      </c>
      <c r="E1011" s="169">
        <v>1413.1</v>
      </c>
      <c r="F1011" s="170"/>
      <c r="G1011" s="171">
        <f>ROUND(E1011*F1011,2)</f>
        <v>0</v>
      </c>
      <c r="H1011" s="170"/>
      <c r="I1011" s="171">
        <f>ROUND(E1011*H1011,2)</f>
        <v>0</v>
      </c>
      <c r="J1011" s="170"/>
      <c r="K1011" s="171">
        <f>ROUND(E1011*J1011,2)</f>
        <v>0</v>
      </c>
      <c r="L1011" s="171">
        <v>21</v>
      </c>
      <c r="M1011" s="171">
        <f>G1011*(1+L1011/100)</f>
        <v>0</v>
      </c>
      <c r="N1011" s="171">
        <v>5.0000000000000002E-5</v>
      </c>
      <c r="O1011" s="171">
        <f>ROUND(E1011*N1011,2)</f>
        <v>7.0000000000000007E-2</v>
      </c>
      <c r="P1011" s="171">
        <v>0</v>
      </c>
      <c r="Q1011" s="171">
        <f>ROUND(E1011*P1011,2)</f>
        <v>0</v>
      </c>
      <c r="R1011" s="171"/>
      <c r="S1011" s="171" t="s">
        <v>181</v>
      </c>
      <c r="T1011" s="172" t="s">
        <v>182</v>
      </c>
      <c r="U1011" s="156">
        <v>0</v>
      </c>
      <c r="V1011" s="156">
        <f>ROUND(E1011*U1011,2)</f>
        <v>0</v>
      </c>
      <c r="W1011" s="156"/>
      <c r="X1011" s="156" t="s">
        <v>183</v>
      </c>
      <c r="Y1011" s="147"/>
      <c r="Z1011" s="147"/>
      <c r="AA1011" s="147"/>
      <c r="AB1011" s="147"/>
      <c r="AC1011" s="147"/>
      <c r="AD1011" s="147"/>
      <c r="AE1011" s="147"/>
      <c r="AF1011" s="147"/>
      <c r="AG1011" s="147" t="s">
        <v>605</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184" t="s">
        <v>972</v>
      </c>
      <c r="D1012" s="157"/>
      <c r="E1012" s="158"/>
      <c r="F1012" s="156"/>
      <c r="G1012" s="156"/>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188</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54"/>
      <c r="B1013" s="155"/>
      <c r="C1013" s="184" t="s">
        <v>973</v>
      </c>
      <c r="D1013" s="157"/>
      <c r="E1013" s="158"/>
      <c r="F1013" s="156"/>
      <c r="G1013" s="156"/>
      <c r="H1013" s="156"/>
      <c r="I1013" s="156"/>
      <c r="J1013" s="156"/>
      <c r="K1013" s="156"/>
      <c r="L1013" s="156"/>
      <c r="M1013" s="156"/>
      <c r="N1013" s="156"/>
      <c r="O1013" s="156"/>
      <c r="P1013" s="156"/>
      <c r="Q1013" s="156"/>
      <c r="R1013" s="156"/>
      <c r="S1013" s="156"/>
      <c r="T1013" s="156"/>
      <c r="U1013" s="156"/>
      <c r="V1013" s="156"/>
      <c r="W1013" s="156"/>
      <c r="X1013" s="156"/>
      <c r="Y1013" s="147"/>
      <c r="Z1013" s="147"/>
      <c r="AA1013" s="147"/>
      <c r="AB1013" s="147"/>
      <c r="AC1013" s="147"/>
      <c r="AD1013" s="147"/>
      <c r="AE1013" s="147"/>
      <c r="AF1013" s="147"/>
      <c r="AG1013" s="147" t="s">
        <v>188</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84" t="s">
        <v>974</v>
      </c>
      <c r="D1014" s="157"/>
      <c r="E1014" s="158"/>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188</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
      <c r="A1015" s="154"/>
      <c r="B1015" s="155"/>
      <c r="C1015" s="184" t="s">
        <v>975</v>
      </c>
      <c r="D1015" s="157"/>
      <c r="E1015" s="158">
        <v>1413.1</v>
      </c>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188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66">
        <v>166</v>
      </c>
      <c r="B1016" s="167" t="s">
        <v>976</v>
      </c>
      <c r="C1016" s="183" t="s">
        <v>977</v>
      </c>
      <c r="D1016" s="168" t="s">
        <v>971</v>
      </c>
      <c r="E1016" s="169">
        <v>1074.45</v>
      </c>
      <c r="F1016" s="170"/>
      <c r="G1016" s="171">
        <f>ROUND(E1016*F1016,2)</f>
        <v>0</v>
      </c>
      <c r="H1016" s="170"/>
      <c r="I1016" s="171">
        <f>ROUND(E1016*H1016,2)</f>
        <v>0</v>
      </c>
      <c r="J1016" s="170"/>
      <c r="K1016" s="171">
        <f>ROUND(E1016*J1016,2)</f>
        <v>0</v>
      </c>
      <c r="L1016" s="171">
        <v>21</v>
      </c>
      <c r="M1016" s="171">
        <f>G1016*(1+L1016/100)</f>
        <v>0</v>
      </c>
      <c r="N1016" s="171">
        <v>5.0000000000000002E-5</v>
      </c>
      <c r="O1016" s="171">
        <f>ROUND(E1016*N1016,2)</f>
        <v>0.05</v>
      </c>
      <c r="P1016" s="171">
        <v>1E-3</v>
      </c>
      <c r="Q1016" s="171">
        <f>ROUND(E1016*P1016,2)</f>
        <v>1.07</v>
      </c>
      <c r="R1016" s="171"/>
      <c r="S1016" s="171" t="s">
        <v>181</v>
      </c>
      <c r="T1016" s="172" t="s">
        <v>182</v>
      </c>
      <c r="U1016" s="156">
        <v>0</v>
      </c>
      <c r="V1016" s="156">
        <f>ROUND(E1016*U1016,2)</f>
        <v>0</v>
      </c>
      <c r="W1016" s="156"/>
      <c r="X1016" s="156" t="s">
        <v>183</v>
      </c>
      <c r="Y1016" s="147"/>
      <c r="Z1016" s="147"/>
      <c r="AA1016" s="147"/>
      <c r="AB1016" s="147"/>
      <c r="AC1016" s="147"/>
      <c r="AD1016" s="147"/>
      <c r="AE1016" s="147"/>
      <c r="AF1016" s="147"/>
      <c r="AG1016" s="147" t="s">
        <v>605</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245" t="s">
        <v>978</v>
      </c>
      <c r="D1017" s="246"/>
      <c r="E1017" s="246"/>
      <c r="F1017" s="246"/>
      <c r="G1017" s="24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186</v>
      </c>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84" t="s">
        <v>979</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84" t="s">
        <v>980</v>
      </c>
      <c r="D1019" s="157"/>
      <c r="E1019" s="158"/>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188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84" t="s">
        <v>981</v>
      </c>
      <c r="D1020" s="157"/>
      <c r="E1020" s="158"/>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84" t="s">
        <v>982</v>
      </c>
      <c r="D1021" s="157"/>
      <c r="E1021" s="158"/>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84" t="s">
        <v>983</v>
      </c>
      <c r="D1022" s="157"/>
      <c r="E1022" s="158"/>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84" t="s">
        <v>984</v>
      </c>
      <c r="D1023" s="157"/>
      <c r="E1023" s="158"/>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84" t="s">
        <v>985</v>
      </c>
      <c r="D1024" s="157"/>
      <c r="E1024" s="158">
        <v>1074.45</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188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73">
        <v>167</v>
      </c>
      <c r="B1025" s="174" t="s">
        <v>986</v>
      </c>
      <c r="C1025" s="185" t="s">
        <v>987</v>
      </c>
      <c r="D1025" s="175" t="s">
        <v>180</v>
      </c>
      <c r="E1025" s="176">
        <v>56</v>
      </c>
      <c r="F1025" s="177"/>
      <c r="G1025" s="178">
        <f t="shared" ref="G1025:G1030" si="14">ROUND(E1025*F1025,2)</f>
        <v>0</v>
      </c>
      <c r="H1025" s="177"/>
      <c r="I1025" s="178">
        <f t="shared" ref="I1025:I1030" si="15">ROUND(E1025*H1025,2)</f>
        <v>0</v>
      </c>
      <c r="J1025" s="177"/>
      <c r="K1025" s="178">
        <f t="shared" ref="K1025:K1030" si="16">ROUND(E1025*J1025,2)</f>
        <v>0</v>
      </c>
      <c r="L1025" s="178">
        <v>21</v>
      </c>
      <c r="M1025" s="178">
        <f t="shared" ref="M1025:M1030" si="17">G1025*(1+L1025/100)</f>
        <v>0</v>
      </c>
      <c r="N1025" s="178">
        <v>2.0000000000000001E-4</v>
      </c>
      <c r="O1025" s="178">
        <f t="shared" ref="O1025:O1030" si="18">ROUND(E1025*N1025,2)</f>
        <v>0.01</v>
      </c>
      <c r="P1025" s="178">
        <v>0</v>
      </c>
      <c r="Q1025" s="178">
        <f t="shared" ref="Q1025:Q1030" si="19">ROUND(E1025*P1025,2)</f>
        <v>0</v>
      </c>
      <c r="R1025" s="178"/>
      <c r="S1025" s="178" t="s">
        <v>181</v>
      </c>
      <c r="T1025" s="179" t="s">
        <v>182</v>
      </c>
      <c r="U1025" s="156">
        <v>0</v>
      </c>
      <c r="V1025" s="156">
        <f t="shared" ref="V1025:V1030" si="20">ROUND(E1025*U1025,2)</f>
        <v>0</v>
      </c>
      <c r="W1025" s="156"/>
      <c r="X1025" s="156" t="s">
        <v>276</v>
      </c>
      <c r="Y1025" s="147"/>
      <c r="Z1025" s="147"/>
      <c r="AA1025" s="147"/>
      <c r="AB1025" s="147"/>
      <c r="AC1025" s="147"/>
      <c r="AD1025" s="147"/>
      <c r="AE1025" s="147"/>
      <c r="AF1025" s="147"/>
      <c r="AG1025" s="147" t="s">
        <v>277</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73">
        <v>168</v>
      </c>
      <c r="B1026" s="174" t="s">
        <v>988</v>
      </c>
      <c r="C1026" s="185" t="s">
        <v>989</v>
      </c>
      <c r="D1026" s="175" t="s">
        <v>180</v>
      </c>
      <c r="E1026" s="176">
        <v>1</v>
      </c>
      <c r="F1026" s="177"/>
      <c r="G1026" s="178">
        <f t="shared" si="14"/>
        <v>0</v>
      </c>
      <c r="H1026" s="177"/>
      <c r="I1026" s="178">
        <f t="shared" si="15"/>
        <v>0</v>
      </c>
      <c r="J1026" s="177"/>
      <c r="K1026" s="178">
        <f t="shared" si="16"/>
        <v>0</v>
      </c>
      <c r="L1026" s="178">
        <v>21</v>
      </c>
      <c r="M1026" s="178">
        <f t="shared" si="17"/>
        <v>0</v>
      </c>
      <c r="N1026" s="178">
        <v>2.0000000000000001E-4</v>
      </c>
      <c r="O1026" s="178">
        <f t="shared" si="18"/>
        <v>0</v>
      </c>
      <c r="P1026" s="178">
        <v>0</v>
      </c>
      <c r="Q1026" s="178">
        <f t="shared" si="19"/>
        <v>0</v>
      </c>
      <c r="R1026" s="178"/>
      <c r="S1026" s="178" t="s">
        <v>181</v>
      </c>
      <c r="T1026" s="179" t="s">
        <v>182</v>
      </c>
      <c r="U1026" s="156">
        <v>0</v>
      </c>
      <c r="V1026" s="156">
        <f t="shared" si="20"/>
        <v>0</v>
      </c>
      <c r="W1026" s="156"/>
      <c r="X1026" s="156" t="s">
        <v>276</v>
      </c>
      <c r="Y1026" s="147"/>
      <c r="Z1026" s="147"/>
      <c r="AA1026" s="147"/>
      <c r="AB1026" s="147"/>
      <c r="AC1026" s="147"/>
      <c r="AD1026" s="147"/>
      <c r="AE1026" s="147"/>
      <c r="AF1026" s="147"/>
      <c r="AG1026" s="147" t="s">
        <v>277</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73">
        <v>169</v>
      </c>
      <c r="B1027" s="174" t="s">
        <v>990</v>
      </c>
      <c r="C1027" s="185" t="s">
        <v>991</v>
      </c>
      <c r="D1027" s="175" t="s">
        <v>180</v>
      </c>
      <c r="E1027" s="176">
        <v>1</v>
      </c>
      <c r="F1027" s="177"/>
      <c r="G1027" s="178">
        <f t="shared" si="14"/>
        <v>0</v>
      </c>
      <c r="H1027" s="177"/>
      <c r="I1027" s="178">
        <f t="shared" si="15"/>
        <v>0</v>
      </c>
      <c r="J1027" s="177"/>
      <c r="K1027" s="178">
        <f t="shared" si="16"/>
        <v>0</v>
      </c>
      <c r="L1027" s="178">
        <v>21</v>
      </c>
      <c r="M1027" s="178">
        <f t="shared" si="17"/>
        <v>0</v>
      </c>
      <c r="N1027" s="178">
        <v>2.0000000000000001E-4</v>
      </c>
      <c r="O1027" s="178">
        <f t="shared" si="18"/>
        <v>0</v>
      </c>
      <c r="P1027" s="178">
        <v>0</v>
      </c>
      <c r="Q1027" s="178">
        <f t="shared" si="19"/>
        <v>0</v>
      </c>
      <c r="R1027" s="178"/>
      <c r="S1027" s="178" t="s">
        <v>181</v>
      </c>
      <c r="T1027" s="179" t="s">
        <v>182</v>
      </c>
      <c r="U1027" s="156">
        <v>0</v>
      </c>
      <c r="V1027" s="156">
        <f t="shared" si="20"/>
        <v>0</v>
      </c>
      <c r="W1027" s="156"/>
      <c r="X1027" s="156" t="s">
        <v>276</v>
      </c>
      <c r="Y1027" s="147"/>
      <c r="Z1027" s="147"/>
      <c r="AA1027" s="147"/>
      <c r="AB1027" s="147"/>
      <c r="AC1027" s="147"/>
      <c r="AD1027" s="147"/>
      <c r="AE1027" s="147"/>
      <c r="AF1027" s="147"/>
      <c r="AG1027" s="147" t="s">
        <v>277</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73">
        <v>170</v>
      </c>
      <c r="B1028" s="174" t="s">
        <v>992</v>
      </c>
      <c r="C1028" s="185" t="s">
        <v>993</v>
      </c>
      <c r="D1028" s="175" t="s">
        <v>180</v>
      </c>
      <c r="E1028" s="176">
        <v>2</v>
      </c>
      <c r="F1028" s="177"/>
      <c r="G1028" s="178">
        <f t="shared" si="14"/>
        <v>0</v>
      </c>
      <c r="H1028" s="177"/>
      <c r="I1028" s="178">
        <f t="shared" si="15"/>
        <v>0</v>
      </c>
      <c r="J1028" s="177"/>
      <c r="K1028" s="178">
        <f t="shared" si="16"/>
        <v>0</v>
      </c>
      <c r="L1028" s="178">
        <v>21</v>
      </c>
      <c r="M1028" s="178">
        <f t="shared" si="17"/>
        <v>0</v>
      </c>
      <c r="N1028" s="178">
        <v>2.0000000000000001E-4</v>
      </c>
      <c r="O1028" s="178">
        <f t="shared" si="18"/>
        <v>0</v>
      </c>
      <c r="P1028" s="178">
        <v>0</v>
      </c>
      <c r="Q1028" s="178">
        <f t="shared" si="19"/>
        <v>0</v>
      </c>
      <c r="R1028" s="178"/>
      <c r="S1028" s="178" t="s">
        <v>181</v>
      </c>
      <c r="T1028" s="179" t="s">
        <v>182</v>
      </c>
      <c r="U1028" s="156">
        <v>0</v>
      </c>
      <c r="V1028" s="156">
        <f t="shared" si="20"/>
        <v>0</v>
      </c>
      <c r="W1028" s="156"/>
      <c r="X1028" s="156" t="s">
        <v>276</v>
      </c>
      <c r="Y1028" s="147"/>
      <c r="Z1028" s="147"/>
      <c r="AA1028" s="147"/>
      <c r="AB1028" s="147"/>
      <c r="AC1028" s="147"/>
      <c r="AD1028" s="147"/>
      <c r="AE1028" s="147"/>
      <c r="AF1028" s="147"/>
      <c r="AG1028" s="147" t="s">
        <v>277</v>
      </c>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73">
        <v>171</v>
      </c>
      <c r="B1029" s="174" t="s">
        <v>994</v>
      </c>
      <c r="C1029" s="185" t="s">
        <v>995</v>
      </c>
      <c r="D1029" s="175" t="s">
        <v>180</v>
      </c>
      <c r="E1029" s="176">
        <v>3</v>
      </c>
      <c r="F1029" s="177"/>
      <c r="G1029" s="178">
        <f t="shared" si="14"/>
        <v>0</v>
      </c>
      <c r="H1029" s="177"/>
      <c r="I1029" s="178">
        <f t="shared" si="15"/>
        <v>0</v>
      </c>
      <c r="J1029" s="177"/>
      <c r="K1029" s="178">
        <f t="shared" si="16"/>
        <v>0</v>
      </c>
      <c r="L1029" s="178">
        <v>21</v>
      </c>
      <c r="M1029" s="178">
        <f t="shared" si="17"/>
        <v>0</v>
      </c>
      <c r="N1029" s="178">
        <v>2.0000000000000001E-4</v>
      </c>
      <c r="O1029" s="178">
        <f t="shared" si="18"/>
        <v>0</v>
      </c>
      <c r="P1029" s="178">
        <v>0</v>
      </c>
      <c r="Q1029" s="178">
        <f t="shared" si="19"/>
        <v>0</v>
      </c>
      <c r="R1029" s="178"/>
      <c r="S1029" s="178" t="s">
        <v>181</v>
      </c>
      <c r="T1029" s="179" t="s">
        <v>182</v>
      </c>
      <c r="U1029" s="156">
        <v>0</v>
      </c>
      <c r="V1029" s="156">
        <f t="shared" si="20"/>
        <v>0</v>
      </c>
      <c r="W1029" s="156"/>
      <c r="X1029" s="156" t="s">
        <v>276</v>
      </c>
      <c r="Y1029" s="147"/>
      <c r="Z1029" s="147"/>
      <c r="AA1029" s="147"/>
      <c r="AB1029" s="147"/>
      <c r="AC1029" s="147"/>
      <c r="AD1029" s="147"/>
      <c r="AE1029" s="147"/>
      <c r="AF1029" s="147"/>
      <c r="AG1029" s="147" t="s">
        <v>277</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66">
        <v>172</v>
      </c>
      <c r="B1030" s="167" t="s">
        <v>996</v>
      </c>
      <c r="C1030" s="183" t="s">
        <v>997</v>
      </c>
      <c r="D1030" s="168" t="s">
        <v>0</v>
      </c>
      <c r="E1030" s="169">
        <v>26255.607</v>
      </c>
      <c r="F1030" s="170"/>
      <c r="G1030" s="171">
        <f t="shared" si="14"/>
        <v>0</v>
      </c>
      <c r="H1030" s="170"/>
      <c r="I1030" s="171">
        <f t="shared" si="15"/>
        <v>0</v>
      </c>
      <c r="J1030" s="170"/>
      <c r="K1030" s="171">
        <f t="shared" si="16"/>
        <v>0</v>
      </c>
      <c r="L1030" s="171">
        <v>21</v>
      </c>
      <c r="M1030" s="171">
        <f t="shared" si="17"/>
        <v>0</v>
      </c>
      <c r="N1030" s="171">
        <v>0</v>
      </c>
      <c r="O1030" s="171">
        <f t="shared" si="18"/>
        <v>0</v>
      </c>
      <c r="P1030" s="171">
        <v>0</v>
      </c>
      <c r="Q1030" s="171">
        <f t="shared" si="19"/>
        <v>0</v>
      </c>
      <c r="R1030" s="171"/>
      <c r="S1030" s="171" t="s">
        <v>181</v>
      </c>
      <c r="T1030" s="172" t="s">
        <v>182</v>
      </c>
      <c r="U1030" s="156">
        <v>0</v>
      </c>
      <c r="V1030" s="156">
        <f t="shared" si="20"/>
        <v>0</v>
      </c>
      <c r="W1030" s="156"/>
      <c r="X1030" s="156" t="s">
        <v>183</v>
      </c>
      <c r="Y1030" s="147"/>
      <c r="Z1030" s="147"/>
      <c r="AA1030" s="147"/>
      <c r="AB1030" s="147"/>
      <c r="AC1030" s="147"/>
      <c r="AD1030" s="147"/>
      <c r="AE1030" s="147"/>
      <c r="AF1030" s="147"/>
      <c r="AG1030" s="147" t="s">
        <v>605</v>
      </c>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245" t="s">
        <v>666</v>
      </c>
      <c r="D1031" s="246"/>
      <c r="E1031" s="246"/>
      <c r="F1031" s="246"/>
      <c r="G1031" s="24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186</v>
      </c>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x14ac:dyDescent="0.2">
      <c r="A1032" s="160" t="s">
        <v>176</v>
      </c>
      <c r="B1032" s="161" t="s">
        <v>130</v>
      </c>
      <c r="C1032" s="182" t="s">
        <v>131</v>
      </c>
      <c r="D1032" s="162"/>
      <c r="E1032" s="163"/>
      <c r="F1032" s="164"/>
      <c r="G1032" s="164">
        <f>SUMIF(AG1033:AG1037,"&lt;&gt;NOR",G1033:G1037)</f>
        <v>0</v>
      </c>
      <c r="H1032" s="164"/>
      <c r="I1032" s="164">
        <f>SUM(I1033:I1037)</f>
        <v>0</v>
      </c>
      <c r="J1032" s="164"/>
      <c r="K1032" s="164">
        <f>SUM(K1033:K1037)</f>
        <v>0</v>
      </c>
      <c r="L1032" s="164"/>
      <c r="M1032" s="164">
        <f>SUM(M1033:M1037)</f>
        <v>0</v>
      </c>
      <c r="N1032" s="164"/>
      <c r="O1032" s="164">
        <f>SUM(O1033:O1037)</f>
        <v>0.02</v>
      </c>
      <c r="P1032" s="164"/>
      <c r="Q1032" s="164">
        <f>SUM(Q1033:Q1037)</f>
        <v>0</v>
      </c>
      <c r="R1032" s="164"/>
      <c r="S1032" s="164"/>
      <c r="T1032" s="165"/>
      <c r="U1032" s="159"/>
      <c r="V1032" s="159">
        <f>SUM(V1033:V1037)</f>
        <v>0</v>
      </c>
      <c r="W1032" s="159"/>
      <c r="X1032" s="159"/>
      <c r="AG1032" t="s">
        <v>177</v>
      </c>
    </row>
    <row r="1033" spans="1:60" outlineLevel="1" x14ac:dyDescent="0.2">
      <c r="A1033" s="166">
        <v>173</v>
      </c>
      <c r="B1033" s="167" t="s">
        <v>998</v>
      </c>
      <c r="C1033" s="183" t="s">
        <v>999</v>
      </c>
      <c r="D1033" s="168" t="s">
        <v>194</v>
      </c>
      <c r="E1033" s="169">
        <v>0.88</v>
      </c>
      <c r="F1033" s="170"/>
      <c r="G1033" s="171">
        <f>ROUND(E1033*F1033,2)</f>
        <v>0</v>
      </c>
      <c r="H1033" s="170"/>
      <c r="I1033" s="171">
        <f>ROUND(E1033*H1033,2)</f>
        <v>0</v>
      </c>
      <c r="J1033" s="170"/>
      <c r="K1033" s="171">
        <f>ROUND(E1033*J1033,2)</f>
        <v>0</v>
      </c>
      <c r="L1033" s="171">
        <v>21</v>
      </c>
      <c r="M1033" s="171">
        <f>G1033*(1+L1033/100)</f>
        <v>0</v>
      </c>
      <c r="N1033" s="171">
        <v>1.7999999999999999E-2</v>
      </c>
      <c r="O1033" s="171">
        <f>ROUND(E1033*N1033,2)</f>
        <v>0.02</v>
      </c>
      <c r="P1033" s="171">
        <v>0</v>
      </c>
      <c r="Q1033" s="171">
        <f>ROUND(E1033*P1033,2)</f>
        <v>0</v>
      </c>
      <c r="R1033" s="171"/>
      <c r="S1033" s="171" t="s">
        <v>181</v>
      </c>
      <c r="T1033" s="172" t="s">
        <v>182</v>
      </c>
      <c r="U1033" s="156">
        <v>0</v>
      </c>
      <c r="V1033" s="156">
        <f>ROUND(E1033*U1033,2)</f>
        <v>0</v>
      </c>
      <c r="W1033" s="156"/>
      <c r="X1033" s="156" t="s">
        <v>183</v>
      </c>
      <c r="Y1033" s="147"/>
      <c r="Z1033" s="147"/>
      <c r="AA1033" s="147"/>
      <c r="AB1033" s="147"/>
      <c r="AC1033" s="147"/>
      <c r="AD1033" s="147"/>
      <c r="AE1033" s="147"/>
      <c r="AF1033" s="147"/>
      <c r="AG1033" s="147" t="s">
        <v>605</v>
      </c>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84" t="s">
        <v>1000</v>
      </c>
      <c r="D1034" s="157"/>
      <c r="E1034" s="158"/>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188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84" t="s">
        <v>1001</v>
      </c>
      <c r="D1035" s="157"/>
      <c r="E1035" s="158">
        <v>0.88</v>
      </c>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66">
        <v>174</v>
      </c>
      <c r="B1036" s="167" t="s">
        <v>1002</v>
      </c>
      <c r="C1036" s="183" t="s">
        <v>1003</v>
      </c>
      <c r="D1036" s="168" t="s">
        <v>0</v>
      </c>
      <c r="E1036" s="169">
        <v>132</v>
      </c>
      <c r="F1036" s="170"/>
      <c r="G1036" s="171">
        <f>ROUND(E1036*F1036,2)</f>
        <v>0</v>
      </c>
      <c r="H1036" s="170"/>
      <c r="I1036" s="171">
        <f>ROUND(E1036*H1036,2)</f>
        <v>0</v>
      </c>
      <c r="J1036" s="170"/>
      <c r="K1036" s="171">
        <f>ROUND(E1036*J1036,2)</f>
        <v>0</v>
      </c>
      <c r="L1036" s="171">
        <v>21</v>
      </c>
      <c r="M1036" s="171">
        <f>G1036*(1+L1036/100)</f>
        <v>0</v>
      </c>
      <c r="N1036" s="171">
        <v>0</v>
      </c>
      <c r="O1036" s="171">
        <f>ROUND(E1036*N1036,2)</f>
        <v>0</v>
      </c>
      <c r="P1036" s="171">
        <v>0</v>
      </c>
      <c r="Q1036" s="171">
        <f>ROUND(E1036*P1036,2)</f>
        <v>0</v>
      </c>
      <c r="R1036" s="171"/>
      <c r="S1036" s="171" t="s">
        <v>181</v>
      </c>
      <c r="T1036" s="172" t="s">
        <v>182</v>
      </c>
      <c r="U1036" s="156">
        <v>0</v>
      </c>
      <c r="V1036" s="156">
        <f>ROUND(E1036*U1036,2)</f>
        <v>0</v>
      </c>
      <c r="W1036" s="156"/>
      <c r="X1036" s="156" t="s">
        <v>183</v>
      </c>
      <c r="Y1036" s="147"/>
      <c r="Z1036" s="147"/>
      <c r="AA1036" s="147"/>
      <c r="AB1036" s="147"/>
      <c r="AC1036" s="147"/>
      <c r="AD1036" s="147"/>
      <c r="AE1036" s="147"/>
      <c r="AF1036" s="147"/>
      <c r="AG1036" s="147" t="s">
        <v>605</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245" t="s">
        <v>762</v>
      </c>
      <c r="D1037" s="246"/>
      <c r="E1037" s="246"/>
      <c r="F1037" s="246"/>
      <c r="G1037" s="24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186</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x14ac:dyDescent="0.2">
      <c r="A1038" s="160" t="s">
        <v>176</v>
      </c>
      <c r="B1038" s="161" t="s">
        <v>132</v>
      </c>
      <c r="C1038" s="182" t="s">
        <v>133</v>
      </c>
      <c r="D1038" s="162"/>
      <c r="E1038" s="163"/>
      <c r="F1038" s="164"/>
      <c r="G1038" s="164">
        <f>SUMIF(AG1039:AG1045,"&lt;&gt;NOR",G1039:G1045)</f>
        <v>0</v>
      </c>
      <c r="H1038" s="164"/>
      <c r="I1038" s="164">
        <f>SUM(I1039:I1045)</f>
        <v>0</v>
      </c>
      <c r="J1038" s="164"/>
      <c r="K1038" s="164">
        <f>SUM(K1039:K1045)</f>
        <v>0</v>
      </c>
      <c r="L1038" s="164"/>
      <c r="M1038" s="164">
        <f>SUM(M1039:M1045)</f>
        <v>0</v>
      </c>
      <c r="N1038" s="164"/>
      <c r="O1038" s="164">
        <f>SUM(O1039:O1045)</f>
        <v>0.47</v>
      </c>
      <c r="P1038" s="164"/>
      <c r="Q1038" s="164">
        <f>SUM(Q1039:Q1045)</f>
        <v>0</v>
      </c>
      <c r="R1038" s="164"/>
      <c r="S1038" s="164"/>
      <c r="T1038" s="165"/>
      <c r="U1038" s="159"/>
      <c r="V1038" s="159">
        <f>SUM(V1039:V1045)</f>
        <v>0</v>
      </c>
      <c r="W1038" s="159"/>
      <c r="X1038" s="159"/>
      <c r="AG1038" t="s">
        <v>177</v>
      </c>
    </row>
    <row r="1039" spans="1:60" outlineLevel="1" x14ac:dyDescent="0.2">
      <c r="A1039" s="166">
        <v>175</v>
      </c>
      <c r="B1039" s="167" t="s">
        <v>1004</v>
      </c>
      <c r="C1039" s="183" t="s">
        <v>1005</v>
      </c>
      <c r="D1039" s="168" t="s">
        <v>194</v>
      </c>
      <c r="E1039" s="169">
        <v>22.475000000000001</v>
      </c>
      <c r="F1039" s="170"/>
      <c r="G1039" s="171">
        <f>ROUND(E1039*F1039,2)</f>
        <v>0</v>
      </c>
      <c r="H1039" s="170"/>
      <c r="I1039" s="171">
        <f>ROUND(E1039*H1039,2)</f>
        <v>0</v>
      </c>
      <c r="J1039" s="170"/>
      <c r="K1039" s="171">
        <f>ROUND(E1039*J1039,2)</f>
        <v>0</v>
      </c>
      <c r="L1039" s="171">
        <v>21</v>
      </c>
      <c r="M1039" s="171">
        <f>G1039*(1+L1039/100)</f>
        <v>0</v>
      </c>
      <c r="N1039" s="171">
        <v>2.0899999999999998E-2</v>
      </c>
      <c r="O1039" s="171">
        <f>ROUND(E1039*N1039,2)</f>
        <v>0.47</v>
      </c>
      <c r="P1039" s="171">
        <v>0</v>
      </c>
      <c r="Q1039" s="171">
        <f>ROUND(E1039*P1039,2)</f>
        <v>0</v>
      </c>
      <c r="R1039" s="171"/>
      <c r="S1039" s="171" t="s">
        <v>181</v>
      </c>
      <c r="T1039" s="172" t="s">
        <v>182</v>
      </c>
      <c r="U1039" s="156">
        <v>0</v>
      </c>
      <c r="V1039" s="156">
        <f>ROUND(E1039*U1039,2)</f>
        <v>0</v>
      </c>
      <c r="W1039" s="156"/>
      <c r="X1039" s="156" t="s">
        <v>183</v>
      </c>
      <c r="Y1039" s="147"/>
      <c r="Z1039" s="147"/>
      <c r="AA1039" s="147"/>
      <c r="AB1039" s="147"/>
      <c r="AC1039" s="147"/>
      <c r="AD1039" s="147"/>
      <c r="AE1039" s="147"/>
      <c r="AF1039" s="147"/>
      <c r="AG1039" s="147" t="s">
        <v>605</v>
      </c>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245" t="s">
        <v>1006</v>
      </c>
      <c r="D1040" s="246"/>
      <c r="E1040" s="246"/>
      <c r="F1040" s="246"/>
      <c r="G1040" s="24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186</v>
      </c>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184" t="s">
        <v>1007</v>
      </c>
      <c r="D1041" s="157"/>
      <c r="E1041" s="158"/>
      <c r="F1041" s="156"/>
      <c r="G1041" s="156"/>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188</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54"/>
      <c r="B1042" s="155"/>
      <c r="C1042" s="184" t="s">
        <v>1008</v>
      </c>
      <c r="D1042" s="157"/>
      <c r="E1042" s="158"/>
      <c r="F1042" s="156"/>
      <c r="G1042" s="156"/>
      <c r="H1042" s="156"/>
      <c r="I1042" s="156"/>
      <c r="J1042" s="156"/>
      <c r="K1042" s="156"/>
      <c r="L1042" s="156"/>
      <c r="M1042" s="156"/>
      <c r="N1042" s="156"/>
      <c r="O1042" s="156"/>
      <c r="P1042" s="156"/>
      <c r="Q1042" s="156"/>
      <c r="R1042" s="156"/>
      <c r="S1042" s="156"/>
      <c r="T1042" s="156"/>
      <c r="U1042" s="156"/>
      <c r="V1042" s="156"/>
      <c r="W1042" s="156"/>
      <c r="X1042" s="156"/>
      <c r="Y1042" s="147"/>
      <c r="Z1042" s="147"/>
      <c r="AA1042" s="147"/>
      <c r="AB1042" s="147"/>
      <c r="AC1042" s="147"/>
      <c r="AD1042" s="147"/>
      <c r="AE1042" s="147"/>
      <c r="AF1042" s="147"/>
      <c r="AG1042" s="147" t="s">
        <v>188</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84" t="s">
        <v>1009</v>
      </c>
      <c r="D1043" s="157"/>
      <c r="E1043" s="158">
        <v>22.48</v>
      </c>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66">
        <v>176</v>
      </c>
      <c r="B1044" s="167" t="s">
        <v>1010</v>
      </c>
      <c r="C1044" s="183" t="s">
        <v>1011</v>
      </c>
      <c r="D1044" s="168" t="s">
        <v>0</v>
      </c>
      <c r="E1044" s="169">
        <v>198.2295</v>
      </c>
      <c r="F1044" s="170"/>
      <c r="G1044" s="171">
        <f>ROUND(E1044*F1044,2)</f>
        <v>0</v>
      </c>
      <c r="H1044" s="170"/>
      <c r="I1044" s="171">
        <f>ROUND(E1044*H1044,2)</f>
        <v>0</v>
      </c>
      <c r="J1044" s="170"/>
      <c r="K1044" s="171">
        <f>ROUND(E1044*J1044,2)</f>
        <v>0</v>
      </c>
      <c r="L1044" s="171">
        <v>21</v>
      </c>
      <c r="M1044" s="171">
        <f>G1044*(1+L1044/100)</f>
        <v>0</v>
      </c>
      <c r="N1044" s="171">
        <v>0</v>
      </c>
      <c r="O1044" s="171">
        <f>ROUND(E1044*N1044,2)</f>
        <v>0</v>
      </c>
      <c r="P1044" s="171">
        <v>0</v>
      </c>
      <c r="Q1044" s="171">
        <f>ROUND(E1044*P1044,2)</f>
        <v>0</v>
      </c>
      <c r="R1044" s="171"/>
      <c r="S1044" s="171" t="s">
        <v>181</v>
      </c>
      <c r="T1044" s="172" t="s">
        <v>182</v>
      </c>
      <c r="U1044" s="156">
        <v>0</v>
      </c>
      <c r="V1044" s="156">
        <f>ROUND(E1044*U1044,2)</f>
        <v>0</v>
      </c>
      <c r="W1044" s="156"/>
      <c r="X1044" s="156" t="s">
        <v>183</v>
      </c>
      <c r="Y1044" s="147"/>
      <c r="Z1044" s="147"/>
      <c r="AA1044" s="147"/>
      <c r="AB1044" s="147"/>
      <c r="AC1044" s="147"/>
      <c r="AD1044" s="147"/>
      <c r="AE1044" s="147"/>
      <c r="AF1044" s="147"/>
      <c r="AG1044" s="147" t="s">
        <v>605</v>
      </c>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245" t="s">
        <v>666</v>
      </c>
      <c r="D1045" s="246"/>
      <c r="E1045" s="246"/>
      <c r="F1045" s="246"/>
      <c r="G1045" s="24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186</v>
      </c>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x14ac:dyDescent="0.2">
      <c r="A1046" s="160" t="s">
        <v>176</v>
      </c>
      <c r="B1046" s="161" t="s">
        <v>134</v>
      </c>
      <c r="C1046" s="182" t="s">
        <v>135</v>
      </c>
      <c r="D1046" s="162"/>
      <c r="E1046" s="163"/>
      <c r="F1046" s="164"/>
      <c r="G1046" s="164">
        <f>SUMIF(AG1047:AG1052,"&lt;&gt;NOR",G1047:G1052)</f>
        <v>0</v>
      </c>
      <c r="H1046" s="164"/>
      <c r="I1046" s="164">
        <f>SUM(I1047:I1052)</f>
        <v>0</v>
      </c>
      <c r="J1046" s="164"/>
      <c r="K1046" s="164">
        <f>SUM(K1047:K1052)</f>
        <v>0</v>
      </c>
      <c r="L1046" s="164"/>
      <c r="M1046" s="164">
        <f>SUM(M1047:M1052)</f>
        <v>0</v>
      </c>
      <c r="N1046" s="164"/>
      <c r="O1046" s="164">
        <f>SUM(O1047:O1052)</f>
        <v>0</v>
      </c>
      <c r="P1046" s="164"/>
      <c r="Q1046" s="164">
        <f>SUM(Q1047:Q1052)</f>
        <v>0</v>
      </c>
      <c r="R1046" s="164"/>
      <c r="S1046" s="164"/>
      <c r="T1046" s="165"/>
      <c r="U1046" s="159"/>
      <c r="V1046" s="159">
        <f>SUM(V1047:V1052)</f>
        <v>0</v>
      </c>
      <c r="W1046" s="159"/>
      <c r="X1046" s="159"/>
      <c r="AG1046" t="s">
        <v>177</v>
      </c>
    </row>
    <row r="1047" spans="1:60" outlineLevel="1" x14ac:dyDescent="0.2">
      <c r="A1047" s="166">
        <v>177</v>
      </c>
      <c r="B1047" s="167" t="s">
        <v>1012</v>
      </c>
      <c r="C1047" s="183" t="s">
        <v>1013</v>
      </c>
      <c r="D1047" s="168" t="s">
        <v>194</v>
      </c>
      <c r="E1047" s="169">
        <v>19.5</v>
      </c>
      <c r="F1047" s="170"/>
      <c r="G1047" s="171">
        <f>ROUND(E1047*F1047,2)</f>
        <v>0</v>
      </c>
      <c r="H1047" s="170"/>
      <c r="I1047" s="171">
        <f>ROUND(E1047*H1047,2)</f>
        <v>0</v>
      </c>
      <c r="J1047" s="170"/>
      <c r="K1047" s="171">
        <f>ROUND(E1047*J1047,2)</f>
        <v>0</v>
      </c>
      <c r="L1047" s="171">
        <v>21</v>
      </c>
      <c r="M1047" s="171">
        <f>G1047*(1+L1047/100)</f>
        <v>0</v>
      </c>
      <c r="N1047" s="171">
        <v>1.0000000000000001E-5</v>
      </c>
      <c r="O1047" s="171">
        <f>ROUND(E1047*N1047,2)</f>
        <v>0</v>
      </c>
      <c r="P1047" s="171">
        <v>0</v>
      </c>
      <c r="Q1047" s="171">
        <f>ROUND(E1047*P1047,2)</f>
        <v>0</v>
      </c>
      <c r="R1047" s="171"/>
      <c r="S1047" s="171" t="s">
        <v>181</v>
      </c>
      <c r="T1047" s="172" t="s">
        <v>182</v>
      </c>
      <c r="U1047" s="156">
        <v>0</v>
      </c>
      <c r="V1047" s="156">
        <f>ROUND(E1047*U1047,2)</f>
        <v>0</v>
      </c>
      <c r="W1047" s="156"/>
      <c r="X1047" s="156" t="s">
        <v>183</v>
      </c>
      <c r="Y1047" s="147"/>
      <c r="Z1047" s="147"/>
      <c r="AA1047" s="147"/>
      <c r="AB1047" s="147"/>
      <c r="AC1047" s="147"/>
      <c r="AD1047" s="147"/>
      <c r="AE1047" s="147"/>
      <c r="AF1047" s="147"/>
      <c r="AG1047" s="147" t="s">
        <v>605</v>
      </c>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84" t="s">
        <v>1014</v>
      </c>
      <c r="D1048" s="157"/>
      <c r="E1048" s="158"/>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188</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84" t="s">
        <v>1015</v>
      </c>
      <c r="D1049" s="157"/>
      <c r="E1049" s="158">
        <v>19.5</v>
      </c>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66">
        <v>178</v>
      </c>
      <c r="B1050" s="167" t="s">
        <v>1016</v>
      </c>
      <c r="C1050" s="183" t="s">
        <v>1017</v>
      </c>
      <c r="D1050" s="168" t="s">
        <v>194</v>
      </c>
      <c r="E1050" s="169">
        <v>19.5</v>
      </c>
      <c r="F1050" s="170"/>
      <c r="G1050" s="171">
        <f>ROUND(E1050*F1050,2)</f>
        <v>0</v>
      </c>
      <c r="H1050" s="170"/>
      <c r="I1050" s="171">
        <f>ROUND(E1050*H1050,2)</f>
        <v>0</v>
      </c>
      <c r="J1050" s="170"/>
      <c r="K1050" s="171">
        <f>ROUND(E1050*J1050,2)</f>
        <v>0</v>
      </c>
      <c r="L1050" s="171">
        <v>21</v>
      </c>
      <c r="M1050" s="171">
        <f>G1050*(1+L1050/100)</f>
        <v>0</v>
      </c>
      <c r="N1050" s="171">
        <v>2.5000000000000001E-4</v>
      </c>
      <c r="O1050" s="171">
        <f>ROUND(E1050*N1050,2)</f>
        <v>0</v>
      </c>
      <c r="P1050" s="171">
        <v>0</v>
      </c>
      <c r="Q1050" s="171">
        <f>ROUND(E1050*P1050,2)</f>
        <v>0</v>
      </c>
      <c r="R1050" s="171"/>
      <c r="S1050" s="171" t="s">
        <v>181</v>
      </c>
      <c r="T1050" s="172" t="s">
        <v>182</v>
      </c>
      <c r="U1050" s="156">
        <v>0</v>
      </c>
      <c r="V1050" s="156">
        <f>ROUND(E1050*U1050,2)</f>
        <v>0</v>
      </c>
      <c r="W1050" s="156"/>
      <c r="X1050" s="156" t="s">
        <v>183</v>
      </c>
      <c r="Y1050" s="147"/>
      <c r="Z1050" s="147"/>
      <c r="AA1050" s="147"/>
      <c r="AB1050" s="147"/>
      <c r="AC1050" s="147"/>
      <c r="AD1050" s="147"/>
      <c r="AE1050" s="147"/>
      <c r="AF1050" s="147"/>
      <c r="AG1050" s="147" t="s">
        <v>605</v>
      </c>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84" t="s">
        <v>1014</v>
      </c>
      <c r="D1051" s="157"/>
      <c r="E1051" s="158"/>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188</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84" t="s">
        <v>1015</v>
      </c>
      <c r="D1052" s="157"/>
      <c r="E1052" s="158">
        <v>19.5</v>
      </c>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188</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x14ac:dyDescent="0.2">
      <c r="A1053" s="160" t="s">
        <v>176</v>
      </c>
      <c r="B1053" s="161" t="s">
        <v>136</v>
      </c>
      <c r="C1053" s="182" t="s">
        <v>137</v>
      </c>
      <c r="D1053" s="162"/>
      <c r="E1053" s="163"/>
      <c r="F1053" s="164"/>
      <c r="G1053" s="164">
        <f>SUMIF(AG1054:AG1183,"&lt;&gt;NOR",G1054:G1183)</f>
        <v>0</v>
      </c>
      <c r="H1053" s="164"/>
      <c r="I1053" s="164">
        <f>SUM(I1054:I1183)</f>
        <v>0</v>
      </c>
      <c r="J1053" s="164"/>
      <c r="K1053" s="164">
        <f>SUM(K1054:K1183)</f>
        <v>0</v>
      </c>
      <c r="L1053" s="164"/>
      <c r="M1053" s="164">
        <f>SUM(M1054:M1183)</f>
        <v>0</v>
      </c>
      <c r="N1053" s="164"/>
      <c r="O1053" s="164">
        <f>SUM(O1054:O1183)</f>
        <v>0.64</v>
      </c>
      <c r="P1053" s="164"/>
      <c r="Q1053" s="164">
        <f>SUM(Q1054:Q1183)</f>
        <v>0</v>
      </c>
      <c r="R1053" s="164"/>
      <c r="S1053" s="164"/>
      <c r="T1053" s="165"/>
      <c r="U1053" s="159"/>
      <c r="V1053" s="159">
        <f>SUM(V1054:V1183)</f>
        <v>0</v>
      </c>
      <c r="W1053" s="159"/>
      <c r="X1053" s="159"/>
      <c r="AG1053" t="s">
        <v>177</v>
      </c>
    </row>
    <row r="1054" spans="1:60" outlineLevel="1" x14ac:dyDescent="0.2">
      <c r="A1054" s="166">
        <v>179</v>
      </c>
      <c r="B1054" s="167" t="s">
        <v>1018</v>
      </c>
      <c r="C1054" s="183" t="s">
        <v>1019</v>
      </c>
      <c r="D1054" s="168" t="s">
        <v>194</v>
      </c>
      <c r="E1054" s="169">
        <v>3058.3960999999999</v>
      </c>
      <c r="F1054" s="170"/>
      <c r="G1054" s="171">
        <f>ROUND(E1054*F1054,2)</f>
        <v>0</v>
      </c>
      <c r="H1054" s="170"/>
      <c r="I1054" s="171">
        <f>ROUND(E1054*H1054,2)</f>
        <v>0</v>
      </c>
      <c r="J1054" s="170"/>
      <c r="K1054" s="171">
        <f>ROUND(E1054*J1054,2)</f>
        <v>0</v>
      </c>
      <c r="L1054" s="171">
        <v>21</v>
      </c>
      <c r="M1054" s="171">
        <f>G1054*(1+L1054/100)</f>
        <v>0</v>
      </c>
      <c r="N1054" s="171">
        <v>6.9999999999999994E-5</v>
      </c>
      <c r="O1054" s="171">
        <f>ROUND(E1054*N1054,2)</f>
        <v>0.21</v>
      </c>
      <c r="P1054" s="171">
        <v>0</v>
      </c>
      <c r="Q1054" s="171">
        <f>ROUND(E1054*P1054,2)</f>
        <v>0</v>
      </c>
      <c r="R1054" s="171"/>
      <c r="S1054" s="171" t="s">
        <v>181</v>
      </c>
      <c r="T1054" s="172" t="s">
        <v>182</v>
      </c>
      <c r="U1054" s="156">
        <v>0</v>
      </c>
      <c r="V1054" s="156">
        <f>ROUND(E1054*U1054,2)</f>
        <v>0</v>
      </c>
      <c r="W1054" s="156"/>
      <c r="X1054" s="156" t="s">
        <v>183</v>
      </c>
      <c r="Y1054" s="147"/>
      <c r="Z1054" s="147"/>
      <c r="AA1054" s="147"/>
      <c r="AB1054" s="147"/>
      <c r="AC1054" s="147"/>
      <c r="AD1054" s="147"/>
      <c r="AE1054" s="147"/>
      <c r="AF1054" s="147"/>
      <c r="AG1054" s="147" t="s">
        <v>605</v>
      </c>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184" t="s">
        <v>1020</v>
      </c>
      <c r="D1055" s="157"/>
      <c r="E1055" s="158"/>
      <c r="F1055" s="156"/>
      <c r="G1055" s="156"/>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188</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54"/>
      <c r="B1056" s="155"/>
      <c r="C1056" s="184" t="s">
        <v>1021</v>
      </c>
      <c r="D1056" s="157"/>
      <c r="E1056" s="158"/>
      <c r="F1056" s="156"/>
      <c r="G1056" s="156"/>
      <c r="H1056" s="156"/>
      <c r="I1056" s="156"/>
      <c r="J1056" s="156"/>
      <c r="K1056" s="156"/>
      <c r="L1056" s="156"/>
      <c r="M1056" s="156"/>
      <c r="N1056" s="156"/>
      <c r="O1056" s="156"/>
      <c r="P1056" s="156"/>
      <c r="Q1056" s="156"/>
      <c r="R1056" s="156"/>
      <c r="S1056" s="156"/>
      <c r="T1056" s="156"/>
      <c r="U1056" s="156"/>
      <c r="V1056" s="156"/>
      <c r="W1056" s="156"/>
      <c r="X1056" s="156"/>
      <c r="Y1056" s="147"/>
      <c r="Z1056" s="147"/>
      <c r="AA1056" s="147"/>
      <c r="AB1056" s="147"/>
      <c r="AC1056" s="147"/>
      <c r="AD1056" s="147"/>
      <c r="AE1056" s="147"/>
      <c r="AF1056" s="147"/>
      <c r="AG1056" s="147" t="s">
        <v>188</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84" t="s">
        <v>1022</v>
      </c>
      <c r="D1057" s="157"/>
      <c r="E1057" s="158"/>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188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4"/>
      <c r="B1058" s="155"/>
      <c r="C1058" s="184" t="s">
        <v>1023</v>
      </c>
      <c r="D1058" s="157"/>
      <c r="E1058" s="158"/>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188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84" t="s">
        <v>1024</v>
      </c>
      <c r="D1059" s="157"/>
      <c r="E1059" s="158"/>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188</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84" t="s">
        <v>1025</v>
      </c>
      <c r="D1060" s="157"/>
      <c r="E1060" s="158"/>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188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84" t="s">
        <v>1026</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188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84" t="s">
        <v>1027</v>
      </c>
      <c r="D1062" s="157"/>
      <c r="E1062" s="158"/>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188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84" t="s">
        <v>1028</v>
      </c>
      <c r="D1063" s="157"/>
      <c r="E1063" s="158"/>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84" t="s">
        <v>1029</v>
      </c>
      <c r="D1064" s="157"/>
      <c r="E1064" s="158"/>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188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84" t="s">
        <v>1030</v>
      </c>
      <c r="D1065" s="157"/>
      <c r="E1065" s="158"/>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84" t="s">
        <v>1031</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188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84" t="s">
        <v>1032</v>
      </c>
      <c r="D1067" s="157"/>
      <c r="E1067" s="158"/>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188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184" t="s">
        <v>1033</v>
      </c>
      <c r="D1068" s="157"/>
      <c r="E1068" s="158"/>
      <c r="F1068" s="156"/>
      <c r="G1068" s="156"/>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188</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4"/>
      <c r="B1069" s="155"/>
      <c r="C1069" s="184" t="s">
        <v>1034</v>
      </c>
      <c r="D1069" s="157"/>
      <c r="E1069" s="158"/>
      <c r="F1069" s="156"/>
      <c r="G1069" s="156"/>
      <c r="H1069" s="156"/>
      <c r="I1069" s="156"/>
      <c r="J1069" s="156"/>
      <c r="K1069" s="156"/>
      <c r="L1069" s="156"/>
      <c r="M1069" s="156"/>
      <c r="N1069" s="156"/>
      <c r="O1069" s="156"/>
      <c r="P1069" s="156"/>
      <c r="Q1069" s="156"/>
      <c r="R1069" s="156"/>
      <c r="S1069" s="156"/>
      <c r="T1069" s="156"/>
      <c r="U1069" s="156"/>
      <c r="V1069" s="156"/>
      <c r="W1069" s="156"/>
      <c r="X1069" s="156"/>
      <c r="Y1069" s="147"/>
      <c r="Z1069" s="147"/>
      <c r="AA1069" s="147"/>
      <c r="AB1069" s="147"/>
      <c r="AC1069" s="147"/>
      <c r="AD1069" s="147"/>
      <c r="AE1069" s="147"/>
      <c r="AF1069" s="147"/>
      <c r="AG1069" s="147" t="s">
        <v>188</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84" t="s">
        <v>1035</v>
      </c>
      <c r="D1070" s="157"/>
      <c r="E1070" s="158"/>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188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84" t="s">
        <v>1036</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188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84" t="s">
        <v>1037</v>
      </c>
      <c r="D1072" s="157"/>
      <c r="E1072" s="158"/>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84" t="s">
        <v>1038</v>
      </c>
      <c r="D1073" s="157"/>
      <c r="E1073" s="158"/>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188</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84" t="s">
        <v>1039</v>
      </c>
      <c r="D1074" s="157"/>
      <c r="E1074" s="158"/>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188</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84" t="s">
        <v>1040</v>
      </c>
      <c r="D1075" s="157"/>
      <c r="E1075" s="158"/>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188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84" t="s">
        <v>1041</v>
      </c>
      <c r="D1076" s="157"/>
      <c r="E1076" s="158"/>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188</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84" t="s">
        <v>1042</v>
      </c>
      <c r="D1077" s="157"/>
      <c r="E1077" s="158"/>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188</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84" t="s">
        <v>1043</v>
      </c>
      <c r="D1078" s="157"/>
      <c r="E1078" s="158"/>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188</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84" t="s">
        <v>1044</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188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84" t="s">
        <v>1045</v>
      </c>
      <c r="D1080" s="157"/>
      <c r="E1080" s="158"/>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188</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84" t="s">
        <v>1046</v>
      </c>
      <c r="D1081" s="157"/>
      <c r="E1081" s="158"/>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188</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184" t="s">
        <v>1047</v>
      </c>
      <c r="D1082" s="157"/>
      <c r="E1082" s="158"/>
      <c r="F1082" s="156"/>
      <c r="G1082" s="156"/>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188</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4"/>
      <c r="B1083" s="155"/>
      <c r="C1083" s="184" t="s">
        <v>1048</v>
      </c>
      <c r="D1083" s="157"/>
      <c r="E1083" s="158"/>
      <c r="F1083" s="156"/>
      <c r="G1083" s="156"/>
      <c r="H1083" s="156"/>
      <c r="I1083" s="156"/>
      <c r="J1083" s="156"/>
      <c r="K1083" s="156"/>
      <c r="L1083" s="156"/>
      <c r="M1083" s="156"/>
      <c r="N1083" s="156"/>
      <c r="O1083" s="156"/>
      <c r="P1083" s="156"/>
      <c r="Q1083" s="156"/>
      <c r="R1083" s="156"/>
      <c r="S1083" s="156"/>
      <c r="T1083" s="156"/>
      <c r="U1083" s="156"/>
      <c r="V1083" s="156"/>
      <c r="W1083" s="156"/>
      <c r="X1083" s="156"/>
      <c r="Y1083" s="147"/>
      <c r="Z1083" s="147"/>
      <c r="AA1083" s="147"/>
      <c r="AB1083" s="147"/>
      <c r="AC1083" s="147"/>
      <c r="AD1083" s="147"/>
      <c r="AE1083" s="147"/>
      <c r="AF1083" s="147"/>
      <c r="AG1083" s="147" t="s">
        <v>188</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84" t="s">
        <v>1049</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188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84" t="s">
        <v>1050</v>
      </c>
      <c r="D1085" s="157"/>
      <c r="E1085" s="158"/>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84" t="s">
        <v>1051</v>
      </c>
      <c r="D1086" s="157"/>
      <c r="E1086" s="158"/>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188</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84" t="s">
        <v>1052</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188</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84" t="s">
        <v>1053</v>
      </c>
      <c r="D1088" s="157"/>
      <c r="E1088" s="158"/>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188</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84" t="s">
        <v>1054</v>
      </c>
      <c r="D1089" s="157"/>
      <c r="E1089" s="158"/>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188</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84" t="s">
        <v>1055</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188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84" t="s">
        <v>1056</v>
      </c>
      <c r="D1091" s="157"/>
      <c r="E1091" s="158"/>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84" t="s">
        <v>1057</v>
      </c>
      <c r="D1092" s="157"/>
      <c r="E1092" s="158"/>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84" t="s">
        <v>1058</v>
      </c>
      <c r="D1093" s="157"/>
      <c r="E1093" s="158"/>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188</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84" t="s">
        <v>1059</v>
      </c>
      <c r="D1094" s="157"/>
      <c r="E1094" s="158"/>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188</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184" t="s">
        <v>309</v>
      </c>
      <c r="D1095" s="157"/>
      <c r="E1095" s="158"/>
      <c r="F1095" s="156"/>
      <c r="G1095" s="156"/>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188</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4"/>
      <c r="B1096" s="155"/>
      <c r="C1096" s="184" t="s">
        <v>310</v>
      </c>
      <c r="D1096" s="157"/>
      <c r="E1096" s="158"/>
      <c r="F1096" s="156"/>
      <c r="G1096" s="156"/>
      <c r="H1096" s="156"/>
      <c r="I1096" s="156"/>
      <c r="J1096" s="156"/>
      <c r="K1096" s="156"/>
      <c r="L1096" s="156"/>
      <c r="M1096" s="156"/>
      <c r="N1096" s="156"/>
      <c r="O1096" s="156"/>
      <c r="P1096" s="156"/>
      <c r="Q1096" s="156"/>
      <c r="R1096" s="156"/>
      <c r="S1096" s="156"/>
      <c r="T1096" s="156"/>
      <c r="U1096" s="156"/>
      <c r="V1096" s="156"/>
      <c r="W1096" s="156"/>
      <c r="X1096" s="156"/>
      <c r="Y1096" s="147"/>
      <c r="Z1096" s="147"/>
      <c r="AA1096" s="147"/>
      <c r="AB1096" s="147"/>
      <c r="AC1096" s="147"/>
      <c r="AD1096" s="147"/>
      <c r="AE1096" s="147"/>
      <c r="AF1096" s="147"/>
      <c r="AG1096" s="147" t="s">
        <v>188</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84" t="s">
        <v>311</v>
      </c>
      <c r="D1097" s="157"/>
      <c r="E1097" s="158"/>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188</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84" t="s">
        <v>312</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188</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84" t="s">
        <v>313</v>
      </c>
      <c r="D1099" s="157"/>
      <c r="E1099" s="158"/>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188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84" t="s">
        <v>314</v>
      </c>
      <c r="D1100" s="157"/>
      <c r="E1100" s="158"/>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188</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84" t="s">
        <v>315</v>
      </c>
      <c r="D1101" s="157"/>
      <c r="E1101" s="158"/>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188</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84" t="s">
        <v>316</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188</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84" t="s">
        <v>317</v>
      </c>
      <c r="D1103" s="157"/>
      <c r="E1103" s="158"/>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188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84" t="s">
        <v>318</v>
      </c>
      <c r="D1104" s="157"/>
      <c r="E1104" s="158"/>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188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84" t="s">
        <v>319</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188</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84" t="s">
        <v>320</v>
      </c>
      <c r="D1106" s="157"/>
      <c r="E1106" s="158"/>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188</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84" t="s">
        <v>321</v>
      </c>
      <c r="D1107" s="157"/>
      <c r="E1107" s="158"/>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188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84" t="s">
        <v>322</v>
      </c>
      <c r="D1108" s="157"/>
      <c r="E1108" s="158"/>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188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84" t="s">
        <v>323</v>
      </c>
      <c r="D1109" s="157"/>
      <c r="E1109" s="158"/>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188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184" t="s">
        <v>324</v>
      </c>
      <c r="D1110" s="157"/>
      <c r="E1110" s="158"/>
      <c r="F1110" s="156"/>
      <c r="G1110" s="156"/>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188</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54"/>
      <c r="B1111" s="155"/>
      <c r="C1111" s="184" t="s">
        <v>325</v>
      </c>
      <c r="D1111" s="157"/>
      <c r="E1111" s="158"/>
      <c r="F1111" s="156"/>
      <c r="G1111" s="156"/>
      <c r="H1111" s="156"/>
      <c r="I1111" s="156"/>
      <c r="J1111" s="156"/>
      <c r="K1111" s="156"/>
      <c r="L1111" s="156"/>
      <c r="M1111" s="156"/>
      <c r="N1111" s="156"/>
      <c r="O1111" s="156"/>
      <c r="P1111" s="156"/>
      <c r="Q1111" s="156"/>
      <c r="R1111" s="156"/>
      <c r="S1111" s="156"/>
      <c r="T1111" s="156"/>
      <c r="U1111" s="156"/>
      <c r="V1111" s="156"/>
      <c r="W1111" s="156"/>
      <c r="X1111" s="156"/>
      <c r="Y1111" s="147"/>
      <c r="Z1111" s="147"/>
      <c r="AA1111" s="147"/>
      <c r="AB1111" s="147"/>
      <c r="AC1111" s="147"/>
      <c r="AD1111" s="147"/>
      <c r="AE1111" s="147"/>
      <c r="AF1111" s="147"/>
      <c r="AG1111" s="147" t="s">
        <v>188</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84" t="s">
        <v>326</v>
      </c>
      <c r="D1112" s="157"/>
      <c r="E1112" s="158"/>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188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84" t="s">
        <v>323</v>
      </c>
      <c r="D1113" s="157"/>
      <c r="E1113" s="158"/>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188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84" t="s">
        <v>322</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188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84" t="s">
        <v>327</v>
      </c>
      <c r="D1115" s="157"/>
      <c r="E1115" s="158"/>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188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84" t="s">
        <v>328</v>
      </c>
      <c r="D1116" s="157"/>
      <c r="E1116" s="158"/>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188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84" t="s">
        <v>1060</v>
      </c>
      <c r="D1117" s="157"/>
      <c r="E1117" s="158"/>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188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84" t="s">
        <v>1061</v>
      </c>
      <c r="D1118" s="157"/>
      <c r="E1118" s="158">
        <v>3058.4</v>
      </c>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188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66">
        <v>180</v>
      </c>
      <c r="B1119" s="167" t="s">
        <v>1062</v>
      </c>
      <c r="C1119" s="183" t="s">
        <v>1063</v>
      </c>
      <c r="D1119" s="168" t="s">
        <v>194</v>
      </c>
      <c r="E1119" s="169">
        <v>3058.3960999999999</v>
      </c>
      <c r="F1119" s="170"/>
      <c r="G1119" s="171">
        <f>ROUND(E1119*F1119,2)</f>
        <v>0</v>
      </c>
      <c r="H1119" s="170"/>
      <c r="I1119" s="171">
        <f>ROUND(E1119*H1119,2)</f>
        <v>0</v>
      </c>
      <c r="J1119" s="170"/>
      <c r="K1119" s="171">
        <f>ROUND(E1119*J1119,2)</f>
        <v>0</v>
      </c>
      <c r="L1119" s="171">
        <v>21</v>
      </c>
      <c r="M1119" s="171">
        <f>G1119*(1+L1119/100)</f>
        <v>0</v>
      </c>
      <c r="N1119" s="171">
        <v>1.3999999999999999E-4</v>
      </c>
      <c r="O1119" s="171">
        <f>ROUND(E1119*N1119,2)</f>
        <v>0.43</v>
      </c>
      <c r="P1119" s="171">
        <v>0</v>
      </c>
      <c r="Q1119" s="171">
        <f>ROUND(E1119*P1119,2)</f>
        <v>0</v>
      </c>
      <c r="R1119" s="171"/>
      <c r="S1119" s="171" t="s">
        <v>181</v>
      </c>
      <c r="T1119" s="172" t="s">
        <v>182</v>
      </c>
      <c r="U1119" s="156">
        <v>0</v>
      </c>
      <c r="V1119" s="156">
        <f>ROUND(E1119*U1119,2)</f>
        <v>0</v>
      </c>
      <c r="W1119" s="156"/>
      <c r="X1119" s="156" t="s">
        <v>183</v>
      </c>
      <c r="Y1119" s="147"/>
      <c r="Z1119" s="147"/>
      <c r="AA1119" s="147"/>
      <c r="AB1119" s="147"/>
      <c r="AC1119" s="147"/>
      <c r="AD1119" s="147"/>
      <c r="AE1119" s="147"/>
      <c r="AF1119" s="147"/>
      <c r="AG1119" s="147" t="s">
        <v>605</v>
      </c>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84" t="s">
        <v>1020</v>
      </c>
      <c r="D1120" s="157"/>
      <c r="E1120" s="158"/>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188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184" t="s">
        <v>1021</v>
      </c>
      <c r="D1121" s="157"/>
      <c r="E1121" s="158"/>
      <c r="F1121" s="156"/>
      <c r="G1121" s="156"/>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188</v>
      </c>
      <c r="AH1121" s="147">
        <v>0</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54"/>
      <c r="B1122" s="155"/>
      <c r="C1122" s="184" t="s">
        <v>1022</v>
      </c>
      <c r="D1122" s="157"/>
      <c r="E1122" s="158"/>
      <c r="F1122" s="156"/>
      <c r="G1122" s="156"/>
      <c r="H1122" s="156"/>
      <c r="I1122" s="156"/>
      <c r="J1122" s="156"/>
      <c r="K1122" s="156"/>
      <c r="L1122" s="156"/>
      <c r="M1122" s="156"/>
      <c r="N1122" s="156"/>
      <c r="O1122" s="156"/>
      <c r="P1122" s="156"/>
      <c r="Q1122" s="156"/>
      <c r="R1122" s="156"/>
      <c r="S1122" s="156"/>
      <c r="T1122" s="156"/>
      <c r="U1122" s="156"/>
      <c r="V1122" s="156"/>
      <c r="W1122" s="156"/>
      <c r="X1122" s="156"/>
      <c r="Y1122" s="147"/>
      <c r="Z1122" s="147"/>
      <c r="AA1122" s="147"/>
      <c r="AB1122" s="147"/>
      <c r="AC1122" s="147"/>
      <c r="AD1122" s="147"/>
      <c r="AE1122" s="147"/>
      <c r="AF1122" s="147"/>
      <c r="AG1122" s="147" t="s">
        <v>188</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184" t="s">
        <v>1023</v>
      </c>
      <c r="D1123" s="157"/>
      <c r="E1123" s="158"/>
      <c r="F1123" s="156"/>
      <c r="G1123" s="156"/>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84" t="s">
        <v>1024</v>
      </c>
      <c r="D1124" s="157"/>
      <c r="E1124" s="158"/>
      <c r="F1124" s="156"/>
      <c r="G1124" s="156"/>
      <c r="H1124" s="156"/>
      <c r="I1124" s="156"/>
      <c r="J1124" s="156"/>
      <c r="K1124" s="156"/>
      <c r="L1124" s="156"/>
      <c r="M1124" s="156"/>
      <c r="N1124" s="156"/>
      <c r="O1124" s="156"/>
      <c r="P1124" s="156"/>
      <c r="Q1124" s="156"/>
      <c r="R1124" s="156"/>
      <c r="S1124" s="156"/>
      <c r="T1124" s="156"/>
      <c r="U1124" s="156"/>
      <c r="V1124" s="156"/>
      <c r="W1124" s="156"/>
      <c r="X1124" s="156"/>
      <c r="Y1124" s="147"/>
      <c r="Z1124" s="147"/>
      <c r="AA1124" s="147"/>
      <c r="AB1124" s="147"/>
      <c r="AC1124" s="147"/>
      <c r="AD1124" s="147"/>
      <c r="AE1124" s="147"/>
      <c r="AF1124" s="147"/>
      <c r="AG1124" s="147" t="s">
        <v>188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x14ac:dyDescent="0.2">
      <c r="A1125" s="154"/>
      <c r="B1125" s="155"/>
      <c r="C1125" s="184" t="s">
        <v>1025</v>
      </c>
      <c r="D1125" s="157"/>
      <c r="E1125" s="158"/>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188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184" t="s">
        <v>1026</v>
      </c>
      <c r="D1126" s="157"/>
      <c r="E1126" s="158"/>
      <c r="F1126" s="156"/>
      <c r="G1126" s="156"/>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188</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
      <c r="A1127" s="154"/>
      <c r="B1127" s="155"/>
      <c r="C1127" s="184" t="s">
        <v>1027</v>
      </c>
      <c r="D1127" s="157"/>
      <c r="E1127" s="158"/>
      <c r="F1127" s="156"/>
      <c r="G1127" s="156"/>
      <c r="H1127" s="156"/>
      <c r="I1127" s="156"/>
      <c r="J1127" s="156"/>
      <c r="K1127" s="156"/>
      <c r="L1127" s="156"/>
      <c r="M1127" s="156"/>
      <c r="N1127" s="156"/>
      <c r="O1127" s="156"/>
      <c r="P1127" s="156"/>
      <c r="Q1127" s="156"/>
      <c r="R1127" s="156"/>
      <c r="S1127" s="156"/>
      <c r="T1127" s="156"/>
      <c r="U1127" s="156"/>
      <c r="V1127" s="156"/>
      <c r="W1127" s="156"/>
      <c r="X1127" s="156"/>
      <c r="Y1127" s="147"/>
      <c r="Z1127" s="147"/>
      <c r="AA1127" s="147"/>
      <c r="AB1127" s="147"/>
      <c r="AC1127" s="147"/>
      <c r="AD1127" s="147"/>
      <c r="AE1127" s="147"/>
      <c r="AF1127" s="147"/>
      <c r="AG1127" s="147" t="s">
        <v>188</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x14ac:dyDescent="0.2">
      <c r="A1128" s="154"/>
      <c r="B1128" s="155"/>
      <c r="C1128" s="184" t="s">
        <v>1028</v>
      </c>
      <c r="D1128" s="157"/>
      <c r="E1128" s="158"/>
      <c r="F1128" s="156"/>
      <c r="G1128" s="156"/>
      <c r="H1128" s="156"/>
      <c r="I1128" s="156"/>
      <c r="J1128" s="156"/>
      <c r="K1128" s="156"/>
      <c r="L1128" s="156"/>
      <c r="M1128" s="156"/>
      <c r="N1128" s="156"/>
      <c r="O1128" s="156"/>
      <c r="P1128" s="156"/>
      <c r="Q1128" s="156"/>
      <c r="R1128" s="156"/>
      <c r="S1128" s="156"/>
      <c r="T1128" s="156"/>
      <c r="U1128" s="156"/>
      <c r="V1128" s="156"/>
      <c r="W1128" s="156"/>
      <c r="X1128" s="156"/>
      <c r="Y1128" s="147"/>
      <c r="Z1128" s="147"/>
      <c r="AA1128" s="147"/>
      <c r="AB1128" s="147"/>
      <c r="AC1128" s="147"/>
      <c r="AD1128" s="147"/>
      <c r="AE1128" s="147"/>
      <c r="AF1128" s="147"/>
      <c r="AG1128" s="147" t="s">
        <v>188</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84" t="s">
        <v>1029</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188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84" t="s">
        <v>1030</v>
      </c>
      <c r="D1130" s="157"/>
      <c r="E1130" s="158"/>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188</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84" t="s">
        <v>1031</v>
      </c>
      <c r="D1131" s="157"/>
      <c r="E1131" s="158"/>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188</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184" t="s">
        <v>1032</v>
      </c>
      <c r="D1132" s="157"/>
      <c r="E1132" s="158"/>
      <c r="F1132" s="156"/>
      <c r="G1132" s="156"/>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188</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x14ac:dyDescent="0.2">
      <c r="A1133" s="154"/>
      <c r="B1133" s="155"/>
      <c r="C1133" s="184" t="s">
        <v>1033</v>
      </c>
      <c r="D1133" s="157"/>
      <c r="E1133" s="158"/>
      <c r="F1133" s="156"/>
      <c r="G1133" s="156"/>
      <c r="H1133" s="156"/>
      <c r="I1133" s="156"/>
      <c r="J1133" s="156"/>
      <c r="K1133" s="156"/>
      <c r="L1133" s="156"/>
      <c r="M1133" s="156"/>
      <c r="N1133" s="156"/>
      <c r="O1133" s="156"/>
      <c r="P1133" s="156"/>
      <c r="Q1133" s="156"/>
      <c r="R1133" s="156"/>
      <c r="S1133" s="156"/>
      <c r="T1133" s="156"/>
      <c r="U1133" s="156"/>
      <c r="V1133" s="156"/>
      <c r="W1133" s="156"/>
      <c r="X1133" s="156"/>
      <c r="Y1133" s="147"/>
      <c r="Z1133" s="147"/>
      <c r="AA1133" s="147"/>
      <c r="AB1133" s="147"/>
      <c r="AC1133" s="147"/>
      <c r="AD1133" s="147"/>
      <c r="AE1133" s="147"/>
      <c r="AF1133" s="147"/>
      <c r="AG1133" s="147" t="s">
        <v>188</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x14ac:dyDescent="0.2">
      <c r="A1134" s="154"/>
      <c r="B1134" s="155"/>
      <c r="C1134" s="184" t="s">
        <v>1034</v>
      </c>
      <c r="D1134" s="157"/>
      <c r="E1134" s="158"/>
      <c r="F1134" s="156"/>
      <c r="G1134" s="156"/>
      <c r="H1134" s="156"/>
      <c r="I1134" s="156"/>
      <c r="J1134" s="156"/>
      <c r="K1134" s="156"/>
      <c r="L1134" s="156"/>
      <c r="M1134" s="156"/>
      <c r="N1134" s="156"/>
      <c r="O1134" s="156"/>
      <c r="P1134" s="156"/>
      <c r="Q1134" s="156"/>
      <c r="R1134" s="156"/>
      <c r="S1134" s="156"/>
      <c r="T1134" s="156"/>
      <c r="U1134" s="156"/>
      <c r="V1134" s="156"/>
      <c r="W1134" s="156"/>
      <c r="X1134" s="156"/>
      <c r="Y1134" s="147"/>
      <c r="Z1134" s="147"/>
      <c r="AA1134" s="147"/>
      <c r="AB1134" s="147"/>
      <c r="AC1134" s="147"/>
      <c r="AD1134" s="147"/>
      <c r="AE1134" s="147"/>
      <c r="AF1134" s="147"/>
      <c r="AG1134" s="147" t="s">
        <v>188</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84" t="s">
        <v>1035</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188</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84" t="s">
        <v>1036</v>
      </c>
      <c r="D1136" s="157"/>
      <c r="E1136" s="158"/>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188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84" t="s">
        <v>1037</v>
      </c>
      <c r="D1137" s="157"/>
      <c r="E1137" s="158"/>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188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184" t="s">
        <v>1038</v>
      </c>
      <c r="D1138" s="157"/>
      <c r="E1138" s="158"/>
      <c r="F1138" s="156"/>
      <c r="G1138" s="156"/>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188</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4"/>
      <c r="B1139" s="155"/>
      <c r="C1139" s="184" t="s">
        <v>1039</v>
      </c>
      <c r="D1139" s="157"/>
      <c r="E1139" s="158"/>
      <c r="F1139" s="156"/>
      <c r="G1139" s="156"/>
      <c r="H1139" s="156"/>
      <c r="I1139" s="156"/>
      <c r="J1139" s="156"/>
      <c r="K1139" s="156"/>
      <c r="L1139" s="156"/>
      <c r="M1139" s="156"/>
      <c r="N1139" s="156"/>
      <c r="O1139" s="156"/>
      <c r="P1139" s="156"/>
      <c r="Q1139" s="156"/>
      <c r="R1139" s="156"/>
      <c r="S1139" s="156"/>
      <c r="T1139" s="156"/>
      <c r="U1139" s="156"/>
      <c r="V1139" s="156"/>
      <c r="W1139" s="156"/>
      <c r="X1139" s="156"/>
      <c r="Y1139" s="147"/>
      <c r="Z1139" s="147"/>
      <c r="AA1139" s="147"/>
      <c r="AB1139" s="147"/>
      <c r="AC1139" s="147"/>
      <c r="AD1139" s="147"/>
      <c r="AE1139" s="147"/>
      <c r="AF1139" s="147"/>
      <c r="AG1139" s="147" t="s">
        <v>188</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84" t="s">
        <v>1040</v>
      </c>
      <c r="D1140" s="157"/>
      <c r="E1140" s="158"/>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188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84" t="s">
        <v>1041</v>
      </c>
      <c r="D1141" s="157"/>
      <c r="E1141" s="158"/>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188</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84" t="s">
        <v>1042</v>
      </c>
      <c r="D1142" s="157"/>
      <c r="E1142" s="158"/>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184" t="s">
        <v>1043</v>
      </c>
      <c r="D1143" s="157"/>
      <c r="E1143" s="158"/>
      <c r="F1143" s="156"/>
      <c r="G1143" s="156"/>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188</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54"/>
      <c r="B1144" s="155"/>
      <c r="C1144" s="184" t="s">
        <v>1044</v>
      </c>
      <c r="D1144" s="157"/>
      <c r="E1144" s="158"/>
      <c r="F1144" s="156"/>
      <c r="G1144" s="156"/>
      <c r="H1144" s="156"/>
      <c r="I1144" s="156"/>
      <c r="J1144" s="156"/>
      <c r="K1144" s="156"/>
      <c r="L1144" s="156"/>
      <c r="M1144" s="156"/>
      <c r="N1144" s="156"/>
      <c r="O1144" s="156"/>
      <c r="P1144" s="156"/>
      <c r="Q1144" s="156"/>
      <c r="R1144" s="156"/>
      <c r="S1144" s="156"/>
      <c r="T1144" s="156"/>
      <c r="U1144" s="156"/>
      <c r="V1144" s="156"/>
      <c r="W1144" s="156"/>
      <c r="X1144" s="156"/>
      <c r="Y1144" s="147"/>
      <c r="Z1144" s="147"/>
      <c r="AA1144" s="147"/>
      <c r="AB1144" s="147"/>
      <c r="AC1144" s="147"/>
      <c r="AD1144" s="147"/>
      <c r="AE1144" s="147"/>
      <c r="AF1144" s="147"/>
      <c r="AG1144" s="147" t="s">
        <v>188</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54"/>
      <c r="B1145" s="155"/>
      <c r="C1145" s="184" t="s">
        <v>1045</v>
      </c>
      <c r="D1145" s="157"/>
      <c r="E1145" s="158"/>
      <c r="F1145" s="156"/>
      <c r="G1145" s="156"/>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188</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
      <c r="A1146" s="154"/>
      <c r="B1146" s="155"/>
      <c r="C1146" s="184" t="s">
        <v>1046</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188</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84" t="s">
        <v>1047</v>
      </c>
      <c r="D1147" s="157"/>
      <c r="E1147" s="158"/>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188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184" t="s">
        <v>1048</v>
      </c>
      <c r="D1148" s="157"/>
      <c r="E1148" s="158"/>
      <c r="F1148" s="156"/>
      <c r="G1148" s="156"/>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188</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4"/>
      <c r="B1149" s="155"/>
      <c r="C1149" s="184" t="s">
        <v>1049</v>
      </c>
      <c r="D1149" s="157"/>
      <c r="E1149" s="158"/>
      <c r="F1149" s="156"/>
      <c r="G1149" s="156"/>
      <c r="H1149" s="156"/>
      <c r="I1149" s="156"/>
      <c r="J1149" s="156"/>
      <c r="K1149" s="156"/>
      <c r="L1149" s="156"/>
      <c r="M1149" s="156"/>
      <c r="N1149" s="156"/>
      <c r="O1149" s="156"/>
      <c r="P1149" s="156"/>
      <c r="Q1149" s="156"/>
      <c r="R1149" s="156"/>
      <c r="S1149" s="156"/>
      <c r="T1149" s="156"/>
      <c r="U1149" s="156"/>
      <c r="V1149" s="156"/>
      <c r="W1149" s="156"/>
      <c r="X1149" s="156"/>
      <c r="Y1149" s="147"/>
      <c r="Z1149" s="147"/>
      <c r="AA1149" s="147"/>
      <c r="AB1149" s="147"/>
      <c r="AC1149" s="147"/>
      <c r="AD1149" s="147"/>
      <c r="AE1149" s="147"/>
      <c r="AF1149" s="147"/>
      <c r="AG1149" s="147" t="s">
        <v>188</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
      <c r="A1150" s="154"/>
      <c r="B1150" s="155"/>
      <c r="C1150" s="184" t="s">
        <v>1050</v>
      </c>
      <c r="D1150" s="157"/>
      <c r="E1150" s="158"/>
      <c r="F1150" s="156"/>
      <c r="G1150" s="156"/>
      <c r="H1150" s="156"/>
      <c r="I1150" s="156"/>
      <c r="J1150" s="156"/>
      <c r="K1150" s="156"/>
      <c r="L1150" s="156"/>
      <c r="M1150" s="156"/>
      <c r="N1150" s="156"/>
      <c r="O1150" s="156"/>
      <c r="P1150" s="156"/>
      <c r="Q1150" s="156"/>
      <c r="R1150" s="156"/>
      <c r="S1150" s="156"/>
      <c r="T1150" s="156"/>
      <c r="U1150" s="156"/>
      <c r="V1150" s="156"/>
      <c r="W1150" s="156"/>
      <c r="X1150" s="156"/>
      <c r="Y1150" s="147"/>
      <c r="Z1150" s="147"/>
      <c r="AA1150" s="147"/>
      <c r="AB1150" s="147"/>
      <c r="AC1150" s="147"/>
      <c r="AD1150" s="147"/>
      <c r="AE1150" s="147"/>
      <c r="AF1150" s="147"/>
      <c r="AG1150" s="147" t="s">
        <v>188</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184" t="s">
        <v>1051</v>
      </c>
      <c r="D1151" s="157"/>
      <c r="E1151" s="158"/>
      <c r="F1151" s="156"/>
      <c r="G1151" s="156"/>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188</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4"/>
      <c r="B1152" s="155"/>
      <c r="C1152" s="184" t="s">
        <v>1052</v>
      </c>
      <c r="D1152" s="157"/>
      <c r="E1152" s="158"/>
      <c r="F1152" s="156"/>
      <c r="G1152" s="156"/>
      <c r="H1152" s="156"/>
      <c r="I1152" s="156"/>
      <c r="J1152" s="156"/>
      <c r="K1152" s="156"/>
      <c r="L1152" s="156"/>
      <c r="M1152" s="156"/>
      <c r="N1152" s="156"/>
      <c r="O1152" s="156"/>
      <c r="P1152" s="156"/>
      <c r="Q1152" s="156"/>
      <c r="R1152" s="156"/>
      <c r="S1152" s="156"/>
      <c r="T1152" s="156"/>
      <c r="U1152" s="156"/>
      <c r="V1152" s="156"/>
      <c r="W1152" s="156"/>
      <c r="X1152" s="156"/>
      <c r="Y1152" s="147"/>
      <c r="Z1152" s="147"/>
      <c r="AA1152" s="147"/>
      <c r="AB1152" s="147"/>
      <c r="AC1152" s="147"/>
      <c r="AD1152" s="147"/>
      <c r="AE1152" s="147"/>
      <c r="AF1152" s="147"/>
      <c r="AG1152" s="147" t="s">
        <v>188</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184" t="s">
        <v>1053</v>
      </c>
      <c r="D1153" s="157"/>
      <c r="E1153" s="158"/>
      <c r="F1153" s="156"/>
      <c r="G1153" s="156"/>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188</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4"/>
      <c r="B1154" s="155"/>
      <c r="C1154" s="184" t="s">
        <v>1054</v>
      </c>
      <c r="D1154" s="157"/>
      <c r="E1154" s="158"/>
      <c r="F1154" s="156"/>
      <c r="G1154" s="156"/>
      <c r="H1154" s="156"/>
      <c r="I1154" s="156"/>
      <c r="J1154" s="156"/>
      <c r="K1154" s="156"/>
      <c r="L1154" s="156"/>
      <c r="M1154" s="156"/>
      <c r="N1154" s="156"/>
      <c r="O1154" s="156"/>
      <c r="P1154" s="156"/>
      <c r="Q1154" s="156"/>
      <c r="R1154" s="156"/>
      <c r="S1154" s="156"/>
      <c r="T1154" s="156"/>
      <c r="U1154" s="156"/>
      <c r="V1154" s="156"/>
      <c r="W1154" s="156"/>
      <c r="X1154" s="156"/>
      <c r="Y1154" s="147"/>
      <c r="Z1154" s="147"/>
      <c r="AA1154" s="147"/>
      <c r="AB1154" s="147"/>
      <c r="AC1154" s="147"/>
      <c r="AD1154" s="147"/>
      <c r="AE1154" s="147"/>
      <c r="AF1154" s="147"/>
      <c r="AG1154" s="147" t="s">
        <v>188</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184" t="s">
        <v>1055</v>
      </c>
      <c r="D1155" s="157"/>
      <c r="E1155" s="158"/>
      <c r="F1155" s="156"/>
      <c r="G1155" s="156"/>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188</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4"/>
      <c r="B1156" s="155"/>
      <c r="C1156" s="184" t="s">
        <v>1056</v>
      </c>
      <c r="D1156" s="157"/>
      <c r="E1156" s="158"/>
      <c r="F1156" s="156"/>
      <c r="G1156" s="156"/>
      <c r="H1156" s="156"/>
      <c r="I1156" s="156"/>
      <c r="J1156" s="156"/>
      <c r="K1156" s="156"/>
      <c r="L1156" s="156"/>
      <c r="M1156" s="156"/>
      <c r="N1156" s="156"/>
      <c r="O1156" s="156"/>
      <c r="P1156" s="156"/>
      <c r="Q1156" s="156"/>
      <c r="R1156" s="156"/>
      <c r="S1156" s="156"/>
      <c r="T1156" s="156"/>
      <c r="U1156" s="156"/>
      <c r="V1156" s="156"/>
      <c r="W1156" s="156"/>
      <c r="X1156" s="156"/>
      <c r="Y1156" s="147"/>
      <c r="Z1156" s="147"/>
      <c r="AA1156" s="147"/>
      <c r="AB1156" s="147"/>
      <c r="AC1156" s="147"/>
      <c r="AD1156" s="147"/>
      <c r="AE1156" s="147"/>
      <c r="AF1156" s="147"/>
      <c r="AG1156" s="147" t="s">
        <v>188</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184" t="s">
        <v>1057</v>
      </c>
      <c r="D1157" s="157"/>
      <c r="E1157" s="158"/>
      <c r="F1157" s="156"/>
      <c r="G1157" s="156"/>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188</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54"/>
      <c r="B1158" s="155"/>
      <c r="C1158" s="184" t="s">
        <v>1058</v>
      </c>
      <c r="D1158" s="157"/>
      <c r="E1158" s="158"/>
      <c r="F1158" s="156"/>
      <c r="G1158" s="156"/>
      <c r="H1158" s="156"/>
      <c r="I1158" s="156"/>
      <c r="J1158" s="156"/>
      <c r="K1158" s="156"/>
      <c r="L1158" s="156"/>
      <c r="M1158" s="156"/>
      <c r="N1158" s="156"/>
      <c r="O1158" s="156"/>
      <c r="P1158" s="156"/>
      <c r="Q1158" s="156"/>
      <c r="R1158" s="156"/>
      <c r="S1158" s="156"/>
      <c r="T1158" s="156"/>
      <c r="U1158" s="156"/>
      <c r="V1158" s="156"/>
      <c r="W1158" s="156"/>
      <c r="X1158" s="156"/>
      <c r="Y1158" s="147"/>
      <c r="Z1158" s="147"/>
      <c r="AA1158" s="147"/>
      <c r="AB1158" s="147"/>
      <c r="AC1158" s="147"/>
      <c r="AD1158" s="147"/>
      <c r="AE1158" s="147"/>
      <c r="AF1158" s="147"/>
      <c r="AG1158" s="147" t="s">
        <v>188</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184" t="s">
        <v>1059</v>
      </c>
      <c r="D1159" s="157"/>
      <c r="E1159" s="158"/>
      <c r="F1159" s="156"/>
      <c r="G1159" s="156"/>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188</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4"/>
      <c r="B1160" s="155"/>
      <c r="C1160" s="184" t="s">
        <v>309</v>
      </c>
      <c r="D1160" s="157"/>
      <c r="E1160" s="158"/>
      <c r="F1160" s="156"/>
      <c r="G1160" s="156"/>
      <c r="H1160" s="156"/>
      <c r="I1160" s="156"/>
      <c r="J1160" s="156"/>
      <c r="K1160" s="156"/>
      <c r="L1160" s="156"/>
      <c r="M1160" s="156"/>
      <c r="N1160" s="156"/>
      <c r="O1160" s="156"/>
      <c r="P1160" s="156"/>
      <c r="Q1160" s="156"/>
      <c r="R1160" s="156"/>
      <c r="S1160" s="156"/>
      <c r="T1160" s="156"/>
      <c r="U1160" s="156"/>
      <c r="V1160" s="156"/>
      <c r="W1160" s="156"/>
      <c r="X1160" s="156"/>
      <c r="Y1160" s="147"/>
      <c r="Z1160" s="147"/>
      <c r="AA1160" s="147"/>
      <c r="AB1160" s="147"/>
      <c r="AC1160" s="147"/>
      <c r="AD1160" s="147"/>
      <c r="AE1160" s="147"/>
      <c r="AF1160" s="147"/>
      <c r="AG1160" s="147" t="s">
        <v>188</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184" t="s">
        <v>310</v>
      </c>
      <c r="D1161" s="157"/>
      <c r="E1161" s="158"/>
      <c r="F1161" s="156"/>
      <c r="G1161" s="156"/>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188</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4"/>
      <c r="B1162" s="155"/>
      <c r="C1162" s="184" t="s">
        <v>311</v>
      </c>
      <c r="D1162" s="157"/>
      <c r="E1162" s="158"/>
      <c r="F1162" s="156"/>
      <c r="G1162" s="156"/>
      <c r="H1162" s="156"/>
      <c r="I1162" s="156"/>
      <c r="J1162" s="156"/>
      <c r="K1162" s="156"/>
      <c r="L1162" s="156"/>
      <c r="M1162" s="156"/>
      <c r="N1162" s="156"/>
      <c r="O1162" s="156"/>
      <c r="P1162" s="156"/>
      <c r="Q1162" s="156"/>
      <c r="R1162" s="156"/>
      <c r="S1162" s="156"/>
      <c r="T1162" s="156"/>
      <c r="U1162" s="156"/>
      <c r="V1162" s="156"/>
      <c r="W1162" s="156"/>
      <c r="X1162" s="156"/>
      <c r="Y1162" s="147"/>
      <c r="Z1162" s="147"/>
      <c r="AA1162" s="147"/>
      <c r="AB1162" s="147"/>
      <c r="AC1162" s="147"/>
      <c r="AD1162" s="147"/>
      <c r="AE1162" s="147"/>
      <c r="AF1162" s="147"/>
      <c r="AG1162" s="147" t="s">
        <v>188</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184" t="s">
        <v>312</v>
      </c>
      <c r="D1163" s="157"/>
      <c r="E1163" s="158"/>
      <c r="F1163" s="156"/>
      <c r="G1163" s="156"/>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188</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4"/>
      <c r="B1164" s="155"/>
      <c r="C1164" s="184" t="s">
        <v>313</v>
      </c>
      <c r="D1164" s="157"/>
      <c r="E1164" s="158"/>
      <c r="F1164" s="156"/>
      <c r="G1164" s="156"/>
      <c r="H1164" s="156"/>
      <c r="I1164" s="156"/>
      <c r="J1164" s="156"/>
      <c r="K1164" s="156"/>
      <c r="L1164" s="156"/>
      <c r="M1164" s="156"/>
      <c r="N1164" s="156"/>
      <c r="O1164" s="156"/>
      <c r="P1164" s="156"/>
      <c r="Q1164" s="156"/>
      <c r="R1164" s="156"/>
      <c r="S1164" s="156"/>
      <c r="T1164" s="156"/>
      <c r="U1164" s="156"/>
      <c r="V1164" s="156"/>
      <c r="W1164" s="156"/>
      <c r="X1164" s="156"/>
      <c r="Y1164" s="147"/>
      <c r="Z1164" s="147"/>
      <c r="AA1164" s="147"/>
      <c r="AB1164" s="147"/>
      <c r="AC1164" s="147"/>
      <c r="AD1164" s="147"/>
      <c r="AE1164" s="147"/>
      <c r="AF1164" s="147"/>
      <c r="AG1164" s="147" t="s">
        <v>188</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184" t="s">
        <v>314</v>
      </c>
      <c r="D1165" s="157"/>
      <c r="E1165" s="158"/>
      <c r="F1165" s="156"/>
      <c r="G1165" s="156"/>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188</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54"/>
      <c r="B1166" s="155"/>
      <c r="C1166" s="184" t="s">
        <v>315</v>
      </c>
      <c r="D1166" s="157"/>
      <c r="E1166" s="158"/>
      <c r="F1166" s="156"/>
      <c r="G1166" s="156"/>
      <c r="H1166" s="156"/>
      <c r="I1166" s="156"/>
      <c r="J1166" s="156"/>
      <c r="K1166" s="156"/>
      <c r="L1166" s="156"/>
      <c r="M1166" s="156"/>
      <c r="N1166" s="156"/>
      <c r="O1166" s="156"/>
      <c r="P1166" s="156"/>
      <c r="Q1166" s="156"/>
      <c r="R1166" s="156"/>
      <c r="S1166" s="156"/>
      <c r="T1166" s="156"/>
      <c r="U1166" s="156"/>
      <c r="V1166" s="156"/>
      <c r="W1166" s="156"/>
      <c r="X1166" s="156"/>
      <c r="Y1166" s="147"/>
      <c r="Z1166" s="147"/>
      <c r="AA1166" s="147"/>
      <c r="AB1166" s="147"/>
      <c r="AC1166" s="147"/>
      <c r="AD1166" s="147"/>
      <c r="AE1166" s="147"/>
      <c r="AF1166" s="147"/>
      <c r="AG1166" s="147" t="s">
        <v>188</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184" t="s">
        <v>316</v>
      </c>
      <c r="D1167" s="157"/>
      <c r="E1167" s="158"/>
      <c r="F1167" s="156"/>
      <c r="G1167" s="156"/>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188</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4"/>
      <c r="B1168" s="155"/>
      <c r="C1168" s="184" t="s">
        <v>317</v>
      </c>
      <c r="D1168" s="157"/>
      <c r="E1168" s="158"/>
      <c r="F1168" s="156"/>
      <c r="G1168" s="156"/>
      <c r="H1168" s="156"/>
      <c r="I1168" s="156"/>
      <c r="J1168" s="156"/>
      <c r="K1168" s="156"/>
      <c r="L1168" s="156"/>
      <c r="M1168" s="156"/>
      <c r="N1168" s="156"/>
      <c r="O1168" s="156"/>
      <c r="P1168" s="156"/>
      <c r="Q1168" s="156"/>
      <c r="R1168" s="156"/>
      <c r="S1168" s="156"/>
      <c r="T1168" s="156"/>
      <c r="U1168" s="156"/>
      <c r="V1168" s="156"/>
      <c r="W1168" s="156"/>
      <c r="X1168" s="156"/>
      <c r="Y1168" s="147"/>
      <c r="Z1168" s="147"/>
      <c r="AA1168" s="147"/>
      <c r="AB1168" s="147"/>
      <c r="AC1168" s="147"/>
      <c r="AD1168" s="147"/>
      <c r="AE1168" s="147"/>
      <c r="AF1168" s="147"/>
      <c r="AG1168" s="147" t="s">
        <v>188</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184" t="s">
        <v>318</v>
      </c>
      <c r="D1169" s="157"/>
      <c r="E1169" s="158"/>
      <c r="F1169" s="156"/>
      <c r="G1169" s="156"/>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188</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4"/>
      <c r="B1170" s="155"/>
      <c r="C1170" s="184" t="s">
        <v>319</v>
      </c>
      <c r="D1170" s="157"/>
      <c r="E1170" s="158"/>
      <c r="F1170" s="156"/>
      <c r="G1170" s="156"/>
      <c r="H1170" s="156"/>
      <c r="I1170" s="156"/>
      <c r="J1170" s="156"/>
      <c r="K1170" s="156"/>
      <c r="L1170" s="156"/>
      <c r="M1170" s="156"/>
      <c r="N1170" s="156"/>
      <c r="O1170" s="156"/>
      <c r="P1170" s="156"/>
      <c r="Q1170" s="156"/>
      <c r="R1170" s="156"/>
      <c r="S1170" s="156"/>
      <c r="T1170" s="156"/>
      <c r="U1170" s="156"/>
      <c r="V1170" s="156"/>
      <c r="W1170" s="156"/>
      <c r="X1170" s="156"/>
      <c r="Y1170" s="147"/>
      <c r="Z1170" s="147"/>
      <c r="AA1170" s="147"/>
      <c r="AB1170" s="147"/>
      <c r="AC1170" s="147"/>
      <c r="AD1170" s="147"/>
      <c r="AE1170" s="147"/>
      <c r="AF1170" s="147"/>
      <c r="AG1170" s="147" t="s">
        <v>188</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184" t="s">
        <v>320</v>
      </c>
      <c r="D1171" s="157"/>
      <c r="E1171" s="158"/>
      <c r="F1171" s="156"/>
      <c r="G1171" s="156"/>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188</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4"/>
      <c r="B1172" s="155"/>
      <c r="C1172" s="184" t="s">
        <v>321</v>
      </c>
      <c r="D1172" s="157"/>
      <c r="E1172" s="158"/>
      <c r="F1172" s="156"/>
      <c r="G1172" s="156"/>
      <c r="H1172" s="156"/>
      <c r="I1172" s="156"/>
      <c r="J1172" s="156"/>
      <c r="K1172" s="156"/>
      <c r="L1172" s="156"/>
      <c r="M1172" s="156"/>
      <c r="N1172" s="156"/>
      <c r="O1172" s="156"/>
      <c r="P1172" s="156"/>
      <c r="Q1172" s="156"/>
      <c r="R1172" s="156"/>
      <c r="S1172" s="156"/>
      <c r="T1172" s="156"/>
      <c r="U1172" s="156"/>
      <c r="V1172" s="156"/>
      <c r="W1172" s="156"/>
      <c r="X1172" s="156"/>
      <c r="Y1172" s="147"/>
      <c r="Z1172" s="147"/>
      <c r="AA1172" s="147"/>
      <c r="AB1172" s="147"/>
      <c r="AC1172" s="147"/>
      <c r="AD1172" s="147"/>
      <c r="AE1172" s="147"/>
      <c r="AF1172" s="147"/>
      <c r="AG1172" s="147" t="s">
        <v>188</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184" t="s">
        <v>322</v>
      </c>
      <c r="D1173" s="157"/>
      <c r="E1173" s="158"/>
      <c r="F1173" s="156"/>
      <c r="G1173" s="156"/>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188</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4"/>
      <c r="B1174" s="155"/>
      <c r="C1174" s="184" t="s">
        <v>323</v>
      </c>
      <c r="D1174" s="157"/>
      <c r="E1174" s="158"/>
      <c r="F1174" s="156"/>
      <c r="G1174" s="156"/>
      <c r="H1174" s="156"/>
      <c r="I1174" s="156"/>
      <c r="J1174" s="156"/>
      <c r="K1174" s="156"/>
      <c r="L1174" s="156"/>
      <c r="M1174" s="156"/>
      <c r="N1174" s="156"/>
      <c r="O1174" s="156"/>
      <c r="P1174" s="156"/>
      <c r="Q1174" s="156"/>
      <c r="R1174" s="156"/>
      <c r="S1174" s="156"/>
      <c r="T1174" s="156"/>
      <c r="U1174" s="156"/>
      <c r="V1174" s="156"/>
      <c r="W1174" s="156"/>
      <c r="X1174" s="156"/>
      <c r="Y1174" s="147"/>
      <c r="Z1174" s="147"/>
      <c r="AA1174" s="147"/>
      <c r="AB1174" s="147"/>
      <c r="AC1174" s="147"/>
      <c r="AD1174" s="147"/>
      <c r="AE1174" s="147"/>
      <c r="AF1174" s="147"/>
      <c r="AG1174" s="147" t="s">
        <v>188</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184" t="s">
        <v>324</v>
      </c>
      <c r="D1175" s="157"/>
      <c r="E1175" s="158"/>
      <c r="F1175" s="156"/>
      <c r="G1175" s="156"/>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188</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4"/>
      <c r="B1176" s="155"/>
      <c r="C1176" s="184" t="s">
        <v>325</v>
      </c>
      <c r="D1176" s="157"/>
      <c r="E1176" s="158"/>
      <c r="F1176" s="156"/>
      <c r="G1176" s="156"/>
      <c r="H1176" s="156"/>
      <c r="I1176" s="156"/>
      <c r="J1176" s="156"/>
      <c r="K1176" s="156"/>
      <c r="L1176" s="156"/>
      <c r="M1176" s="156"/>
      <c r="N1176" s="156"/>
      <c r="O1176" s="156"/>
      <c r="P1176" s="156"/>
      <c r="Q1176" s="156"/>
      <c r="R1176" s="156"/>
      <c r="S1176" s="156"/>
      <c r="T1176" s="156"/>
      <c r="U1176" s="156"/>
      <c r="V1176" s="156"/>
      <c r="W1176" s="156"/>
      <c r="X1176" s="156"/>
      <c r="Y1176" s="147"/>
      <c r="Z1176" s="147"/>
      <c r="AA1176" s="147"/>
      <c r="AB1176" s="147"/>
      <c r="AC1176" s="147"/>
      <c r="AD1176" s="147"/>
      <c r="AE1176" s="147"/>
      <c r="AF1176" s="147"/>
      <c r="AG1176" s="147" t="s">
        <v>188</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184" t="s">
        <v>326</v>
      </c>
      <c r="D1177" s="157"/>
      <c r="E1177" s="158"/>
      <c r="F1177" s="156"/>
      <c r="G1177" s="156"/>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188</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54"/>
      <c r="B1178" s="155"/>
      <c r="C1178" s="184" t="s">
        <v>323</v>
      </c>
      <c r="D1178" s="157"/>
      <c r="E1178" s="158"/>
      <c r="F1178" s="156"/>
      <c r="G1178" s="156"/>
      <c r="H1178" s="156"/>
      <c r="I1178" s="156"/>
      <c r="J1178" s="156"/>
      <c r="K1178" s="156"/>
      <c r="L1178" s="156"/>
      <c r="M1178" s="156"/>
      <c r="N1178" s="156"/>
      <c r="O1178" s="156"/>
      <c r="P1178" s="156"/>
      <c r="Q1178" s="156"/>
      <c r="R1178" s="156"/>
      <c r="S1178" s="156"/>
      <c r="T1178" s="156"/>
      <c r="U1178" s="156"/>
      <c r="V1178" s="156"/>
      <c r="W1178" s="156"/>
      <c r="X1178" s="156"/>
      <c r="Y1178" s="147"/>
      <c r="Z1178" s="147"/>
      <c r="AA1178" s="147"/>
      <c r="AB1178" s="147"/>
      <c r="AC1178" s="147"/>
      <c r="AD1178" s="147"/>
      <c r="AE1178" s="147"/>
      <c r="AF1178" s="147"/>
      <c r="AG1178" s="147" t="s">
        <v>188</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184" t="s">
        <v>322</v>
      </c>
      <c r="D1179" s="157"/>
      <c r="E1179" s="158"/>
      <c r="F1179" s="156"/>
      <c r="G1179" s="156"/>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188</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4"/>
      <c r="B1180" s="155"/>
      <c r="C1180" s="184" t="s">
        <v>327</v>
      </c>
      <c r="D1180" s="157"/>
      <c r="E1180" s="158"/>
      <c r="F1180" s="156"/>
      <c r="G1180" s="156"/>
      <c r="H1180" s="156"/>
      <c r="I1180" s="156"/>
      <c r="J1180" s="156"/>
      <c r="K1180" s="156"/>
      <c r="L1180" s="156"/>
      <c r="M1180" s="156"/>
      <c r="N1180" s="156"/>
      <c r="O1180" s="156"/>
      <c r="P1180" s="156"/>
      <c r="Q1180" s="156"/>
      <c r="R1180" s="156"/>
      <c r="S1180" s="156"/>
      <c r="T1180" s="156"/>
      <c r="U1180" s="156"/>
      <c r="V1180" s="156"/>
      <c r="W1180" s="156"/>
      <c r="X1180" s="156"/>
      <c r="Y1180" s="147"/>
      <c r="Z1180" s="147"/>
      <c r="AA1180" s="147"/>
      <c r="AB1180" s="147"/>
      <c r="AC1180" s="147"/>
      <c r="AD1180" s="147"/>
      <c r="AE1180" s="147"/>
      <c r="AF1180" s="147"/>
      <c r="AG1180" s="147" t="s">
        <v>188</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184" t="s">
        <v>328</v>
      </c>
      <c r="D1181" s="157"/>
      <c r="E1181" s="158"/>
      <c r="F1181" s="156"/>
      <c r="G1181" s="156"/>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t="s">
        <v>188</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84" t="s">
        <v>1060</v>
      </c>
      <c r="D1182" s="157"/>
      <c r="E1182" s="158"/>
      <c r="F1182" s="156"/>
      <c r="G1182" s="156"/>
      <c r="H1182" s="156"/>
      <c r="I1182" s="156"/>
      <c r="J1182" s="156"/>
      <c r="K1182" s="156"/>
      <c r="L1182" s="156"/>
      <c r="M1182" s="156"/>
      <c r="N1182" s="156"/>
      <c r="O1182" s="156"/>
      <c r="P1182" s="156"/>
      <c r="Q1182" s="156"/>
      <c r="R1182" s="156"/>
      <c r="S1182" s="156"/>
      <c r="T1182" s="156"/>
      <c r="U1182" s="156"/>
      <c r="V1182" s="156"/>
      <c r="W1182" s="156"/>
      <c r="X1182" s="156"/>
      <c r="Y1182" s="147"/>
      <c r="Z1182" s="147"/>
      <c r="AA1182" s="147"/>
      <c r="AB1182" s="147"/>
      <c r="AC1182" s="147"/>
      <c r="AD1182" s="147"/>
      <c r="AE1182" s="147"/>
      <c r="AF1182" s="147"/>
      <c r="AG1182" s="147" t="s">
        <v>188</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84" t="s">
        <v>1061</v>
      </c>
      <c r="D1183" s="157"/>
      <c r="E1183" s="158">
        <v>3058.4</v>
      </c>
      <c r="F1183" s="156"/>
      <c r="G1183" s="156"/>
      <c r="H1183" s="156"/>
      <c r="I1183" s="156"/>
      <c r="J1183" s="156"/>
      <c r="K1183" s="156"/>
      <c r="L1183" s="156"/>
      <c r="M1183" s="156"/>
      <c r="N1183" s="156"/>
      <c r="O1183" s="156"/>
      <c r="P1183" s="156"/>
      <c r="Q1183" s="156"/>
      <c r="R1183" s="156"/>
      <c r="S1183" s="156"/>
      <c r="T1183" s="156"/>
      <c r="U1183" s="156"/>
      <c r="V1183" s="156"/>
      <c r="W1183" s="156"/>
      <c r="X1183" s="156"/>
      <c r="Y1183" s="147"/>
      <c r="Z1183" s="147"/>
      <c r="AA1183" s="147"/>
      <c r="AB1183" s="147"/>
      <c r="AC1183" s="147"/>
      <c r="AD1183" s="147"/>
      <c r="AE1183" s="147"/>
      <c r="AF1183" s="147"/>
      <c r="AG1183" s="147" t="s">
        <v>188</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x14ac:dyDescent="0.2">
      <c r="A1184" s="160" t="s">
        <v>176</v>
      </c>
      <c r="B1184" s="161" t="s">
        <v>140</v>
      </c>
      <c r="C1184" s="182" t="s">
        <v>93</v>
      </c>
      <c r="D1184" s="162"/>
      <c r="E1184" s="163"/>
      <c r="F1184" s="164"/>
      <c r="G1184" s="164">
        <f>SUMIF(AG1185:AG1185,"&lt;&gt;NOR",G1185:G1185)</f>
        <v>0</v>
      </c>
      <c r="H1184" s="164"/>
      <c r="I1184" s="164">
        <f>SUM(I1185:I1185)</f>
        <v>0</v>
      </c>
      <c r="J1184" s="164"/>
      <c r="K1184" s="164">
        <f>SUM(K1185:K1185)</f>
        <v>0</v>
      </c>
      <c r="L1184" s="164"/>
      <c r="M1184" s="164">
        <f>SUM(M1185:M1185)</f>
        <v>0</v>
      </c>
      <c r="N1184" s="164"/>
      <c r="O1184" s="164">
        <f>SUM(O1185:O1185)</f>
        <v>0</v>
      </c>
      <c r="P1184" s="164"/>
      <c r="Q1184" s="164">
        <f>SUM(Q1185:Q1185)</f>
        <v>0</v>
      </c>
      <c r="R1184" s="164"/>
      <c r="S1184" s="164"/>
      <c r="T1184" s="165"/>
      <c r="U1184" s="159"/>
      <c r="V1184" s="159">
        <f>SUM(V1185:V1185)</f>
        <v>0</v>
      </c>
      <c r="W1184" s="159"/>
      <c r="X1184" s="159"/>
      <c r="AG1184" t="s">
        <v>177</v>
      </c>
    </row>
    <row r="1185" spans="1:60" outlineLevel="1" x14ac:dyDescent="0.2">
      <c r="A1185" s="173">
        <v>181</v>
      </c>
      <c r="B1185" s="174" t="s">
        <v>1064</v>
      </c>
      <c r="C1185" s="185" t="s">
        <v>1065</v>
      </c>
      <c r="D1185" s="175" t="s">
        <v>180</v>
      </c>
      <c r="E1185" s="176">
        <v>3</v>
      </c>
      <c r="F1185" s="177"/>
      <c r="G1185" s="178">
        <f>ROUND(E1185*F1185,2)</f>
        <v>0</v>
      </c>
      <c r="H1185" s="177"/>
      <c r="I1185" s="178">
        <f>ROUND(E1185*H1185,2)</f>
        <v>0</v>
      </c>
      <c r="J1185" s="177"/>
      <c r="K1185" s="178">
        <f>ROUND(E1185*J1185,2)</f>
        <v>0</v>
      </c>
      <c r="L1185" s="178">
        <v>21</v>
      </c>
      <c r="M1185" s="178">
        <f>G1185*(1+L1185/100)</f>
        <v>0</v>
      </c>
      <c r="N1185" s="178">
        <v>0</v>
      </c>
      <c r="O1185" s="178">
        <f>ROUND(E1185*N1185,2)</f>
        <v>0</v>
      </c>
      <c r="P1185" s="178">
        <v>0</v>
      </c>
      <c r="Q1185" s="178">
        <f>ROUND(E1185*P1185,2)</f>
        <v>0</v>
      </c>
      <c r="R1185" s="178"/>
      <c r="S1185" s="178" t="s">
        <v>181</v>
      </c>
      <c r="T1185" s="179" t="s">
        <v>182</v>
      </c>
      <c r="U1185" s="156">
        <v>0</v>
      </c>
      <c r="V1185" s="156">
        <f>ROUND(E1185*U1185,2)</f>
        <v>0</v>
      </c>
      <c r="W1185" s="156"/>
      <c r="X1185" s="156" t="s">
        <v>183</v>
      </c>
      <c r="Y1185" s="147"/>
      <c r="Z1185" s="147"/>
      <c r="AA1185" s="147"/>
      <c r="AB1185" s="147"/>
      <c r="AC1185" s="147"/>
      <c r="AD1185" s="147"/>
      <c r="AE1185" s="147"/>
      <c r="AF1185" s="147"/>
      <c r="AG1185" s="147" t="s">
        <v>605</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x14ac:dyDescent="0.2">
      <c r="A1186" s="160" t="s">
        <v>176</v>
      </c>
      <c r="B1186" s="161" t="s">
        <v>141</v>
      </c>
      <c r="C1186" s="182" t="s">
        <v>142</v>
      </c>
      <c r="D1186" s="162"/>
      <c r="E1186" s="163"/>
      <c r="F1186" s="164"/>
      <c r="G1186" s="164">
        <f>SUMIF(AG1187:AG1191,"&lt;&gt;NOR",G1187:G1191)</f>
        <v>0</v>
      </c>
      <c r="H1186" s="164"/>
      <c r="I1186" s="164">
        <f>SUM(I1187:I1191)</f>
        <v>0</v>
      </c>
      <c r="J1186" s="164"/>
      <c r="K1186" s="164">
        <f>SUM(K1187:K1191)</f>
        <v>0</v>
      </c>
      <c r="L1186" s="164"/>
      <c r="M1186" s="164">
        <f>SUM(M1187:M1191)</f>
        <v>0</v>
      </c>
      <c r="N1186" s="164"/>
      <c r="O1186" s="164">
        <f>SUM(O1187:O1191)</f>
        <v>0</v>
      </c>
      <c r="P1186" s="164"/>
      <c r="Q1186" s="164">
        <f>SUM(Q1187:Q1191)</f>
        <v>0.08</v>
      </c>
      <c r="R1186" s="164"/>
      <c r="S1186" s="164"/>
      <c r="T1186" s="165"/>
      <c r="U1186" s="159"/>
      <c r="V1186" s="159">
        <f>SUM(V1187:V1191)</f>
        <v>0</v>
      </c>
      <c r="W1186" s="159"/>
      <c r="X1186" s="159"/>
      <c r="AG1186" t="s">
        <v>177</v>
      </c>
    </row>
    <row r="1187" spans="1:60" outlineLevel="1" x14ac:dyDescent="0.2">
      <c r="A1187" s="166">
        <v>182</v>
      </c>
      <c r="B1187" s="167" t="s">
        <v>1066</v>
      </c>
      <c r="C1187" s="183" t="s">
        <v>1067</v>
      </c>
      <c r="D1187" s="168" t="s">
        <v>755</v>
      </c>
      <c r="E1187" s="169">
        <v>3</v>
      </c>
      <c r="F1187" s="170"/>
      <c r="G1187" s="171">
        <f>ROUND(E1187*F1187,2)</f>
        <v>0</v>
      </c>
      <c r="H1187" s="170"/>
      <c r="I1187" s="171">
        <f>ROUND(E1187*H1187,2)</f>
        <v>0</v>
      </c>
      <c r="J1187" s="170"/>
      <c r="K1187" s="171">
        <f>ROUND(E1187*J1187,2)</f>
        <v>0</v>
      </c>
      <c r="L1187" s="171">
        <v>21</v>
      </c>
      <c r="M1187" s="171">
        <f>G1187*(1+L1187/100)</f>
        <v>0</v>
      </c>
      <c r="N1187" s="171">
        <v>0</v>
      </c>
      <c r="O1187" s="171">
        <f>ROUND(E1187*N1187,2)</f>
        <v>0</v>
      </c>
      <c r="P1187" s="171">
        <v>2.5000000000000001E-2</v>
      </c>
      <c r="Q1187" s="171">
        <f>ROUND(E1187*P1187,2)</f>
        <v>0.08</v>
      </c>
      <c r="R1187" s="171"/>
      <c r="S1187" s="171" t="s">
        <v>181</v>
      </c>
      <c r="T1187" s="172" t="s">
        <v>182</v>
      </c>
      <c r="U1187" s="156">
        <v>0</v>
      </c>
      <c r="V1187" s="156">
        <f>ROUND(E1187*U1187,2)</f>
        <v>0</v>
      </c>
      <c r="W1187" s="156"/>
      <c r="X1187" s="156" t="s">
        <v>183</v>
      </c>
      <c r="Y1187" s="147"/>
      <c r="Z1187" s="147"/>
      <c r="AA1187" s="147"/>
      <c r="AB1187" s="147"/>
      <c r="AC1187" s="147"/>
      <c r="AD1187" s="147"/>
      <c r="AE1187" s="147"/>
      <c r="AF1187" s="147"/>
      <c r="AG1187" s="147" t="s">
        <v>1068</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184" t="s">
        <v>746</v>
      </c>
      <c r="D1188" s="157"/>
      <c r="E1188" s="158"/>
      <c r="F1188" s="156"/>
      <c r="G1188" s="156"/>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188</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184" t="s">
        <v>747</v>
      </c>
      <c r="D1189" s="157"/>
      <c r="E1189" s="158"/>
      <c r="F1189" s="156"/>
      <c r="G1189" s="156"/>
      <c r="H1189" s="156"/>
      <c r="I1189" s="156"/>
      <c r="J1189" s="156"/>
      <c r="K1189" s="156"/>
      <c r="L1189" s="156"/>
      <c r="M1189" s="156"/>
      <c r="N1189" s="156"/>
      <c r="O1189" s="156"/>
      <c r="P1189" s="156"/>
      <c r="Q1189" s="156"/>
      <c r="R1189" s="156"/>
      <c r="S1189" s="156"/>
      <c r="T1189" s="156"/>
      <c r="U1189" s="156"/>
      <c r="V1189" s="156"/>
      <c r="W1189" s="156"/>
      <c r="X1189" s="156"/>
      <c r="Y1189" s="147"/>
      <c r="Z1189" s="147"/>
      <c r="AA1189" s="147"/>
      <c r="AB1189" s="147"/>
      <c r="AC1189" s="147"/>
      <c r="AD1189" s="147"/>
      <c r="AE1189" s="147"/>
      <c r="AF1189" s="147"/>
      <c r="AG1189" s="147" t="s">
        <v>188</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84" t="s">
        <v>67</v>
      </c>
      <c r="D1190" s="157"/>
      <c r="E1190" s="158">
        <v>3</v>
      </c>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188</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73">
        <v>183</v>
      </c>
      <c r="B1191" s="174" t="s">
        <v>1069</v>
      </c>
      <c r="C1191" s="185" t="s">
        <v>1070</v>
      </c>
      <c r="D1191" s="175" t="s">
        <v>180</v>
      </c>
      <c r="E1191" s="176">
        <v>1</v>
      </c>
      <c r="F1191" s="177"/>
      <c r="G1191" s="178">
        <f>ROUND(E1191*F1191,2)</f>
        <v>0</v>
      </c>
      <c r="H1191" s="177"/>
      <c r="I1191" s="178">
        <f>ROUND(E1191*H1191,2)</f>
        <v>0</v>
      </c>
      <c r="J1191" s="177"/>
      <c r="K1191" s="178">
        <f>ROUND(E1191*J1191,2)</f>
        <v>0</v>
      </c>
      <c r="L1191" s="178">
        <v>21</v>
      </c>
      <c r="M1191" s="178">
        <f>G1191*(1+L1191/100)</f>
        <v>0</v>
      </c>
      <c r="N1191" s="178">
        <v>0</v>
      </c>
      <c r="O1191" s="178">
        <f>ROUND(E1191*N1191,2)</f>
        <v>0</v>
      </c>
      <c r="P1191" s="178">
        <v>0</v>
      </c>
      <c r="Q1191" s="178">
        <f>ROUND(E1191*P1191,2)</f>
        <v>0</v>
      </c>
      <c r="R1191" s="178"/>
      <c r="S1191" s="178" t="s">
        <v>181</v>
      </c>
      <c r="T1191" s="179" t="s">
        <v>182</v>
      </c>
      <c r="U1191" s="156">
        <v>0</v>
      </c>
      <c r="V1191" s="156">
        <f>ROUND(E1191*U1191,2)</f>
        <v>0</v>
      </c>
      <c r="W1191" s="156"/>
      <c r="X1191" s="156" t="s">
        <v>183</v>
      </c>
      <c r="Y1191" s="147"/>
      <c r="Z1191" s="147"/>
      <c r="AA1191" s="147"/>
      <c r="AB1191" s="147"/>
      <c r="AC1191" s="147"/>
      <c r="AD1191" s="147"/>
      <c r="AE1191" s="147"/>
      <c r="AF1191" s="147"/>
      <c r="AG1191" s="147" t="s">
        <v>1068</v>
      </c>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x14ac:dyDescent="0.2">
      <c r="A1192" s="160" t="s">
        <v>176</v>
      </c>
      <c r="B1192" s="161" t="s">
        <v>143</v>
      </c>
      <c r="C1192" s="182" t="s">
        <v>144</v>
      </c>
      <c r="D1192" s="162"/>
      <c r="E1192" s="163"/>
      <c r="F1192" s="164"/>
      <c r="G1192" s="164">
        <f>SUMIF(AG1193:AG1207,"&lt;&gt;NOR",G1193:G1207)</f>
        <v>0</v>
      </c>
      <c r="H1192" s="164"/>
      <c r="I1192" s="164">
        <f>SUM(I1193:I1207)</f>
        <v>0</v>
      </c>
      <c r="J1192" s="164"/>
      <c r="K1192" s="164">
        <f>SUM(K1193:K1207)</f>
        <v>0</v>
      </c>
      <c r="L1192" s="164"/>
      <c r="M1192" s="164">
        <f>SUM(M1193:M1207)</f>
        <v>0</v>
      </c>
      <c r="N1192" s="164"/>
      <c r="O1192" s="164">
        <f>SUM(O1193:O1207)</f>
        <v>0</v>
      </c>
      <c r="P1192" s="164"/>
      <c r="Q1192" s="164">
        <f>SUM(Q1193:Q1207)</f>
        <v>0</v>
      </c>
      <c r="R1192" s="164"/>
      <c r="S1192" s="164"/>
      <c r="T1192" s="165"/>
      <c r="U1192" s="159"/>
      <c r="V1192" s="159">
        <f>SUM(V1193:V1207)</f>
        <v>0</v>
      </c>
      <c r="W1192" s="159"/>
      <c r="X1192" s="159"/>
      <c r="AG1192" t="s">
        <v>177</v>
      </c>
    </row>
    <row r="1193" spans="1:60" outlineLevel="1" x14ac:dyDescent="0.2">
      <c r="A1193" s="173">
        <v>184</v>
      </c>
      <c r="B1193" s="174" t="s">
        <v>1071</v>
      </c>
      <c r="C1193" s="185" t="s">
        <v>1072</v>
      </c>
      <c r="D1193" s="175" t="s">
        <v>558</v>
      </c>
      <c r="E1193" s="176">
        <v>660</v>
      </c>
      <c r="F1193" s="177"/>
      <c r="G1193" s="178">
        <f t="shared" ref="G1193:G1207" si="21">ROUND(E1193*F1193,2)</f>
        <v>0</v>
      </c>
      <c r="H1193" s="177"/>
      <c r="I1193" s="178">
        <f t="shared" ref="I1193:I1207" si="22">ROUND(E1193*H1193,2)</f>
        <v>0</v>
      </c>
      <c r="J1193" s="177"/>
      <c r="K1193" s="178">
        <f t="shared" ref="K1193:K1207" si="23">ROUND(E1193*J1193,2)</f>
        <v>0</v>
      </c>
      <c r="L1193" s="178">
        <v>21</v>
      </c>
      <c r="M1193" s="178">
        <f t="shared" ref="M1193:M1207" si="24">G1193*(1+L1193/100)</f>
        <v>0</v>
      </c>
      <c r="N1193" s="178">
        <v>0</v>
      </c>
      <c r="O1193" s="178">
        <f t="shared" ref="O1193:O1207" si="25">ROUND(E1193*N1193,2)</f>
        <v>0</v>
      </c>
      <c r="P1193" s="178">
        <v>0</v>
      </c>
      <c r="Q1193" s="178">
        <f t="shared" ref="Q1193:Q1207" si="26">ROUND(E1193*P1193,2)</f>
        <v>0</v>
      </c>
      <c r="R1193" s="178"/>
      <c r="S1193" s="178" t="s">
        <v>181</v>
      </c>
      <c r="T1193" s="179" t="s">
        <v>182</v>
      </c>
      <c r="U1193" s="156">
        <v>0</v>
      </c>
      <c r="V1193" s="156">
        <f t="shared" ref="V1193:V1207" si="27">ROUND(E1193*U1193,2)</f>
        <v>0</v>
      </c>
      <c r="W1193" s="156"/>
      <c r="X1193" s="156" t="s">
        <v>183</v>
      </c>
      <c r="Y1193" s="147"/>
      <c r="Z1193" s="147"/>
      <c r="AA1193" s="147"/>
      <c r="AB1193" s="147"/>
      <c r="AC1193" s="147"/>
      <c r="AD1193" s="147"/>
      <c r="AE1193" s="147"/>
      <c r="AF1193" s="147"/>
      <c r="AG1193" s="147" t="s">
        <v>1068</v>
      </c>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73">
        <v>185</v>
      </c>
      <c r="B1194" s="174" t="s">
        <v>1073</v>
      </c>
      <c r="C1194" s="185" t="s">
        <v>1074</v>
      </c>
      <c r="D1194" s="175" t="s">
        <v>180</v>
      </c>
      <c r="E1194" s="176">
        <v>34</v>
      </c>
      <c r="F1194" s="177"/>
      <c r="G1194" s="178">
        <f t="shared" si="21"/>
        <v>0</v>
      </c>
      <c r="H1194" s="177"/>
      <c r="I1194" s="178">
        <f t="shared" si="22"/>
        <v>0</v>
      </c>
      <c r="J1194" s="177"/>
      <c r="K1194" s="178">
        <f t="shared" si="23"/>
        <v>0</v>
      </c>
      <c r="L1194" s="178">
        <v>21</v>
      </c>
      <c r="M1194" s="178">
        <f t="shared" si="24"/>
        <v>0</v>
      </c>
      <c r="N1194" s="178">
        <v>0</v>
      </c>
      <c r="O1194" s="178">
        <f t="shared" si="25"/>
        <v>0</v>
      </c>
      <c r="P1194" s="178">
        <v>0</v>
      </c>
      <c r="Q1194" s="178">
        <f t="shared" si="26"/>
        <v>0</v>
      </c>
      <c r="R1194" s="178"/>
      <c r="S1194" s="178" t="s">
        <v>181</v>
      </c>
      <c r="T1194" s="179" t="s">
        <v>182</v>
      </c>
      <c r="U1194" s="156">
        <v>0</v>
      </c>
      <c r="V1194" s="156">
        <f t="shared" si="27"/>
        <v>0</v>
      </c>
      <c r="W1194" s="156"/>
      <c r="X1194" s="156" t="s">
        <v>276</v>
      </c>
      <c r="Y1194" s="147"/>
      <c r="Z1194" s="147"/>
      <c r="AA1194" s="147"/>
      <c r="AB1194" s="147"/>
      <c r="AC1194" s="147"/>
      <c r="AD1194" s="147"/>
      <c r="AE1194" s="147"/>
      <c r="AF1194" s="147"/>
      <c r="AG1194" s="147" t="s">
        <v>277</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73">
        <v>186</v>
      </c>
      <c r="B1195" s="174" t="s">
        <v>1075</v>
      </c>
      <c r="C1195" s="185" t="s">
        <v>1076</v>
      </c>
      <c r="D1195" s="175" t="s">
        <v>180</v>
      </c>
      <c r="E1195" s="176">
        <v>172</v>
      </c>
      <c r="F1195" s="177"/>
      <c r="G1195" s="178">
        <f t="shared" si="21"/>
        <v>0</v>
      </c>
      <c r="H1195" s="177"/>
      <c r="I1195" s="178">
        <f t="shared" si="22"/>
        <v>0</v>
      </c>
      <c r="J1195" s="177"/>
      <c r="K1195" s="178">
        <f t="shared" si="23"/>
        <v>0</v>
      </c>
      <c r="L1195" s="178">
        <v>21</v>
      </c>
      <c r="M1195" s="178">
        <f t="shared" si="24"/>
        <v>0</v>
      </c>
      <c r="N1195" s="178">
        <v>0</v>
      </c>
      <c r="O1195" s="178">
        <f t="shared" si="25"/>
        <v>0</v>
      </c>
      <c r="P1195" s="178">
        <v>0</v>
      </c>
      <c r="Q1195" s="178">
        <f t="shared" si="26"/>
        <v>0</v>
      </c>
      <c r="R1195" s="178"/>
      <c r="S1195" s="178" t="s">
        <v>181</v>
      </c>
      <c r="T1195" s="179" t="s">
        <v>182</v>
      </c>
      <c r="U1195" s="156">
        <v>0</v>
      </c>
      <c r="V1195" s="156">
        <f t="shared" si="27"/>
        <v>0</v>
      </c>
      <c r="W1195" s="156"/>
      <c r="X1195" s="156" t="s">
        <v>276</v>
      </c>
      <c r="Y1195" s="147"/>
      <c r="Z1195" s="147"/>
      <c r="AA1195" s="147"/>
      <c r="AB1195" s="147"/>
      <c r="AC1195" s="147"/>
      <c r="AD1195" s="147"/>
      <c r="AE1195" s="147"/>
      <c r="AF1195" s="147"/>
      <c r="AG1195" s="147" t="s">
        <v>277</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73">
        <v>187</v>
      </c>
      <c r="B1196" s="174" t="s">
        <v>1077</v>
      </c>
      <c r="C1196" s="185" t="s">
        <v>1078</v>
      </c>
      <c r="D1196" s="175" t="s">
        <v>180</v>
      </c>
      <c r="E1196" s="176">
        <v>54</v>
      </c>
      <c r="F1196" s="177"/>
      <c r="G1196" s="178">
        <f t="shared" si="21"/>
        <v>0</v>
      </c>
      <c r="H1196" s="177"/>
      <c r="I1196" s="178">
        <f t="shared" si="22"/>
        <v>0</v>
      </c>
      <c r="J1196" s="177"/>
      <c r="K1196" s="178">
        <f t="shared" si="23"/>
        <v>0</v>
      </c>
      <c r="L1196" s="178">
        <v>21</v>
      </c>
      <c r="M1196" s="178">
        <f t="shared" si="24"/>
        <v>0</v>
      </c>
      <c r="N1196" s="178">
        <v>0</v>
      </c>
      <c r="O1196" s="178">
        <f t="shared" si="25"/>
        <v>0</v>
      </c>
      <c r="P1196" s="178">
        <v>0</v>
      </c>
      <c r="Q1196" s="178">
        <f t="shared" si="26"/>
        <v>0</v>
      </c>
      <c r="R1196" s="178"/>
      <c r="S1196" s="178" t="s">
        <v>181</v>
      </c>
      <c r="T1196" s="179" t="s">
        <v>182</v>
      </c>
      <c r="U1196" s="156">
        <v>0</v>
      </c>
      <c r="V1196" s="156">
        <f t="shared" si="27"/>
        <v>0</v>
      </c>
      <c r="W1196" s="156"/>
      <c r="X1196" s="156" t="s">
        <v>276</v>
      </c>
      <c r="Y1196" s="147"/>
      <c r="Z1196" s="147"/>
      <c r="AA1196" s="147"/>
      <c r="AB1196" s="147"/>
      <c r="AC1196" s="147"/>
      <c r="AD1196" s="147"/>
      <c r="AE1196" s="147"/>
      <c r="AF1196" s="147"/>
      <c r="AG1196" s="147" t="s">
        <v>277</v>
      </c>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73">
        <v>188</v>
      </c>
      <c r="B1197" s="174" t="s">
        <v>1079</v>
      </c>
      <c r="C1197" s="185" t="s">
        <v>1080</v>
      </c>
      <c r="D1197" s="175" t="s">
        <v>180</v>
      </c>
      <c r="E1197" s="176">
        <v>68</v>
      </c>
      <c r="F1197" s="177"/>
      <c r="G1197" s="178">
        <f t="shared" si="21"/>
        <v>0</v>
      </c>
      <c r="H1197" s="177"/>
      <c r="I1197" s="178">
        <f t="shared" si="22"/>
        <v>0</v>
      </c>
      <c r="J1197" s="177"/>
      <c r="K1197" s="178">
        <f t="shared" si="23"/>
        <v>0</v>
      </c>
      <c r="L1197" s="178">
        <v>21</v>
      </c>
      <c r="M1197" s="178">
        <f t="shared" si="24"/>
        <v>0</v>
      </c>
      <c r="N1197" s="178">
        <v>0</v>
      </c>
      <c r="O1197" s="178">
        <f t="shared" si="25"/>
        <v>0</v>
      </c>
      <c r="P1197" s="178">
        <v>0</v>
      </c>
      <c r="Q1197" s="178">
        <f t="shared" si="26"/>
        <v>0</v>
      </c>
      <c r="R1197" s="178"/>
      <c r="S1197" s="178" t="s">
        <v>181</v>
      </c>
      <c r="T1197" s="179" t="s">
        <v>182</v>
      </c>
      <c r="U1197" s="156">
        <v>0</v>
      </c>
      <c r="V1197" s="156">
        <f t="shared" si="27"/>
        <v>0</v>
      </c>
      <c r="W1197" s="156"/>
      <c r="X1197" s="156" t="s">
        <v>276</v>
      </c>
      <c r="Y1197" s="147"/>
      <c r="Z1197" s="147"/>
      <c r="AA1197" s="147"/>
      <c r="AB1197" s="147"/>
      <c r="AC1197" s="147"/>
      <c r="AD1197" s="147"/>
      <c r="AE1197" s="147"/>
      <c r="AF1197" s="147"/>
      <c r="AG1197" s="147" t="s">
        <v>277</v>
      </c>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73">
        <v>189</v>
      </c>
      <c r="B1198" s="174" t="s">
        <v>1081</v>
      </c>
      <c r="C1198" s="185" t="s">
        <v>1082</v>
      </c>
      <c r="D1198" s="175" t="s">
        <v>180</v>
      </c>
      <c r="E1198" s="176">
        <v>4</v>
      </c>
      <c r="F1198" s="177"/>
      <c r="G1198" s="178">
        <f t="shared" si="21"/>
        <v>0</v>
      </c>
      <c r="H1198" s="177"/>
      <c r="I1198" s="178">
        <f t="shared" si="22"/>
        <v>0</v>
      </c>
      <c r="J1198" s="177"/>
      <c r="K1198" s="178">
        <f t="shared" si="23"/>
        <v>0</v>
      </c>
      <c r="L1198" s="178">
        <v>21</v>
      </c>
      <c r="M1198" s="178">
        <f t="shared" si="24"/>
        <v>0</v>
      </c>
      <c r="N1198" s="178">
        <v>0</v>
      </c>
      <c r="O1198" s="178">
        <f t="shared" si="25"/>
        <v>0</v>
      </c>
      <c r="P1198" s="178">
        <v>0</v>
      </c>
      <c r="Q1198" s="178">
        <f t="shared" si="26"/>
        <v>0</v>
      </c>
      <c r="R1198" s="178"/>
      <c r="S1198" s="178" t="s">
        <v>181</v>
      </c>
      <c r="T1198" s="179" t="s">
        <v>182</v>
      </c>
      <c r="U1198" s="156">
        <v>0</v>
      </c>
      <c r="V1198" s="156">
        <f t="shared" si="27"/>
        <v>0</v>
      </c>
      <c r="W1198" s="156"/>
      <c r="X1198" s="156" t="s">
        <v>183</v>
      </c>
      <c r="Y1198" s="147"/>
      <c r="Z1198" s="147"/>
      <c r="AA1198" s="147"/>
      <c r="AB1198" s="147"/>
      <c r="AC1198" s="147"/>
      <c r="AD1198" s="147"/>
      <c r="AE1198" s="147"/>
      <c r="AF1198" s="147"/>
      <c r="AG1198" s="147" t="s">
        <v>1068</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73">
        <v>190</v>
      </c>
      <c r="B1199" s="174" t="s">
        <v>1083</v>
      </c>
      <c r="C1199" s="185" t="s">
        <v>1084</v>
      </c>
      <c r="D1199" s="175" t="s">
        <v>180</v>
      </c>
      <c r="E1199" s="176">
        <v>16</v>
      </c>
      <c r="F1199" s="177"/>
      <c r="G1199" s="178">
        <f t="shared" si="21"/>
        <v>0</v>
      </c>
      <c r="H1199" s="177"/>
      <c r="I1199" s="178">
        <f t="shared" si="22"/>
        <v>0</v>
      </c>
      <c r="J1199" s="177"/>
      <c r="K1199" s="178">
        <f t="shared" si="23"/>
        <v>0</v>
      </c>
      <c r="L1199" s="178">
        <v>21</v>
      </c>
      <c r="M1199" s="178">
        <f t="shared" si="24"/>
        <v>0</v>
      </c>
      <c r="N1199" s="178">
        <v>0</v>
      </c>
      <c r="O1199" s="178">
        <f t="shared" si="25"/>
        <v>0</v>
      </c>
      <c r="P1199" s="178">
        <v>0</v>
      </c>
      <c r="Q1199" s="178">
        <f t="shared" si="26"/>
        <v>0</v>
      </c>
      <c r="R1199" s="178"/>
      <c r="S1199" s="178" t="s">
        <v>181</v>
      </c>
      <c r="T1199" s="179" t="s">
        <v>182</v>
      </c>
      <c r="U1199" s="156">
        <v>0</v>
      </c>
      <c r="V1199" s="156">
        <f t="shared" si="27"/>
        <v>0</v>
      </c>
      <c r="W1199" s="156"/>
      <c r="X1199" s="156" t="s">
        <v>276</v>
      </c>
      <c r="Y1199" s="147"/>
      <c r="Z1199" s="147"/>
      <c r="AA1199" s="147"/>
      <c r="AB1199" s="147"/>
      <c r="AC1199" s="147"/>
      <c r="AD1199" s="147"/>
      <c r="AE1199" s="147"/>
      <c r="AF1199" s="147"/>
      <c r="AG1199" s="147" t="s">
        <v>277</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73">
        <v>191</v>
      </c>
      <c r="B1200" s="174" t="s">
        <v>1085</v>
      </c>
      <c r="C1200" s="185" t="s">
        <v>1086</v>
      </c>
      <c r="D1200" s="175" t="s">
        <v>180</v>
      </c>
      <c r="E1200" s="176">
        <v>36</v>
      </c>
      <c r="F1200" s="177"/>
      <c r="G1200" s="178">
        <f t="shared" si="21"/>
        <v>0</v>
      </c>
      <c r="H1200" s="177"/>
      <c r="I1200" s="178">
        <f t="shared" si="22"/>
        <v>0</v>
      </c>
      <c r="J1200" s="177"/>
      <c r="K1200" s="178">
        <f t="shared" si="23"/>
        <v>0</v>
      </c>
      <c r="L1200" s="178">
        <v>21</v>
      </c>
      <c r="M1200" s="178">
        <f t="shared" si="24"/>
        <v>0</v>
      </c>
      <c r="N1200" s="178">
        <v>0</v>
      </c>
      <c r="O1200" s="178">
        <f t="shared" si="25"/>
        <v>0</v>
      </c>
      <c r="P1200" s="178">
        <v>0</v>
      </c>
      <c r="Q1200" s="178">
        <f t="shared" si="26"/>
        <v>0</v>
      </c>
      <c r="R1200" s="178"/>
      <c r="S1200" s="178" t="s">
        <v>181</v>
      </c>
      <c r="T1200" s="179" t="s">
        <v>182</v>
      </c>
      <c r="U1200" s="156">
        <v>0</v>
      </c>
      <c r="V1200" s="156">
        <f t="shared" si="27"/>
        <v>0</v>
      </c>
      <c r="W1200" s="156"/>
      <c r="X1200" s="156" t="s">
        <v>276</v>
      </c>
      <c r="Y1200" s="147"/>
      <c r="Z1200" s="147"/>
      <c r="AA1200" s="147"/>
      <c r="AB1200" s="147"/>
      <c r="AC1200" s="147"/>
      <c r="AD1200" s="147"/>
      <c r="AE1200" s="147"/>
      <c r="AF1200" s="147"/>
      <c r="AG1200" s="147" t="s">
        <v>277</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73">
        <v>192</v>
      </c>
      <c r="B1201" s="174" t="s">
        <v>1087</v>
      </c>
      <c r="C1201" s="185" t="s">
        <v>1088</v>
      </c>
      <c r="D1201" s="175" t="s">
        <v>180</v>
      </c>
      <c r="E1201" s="176">
        <v>17</v>
      </c>
      <c r="F1201" s="177"/>
      <c r="G1201" s="178">
        <f t="shared" si="21"/>
        <v>0</v>
      </c>
      <c r="H1201" s="177"/>
      <c r="I1201" s="178">
        <f t="shared" si="22"/>
        <v>0</v>
      </c>
      <c r="J1201" s="177"/>
      <c r="K1201" s="178">
        <f t="shared" si="23"/>
        <v>0</v>
      </c>
      <c r="L1201" s="178">
        <v>21</v>
      </c>
      <c r="M1201" s="178">
        <f t="shared" si="24"/>
        <v>0</v>
      </c>
      <c r="N1201" s="178">
        <v>0</v>
      </c>
      <c r="O1201" s="178">
        <f t="shared" si="25"/>
        <v>0</v>
      </c>
      <c r="P1201" s="178">
        <v>0</v>
      </c>
      <c r="Q1201" s="178">
        <f t="shared" si="26"/>
        <v>0</v>
      </c>
      <c r="R1201" s="178"/>
      <c r="S1201" s="178" t="s">
        <v>181</v>
      </c>
      <c r="T1201" s="179" t="s">
        <v>182</v>
      </c>
      <c r="U1201" s="156">
        <v>0</v>
      </c>
      <c r="V1201" s="156">
        <f t="shared" si="27"/>
        <v>0</v>
      </c>
      <c r="W1201" s="156"/>
      <c r="X1201" s="156" t="s">
        <v>276</v>
      </c>
      <c r="Y1201" s="147"/>
      <c r="Z1201" s="147"/>
      <c r="AA1201" s="147"/>
      <c r="AB1201" s="147"/>
      <c r="AC1201" s="147"/>
      <c r="AD1201" s="147"/>
      <c r="AE1201" s="147"/>
      <c r="AF1201" s="147"/>
      <c r="AG1201" s="147" t="s">
        <v>277</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73">
        <v>193</v>
      </c>
      <c r="B1202" s="174" t="s">
        <v>1089</v>
      </c>
      <c r="C1202" s="185" t="s">
        <v>1090</v>
      </c>
      <c r="D1202" s="175" t="s">
        <v>180</v>
      </c>
      <c r="E1202" s="176">
        <v>17</v>
      </c>
      <c r="F1202" s="177"/>
      <c r="G1202" s="178">
        <f t="shared" si="21"/>
        <v>0</v>
      </c>
      <c r="H1202" s="177"/>
      <c r="I1202" s="178">
        <f t="shared" si="22"/>
        <v>0</v>
      </c>
      <c r="J1202" s="177"/>
      <c r="K1202" s="178">
        <f t="shared" si="23"/>
        <v>0</v>
      </c>
      <c r="L1202" s="178">
        <v>21</v>
      </c>
      <c r="M1202" s="178">
        <f t="shared" si="24"/>
        <v>0</v>
      </c>
      <c r="N1202" s="178">
        <v>0</v>
      </c>
      <c r="O1202" s="178">
        <f t="shared" si="25"/>
        <v>0</v>
      </c>
      <c r="P1202" s="178">
        <v>0</v>
      </c>
      <c r="Q1202" s="178">
        <f t="shared" si="26"/>
        <v>0</v>
      </c>
      <c r="R1202" s="178"/>
      <c r="S1202" s="178" t="s">
        <v>181</v>
      </c>
      <c r="T1202" s="179" t="s">
        <v>182</v>
      </c>
      <c r="U1202" s="156">
        <v>0</v>
      </c>
      <c r="V1202" s="156">
        <f t="shared" si="27"/>
        <v>0</v>
      </c>
      <c r="W1202" s="156"/>
      <c r="X1202" s="156" t="s">
        <v>183</v>
      </c>
      <c r="Y1202" s="147"/>
      <c r="Z1202" s="147"/>
      <c r="AA1202" s="147"/>
      <c r="AB1202" s="147"/>
      <c r="AC1202" s="147"/>
      <c r="AD1202" s="147"/>
      <c r="AE1202" s="147"/>
      <c r="AF1202" s="147"/>
      <c r="AG1202" s="147" t="s">
        <v>1068</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73">
        <v>194</v>
      </c>
      <c r="B1203" s="174" t="s">
        <v>1091</v>
      </c>
      <c r="C1203" s="185" t="s">
        <v>1092</v>
      </c>
      <c r="D1203" s="175" t="s">
        <v>180</v>
      </c>
      <c r="E1203" s="176">
        <v>1</v>
      </c>
      <c r="F1203" s="177"/>
      <c r="G1203" s="178">
        <f t="shared" si="21"/>
        <v>0</v>
      </c>
      <c r="H1203" s="177"/>
      <c r="I1203" s="178">
        <f t="shared" si="22"/>
        <v>0</v>
      </c>
      <c r="J1203" s="177"/>
      <c r="K1203" s="178">
        <f t="shared" si="23"/>
        <v>0</v>
      </c>
      <c r="L1203" s="178">
        <v>21</v>
      </c>
      <c r="M1203" s="178">
        <f t="shared" si="24"/>
        <v>0</v>
      </c>
      <c r="N1203" s="178">
        <v>0</v>
      </c>
      <c r="O1203" s="178">
        <f t="shared" si="25"/>
        <v>0</v>
      </c>
      <c r="P1203" s="178">
        <v>0</v>
      </c>
      <c r="Q1203" s="178">
        <f t="shared" si="26"/>
        <v>0</v>
      </c>
      <c r="R1203" s="178"/>
      <c r="S1203" s="178" t="s">
        <v>181</v>
      </c>
      <c r="T1203" s="179" t="s">
        <v>182</v>
      </c>
      <c r="U1203" s="156">
        <v>0</v>
      </c>
      <c r="V1203" s="156">
        <f t="shared" si="27"/>
        <v>0</v>
      </c>
      <c r="W1203" s="156"/>
      <c r="X1203" s="156" t="s">
        <v>183</v>
      </c>
      <c r="Y1203" s="147"/>
      <c r="Z1203" s="147"/>
      <c r="AA1203" s="147"/>
      <c r="AB1203" s="147"/>
      <c r="AC1203" s="147"/>
      <c r="AD1203" s="147"/>
      <c r="AE1203" s="147"/>
      <c r="AF1203" s="147"/>
      <c r="AG1203" s="147" t="s">
        <v>1068</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73">
        <v>195</v>
      </c>
      <c r="B1204" s="174" t="s">
        <v>1093</v>
      </c>
      <c r="C1204" s="185" t="s">
        <v>1094</v>
      </c>
      <c r="D1204" s="175" t="s">
        <v>180</v>
      </c>
      <c r="E1204" s="176">
        <v>560</v>
      </c>
      <c r="F1204" s="177"/>
      <c r="G1204" s="178">
        <f t="shared" si="21"/>
        <v>0</v>
      </c>
      <c r="H1204" s="177"/>
      <c r="I1204" s="178">
        <f t="shared" si="22"/>
        <v>0</v>
      </c>
      <c r="J1204" s="177"/>
      <c r="K1204" s="178">
        <f t="shared" si="23"/>
        <v>0</v>
      </c>
      <c r="L1204" s="178">
        <v>21</v>
      </c>
      <c r="M1204" s="178">
        <f t="shared" si="24"/>
        <v>0</v>
      </c>
      <c r="N1204" s="178">
        <v>0</v>
      </c>
      <c r="O1204" s="178">
        <f t="shared" si="25"/>
        <v>0</v>
      </c>
      <c r="P1204" s="178">
        <v>0</v>
      </c>
      <c r="Q1204" s="178">
        <f t="shared" si="26"/>
        <v>0</v>
      </c>
      <c r="R1204" s="178"/>
      <c r="S1204" s="178" t="s">
        <v>181</v>
      </c>
      <c r="T1204" s="179" t="s">
        <v>182</v>
      </c>
      <c r="U1204" s="156">
        <v>0</v>
      </c>
      <c r="V1204" s="156">
        <f t="shared" si="27"/>
        <v>0</v>
      </c>
      <c r="W1204" s="156"/>
      <c r="X1204" s="156" t="s">
        <v>276</v>
      </c>
      <c r="Y1204" s="147"/>
      <c r="Z1204" s="147"/>
      <c r="AA1204" s="147"/>
      <c r="AB1204" s="147"/>
      <c r="AC1204" s="147"/>
      <c r="AD1204" s="147"/>
      <c r="AE1204" s="147"/>
      <c r="AF1204" s="147"/>
      <c r="AG1204" s="147" t="s">
        <v>277</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73">
        <v>196</v>
      </c>
      <c r="B1205" s="174" t="s">
        <v>1095</v>
      </c>
      <c r="C1205" s="185" t="s">
        <v>1096</v>
      </c>
      <c r="D1205" s="175" t="s">
        <v>558</v>
      </c>
      <c r="E1205" s="176">
        <v>40</v>
      </c>
      <c r="F1205" s="177"/>
      <c r="G1205" s="178">
        <f t="shared" si="21"/>
        <v>0</v>
      </c>
      <c r="H1205" s="177"/>
      <c r="I1205" s="178">
        <f t="shared" si="22"/>
        <v>0</v>
      </c>
      <c r="J1205" s="177"/>
      <c r="K1205" s="178">
        <f t="shared" si="23"/>
        <v>0</v>
      </c>
      <c r="L1205" s="178">
        <v>21</v>
      </c>
      <c r="M1205" s="178">
        <f t="shared" si="24"/>
        <v>0</v>
      </c>
      <c r="N1205" s="178">
        <v>0</v>
      </c>
      <c r="O1205" s="178">
        <f t="shared" si="25"/>
        <v>0</v>
      </c>
      <c r="P1205" s="178">
        <v>0</v>
      </c>
      <c r="Q1205" s="178">
        <f t="shared" si="26"/>
        <v>0</v>
      </c>
      <c r="R1205" s="178"/>
      <c r="S1205" s="178" t="s">
        <v>181</v>
      </c>
      <c r="T1205" s="179" t="s">
        <v>182</v>
      </c>
      <c r="U1205" s="156">
        <v>0</v>
      </c>
      <c r="V1205" s="156">
        <f t="shared" si="27"/>
        <v>0</v>
      </c>
      <c r="W1205" s="156"/>
      <c r="X1205" s="156" t="s">
        <v>276</v>
      </c>
      <c r="Y1205" s="147"/>
      <c r="Z1205" s="147"/>
      <c r="AA1205" s="147"/>
      <c r="AB1205" s="147"/>
      <c r="AC1205" s="147"/>
      <c r="AD1205" s="147"/>
      <c r="AE1205" s="147"/>
      <c r="AF1205" s="147"/>
      <c r="AG1205" s="147" t="s">
        <v>277</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73">
        <v>197</v>
      </c>
      <c r="B1206" s="174" t="s">
        <v>1097</v>
      </c>
      <c r="C1206" s="185" t="s">
        <v>1098</v>
      </c>
      <c r="D1206" s="175" t="s">
        <v>1099</v>
      </c>
      <c r="E1206" s="176">
        <v>1</v>
      </c>
      <c r="F1206" s="177"/>
      <c r="G1206" s="178">
        <f t="shared" si="21"/>
        <v>0</v>
      </c>
      <c r="H1206" s="177"/>
      <c r="I1206" s="178">
        <f t="shared" si="22"/>
        <v>0</v>
      </c>
      <c r="J1206" s="177"/>
      <c r="K1206" s="178">
        <f t="shared" si="23"/>
        <v>0</v>
      </c>
      <c r="L1206" s="178">
        <v>21</v>
      </c>
      <c r="M1206" s="178">
        <f t="shared" si="24"/>
        <v>0</v>
      </c>
      <c r="N1206" s="178">
        <v>0</v>
      </c>
      <c r="O1206" s="178">
        <f t="shared" si="25"/>
        <v>0</v>
      </c>
      <c r="P1206" s="178">
        <v>0</v>
      </c>
      <c r="Q1206" s="178">
        <f t="shared" si="26"/>
        <v>0</v>
      </c>
      <c r="R1206" s="178"/>
      <c r="S1206" s="178" t="s">
        <v>181</v>
      </c>
      <c r="T1206" s="179" t="s">
        <v>182</v>
      </c>
      <c r="U1206" s="156">
        <v>0</v>
      </c>
      <c r="V1206" s="156">
        <f t="shared" si="27"/>
        <v>0</v>
      </c>
      <c r="W1206" s="156"/>
      <c r="X1206" s="156" t="s">
        <v>183</v>
      </c>
      <c r="Y1206" s="147"/>
      <c r="Z1206" s="147"/>
      <c r="AA1206" s="147"/>
      <c r="AB1206" s="147"/>
      <c r="AC1206" s="147"/>
      <c r="AD1206" s="147"/>
      <c r="AE1206" s="147"/>
      <c r="AF1206" s="147"/>
      <c r="AG1206" s="147" t="s">
        <v>1068</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73">
        <v>198</v>
      </c>
      <c r="B1207" s="174" t="s">
        <v>1100</v>
      </c>
      <c r="C1207" s="185" t="s">
        <v>1101</v>
      </c>
      <c r="D1207" s="175" t="s">
        <v>1099</v>
      </c>
      <c r="E1207" s="176">
        <v>1</v>
      </c>
      <c r="F1207" s="177"/>
      <c r="G1207" s="178">
        <f t="shared" si="21"/>
        <v>0</v>
      </c>
      <c r="H1207" s="177"/>
      <c r="I1207" s="178">
        <f t="shared" si="22"/>
        <v>0</v>
      </c>
      <c r="J1207" s="177"/>
      <c r="K1207" s="178">
        <f t="shared" si="23"/>
        <v>0</v>
      </c>
      <c r="L1207" s="178">
        <v>21</v>
      </c>
      <c r="M1207" s="178">
        <f t="shared" si="24"/>
        <v>0</v>
      </c>
      <c r="N1207" s="178">
        <v>0</v>
      </c>
      <c r="O1207" s="178">
        <f t="shared" si="25"/>
        <v>0</v>
      </c>
      <c r="P1207" s="178">
        <v>0</v>
      </c>
      <c r="Q1207" s="178">
        <f t="shared" si="26"/>
        <v>0</v>
      </c>
      <c r="R1207" s="178"/>
      <c r="S1207" s="178" t="s">
        <v>181</v>
      </c>
      <c r="T1207" s="179" t="s">
        <v>182</v>
      </c>
      <c r="U1207" s="156">
        <v>0</v>
      </c>
      <c r="V1207" s="156">
        <f t="shared" si="27"/>
        <v>0</v>
      </c>
      <c r="W1207" s="156"/>
      <c r="X1207" s="156" t="s">
        <v>183</v>
      </c>
      <c r="Y1207" s="147"/>
      <c r="Z1207" s="147"/>
      <c r="AA1207" s="147"/>
      <c r="AB1207" s="147"/>
      <c r="AC1207" s="147"/>
      <c r="AD1207" s="147"/>
      <c r="AE1207" s="147"/>
      <c r="AF1207" s="147"/>
      <c r="AG1207" s="147" t="s">
        <v>1068</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x14ac:dyDescent="0.2">
      <c r="A1208" s="160" t="s">
        <v>176</v>
      </c>
      <c r="B1208" s="161" t="s">
        <v>145</v>
      </c>
      <c r="C1208" s="182" t="s">
        <v>146</v>
      </c>
      <c r="D1208" s="162"/>
      <c r="E1208" s="163"/>
      <c r="F1208" s="164"/>
      <c r="G1208" s="164">
        <f>SUMIF(AG1209:AG1219,"&lt;&gt;NOR",G1209:G1219)</f>
        <v>0</v>
      </c>
      <c r="H1208" s="164"/>
      <c r="I1208" s="164">
        <f>SUM(I1209:I1219)</f>
        <v>0</v>
      </c>
      <c r="J1208" s="164"/>
      <c r="K1208" s="164">
        <f>SUM(K1209:K1219)</f>
        <v>0</v>
      </c>
      <c r="L1208" s="164"/>
      <c r="M1208" s="164">
        <f>SUM(M1209:M1219)</f>
        <v>0</v>
      </c>
      <c r="N1208" s="164"/>
      <c r="O1208" s="164">
        <f>SUM(O1209:O1219)</f>
        <v>0</v>
      </c>
      <c r="P1208" s="164"/>
      <c r="Q1208" s="164">
        <f>SUM(Q1209:Q1219)</f>
        <v>0</v>
      </c>
      <c r="R1208" s="164"/>
      <c r="S1208" s="164"/>
      <c r="T1208" s="165"/>
      <c r="U1208" s="159"/>
      <c r="V1208" s="159">
        <f>SUM(V1209:V1219)</f>
        <v>0</v>
      </c>
      <c r="W1208" s="159"/>
      <c r="X1208" s="159"/>
      <c r="AG1208" t="s">
        <v>177</v>
      </c>
    </row>
    <row r="1209" spans="1:60" ht="22.5" outlineLevel="1" x14ac:dyDescent="0.2">
      <c r="A1209" s="173">
        <v>199</v>
      </c>
      <c r="B1209" s="174" t="s">
        <v>1102</v>
      </c>
      <c r="C1209" s="185" t="s">
        <v>1103</v>
      </c>
      <c r="D1209" s="175" t="s">
        <v>201</v>
      </c>
      <c r="E1209" s="176">
        <v>64.451319999999996</v>
      </c>
      <c r="F1209" s="177"/>
      <c r="G1209" s="178">
        <f>ROUND(E1209*F1209,2)</f>
        <v>0</v>
      </c>
      <c r="H1209" s="177"/>
      <c r="I1209" s="178">
        <f>ROUND(E1209*H1209,2)</f>
        <v>0</v>
      </c>
      <c r="J1209" s="177"/>
      <c r="K1209" s="178">
        <f>ROUND(E1209*J1209,2)</f>
        <v>0</v>
      </c>
      <c r="L1209" s="178">
        <v>21</v>
      </c>
      <c r="M1209" s="178">
        <f>G1209*(1+L1209/100)</f>
        <v>0</v>
      </c>
      <c r="N1209" s="178">
        <v>0</v>
      </c>
      <c r="O1209" s="178">
        <f>ROUND(E1209*N1209,2)</f>
        <v>0</v>
      </c>
      <c r="P1209" s="178">
        <v>0</v>
      </c>
      <c r="Q1209" s="178">
        <f>ROUND(E1209*P1209,2)</f>
        <v>0</v>
      </c>
      <c r="R1209" s="178"/>
      <c r="S1209" s="178" t="s">
        <v>181</v>
      </c>
      <c r="T1209" s="179" t="s">
        <v>182</v>
      </c>
      <c r="U1209" s="156">
        <v>0</v>
      </c>
      <c r="V1209" s="156">
        <f>ROUND(E1209*U1209,2)</f>
        <v>0</v>
      </c>
      <c r="W1209" s="156"/>
      <c r="X1209" s="156" t="s">
        <v>183</v>
      </c>
      <c r="Y1209" s="147"/>
      <c r="Z1209" s="147"/>
      <c r="AA1209" s="147"/>
      <c r="AB1209" s="147"/>
      <c r="AC1209" s="147"/>
      <c r="AD1209" s="147"/>
      <c r="AE1209" s="147"/>
      <c r="AF1209" s="147"/>
      <c r="AG1209" s="147" t="s">
        <v>1068</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ht="22.5" outlineLevel="1" x14ac:dyDescent="0.2">
      <c r="A1210" s="166">
        <v>200</v>
      </c>
      <c r="B1210" s="167" t="s">
        <v>1104</v>
      </c>
      <c r="C1210" s="183" t="s">
        <v>1105</v>
      </c>
      <c r="D1210" s="168" t="s">
        <v>201</v>
      </c>
      <c r="E1210" s="169">
        <v>128.90262999999999</v>
      </c>
      <c r="F1210" s="170"/>
      <c r="G1210" s="171">
        <f>ROUND(E1210*F1210,2)</f>
        <v>0</v>
      </c>
      <c r="H1210" s="170"/>
      <c r="I1210" s="171">
        <f>ROUND(E1210*H1210,2)</f>
        <v>0</v>
      </c>
      <c r="J1210" s="170"/>
      <c r="K1210" s="171">
        <f>ROUND(E1210*J1210,2)</f>
        <v>0</v>
      </c>
      <c r="L1210" s="171">
        <v>21</v>
      </c>
      <c r="M1210" s="171">
        <f>G1210*(1+L1210/100)</f>
        <v>0</v>
      </c>
      <c r="N1210" s="171">
        <v>0</v>
      </c>
      <c r="O1210" s="171">
        <f>ROUND(E1210*N1210,2)</f>
        <v>0</v>
      </c>
      <c r="P1210" s="171">
        <v>0</v>
      </c>
      <c r="Q1210" s="171">
        <f>ROUND(E1210*P1210,2)</f>
        <v>0</v>
      </c>
      <c r="R1210" s="171"/>
      <c r="S1210" s="171" t="s">
        <v>181</v>
      </c>
      <c r="T1210" s="172" t="s">
        <v>182</v>
      </c>
      <c r="U1210" s="156">
        <v>0</v>
      </c>
      <c r="V1210" s="156">
        <f>ROUND(E1210*U1210,2)</f>
        <v>0</v>
      </c>
      <c r="W1210" s="156"/>
      <c r="X1210" s="156" t="s">
        <v>183</v>
      </c>
      <c r="Y1210" s="147"/>
      <c r="Z1210" s="147"/>
      <c r="AA1210" s="147"/>
      <c r="AB1210" s="147"/>
      <c r="AC1210" s="147"/>
      <c r="AD1210" s="147"/>
      <c r="AE1210" s="147"/>
      <c r="AF1210" s="147"/>
      <c r="AG1210" s="147" t="s">
        <v>1068</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ht="22.5" outlineLevel="1" x14ac:dyDescent="0.2">
      <c r="A1211" s="154"/>
      <c r="B1211" s="155"/>
      <c r="C1211" s="245" t="s">
        <v>1106</v>
      </c>
      <c r="D1211" s="246"/>
      <c r="E1211" s="246"/>
      <c r="F1211" s="246"/>
      <c r="G1211" s="246"/>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186</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80" t="str">
        <f>C1211</f>
        <v>vybouraných hmot se složením a hrubým urovnáním nebo přeložením na jiný dopravní prostředek, nebo nakládání na dopravní prostředek pro vodorovnou dopravu,</v>
      </c>
      <c r="BB1211" s="147"/>
      <c r="BC1211" s="147"/>
      <c r="BD1211" s="147"/>
      <c r="BE1211" s="147"/>
      <c r="BF1211" s="147"/>
      <c r="BG1211" s="147"/>
      <c r="BH1211" s="147"/>
    </row>
    <row r="1212" spans="1:60" outlineLevel="1" x14ac:dyDescent="0.2">
      <c r="A1212" s="166">
        <v>201</v>
      </c>
      <c r="B1212" s="167" t="s">
        <v>1107</v>
      </c>
      <c r="C1212" s="183" t="s">
        <v>1108</v>
      </c>
      <c r="D1212" s="168" t="s">
        <v>201</v>
      </c>
      <c r="E1212" s="169">
        <v>128.90262999999999</v>
      </c>
      <c r="F1212" s="170"/>
      <c r="G1212" s="171">
        <f>ROUND(E1212*F1212,2)</f>
        <v>0</v>
      </c>
      <c r="H1212" s="170"/>
      <c r="I1212" s="171">
        <f>ROUND(E1212*H1212,2)</f>
        <v>0</v>
      </c>
      <c r="J1212" s="170"/>
      <c r="K1212" s="171">
        <f>ROUND(E1212*J1212,2)</f>
        <v>0</v>
      </c>
      <c r="L1212" s="171">
        <v>21</v>
      </c>
      <c r="M1212" s="171">
        <f>G1212*(1+L1212/100)</f>
        <v>0</v>
      </c>
      <c r="N1212" s="171">
        <v>0</v>
      </c>
      <c r="O1212" s="171">
        <f>ROUND(E1212*N1212,2)</f>
        <v>0</v>
      </c>
      <c r="P1212" s="171">
        <v>0</v>
      </c>
      <c r="Q1212" s="171">
        <f>ROUND(E1212*P1212,2)</f>
        <v>0</v>
      </c>
      <c r="R1212" s="171"/>
      <c r="S1212" s="171" t="s">
        <v>181</v>
      </c>
      <c r="T1212" s="172" t="s">
        <v>182</v>
      </c>
      <c r="U1212" s="156">
        <v>0</v>
      </c>
      <c r="V1212" s="156">
        <f>ROUND(E1212*U1212,2)</f>
        <v>0</v>
      </c>
      <c r="W1212" s="156"/>
      <c r="X1212" s="156" t="s">
        <v>183</v>
      </c>
      <c r="Y1212" s="147"/>
      <c r="Z1212" s="147"/>
      <c r="AA1212" s="147"/>
      <c r="AB1212" s="147"/>
      <c r="AC1212" s="147"/>
      <c r="AD1212" s="147"/>
      <c r="AE1212" s="147"/>
      <c r="AF1212" s="147"/>
      <c r="AG1212" s="147" t="s">
        <v>1068</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245" t="s">
        <v>1109</v>
      </c>
      <c r="D1213" s="246"/>
      <c r="E1213" s="246"/>
      <c r="F1213" s="246"/>
      <c r="G1213" s="246"/>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186</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
      <c r="A1214" s="173">
        <v>202</v>
      </c>
      <c r="B1214" s="174" t="s">
        <v>1110</v>
      </c>
      <c r="C1214" s="185" t="s">
        <v>1111</v>
      </c>
      <c r="D1214" s="175" t="s">
        <v>201</v>
      </c>
      <c r="E1214" s="176">
        <v>1160.1236799999999</v>
      </c>
      <c r="F1214" s="177"/>
      <c r="G1214" s="178">
        <f>ROUND(E1214*F1214,2)</f>
        <v>0</v>
      </c>
      <c r="H1214" s="177"/>
      <c r="I1214" s="178">
        <f>ROUND(E1214*H1214,2)</f>
        <v>0</v>
      </c>
      <c r="J1214" s="177"/>
      <c r="K1214" s="178">
        <f>ROUND(E1214*J1214,2)</f>
        <v>0</v>
      </c>
      <c r="L1214" s="178">
        <v>21</v>
      </c>
      <c r="M1214" s="178">
        <f>G1214*(1+L1214/100)</f>
        <v>0</v>
      </c>
      <c r="N1214" s="178">
        <v>0</v>
      </c>
      <c r="O1214" s="178">
        <f>ROUND(E1214*N1214,2)</f>
        <v>0</v>
      </c>
      <c r="P1214" s="178">
        <v>0</v>
      </c>
      <c r="Q1214" s="178">
        <f>ROUND(E1214*P1214,2)</f>
        <v>0</v>
      </c>
      <c r="R1214" s="178"/>
      <c r="S1214" s="178" t="s">
        <v>181</v>
      </c>
      <c r="T1214" s="179" t="s">
        <v>182</v>
      </c>
      <c r="U1214" s="156">
        <v>0</v>
      </c>
      <c r="V1214" s="156">
        <f>ROUND(E1214*U1214,2)</f>
        <v>0</v>
      </c>
      <c r="W1214" s="156"/>
      <c r="X1214" s="156" t="s">
        <v>183</v>
      </c>
      <c r="Y1214" s="147"/>
      <c r="Z1214" s="147"/>
      <c r="AA1214" s="147"/>
      <c r="AB1214" s="147"/>
      <c r="AC1214" s="147"/>
      <c r="AD1214" s="147"/>
      <c r="AE1214" s="147"/>
      <c r="AF1214" s="147"/>
      <c r="AG1214" s="147" t="s">
        <v>1068</v>
      </c>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73">
        <v>203</v>
      </c>
      <c r="B1215" s="174" t="s">
        <v>1112</v>
      </c>
      <c r="C1215" s="185" t="s">
        <v>1113</v>
      </c>
      <c r="D1215" s="175" t="s">
        <v>201</v>
      </c>
      <c r="E1215" s="176">
        <v>128.90262999999999</v>
      </c>
      <c r="F1215" s="177"/>
      <c r="G1215" s="178">
        <f>ROUND(E1215*F1215,2)</f>
        <v>0</v>
      </c>
      <c r="H1215" s="177"/>
      <c r="I1215" s="178">
        <f>ROUND(E1215*H1215,2)</f>
        <v>0</v>
      </c>
      <c r="J1215" s="177"/>
      <c r="K1215" s="178">
        <f>ROUND(E1215*J1215,2)</f>
        <v>0</v>
      </c>
      <c r="L1215" s="178">
        <v>21</v>
      </c>
      <c r="M1215" s="178">
        <f>G1215*(1+L1215/100)</f>
        <v>0</v>
      </c>
      <c r="N1215" s="178">
        <v>0</v>
      </c>
      <c r="O1215" s="178">
        <f>ROUND(E1215*N1215,2)</f>
        <v>0</v>
      </c>
      <c r="P1215" s="178">
        <v>0</v>
      </c>
      <c r="Q1215" s="178">
        <f>ROUND(E1215*P1215,2)</f>
        <v>0</v>
      </c>
      <c r="R1215" s="178"/>
      <c r="S1215" s="178" t="s">
        <v>181</v>
      </c>
      <c r="T1215" s="179" t="s">
        <v>182</v>
      </c>
      <c r="U1215" s="156">
        <v>0</v>
      </c>
      <c r="V1215" s="156">
        <f>ROUND(E1215*U1215,2)</f>
        <v>0</v>
      </c>
      <c r="W1215" s="156"/>
      <c r="X1215" s="156" t="s">
        <v>183</v>
      </c>
      <c r="Y1215" s="147"/>
      <c r="Z1215" s="147"/>
      <c r="AA1215" s="147"/>
      <c r="AB1215" s="147"/>
      <c r="AC1215" s="147"/>
      <c r="AD1215" s="147"/>
      <c r="AE1215" s="147"/>
      <c r="AF1215" s="147"/>
      <c r="AG1215" s="147" t="s">
        <v>1068</v>
      </c>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ht="22.5" outlineLevel="1" x14ac:dyDescent="0.2">
      <c r="A1216" s="173">
        <v>204</v>
      </c>
      <c r="B1216" s="174" t="s">
        <v>1114</v>
      </c>
      <c r="C1216" s="185" t="s">
        <v>1115</v>
      </c>
      <c r="D1216" s="175" t="s">
        <v>201</v>
      </c>
      <c r="E1216" s="176">
        <v>386.70789000000002</v>
      </c>
      <c r="F1216" s="177"/>
      <c r="G1216" s="178">
        <f>ROUND(E1216*F1216,2)</f>
        <v>0</v>
      </c>
      <c r="H1216" s="177"/>
      <c r="I1216" s="178">
        <f>ROUND(E1216*H1216,2)</f>
        <v>0</v>
      </c>
      <c r="J1216" s="177"/>
      <c r="K1216" s="178">
        <f>ROUND(E1216*J1216,2)</f>
        <v>0</v>
      </c>
      <c r="L1216" s="178">
        <v>21</v>
      </c>
      <c r="M1216" s="178">
        <f>G1216*(1+L1216/100)</f>
        <v>0</v>
      </c>
      <c r="N1216" s="178">
        <v>0</v>
      </c>
      <c r="O1216" s="178">
        <f>ROUND(E1216*N1216,2)</f>
        <v>0</v>
      </c>
      <c r="P1216" s="178">
        <v>0</v>
      </c>
      <c r="Q1216" s="178">
        <f>ROUND(E1216*P1216,2)</f>
        <v>0</v>
      </c>
      <c r="R1216" s="178"/>
      <c r="S1216" s="178" t="s">
        <v>181</v>
      </c>
      <c r="T1216" s="179" t="s">
        <v>182</v>
      </c>
      <c r="U1216" s="156">
        <v>0</v>
      </c>
      <c r="V1216" s="156">
        <f>ROUND(E1216*U1216,2)</f>
        <v>0</v>
      </c>
      <c r="W1216" s="156"/>
      <c r="X1216" s="156" t="s">
        <v>183</v>
      </c>
      <c r="Y1216" s="147"/>
      <c r="Z1216" s="147"/>
      <c r="AA1216" s="147"/>
      <c r="AB1216" s="147"/>
      <c r="AC1216" s="147"/>
      <c r="AD1216" s="147"/>
      <c r="AE1216" s="147"/>
      <c r="AF1216" s="147"/>
      <c r="AG1216" s="147" t="s">
        <v>1068</v>
      </c>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73">
        <v>205</v>
      </c>
      <c r="B1217" s="174" t="s">
        <v>1116</v>
      </c>
      <c r="C1217" s="185" t="s">
        <v>1117</v>
      </c>
      <c r="D1217" s="175" t="s">
        <v>201</v>
      </c>
      <c r="E1217" s="176">
        <v>128.90262999999999</v>
      </c>
      <c r="F1217" s="177"/>
      <c r="G1217" s="178">
        <f>ROUND(E1217*F1217,2)</f>
        <v>0</v>
      </c>
      <c r="H1217" s="177"/>
      <c r="I1217" s="178">
        <f>ROUND(E1217*H1217,2)</f>
        <v>0</v>
      </c>
      <c r="J1217" s="177"/>
      <c r="K1217" s="178">
        <f>ROUND(E1217*J1217,2)</f>
        <v>0</v>
      </c>
      <c r="L1217" s="178">
        <v>21</v>
      </c>
      <c r="M1217" s="178">
        <f>G1217*(1+L1217/100)</f>
        <v>0</v>
      </c>
      <c r="N1217" s="178">
        <v>0</v>
      </c>
      <c r="O1217" s="178">
        <f>ROUND(E1217*N1217,2)</f>
        <v>0</v>
      </c>
      <c r="P1217" s="178">
        <v>0</v>
      </c>
      <c r="Q1217" s="178">
        <f>ROUND(E1217*P1217,2)</f>
        <v>0</v>
      </c>
      <c r="R1217" s="178"/>
      <c r="S1217" s="178" t="s">
        <v>181</v>
      </c>
      <c r="T1217" s="179" t="s">
        <v>182</v>
      </c>
      <c r="U1217" s="156">
        <v>0</v>
      </c>
      <c r="V1217" s="156">
        <f>ROUND(E1217*U1217,2)</f>
        <v>0</v>
      </c>
      <c r="W1217" s="156"/>
      <c r="X1217" s="156" t="s">
        <v>183</v>
      </c>
      <c r="Y1217" s="147"/>
      <c r="Z1217" s="147"/>
      <c r="AA1217" s="147"/>
      <c r="AB1217" s="147"/>
      <c r="AC1217" s="147"/>
      <c r="AD1217" s="147"/>
      <c r="AE1217" s="147"/>
      <c r="AF1217" s="147"/>
      <c r="AG1217" s="147" t="s">
        <v>1068</v>
      </c>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66">
        <v>206</v>
      </c>
      <c r="B1218" s="167" t="s">
        <v>1118</v>
      </c>
      <c r="C1218" s="183" t="s">
        <v>1119</v>
      </c>
      <c r="D1218" s="168" t="s">
        <v>201</v>
      </c>
      <c r="E1218" s="169">
        <v>128.90262999999999</v>
      </c>
      <c r="F1218" s="170"/>
      <c r="G1218" s="171">
        <f>ROUND(E1218*F1218,2)</f>
        <v>0</v>
      </c>
      <c r="H1218" s="170"/>
      <c r="I1218" s="171">
        <f>ROUND(E1218*H1218,2)</f>
        <v>0</v>
      </c>
      <c r="J1218" s="170"/>
      <c r="K1218" s="171">
        <f>ROUND(E1218*J1218,2)</f>
        <v>0</v>
      </c>
      <c r="L1218" s="171">
        <v>21</v>
      </c>
      <c r="M1218" s="171">
        <f>G1218*(1+L1218/100)</f>
        <v>0</v>
      </c>
      <c r="N1218" s="171">
        <v>0</v>
      </c>
      <c r="O1218" s="171">
        <f>ROUND(E1218*N1218,2)</f>
        <v>0</v>
      </c>
      <c r="P1218" s="171">
        <v>0</v>
      </c>
      <c r="Q1218" s="171">
        <f>ROUND(E1218*P1218,2)</f>
        <v>0</v>
      </c>
      <c r="R1218" s="171"/>
      <c r="S1218" s="171" t="s">
        <v>181</v>
      </c>
      <c r="T1218" s="172" t="s">
        <v>182</v>
      </c>
      <c r="U1218" s="156">
        <v>0</v>
      </c>
      <c r="V1218" s="156">
        <f>ROUND(E1218*U1218,2)</f>
        <v>0</v>
      </c>
      <c r="W1218" s="156"/>
      <c r="X1218" s="156" t="s">
        <v>183</v>
      </c>
      <c r="Y1218" s="147"/>
      <c r="Z1218" s="147"/>
      <c r="AA1218" s="147"/>
      <c r="AB1218" s="147"/>
      <c r="AC1218" s="147"/>
      <c r="AD1218" s="147"/>
      <c r="AE1218" s="147"/>
      <c r="AF1218" s="147"/>
      <c r="AG1218" s="147" t="s">
        <v>1068</v>
      </c>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
      <c r="A1219" s="154"/>
      <c r="B1219" s="155"/>
      <c r="C1219" s="245" t="s">
        <v>1120</v>
      </c>
      <c r="D1219" s="246"/>
      <c r="E1219" s="246"/>
      <c r="F1219" s="246"/>
      <c r="G1219" s="246"/>
      <c r="H1219" s="156"/>
      <c r="I1219" s="156"/>
      <c r="J1219" s="156"/>
      <c r="K1219" s="156"/>
      <c r="L1219" s="156"/>
      <c r="M1219" s="156"/>
      <c r="N1219" s="156"/>
      <c r="O1219" s="156"/>
      <c r="P1219" s="156"/>
      <c r="Q1219" s="156"/>
      <c r="R1219" s="156"/>
      <c r="S1219" s="156"/>
      <c r="T1219" s="156"/>
      <c r="U1219" s="156"/>
      <c r="V1219" s="156"/>
      <c r="W1219" s="156"/>
      <c r="X1219" s="156"/>
      <c r="Y1219" s="147"/>
      <c r="Z1219" s="147"/>
      <c r="AA1219" s="147"/>
      <c r="AB1219" s="147"/>
      <c r="AC1219" s="147"/>
      <c r="AD1219" s="147"/>
      <c r="AE1219" s="147"/>
      <c r="AF1219" s="147"/>
      <c r="AG1219" s="147" t="s">
        <v>186</v>
      </c>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x14ac:dyDescent="0.2">
      <c r="A1220" s="160" t="s">
        <v>176</v>
      </c>
      <c r="B1220" s="161" t="s">
        <v>148</v>
      </c>
      <c r="C1220" s="182" t="s">
        <v>27</v>
      </c>
      <c r="D1220" s="162"/>
      <c r="E1220" s="163"/>
      <c r="F1220" s="164"/>
      <c r="G1220" s="164">
        <f>SUMIF(AG1221:AG1230,"&lt;&gt;NOR",G1221:G1230)</f>
        <v>0</v>
      </c>
      <c r="H1220" s="164"/>
      <c r="I1220" s="164">
        <f>SUM(I1221:I1230)</f>
        <v>0</v>
      </c>
      <c r="J1220" s="164"/>
      <c r="K1220" s="164">
        <f>SUM(K1221:K1230)</f>
        <v>0</v>
      </c>
      <c r="L1220" s="164"/>
      <c r="M1220" s="164">
        <f>SUM(M1221:M1230)</f>
        <v>0</v>
      </c>
      <c r="N1220" s="164"/>
      <c r="O1220" s="164">
        <f>SUM(O1221:O1230)</f>
        <v>0</v>
      </c>
      <c r="P1220" s="164"/>
      <c r="Q1220" s="164">
        <f>SUM(Q1221:Q1230)</f>
        <v>0</v>
      </c>
      <c r="R1220" s="164"/>
      <c r="S1220" s="164"/>
      <c r="T1220" s="165"/>
      <c r="U1220" s="159"/>
      <c r="V1220" s="159">
        <f>SUM(V1221:V1230)</f>
        <v>0</v>
      </c>
      <c r="W1220" s="159"/>
      <c r="X1220" s="159"/>
      <c r="AG1220" t="s">
        <v>177</v>
      </c>
    </row>
    <row r="1221" spans="1:60" outlineLevel="1" x14ac:dyDescent="0.2">
      <c r="A1221" s="166">
        <v>207</v>
      </c>
      <c r="B1221" s="167" t="s">
        <v>1121</v>
      </c>
      <c r="C1221" s="183" t="s">
        <v>1122</v>
      </c>
      <c r="D1221" s="168" t="s">
        <v>1099</v>
      </c>
      <c r="E1221" s="169">
        <v>1</v>
      </c>
      <c r="F1221" s="170"/>
      <c r="G1221" s="171">
        <f>ROUND(E1221*F1221,2)</f>
        <v>0</v>
      </c>
      <c r="H1221" s="170"/>
      <c r="I1221" s="171">
        <f>ROUND(E1221*H1221,2)</f>
        <v>0</v>
      </c>
      <c r="J1221" s="170"/>
      <c r="K1221" s="171">
        <f>ROUND(E1221*J1221,2)</f>
        <v>0</v>
      </c>
      <c r="L1221" s="171">
        <v>21</v>
      </c>
      <c r="M1221" s="171">
        <f>G1221*(1+L1221/100)</f>
        <v>0</v>
      </c>
      <c r="N1221" s="171">
        <v>0</v>
      </c>
      <c r="O1221" s="171">
        <f>ROUND(E1221*N1221,2)</f>
        <v>0</v>
      </c>
      <c r="P1221" s="171">
        <v>0</v>
      </c>
      <c r="Q1221" s="171">
        <f>ROUND(E1221*P1221,2)</f>
        <v>0</v>
      </c>
      <c r="R1221" s="171"/>
      <c r="S1221" s="171" t="s">
        <v>181</v>
      </c>
      <c r="T1221" s="172" t="s">
        <v>182</v>
      </c>
      <c r="U1221" s="156">
        <v>0</v>
      </c>
      <c r="V1221" s="156">
        <f>ROUND(E1221*U1221,2)</f>
        <v>0</v>
      </c>
      <c r="W1221" s="156"/>
      <c r="X1221" s="156" t="s">
        <v>183</v>
      </c>
      <c r="Y1221" s="147"/>
      <c r="Z1221" s="147"/>
      <c r="AA1221" s="147"/>
      <c r="AB1221" s="147"/>
      <c r="AC1221" s="147"/>
      <c r="AD1221" s="147"/>
      <c r="AE1221" s="147"/>
      <c r="AF1221" s="147"/>
      <c r="AG1221" s="147" t="s">
        <v>1068</v>
      </c>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
      <c r="A1222" s="154"/>
      <c r="B1222" s="155"/>
      <c r="C1222" s="245" t="s">
        <v>1123</v>
      </c>
      <c r="D1222" s="246"/>
      <c r="E1222" s="246"/>
      <c r="F1222" s="246"/>
      <c r="G1222" s="246"/>
      <c r="H1222" s="156"/>
      <c r="I1222" s="156"/>
      <c r="J1222" s="156"/>
      <c r="K1222" s="156"/>
      <c r="L1222" s="156"/>
      <c r="M1222" s="156"/>
      <c r="N1222" s="156"/>
      <c r="O1222" s="156"/>
      <c r="P1222" s="156"/>
      <c r="Q1222" s="156"/>
      <c r="R1222" s="156"/>
      <c r="S1222" s="156"/>
      <c r="T1222" s="156"/>
      <c r="U1222" s="156"/>
      <c r="V1222" s="156"/>
      <c r="W1222" s="156"/>
      <c r="X1222" s="156"/>
      <c r="Y1222" s="147"/>
      <c r="Z1222" s="147"/>
      <c r="AA1222" s="147"/>
      <c r="AB1222" s="147"/>
      <c r="AC1222" s="147"/>
      <c r="AD1222" s="147"/>
      <c r="AE1222" s="147"/>
      <c r="AF1222" s="147"/>
      <c r="AG1222" s="147" t="s">
        <v>186</v>
      </c>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80" t="str">
        <f>C1222</f>
        <v>Zaměření a vytýčení stávajících inženýrských sítí v místě stavby z hlediska jejich ochrany při provádění stavby.</v>
      </c>
      <c r="BB1222" s="147"/>
      <c r="BC1222" s="147"/>
      <c r="BD1222" s="147"/>
      <c r="BE1222" s="147"/>
      <c r="BF1222" s="147"/>
      <c r="BG1222" s="147"/>
      <c r="BH1222" s="147"/>
    </row>
    <row r="1223" spans="1:60" outlineLevel="1" x14ac:dyDescent="0.2">
      <c r="A1223" s="166">
        <v>208</v>
      </c>
      <c r="B1223" s="167" t="s">
        <v>1124</v>
      </c>
      <c r="C1223" s="183" t="s">
        <v>1125</v>
      </c>
      <c r="D1223" s="168" t="s">
        <v>1099</v>
      </c>
      <c r="E1223" s="169">
        <v>1</v>
      </c>
      <c r="F1223" s="170"/>
      <c r="G1223" s="171">
        <f>ROUND(E1223*F1223,2)</f>
        <v>0</v>
      </c>
      <c r="H1223" s="170"/>
      <c r="I1223" s="171">
        <f>ROUND(E1223*H1223,2)</f>
        <v>0</v>
      </c>
      <c r="J1223" s="170"/>
      <c r="K1223" s="171">
        <f>ROUND(E1223*J1223,2)</f>
        <v>0</v>
      </c>
      <c r="L1223" s="171">
        <v>21</v>
      </c>
      <c r="M1223" s="171">
        <f>G1223*(1+L1223/100)</f>
        <v>0</v>
      </c>
      <c r="N1223" s="171">
        <v>0</v>
      </c>
      <c r="O1223" s="171">
        <f>ROUND(E1223*N1223,2)</f>
        <v>0</v>
      </c>
      <c r="P1223" s="171">
        <v>0</v>
      </c>
      <c r="Q1223" s="171">
        <f>ROUND(E1223*P1223,2)</f>
        <v>0</v>
      </c>
      <c r="R1223" s="171"/>
      <c r="S1223" s="171" t="s">
        <v>181</v>
      </c>
      <c r="T1223" s="172" t="s">
        <v>182</v>
      </c>
      <c r="U1223" s="156">
        <v>0</v>
      </c>
      <c r="V1223" s="156">
        <f>ROUND(E1223*U1223,2)</f>
        <v>0</v>
      </c>
      <c r="W1223" s="156"/>
      <c r="X1223" s="156" t="s">
        <v>183</v>
      </c>
      <c r="Y1223" s="147"/>
      <c r="Z1223" s="147"/>
      <c r="AA1223" s="147"/>
      <c r="AB1223" s="147"/>
      <c r="AC1223" s="147"/>
      <c r="AD1223" s="147"/>
      <c r="AE1223" s="147"/>
      <c r="AF1223" s="147"/>
      <c r="AG1223" s="147" t="s">
        <v>1068</v>
      </c>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4"/>
      <c r="B1224" s="155"/>
      <c r="C1224" s="245" t="s">
        <v>1126</v>
      </c>
      <c r="D1224" s="246"/>
      <c r="E1224" s="246"/>
      <c r="F1224" s="246"/>
      <c r="G1224" s="246"/>
      <c r="H1224" s="156"/>
      <c r="I1224" s="156"/>
      <c r="J1224" s="156"/>
      <c r="K1224" s="156"/>
      <c r="L1224" s="156"/>
      <c r="M1224" s="156"/>
      <c r="N1224" s="156"/>
      <c r="O1224" s="156"/>
      <c r="P1224" s="156"/>
      <c r="Q1224" s="156"/>
      <c r="R1224" s="156"/>
      <c r="S1224" s="156"/>
      <c r="T1224" s="156"/>
      <c r="U1224" s="156"/>
      <c r="V1224" s="156"/>
      <c r="W1224" s="156"/>
      <c r="X1224" s="156"/>
      <c r="Y1224" s="147"/>
      <c r="Z1224" s="147"/>
      <c r="AA1224" s="147"/>
      <c r="AB1224" s="147"/>
      <c r="AC1224" s="147"/>
      <c r="AD1224" s="147"/>
      <c r="AE1224" s="147"/>
      <c r="AF1224" s="147"/>
      <c r="AG1224" s="147" t="s">
        <v>186</v>
      </c>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66">
        <v>209</v>
      </c>
      <c r="B1225" s="167" t="s">
        <v>1127</v>
      </c>
      <c r="C1225" s="183" t="s">
        <v>1128</v>
      </c>
      <c r="D1225" s="168" t="s">
        <v>1099</v>
      </c>
      <c r="E1225" s="169">
        <v>1</v>
      </c>
      <c r="F1225" s="170"/>
      <c r="G1225" s="171">
        <f>ROUND(E1225*F1225,2)</f>
        <v>0</v>
      </c>
      <c r="H1225" s="170"/>
      <c r="I1225" s="171">
        <f>ROUND(E1225*H1225,2)</f>
        <v>0</v>
      </c>
      <c r="J1225" s="170"/>
      <c r="K1225" s="171">
        <f>ROUND(E1225*J1225,2)</f>
        <v>0</v>
      </c>
      <c r="L1225" s="171">
        <v>21</v>
      </c>
      <c r="M1225" s="171">
        <f>G1225*(1+L1225/100)</f>
        <v>0</v>
      </c>
      <c r="N1225" s="171">
        <v>0</v>
      </c>
      <c r="O1225" s="171">
        <f>ROUND(E1225*N1225,2)</f>
        <v>0</v>
      </c>
      <c r="P1225" s="171">
        <v>0</v>
      </c>
      <c r="Q1225" s="171">
        <f>ROUND(E1225*P1225,2)</f>
        <v>0</v>
      </c>
      <c r="R1225" s="171"/>
      <c r="S1225" s="171" t="s">
        <v>181</v>
      </c>
      <c r="T1225" s="172" t="s">
        <v>182</v>
      </c>
      <c r="U1225" s="156">
        <v>0</v>
      </c>
      <c r="V1225" s="156">
        <f>ROUND(E1225*U1225,2)</f>
        <v>0</v>
      </c>
      <c r="W1225" s="156"/>
      <c r="X1225" s="156" t="s">
        <v>183</v>
      </c>
      <c r="Y1225" s="147"/>
      <c r="Z1225" s="147"/>
      <c r="AA1225" s="147"/>
      <c r="AB1225" s="147"/>
      <c r="AC1225" s="147"/>
      <c r="AD1225" s="147"/>
      <c r="AE1225" s="147"/>
      <c r="AF1225" s="147"/>
      <c r="AG1225" s="147" t="s">
        <v>1068</v>
      </c>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4"/>
      <c r="B1226" s="155"/>
      <c r="C1226" s="245" t="s">
        <v>1129</v>
      </c>
      <c r="D1226" s="246"/>
      <c r="E1226" s="246"/>
      <c r="F1226" s="246"/>
      <c r="G1226" s="246"/>
      <c r="H1226" s="156"/>
      <c r="I1226" s="156"/>
      <c r="J1226" s="156"/>
      <c r="K1226" s="156"/>
      <c r="L1226" s="156"/>
      <c r="M1226" s="156"/>
      <c r="N1226" s="156"/>
      <c r="O1226" s="156"/>
      <c r="P1226" s="156"/>
      <c r="Q1226" s="156"/>
      <c r="R1226" s="156"/>
      <c r="S1226" s="156"/>
      <c r="T1226" s="156"/>
      <c r="U1226" s="156"/>
      <c r="V1226" s="156"/>
      <c r="W1226" s="156"/>
      <c r="X1226" s="156"/>
      <c r="Y1226" s="147"/>
      <c r="Z1226" s="147"/>
      <c r="AA1226" s="147"/>
      <c r="AB1226" s="147"/>
      <c r="AC1226" s="147"/>
      <c r="AD1226" s="147"/>
      <c r="AE1226" s="147"/>
      <c r="AF1226" s="147"/>
      <c r="AG1226" s="147" t="s">
        <v>186</v>
      </c>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73">
        <v>210</v>
      </c>
      <c r="B1227" s="174" t="s">
        <v>1130</v>
      </c>
      <c r="C1227" s="185" t="s">
        <v>1131</v>
      </c>
      <c r="D1227" s="175" t="s">
        <v>1132</v>
      </c>
      <c r="E1227" s="176">
        <v>1</v>
      </c>
      <c r="F1227" s="177"/>
      <c r="G1227" s="178">
        <f>ROUND(E1227*F1227,2)</f>
        <v>0</v>
      </c>
      <c r="H1227" s="177"/>
      <c r="I1227" s="178">
        <f>ROUND(E1227*H1227,2)</f>
        <v>0</v>
      </c>
      <c r="J1227" s="177"/>
      <c r="K1227" s="178">
        <f>ROUND(E1227*J1227,2)</f>
        <v>0</v>
      </c>
      <c r="L1227" s="178">
        <v>21</v>
      </c>
      <c r="M1227" s="178">
        <f>G1227*(1+L1227/100)</f>
        <v>0</v>
      </c>
      <c r="N1227" s="178">
        <v>0</v>
      </c>
      <c r="O1227" s="178">
        <f>ROUND(E1227*N1227,2)</f>
        <v>0</v>
      </c>
      <c r="P1227" s="178">
        <v>0</v>
      </c>
      <c r="Q1227" s="178">
        <f>ROUND(E1227*P1227,2)</f>
        <v>0</v>
      </c>
      <c r="R1227" s="178"/>
      <c r="S1227" s="178" t="s">
        <v>181</v>
      </c>
      <c r="T1227" s="179" t="s">
        <v>182</v>
      </c>
      <c r="U1227" s="156">
        <v>0</v>
      </c>
      <c r="V1227" s="156">
        <f>ROUND(E1227*U1227,2)</f>
        <v>0</v>
      </c>
      <c r="W1227" s="156"/>
      <c r="X1227" s="156" t="s">
        <v>183</v>
      </c>
      <c r="Y1227" s="147"/>
      <c r="Z1227" s="147"/>
      <c r="AA1227" s="147"/>
      <c r="AB1227" s="147"/>
      <c r="AC1227" s="147"/>
      <c r="AD1227" s="147"/>
      <c r="AE1227" s="147"/>
      <c r="AF1227" s="147"/>
      <c r="AG1227" s="147" t="s">
        <v>1068</v>
      </c>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73">
        <v>211</v>
      </c>
      <c r="B1228" s="174" t="s">
        <v>1133</v>
      </c>
      <c r="C1228" s="185" t="s">
        <v>1134</v>
      </c>
      <c r="D1228" s="175" t="s">
        <v>1132</v>
      </c>
      <c r="E1228" s="176">
        <v>1</v>
      </c>
      <c r="F1228" s="177"/>
      <c r="G1228" s="178">
        <f>ROUND(E1228*F1228,2)</f>
        <v>0</v>
      </c>
      <c r="H1228" s="177"/>
      <c r="I1228" s="178">
        <f>ROUND(E1228*H1228,2)</f>
        <v>0</v>
      </c>
      <c r="J1228" s="177"/>
      <c r="K1228" s="178">
        <f>ROUND(E1228*J1228,2)</f>
        <v>0</v>
      </c>
      <c r="L1228" s="178">
        <v>21</v>
      </c>
      <c r="M1228" s="178">
        <f>G1228*(1+L1228/100)</f>
        <v>0</v>
      </c>
      <c r="N1228" s="178">
        <v>0</v>
      </c>
      <c r="O1228" s="178">
        <f>ROUND(E1228*N1228,2)</f>
        <v>0</v>
      </c>
      <c r="P1228" s="178">
        <v>0</v>
      </c>
      <c r="Q1228" s="178">
        <f>ROUND(E1228*P1228,2)</f>
        <v>0</v>
      </c>
      <c r="R1228" s="178"/>
      <c r="S1228" s="178" t="s">
        <v>181</v>
      </c>
      <c r="T1228" s="179" t="s">
        <v>182</v>
      </c>
      <c r="U1228" s="156">
        <v>0</v>
      </c>
      <c r="V1228" s="156">
        <f>ROUND(E1228*U1228,2)</f>
        <v>0</v>
      </c>
      <c r="W1228" s="156"/>
      <c r="X1228" s="156" t="s">
        <v>183</v>
      </c>
      <c r="Y1228" s="147"/>
      <c r="Z1228" s="147"/>
      <c r="AA1228" s="147"/>
      <c r="AB1228" s="147"/>
      <c r="AC1228" s="147"/>
      <c r="AD1228" s="147"/>
      <c r="AE1228" s="147"/>
      <c r="AF1228" s="147"/>
      <c r="AG1228" s="147" t="s">
        <v>1068</v>
      </c>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
      <c r="A1229" s="166">
        <v>212</v>
      </c>
      <c r="B1229" s="167" t="s">
        <v>1135</v>
      </c>
      <c r="C1229" s="183" t="s">
        <v>1136</v>
      </c>
      <c r="D1229" s="168" t="s">
        <v>1099</v>
      </c>
      <c r="E1229" s="169">
        <v>1</v>
      </c>
      <c r="F1229" s="170"/>
      <c r="G1229" s="171">
        <f>ROUND(E1229*F1229,2)</f>
        <v>0</v>
      </c>
      <c r="H1229" s="170"/>
      <c r="I1229" s="171">
        <f>ROUND(E1229*H1229,2)</f>
        <v>0</v>
      </c>
      <c r="J1229" s="170"/>
      <c r="K1229" s="171">
        <f>ROUND(E1229*J1229,2)</f>
        <v>0</v>
      </c>
      <c r="L1229" s="171">
        <v>21</v>
      </c>
      <c r="M1229" s="171">
        <f>G1229*(1+L1229/100)</f>
        <v>0</v>
      </c>
      <c r="N1229" s="171">
        <v>0</v>
      </c>
      <c r="O1229" s="171">
        <f>ROUND(E1229*N1229,2)</f>
        <v>0</v>
      </c>
      <c r="P1229" s="171">
        <v>0</v>
      </c>
      <c r="Q1229" s="171">
        <f>ROUND(E1229*P1229,2)</f>
        <v>0</v>
      </c>
      <c r="R1229" s="171"/>
      <c r="S1229" s="171" t="s">
        <v>181</v>
      </c>
      <c r="T1229" s="172" t="s">
        <v>182</v>
      </c>
      <c r="U1229" s="156">
        <v>0</v>
      </c>
      <c r="V1229" s="156">
        <f>ROUND(E1229*U1229,2)</f>
        <v>0</v>
      </c>
      <c r="W1229" s="156"/>
      <c r="X1229" s="156" t="s">
        <v>183</v>
      </c>
      <c r="Y1229" s="147"/>
      <c r="Z1229" s="147"/>
      <c r="AA1229" s="147"/>
      <c r="AB1229" s="147"/>
      <c r="AC1229" s="147"/>
      <c r="AD1229" s="147"/>
      <c r="AE1229" s="147"/>
      <c r="AF1229" s="147"/>
      <c r="AG1229" s="147" t="s">
        <v>1068</v>
      </c>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4"/>
      <c r="B1230" s="155"/>
      <c r="C1230" s="245" t="s">
        <v>1129</v>
      </c>
      <c r="D1230" s="246"/>
      <c r="E1230" s="246"/>
      <c r="F1230" s="246"/>
      <c r="G1230" s="246"/>
      <c r="H1230" s="156"/>
      <c r="I1230" s="156"/>
      <c r="J1230" s="156"/>
      <c r="K1230" s="156"/>
      <c r="L1230" s="156"/>
      <c r="M1230" s="156"/>
      <c r="N1230" s="156"/>
      <c r="O1230" s="156"/>
      <c r="P1230" s="156"/>
      <c r="Q1230" s="156"/>
      <c r="R1230" s="156"/>
      <c r="S1230" s="156"/>
      <c r="T1230" s="156"/>
      <c r="U1230" s="156"/>
      <c r="V1230" s="156"/>
      <c r="W1230" s="156"/>
      <c r="X1230" s="156"/>
      <c r="Y1230" s="147"/>
      <c r="Z1230" s="147"/>
      <c r="AA1230" s="147"/>
      <c r="AB1230" s="147"/>
      <c r="AC1230" s="147"/>
      <c r="AD1230" s="147"/>
      <c r="AE1230" s="147"/>
      <c r="AF1230" s="147"/>
      <c r="AG1230" s="147" t="s">
        <v>186</v>
      </c>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x14ac:dyDescent="0.2">
      <c r="A1231" s="160" t="s">
        <v>176</v>
      </c>
      <c r="B1231" s="161" t="s">
        <v>149</v>
      </c>
      <c r="C1231" s="182" t="s">
        <v>28</v>
      </c>
      <c r="D1231" s="162"/>
      <c r="E1231" s="163"/>
      <c r="F1231" s="164"/>
      <c r="G1231" s="164">
        <f>SUMIF(AG1232:AG1240,"&lt;&gt;NOR",G1232:G1240)</f>
        <v>0</v>
      </c>
      <c r="H1231" s="164"/>
      <c r="I1231" s="164">
        <f>SUM(I1232:I1240)</f>
        <v>0</v>
      </c>
      <c r="J1231" s="164"/>
      <c r="K1231" s="164">
        <f>SUM(K1232:K1240)</f>
        <v>0</v>
      </c>
      <c r="L1231" s="164"/>
      <c r="M1231" s="164">
        <f>SUM(M1232:M1240)</f>
        <v>0</v>
      </c>
      <c r="N1231" s="164"/>
      <c r="O1231" s="164">
        <f>SUM(O1232:O1240)</f>
        <v>0</v>
      </c>
      <c r="P1231" s="164"/>
      <c r="Q1231" s="164">
        <f>SUM(Q1232:Q1240)</f>
        <v>0</v>
      </c>
      <c r="R1231" s="164"/>
      <c r="S1231" s="164"/>
      <c r="T1231" s="165"/>
      <c r="U1231" s="159"/>
      <c r="V1231" s="159">
        <f>SUM(V1232:V1240)</f>
        <v>0</v>
      </c>
      <c r="W1231" s="159"/>
      <c r="X1231" s="159"/>
      <c r="AG1231" t="s">
        <v>177</v>
      </c>
    </row>
    <row r="1232" spans="1:60" outlineLevel="1" x14ac:dyDescent="0.2">
      <c r="A1232" s="166">
        <v>213</v>
      </c>
      <c r="B1232" s="167" t="s">
        <v>1137</v>
      </c>
      <c r="C1232" s="183" t="s">
        <v>1138</v>
      </c>
      <c r="D1232" s="168" t="s">
        <v>1099</v>
      </c>
      <c r="E1232" s="169">
        <v>1</v>
      </c>
      <c r="F1232" s="170"/>
      <c r="G1232" s="171">
        <f>ROUND(E1232*F1232,2)</f>
        <v>0</v>
      </c>
      <c r="H1232" s="170"/>
      <c r="I1232" s="171">
        <f>ROUND(E1232*H1232,2)</f>
        <v>0</v>
      </c>
      <c r="J1232" s="170"/>
      <c r="K1232" s="171">
        <f>ROUND(E1232*J1232,2)</f>
        <v>0</v>
      </c>
      <c r="L1232" s="171">
        <v>21</v>
      </c>
      <c r="M1232" s="171">
        <f>G1232*(1+L1232/100)</f>
        <v>0</v>
      </c>
      <c r="N1232" s="171">
        <v>0</v>
      </c>
      <c r="O1232" s="171">
        <f>ROUND(E1232*N1232,2)</f>
        <v>0</v>
      </c>
      <c r="P1232" s="171">
        <v>0</v>
      </c>
      <c r="Q1232" s="171">
        <f>ROUND(E1232*P1232,2)</f>
        <v>0</v>
      </c>
      <c r="R1232" s="171"/>
      <c r="S1232" s="171" t="s">
        <v>181</v>
      </c>
      <c r="T1232" s="172" t="s">
        <v>182</v>
      </c>
      <c r="U1232" s="156">
        <v>0</v>
      </c>
      <c r="V1232" s="156">
        <f>ROUND(E1232*U1232,2)</f>
        <v>0</v>
      </c>
      <c r="W1232" s="156"/>
      <c r="X1232" s="156" t="s">
        <v>183</v>
      </c>
      <c r="Y1232" s="147"/>
      <c r="Z1232" s="147"/>
      <c r="AA1232" s="147"/>
      <c r="AB1232" s="147"/>
      <c r="AC1232" s="147"/>
      <c r="AD1232" s="147"/>
      <c r="AE1232" s="147"/>
      <c r="AF1232" s="147"/>
      <c r="AG1232" s="147" t="s">
        <v>1068</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x14ac:dyDescent="0.2">
      <c r="A1233" s="154"/>
      <c r="B1233" s="155"/>
      <c r="C1233" s="245" t="s">
        <v>1139</v>
      </c>
      <c r="D1233" s="246"/>
      <c r="E1233" s="246"/>
      <c r="F1233" s="246"/>
      <c r="G1233" s="246"/>
      <c r="H1233" s="156"/>
      <c r="I1233" s="156"/>
      <c r="J1233" s="156"/>
      <c r="K1233" s="156"/>
      <c r="L1233" s="156"/>
      <c r="M1233" s="156"/>
      <c r="N1233" s="156"/>
      <c r="O1233" s="156"/>
      <c r="P1233" s="156"/>
      <c r="Q1233" s="156"/>
      <c r="R1233" s="156"/>
      <c r="S1233" s="156"/>
      <c r="T1233" s="156"/>
      <c r="U1233" s="156"/>
      <c r="V1233" s="156"/>
      <c r="W1233" s="156"/>
      <c r="X1233" s="156"/>
      <c r="Y1233" s="147"/>
      <c r="Z1233" s="147"/>
      <c r="AA1233" s="147"/>
      <c r="AB1233" s="147"/>
      <c r="AC1233" s="147"/>
      <c r="AD1233" s="147"/>
      <c r="AE1233" s="147"/>
      <c r="AF1233" s="147"/>
      <c r="AG1233" s="147" t="s">
        <v>186</v>
      </c>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80" t="str">
        <f>C1233</f>
        <v>Náklady na vyhotovení dokumentace skutečného provedení stavby a její předání objednateli v požadované formě a požadovaném počtu.</v>
      </c>
      <c r="BB1233" s="147"/>
      <c r="BC1233" s="147"/>
      <c r="BD1233" s="147"/>
      <c r="BE1233" s="147"/>
      <c r="BF1233" s="147"/>
      <c r="BG1233" s="147"/>
      <c r="BH1233" s="147"/>
    </row>
    <row r="1234" spans="1:60" outlineLevel="1" x14ac:dyDescent="0.2">
      <c r="A1234" s="166">
        <v>214</v>
      </c>
      <c r="B1234" s="167" t="s">
        <v>1140</v>
      </c>
      <c r="C1234" s="183" t="s">
        <v>1141</v>
      </c>
      <c r="D1234" s="168" t="s">
        <v>1099</v>
      </c>
      <c r="E1234" s="169">
        <v>1</v>
      </c>
      <c r="F1234" s="170"/>
      <c r="G1234" s="171">
        <f>ROUND(E1234*F1234,2)</f>
        <v>0</v>
      </c>
      <c r="H1234" s="170"/>
      <c r="I1234" s="171">
        <f>ROUND(E1234*H1234,2)</f>
        <v>0</v>
      </c>
      <c r="J1234" s="170"/>
      <c r="K1234" s="171">
        <f>ROUND(E1234*J1234,2)</f>
        <v>0</v>
      </c>
      <c r="L1234" s="171">
        <v>21</v>
      </c>
      <c r="M1234" s="171">
        <f>G1234*(1+L1234/100)</f>
        <v>0</v>
      </c>
      <c r="N1234" s="171">
        <v>0</v>
      </c>
      <c r="O1234" s="171">
        <f>ROUND(E1234*N1234,2)</f>
        <v>0</v>
      </c>
      <c r="P1234" s="171">
        <v>0</v>
      </c>
      <c r="Q1234" s="171">
        <f>ROUND(E1234*P1234,2)</f>
        <v>0</v>
      </c>
      <c r="R1234" s="171"/>
      <c r="S1234" s="171" t="s">
        <v>181</v>
      </c>
      <c r="T1234" s="172" t="s">
        <v>182</v>
      </c>
      <c r="U1234" s="156">
        <v>0</v>
      </c>
      <c r="V1234" s="156">
        <f>ROUND(E1234*U1234,2)</f>
        <v>0</v>
      </c>
      <c r="W1234" s="156"/>
      <c r="X1234" s="156" t="s">
        <v>183</v>
      </c>
      <c r="Y1234" s="147"/>
      <c r="Z1234" s="147"/>
      <c r="AA1234" s="147"/>
      <c r="AB1234" s="147"/>
      <c r="AC1234" s="147"/>
      <c r="AD1234" s="147"/>
      <c r="AE1234" s="147"/>
      <c r="AF1234" s="147"/>
      <c r="AG1234" s="147" t="s">
        <v>1068</v>
      </c>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ht="22.5" outlineLevel="1" x14ac:dyDescent="0.2">
      <c r="A1235" s="154"/>
      <c r="B1235" s="155"/>
      <c r="C1235" s="245" t="s">
        <v>1142</v>
      </c>
      <c r="D1235" s="246"/>
      <c r="E1235" s="246"/>
      <c r="F1235" s="246"/>
      <c r="G1235" s="246"/>
      <c r="H1235" s="156"/>
      <c r="I1235" s="156"/>
      <c r="J1235" s="156"/>
      <c r="K1235" s="156"/>
      <c r="L1235" s="156"/>
      <c r="M1235" s="156"/>
      <c r="N1235" s="156"/>
      <c r="O1235" s="156"/>
      <c r="P1235" s="156"/>
      <c r="Q1235" s="156"/>
      <c r="R1235" s="156"/>
      <c r="S1235" s="156"/>
      <c r="T1235" s="156"/>
      <c r="U1235" s="156"/>
      <c r="V1235" s="156"/>
      <c r="W1235" s="156"/>
      <c r="X1235" s="156"/>
      <c r="Y1235" s="147"/>
      <c r="Z1235" s="147"/>
      <c r="AA1235" s="147"/>
      <c r="AB1235" s="147"/>
      <c r="AC1235" s="147"/>
      <c r="AD1235" s="147"/>
      <c r="AE1235" s="147"/>
      <c r="AF1235" s="147"/>
      <c r="AG1235" s="147" t="s">
        <v>186</v>
      </c>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80" t="str">
        <f>C1235</f>
        <v>Náklady spojené s povinnou publicitou, pokud ji objednatel požaduje. Zahrnuje zejména náklady na propagační a informační billboardy, tabule, internetovou propagaci, tiskoviny apod.</v>
      </c>
      <c r="BB1235" s="147"/>
      <c r="BC1235" s="147"/>
      <c r="BD1235" s="147"/>
      <c r="BE1235" s="147"/>
      <c r="BF1235" s="147"/>
      <c r="BG1235" s="147"/>
      <c r="BH1235" s="147"/>
    </row>
    <row r="1236" spans="1:60" ht="22.5" outlineLevel="1" x14ac:dyDescent="0.2">
      <c r="A1236" s="173">
        <v>215</v>
      </c>
      <c r="B1236" s="174" t="s">
        <v>1143</v>
      </c>
      <c r="C1236" s="185" t="s">
        <v>1144</v>
      </c>
      <c r="D1236" s="175" t="s">
        <v>1132</v>
      </c>
      <c r="E1236" s="176">
        <v>1</v>
      </c>
      <c r="F1236" s="177"/>
      <c r="G1236" s="178">
        <f>ROUND(E1236*F1236,2)</f>
        <v>0</v>
      </c>
      <c r="H1236" s="177"/>
      <c r="I1236" s="178">
        <f>ROUND(E1236*H1236,2)</f>
        <v>0</v>
      </c>
      <c r="J1236" s="177"/>
      <c r="K1236" s="178">
        <f>ROUND(E1236*J1236,2)</f>
        <v>0</v>
      </c>
      <c r="L1236" s="178">
        <v>21</v>
      </c>
      <c r="M1236" s="178">
        <f>G1236*(1+L1236/100)</f>
        <v>0</v>
      </c>
      <c r="N1236" s="178">
        <v>0</v>
      </c>
      <c r="O1236" s="178">
        <f>ROUND(E1236*N1236,2)</f>
        <v>0</v>
      </c>
      <c r="P1236" s="178">
        <v>0</v>
      </c>
      <c r="Q1236" s="178">
        <f>ROUND(E1236*P1236,2)</f>
        <v>0</v>
      </c>
      <c r="R1236" s="178"/>
      <c r="S1236" s="178" t="s">
        <v>181</v>
      </c>
      <c r="T1236" s="179" t="s">
        <v>182</v>
      </c>
      <c r="U1236" s="156">
        <v>0</v>
      </c>
      <c r="V1236" s="156">
        <f>ROUND(E1236*U1236,2)</f>
        <v>0</v>
      </c>
      <c r="W1236" s="156"/>
      <c r="X1236" s="156" t="s">
        <v>183</v>
      </c>
      <c r="Y1236" s="147"/>
      <c r="Z1236" s="147"/>
      <c r="AA1236" s="147"/>
      <c r="AB1236" s="147"/>
      <c r="AC1236" s="147"/>
      <c r="AD1236" s="147"/>
      <c r="AE1236" s="147"/>
      <c r="AF1236" s="147"/>
      <c r="AG1236" s="147" t="s">
        <v>1068</v>
      </c>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ht="22.5" outlineLevel="1" x14ac:dyDescent="0.2">
      <c r="A1237" s="173">
        <v>216</v>
      </c>
      <c r="B1237" s="174" t="s">
        <v>1145</v>
      </c>
      <c r="C1237" s="185" t="s">
        <v>1146</v>
      </c>
      <c r="D1237" s="175" t="s">
        <v>1132</v>
      </c>
      <c r="E1237" s="176">
        <v>1</v>
      </c>
      <c r="F1237" s="177"/>
      <c r="G1237" s="178">
        <f>ROUND(E1237*F1237,2)</f>
        <v>0</v>
      </c>
      <c r="H1237" s="177"/>
      <c r="I1237" s="178">
        <f>ROUND(E1237*H1237,2)</f>
        <v>0</v>
      </c>
      <c r="J1237" s="177"/>
      <c r="K1237" s="178">
        <f>ROUND(E1237*J1237,2)</f>
        <v>0</v>
      </c>
      <c r="L1237" s="178">
        <v>21</v>
      </c>
      <c r="M1237" s="178">
        <f>G1237*(1+L1237/100)</f>
        <v>0</v>
      </c>
      <c r="N1237" s="178">
        <v>0</v>
      </c>
      <c r="O1237" s="178">
        <f>ROUND(E1237*N1237,2)</f>
        <v>0</v>
      </c>
      <c r="P1237" s="178">
        <v>0</v>
      </c>
      <c r="Q1237" s="178">
        <f>ROUND(E1237*P1237,2)</f>
        <v>0</v>
      </c>
      <c r="R1237" s="178"/>
      <c r="S1237" s="178" t="s">
        <v>181</v>
      </c>
      <c r="T1237" s="179" t="s">
        <v>182</v>
      </c>
      <c r="U1237" s="156">
        <v>0</v>
      </c>
      <c r="V1237" s="156">
        <f>ROUND(E1237*U1237,2)</f>
        <v>0</v>
      </c>
      <c r="W1237" s="156"/>
      <c r="X1237" s="156" t="s">
        <v>183</v>
      </c>
      <c r="Y1237" s="147"/>
      <c r="Z1237" s="147"/>
      <c r="AA1237" s="147"/>
      <c r="AB1237" s="147"/>
      <c r="AC1237" s="147"/>
      <c r="AD1237" s="147"/>
      <c r="AE1237" s="147"/>
      <c r="AF1237" s="147"/>
      <c r="AG1237" s="147" t="s">
        <v>1068</v>
      </c>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73">
        <v>217</v>
      </c>
      <c r="B1238" s="174" t="s">
        <v>1147</v>
      </c>
      <c r="C1238" s="185" t="s">
        <v>1148</v>
      </c>
      <c r="D1238" s="175" t="s">
        <v>1149</v>
      </c>
      <c r="E1238" s="176">
        <v>1</v>
      </c>
      <c r="F1238" s="177"/>
      <c r="G1238" s="178">
        <f>ROUND(E1238*F1238,2)</f>
        <v>0</v>
      </c>
      <c r="H1238" s="177"/>
      <c r="I1238" s="178">
        <f>ROUND(E1238*H1238,2)</f>
        <v>0</v>
      </c>
      <c r="J1238" s="177"/>
      <c r="K1238" s="178">
        <f>ROUND(E1238*J1238,2)</f>
        <v>0</v>
      </c>
      <c r="L1238" s="178">
        <v>21</v>
      </c>
      <c r="M1238" s="178">
        <f>G1238*(1+L1238/100)</f>
        <v>0</v>
      </c>
      <c r="N1238" s="178">
        <v>0</v>
      </c>
      <c r="O1238" s="178">
        <f>ROUND(E1238*N1238,2)</f>
        <v>0</v>
      </c>
      <c r="P1238" s="178">
        <v>0</v>
      </c>
      <c r="Q1238" s="178">
        <f>ROUND(E1238*P1238,2)</f>
        <v>0</v>
      </c>
      <c r="R1238" s="178"/>
      <c r="S1238" s="178" t="s">
        <v>181</v>
      </c>
      <c r="T1238" s="179" t="s">
        <v>182</v>
      </c>
      <c r="U1238" s="156">
        <v>0</v>
      </c>
      <c r="V1238" s="156">
        <f>ROUND(E1238*U1238,2)</f>
        <v>0</v>
      </c>
      <c r="W1238" s="156"/>
      <c r="X1238" s="156" t="s">
        <v>183</v>
      </c>
      <c r="Y1238" s="147"/>
      <c r="Z1238" s="147"/>
      <c r="AA1238" s="147"/>
      <c r="AB1238" s="147"/>
      <c r="AC1238" s="147"/>
      <c r="AD1238" s="147"/>
      <c r="AE1238" s="147"/>
      <c r="AF1238" s="147"/>
      <c r="AG1238" s="147" t="s">
        <v>1068</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
      <c r="A1239" s="173">
        <v>218</v>
      </c>
      <c r="B1239" s="174" t="s">
        <v>1150</v>
      </c>
      <c r="C1239" s="185" t="s">
        <v>1151</v>
      </c>
      <c r="D1239" s="175" t="s">
        <v>1132</v>
      </c>
      <c r="E1239" s="176">
        <v>1</v>
      </c>
      <c r="F1239" s="177"/>
      <c r="G1239" s="178">
        <f>ROUND(E1239*F1239,2)</f>
        <v>0</v>
      </c>
      <c r="H1239" s="177"/>
      <c r="I1239" s="178">
        <f>ROUND(E1239*H1239,2)</f>
        <v>0</v>
      </c>
      <c r="J1239" s="177"/>
      <c r="K1239" s="178">
        <f>ROUND(E1239*J1239,2)</f>
        <v>0</v>
      </c>
      <c r="L1239" s="178">
        <v>21</v>
      </c>
      <c r="M1239" s="178">
        <f>G1239*(1+L1239/100)</f>
        <v>0</v>
      </c>
      <c r="N1239" s="178">
        <v>0</v>
      </c>
      <c r="O1239" s="178">
        <f>ROUND(E1239*N1239,2)</f>
        <v>0</v>
      </c>
      <c r="P1239" s="178">
        <v>0</v>
      </c>
      <c r="Q1239" s="178">
        <f>ROUND(E1239*P1239,2)</f>
        <v>0</v>
      </c>
      <c r="R1239" s="178"/>
      <c r="S1239" s="178" t="s">
        <v>181</v>
      </c>
      <c r="T1239" s="179" t="s">
        <v>182</v>
      </c>
      <c r="U1239" s="156">
        <v>0</v>
      </c>
      <c r="V1239" s="156">
        <f>ROUND(E1239*U1239,2)</f>
        <v>0</v>
      </c>
      <c r="W1239" s="156"/>
      <c r="X1239" s="156" t="s">
        <v>183</v>
      </c>
      <c r="Y1239" s="147"/>
      <c r="Z1239" s="147"/>
      <c r="AA1239" s="147"/>
      <c r="AB1239" s="147"/>
      <c r="AC1239" s="147"/>
      <c r="AD1239" s="147"/>
      <c r="AE1239" s="147"/>
      <c r="AF1239" s="147"/>
      <c r="AG1239" s="147" t="s">
        <v>1068</v>
      </c>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ht="22.5" outlineLevel="1" x14ac:dyDescent="0.2">
      <c r="A1240" s="166">
        <v>219</v>
      </c>
      <c r="B1240" s="167" t="s">
        <v>1152</v>
      </c>
      <c r="C1240" s="183" t="s">
        <v>1153</v>
      </c>
      <c r="D1240" s="168" t="s">
        <v>1132</v>
      </c>
      <c r="E1240" s="169">
        <v>1</v>
      </c>
      <c r="F1240" s="170"/>
      <c r="G1240" s="171">
        <f>ROUND(E1240*F1240,2)</f>
        <v>0</v>
      </c>
      <c r="H1240" s="170"/>
      <c r="I1240" s="171">
        <f>ROUND(E1240*H1240,2)</f>
        <v>0</v>
      </c>
      <c r="J1240" s="170"/>
      <c r="K1240" s="171">
        <f>ROUND(E1240*J1240,2)</f>
        <v>0</v>
      </c>
      <c r="L1240" s="171">
        <v>21</v>
      </c>
      <c r="M1240" s="171">
        <f>G1240*(1+L1240/100)</f>
        <v>0</v>
      </c>
      <c r="N1240" s="171">
        <v>0</v>
      </c>
      <c r="O1240" s="171">
        <f>ROUND(E1240*N1240,2)</f>
        <v>0</v>
      </c>
      <c r="P1240" s="171">
        <v>0</v>
      </c>
      <c r="Q1240" s="171">
        <f>ROUND(E1240*P1240,2)</f>
        <v>0</v>
      </c>
      <c r="R1240" s="171"/>
      <c r="S1240" s="171" t="s">
        <v>181</v>
      </c>
      <c r="T1240" s="172" t="s">
        <v>182</v>
      </c>
      <c r="U1240" s="156">
        <v>0</v>
      </c>
      <c r="V1240" s="156">
        <f>ROUND(E1240*U1240,2)</f>
        <v>0</v>
      </c>
      <c r="W1240" s="156"/>
      <c r="X1240" s="156" t="s">
        <v>183</v>
      </c>
      <c r="Y1240" s="147"/>
      <c r="Z1240" s="147"/>
      <c r="AA1240" s="147"/>
      <c r="AB1240" s="147"/>
      <c r="AC1240" s="147"/>
      <c r="AD1240" s="147"/>
      <c r="AE1240" s="147"/>
      <c r="AF1240" s="147"/>
      <c r="AG1240" s="147" t="s">
        <v>1068</v>
      </c>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x14ac:dyDescent="0.2">
      <c r="A1241" s="3"/>
      <c r="B1241" s="4"/>
      <c r="C1241" s="186"/>
      <c r="D1241" s="6"/>
      <c r="E1241" s="3"/>
      <c r="F1241" s="3"/>
      <c r="G1241" s="3"/>
      <c r="H1241" s="3"/>
      <c r="I1241" s="3"/>
      <c r="J1241" s="3"/>
      <c r="K1241" s="3"/>
      <c r="L1241" s="3"/>
      <c r="M1241" s="3"/>
      <c r="N1241" s="3"/>
      <c r="O1241" s="3"/>
      <c r="P1241" s="3"/>
      <c r="Q1241" s="3"/>
      <c r="R1241" s="3"/>
      <c r="S1241" s="3"/>
      <c r="T1241" s="3"/>
      <c r="U1241" s="3"/>
      <c r="V1241" s="3"/>
      <c r="W1241" s="3"/>
      <c r="X1241" s="3"/>
      <c r="AE1241">
        <v>15</v>
      </c>
      <c r="AF1241">
        <v>21</v>
      </c>
      <c r="AG1241" t="s">
        <v>163</v>
      </c>
    </row>
    <row r="1242" spans="1:60" x14ac:dyDescent="0.2">
      <c r="A1242" s="150"/>
      <c r="B1242" s="151" t="s">
        <v>29</v>
      </c>
      <c r="C1242" s="187"/>
      <c r="D1242" s="152"/>
      <c r="E1242" s="153"/>
      <c r="F1242" s="153"/>
      <c r="G1242" s="181">
        <f>G8+G91+G97+G146+G292+G314+G380+G386+G476+G479+G538+G661+G667+G686+G696+G760+G806+G941+G1032+G1038+G1046+G1053+G1184+G1186+G1192+G1208+G1220+G1231</f>
        <v>0</v>
      </c>
      <c r="H1242" s="3"/>
      <c r="I1242" s="3"/>
      <c r="J1242" s="3"/>
      <c r="K1242" s="3"/>
      <c r="L1242" s="3"/>
      <c r="M1242" s="3"/>
      <c r="N1242" s="3"/>
      <c r="O1242" s="3"/>
      <c r="P1242" s="3"/>
      <c r="Q1242" s="3"/>
      <c r="R1242" s="3"/>
      <c r="S1242" s="3"/>
      <c r="T1242" s="3"/>
      <c r="U1242" s="3"/>
      <c r="V1242" s="3"/>
      <c r="W1242" s="3"/>
      <c r="X1242" s="3"/>
      <c r="AE1242">
        <f>SUMIF(L7:L1240,AE1241,G7:G1240)</f>
        <v>0</v>
      </c>
      <c r="AF1242">
        <f>SUMIF(L7:L1240,AF1241,G7:G1240)</f>
        <v>0</v>
      </c>
      <c r="AG1242" t="s">
        <v>1154</v>
      </c>
    </row>
    <row r="1243" spans="1:60" x14ac:dyDescent="0.2">
      <c r="C1243" s="188"/>
      <c r="D1243" s="10"/>
      <c r="AG1243" t="s">
        <v>1155</v>
      </c>
    </row>
    <row r="1244" spans="1:60" x14ac:dyDescent="0.2">
      <c r="D1244" s="10"/>
    </row>
    <row r="1245" spans="1:60" x14ac:dyDescent="0.2">
      <c r="D1245" s="10"/>
    </row>
    <row r="1246" spans="1:60" x14ac:dyDescent="0.2">
      <c r="D1246" s="10"/>
    </row>
    <row r="1247" spans="1:60" x14ac:dyDescent="0.2">
      <c r="D1247" s="10"/>
    </row>
    <row r="1248" spans="1:60"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zEL7bGwCOTGGKjE6onTQ/v9FduosOdcQNs2ZVvlFyBcnDezldJy1WE+91F9hc4EkAeo1nkkHzAeE+kl4J3nVQ==" saltValue="5SUlP/PTST3wgeg7Q2Zxsw==" spinCount="100000" sheet="1"/>
  <mergeCells count="98">
    <mergeCell ref="C20:G20"/>
    <mergeCell ref="A1:G1"/>
    <mergeCell ref="C2:G2"/>
    <mergeCell ref="C3:G3"/>
    <mergeCell ref="C4:G4"/>
    <mergeCell ref="C10:G10"/>
    <mergeCell ref="C183:G183"/>
    <mergeCell ref="C22:G22"/>
    <mergeCell ref="C93:G93"/>
    <mergeCell ref="C99:G99"/>
    <mergeCell ref="C113:G113"/>
    <mergeCell ref="C117:G117"/>
    <mergeCell ref="C142:G142"/>
    <mergeCell ref="C148:G148"/>
    <mergeCell ref="C162:G162"/>
    <mergeCell ref="C167:G167"/>
    <mergeCell ref="C172:G172"/>
    <mergeCell ref="C182:G182"/>
    <mergeCell ref="C265:G265"/>
    <mergeCell ref="C184:G184"/>
    <mergeCell ref="C189:G189"/>
    <mergeCell ref="C190:G190"/>
    <mergeCell ref="C191:G191"/>
    <mergeCell ref="C196:G196"/>
    <mergeCell ref="C197:G197"/>
    <mergeCell ref="C198:G198"/>
    <mergeCell ref="C211:G211"/>
    <mergeCell ref="C212:G212"/>
    <mergeCell ref="C219:G219"/>
    <mergeCell ref="C244:G244"/>
    <mergeCell ref="C402:G402"/>
    <mergeCell ref="C270:G270"/>
    <mergeCell ref="C272:G272"/>
    <mergeCell ref="C279:G279"/>
    <mergeCell ref="C294:G294"/>
    <mergeCell ref="C316:G316"/>
    <mergeCell ref="C317:G317"/>
    <mergeCell ref="C324:G324"/>
    <mergeCell ref="C382:G382"/>
    <mergeCell ref="C388:G388"/>
    <mergeCell ref="C389:G389"/>
    <mergeCell ref="C397:G397"/>
    <mergeCell ref="C465:G465"/>
    <mergeCell ref="C403:G403"/>
    <mergeCell ref="C410:G410"/>
    <mergeCell ref="C411:G411"/>
    <mergeCell ref="C415:G415"/>
    <mergeCell ref="C416:G416"/>
    <mergeCell ref="C422:G422"/>
    <mergeCell ref="C423:G423"/>
    <mergeCell ref="C429:G429"/>
    <mergeCell ref="C430:G430"/>
    <mergeCell ref="C460:G460"/>
    <mergeCell ref="C461:G461"/>
    <mergeCell ref="C523:G523"/>
    <mergeCell ref="C466:G466"/>
    <mergeCell ref="C478:G478"/>
    <mergeCell ref="C491:G491"/>
    <mergeCell ref="C496:G496"/>
    <mergeCell ref="C497:G497"/>
    <mergeCell ref="C501:G501"/>
    <mergeCell ref="C502:G502"/>
    <mergeCell ref="C506:G506"/>
    <mergeCell ref="C507:G507"/>
    <mergeCell ref="C515:G515"/>
    <mergeCell ref="C519:G519"/>
    <mergeCell ref="C762:G762"/>
    <mergeCell ref="C537:G537"/>
    <mergeCell ref="C552:G552"/>
    <mergeCell ref="C593:G593"/>
    <mergeCell ref="C617:G617"/>
    <mergeCell ref="C660:G660"/>
    <mergeCell ref="C666:G666"/>
    <mergeCell ref="C669:G669"/>
    <mergeCell ref="C685:G685"/>
    <mergeCell ref="C695:G695"/>
    <mergeCell ref="C725:G725"/>
    <mergeCell ref="C759:G759"/>
    <mergeCell ref="C1211:G1211"/>
    <mergeCell ref="C805:G805"/>
    <mergeCell ref="C808:G808"/>
    <mergeCell ref="C837:G837"/>
    <mergeCell ref="C866:G866"/>
    <mergeCell ref="C940:G940"/>
    <mergeCell ref="C944:G944"/>
    <mergeCell ref="C1017:G1017"/>
    <mergeCell ref="C1031:G1031"/>
    <mergeCell ref="C1037:G1037"/>
    <mergeCell ref="C1040:G1040"/>
    <mergeCell ref="C1045:G1045"/>
    <mergeCell ref="C1233:G1233"/>
    <mergeCell ref="C1235:G1235"/>
    <mergeCell ref="C1213:G1213"/>
    <mergeCell ref="C1219:G1219"/>
    <mergeCell ref="C1222:G1222"/>
    <mergeCell ref="C1224:G1224"/>
    <mergeCell ref="C1226:G1226"/>
    <mergeCell ref="C1230:G12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150</v>
      </c>
      <c r="B1" s="249"/>
      <c r="C1" s="249"/>
      <c r="D1" s="249"/>
      <c r="E1" s="249"/>
      <c r="F1" s="249"/>
      <c r="G1" s="249"/>
      <c r="AG1" t="s">
        <v>151</v>
      </c>
    </row>
    <row r="2" spans="1:60" ht="24.95" customHeight="1" x14ac:dyDescent="0.2">
      <c r="A2" s="139" t="s">
        <v>7</v>
      </c>
      <c r="B2" s="49" t="s">
        <v>43</v>
      </c>
      <c r="C2" s="250" t="s">
        <v>44</v>
      </c>
      <c r="D2" s="251"/>
      <c r="E2" s="251"/>
      <c r="F2" s="251"/>
      <c r="G2" s="252"/>
      <c r="AG2" t="s">
        <v>152</v>
      </c>
    </row>
    <row r="3" spans="1:60" ht="24.95" customHeight="1" x14ac:dyDescent="0.2">
      <c r="A3" s="139" t="s">
        <v>8</v>
      </c>
      <c r="B3" s="49" t="s">
        <v>51</v>
      </c>
      <c r="C3" s="250" t="s">
        <v>52</v>
      </c>
      <c r="D3" s="251"/>
      <c r="E3" s="251"/>
      <c r="F3" s="251"/>
      <c r="G3" s="252"/>
      <c r="AC3" s="121" t="s">
        <v>152</v>
      </c>
      <c r="AG3" t="s">
        <v>153</v>
      </c>
    </row>
    <row r="4" spans="1:60" ht="24.95" customHeight="1" x14ac:dyDescent="0.2">
      <c r="A4" s="140" t="s">
        <v>9</v>
      </c>
      <c r="B4" s="141" t="s">
        <v>53</v>
      </c>
      <c r="C4" s="253" t="s">
        <v>54</v>
      </c>
      <c r="D4" s="254"/>
      <c r="E4" s="254"/>
      <c r="F4" s="254"/>
      <c r="G4" s="255"/>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102</v>
      </c>
      <c r="C8" s="182" t="s">
        <v>103</v>
      </c>
      <c r="D8" s="162"/>
      <c r="E8" s="163"/>
      <c r="F8" s="164"/>
      <c r="G8" s="164">
        <f>SUMIF(AG9:AG12,"&lt;&gt;NOR",G9:G12)</f>
        <v>0</v>
      </c>
      <c r="H8" s="164"/>
      <c r="I8" s="164">
        <f>SUM(I9:I12)</f>
        <v>0</v>
      </c>
      <c r="J8" s="164"/>
      <c r="K8" s="164">
        <f>SUM(K9:K12)</f>
        <v>0</v>
      </c>
      <c r="L8" s="164"/>
      <c r="M8" s="164">
        <f>SUM(M9:M12)</f>
        <v>0</v>
      </c>
      <c r="N8" s="164"/>
      <c r="O8" s="164">
        <f>SUM(O9:O12)</f>
        <v>13.399999999999999</v>
      </c>
      <c r="P8" s="164"/>
      <c r="Q8" s="164">
        <f>SUM(Q9:Q12)</f>
        <v>0</v>
      </c>
      <c r="R8" s="164"/>
      <c r="S8" s="164"/>
      <c r="T8" s="165"/>
      <c r="U8" s="159"/>
      <c r="V8" s="159">
        <f>SUM(V9:V12)</f>
        <v>0</v>
      </c>
      <c r="W8" s="159"/>
      <c r="X8" s="159"/>
      <c r="AG8" t="s">
        <v>177</v>
      </c>
    </row>
    <row r="9" spans="1:60" outlineLevel="1" x14ac:dyDescent="0.2">
      <c r="A9" s="173">
        <v>1</v>
      </c>
      <c r="B9" s="174" t="s">
        <v>1156</v>
      </c>
      <c r="C9" s="185" t="s">
        <v>1157</v>
      </c>
      <c r="D9" s="175" t="s">
        <v>201</v>
      </c>
      <c r="E9" s="176">
        <v>13</v>
      </c>
      <c r="F9" s="177"/>
      <c r="G9" s="178">
        <f>ROUND(E9*F9,2)</f>
        <v>0</v>
      </c>
      <c r="H9" s="177"/>
      <c r="I9" s="178">
        <f>ROUND(E9*H9,2)</f>
        <v>0</v>
      </c>
      <c r="J9" s="177"/>
      <c r="K9" s="178">
        <f>ROUND(E9*J9,2)</f>
        <v>0</v>
      </c>
      <c r="L9" s="178">
        <v>21</v>
      </c>
      <c r="M9" s="178">
        <f>G9*(1+L9/100)</f>
        <v>0</v>
      </c>
      <c r="N9" s="178">
        <v>1</v>
      </c>
      <c r="O9" s="178">
        <f>ROUND(E9*N9,2)</f>
        <v>13</v>
      </c>
      <c r="P9" s="178">
        <v>0</v>
      </c>
      <c r="Q9" s="178">
        <f>ROUND(E9*P9,2)</f>
        <v>0</v>
      </c>
      <c r="R9" s="178"/>
      <c r="S9" s="178" t="s">
        <v>181</v>
      </c>
      <c r="T9" s="179" t="s">
        <v>182</v>
      </c>
      <c r="U9" s="156">
        <v>0</v>
      </c>
      <c r="V9" s="156">
        <f>ROUND(E9*U9,2)</f>
        <v>0</v>
      </c>
      <c r="W9" s="156"/>
      <c r="X9" s="156" t="s">
        <v>276</v>
      </c>
      <c r="Y9" s="147"/>
      <c r="Z9" s="147"/>
      <c r="AA9" s="147"/>
      <c r="AB9" s="147"/>
      <c r="AC9" s="147"/>
      <c r="AD9" s="147"/>
      <c r="AE9" s="147"/>
      <c r="AF9" s="147"/>
      <c r="AG9" s="147" t="s">
        <v>277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73">
        <v>2</v>
      </c>
      <c r="B10" s="174" t="s">
        <v>1158</v>
      </c>
      <c r="C10" s="185" t="s">
        <v>1159</v>
      </c>
      <c r="D10" s="175" t="s">
        <v>180</v>
      </c>
      <c r="E10" s="176">
        <v>1</v>
      </c>
      <c r="F10" s="177"/>
      <c r="G10" s="178">
        <f>ROUND(E10*F10,2)</f>
        <v>0</v>
      </c>
      <c r="H10" s="177"/>
      <c r="I10" s="178">
        <f>ROUND(E10*H10,2)</f>
        <v>0</v>
      </c>
      <c r="J10" s="177"/>
      <c r="K10" s="178">
        <f>ROUND(E10*J10,2)</f>
        <v>0</v>
      </c>
      <c r="L10" s="178">
        <v>21</v>
      </c>
      <c r="M10" s="178">
        <f>G10*(1+L10/100)</f>
        <v>0</v>
      </c>
      <c r="N10" s="178">
        <v>0.2</v>
      </c>
      <c r="O10" s="178">
        <f>ROUND(E10*N10,2)</f>
        <v>0.2</v>
      </c>
      <c r="P10" s="178">
        <v>0</v>
      </c>
      <c r="Q10" s="178">
        <f>ROUND(E10*P10,2)</f>
        <v>0</v>
      </c>
      <c r="R10" s="178"/>
      <c r="S10" s="178" t="s">
        <v>181</v>
      </c>
      <c r="T10" s="179" t="s">
        <v>182</v>
      </c>
      <c r="U10" s="156">
        <v>0</v>
      </c>
      <c r="V10" s="156">
        <f>ROUND(E10*U10,2)</f>
        <v>0</v>
      </c>
      <c r="W10" s="156"/>
      <c r="X10" s="156" t="s">
        <v>276</v>
      </c>
      <c r="Y10" s="147"/>
      <c r="Z10" s="147"/>
      <c r="AA10" s="147"/>
      <c r="AB10" s="147"/>
      <c r="AC10" s="147"/>
      <c r="AD10" s="147"/>
      <c r="AE10" s="147"/>
      <c r="AF10" s="147"/>
      <c r="AG10" s="147" t="s">
        <v>277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3</v>
      </c>
      <c r="B11" s="174" t="s">
        <v>1160</v>
      </c>
      <c r="C11" s="185" t="s">
        <v>1159</v>
      </c>
      <c r="D11" s="175" t="s">
        <v>180</v>
      </c>
      <c r="E11" s="176">
        <v>1</v>
      </c>
      <c r="F11" s="177"/>
      <c r="G11" s="178">
        <f>ROUND(E11*F11,2)</f>
        <v>0</v>
      </c>
      <c r="H11" s="177"/>
      <c r="I11" s="178">
        <f>ROUND(E11*H11,2)</f>
        <v>0</v>
      </c>
      <c r="J11" s="177"/>
      <c r="K11" s="178">
        <f>ROUND(E11*J11,2)</f>
        <v>0</v>
      </c>
      <c r="L11" s="178">
        <v>21</v>
      </c>
      <c r="M11" s="178">
        <f>G11*(1+L11/100)</f>
        <v>0</v>
      </c>
      <c r="N11" s="178">
        <v>0.2</v>
      </c>
      <c r="O11" s="178">
        <f>ROUND(E11*N11,2)</f>
        <v>0.2</v>
      </c>
      <c r="P11" s="178">
        <v>0</v>
      </c>
      <c r="Q11" s="178">
        <f>ROUND(E11*P11,2)</f>
        <v>0</v>
      </c>
      <c r="R11" s="178"/>
      <c r="S11" s="178" t="s">
        <v>181</v>
      </c>
      <c r="T11" s="179" t="s">
        <v>182</v>
      </c>
      <c r="U11" s="156">
        <v>0</v>
      </c>
      <c r="V11" s="156">
        <f>ROUND(E11*U11,2)</f>
        <v>0</v>
      </c>
      <c r="W11" s="156"/>
      <c r="X11" s="156" t="s">
        <v>276</v>
      </c>
      <c r="Y11" s="147"/>
      <c r="Z11" s="147"/>
      <c r="AA11" s="147"/>
      <c r="AB11" s="147"/>
      <c r="AC11" s="147"/>
      <c r="AD11" s="147"/>
      <c r="AE11" s="147"/>
      <c r="AF11" s="147"/>
      <c r="AG11" s="147" t="s">
        <v>277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3">
        <v>4</v>
      </c>
      <c r="B12" s="174" t="s">
        <v>1161</v>
      </c>
      <c r="C12" s="185" t="s">
        <v>1162</v>
      </c>
      <c r="D12" s="175" t="s">
        <v>1163</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181</v>
      </c>
      <c r="T12" s="179" t="s">
        <v>182</v>
      </c>
      <c r="U12" s="156">
        <v>0</v>
      </c>
      <c r="V12" s="156">
        <f>ROUND(E12*U12,2)</f>
        <v>0</v>
      </c>
      <c r="W12" s="156"/>
      <c r="X12" s="156" t="s">
        <v>183</v>
      </c>
      <c r="Y12" s="147"/>
      <c r="Z12" s="147"/>
      <c r="AA12" s="147"/>
      <c r="AB12" s="147"/>
      <c r="AC12" s="147"/>
      <c r="AD12" s="147"/>
      <c r="AE12" s="147"/>
      <c r="AF12" s="147"/>
      <c r="AG12" s="147" t="s">
        <v>184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0" t="s">
        <v>176</v>
      </c>
      <c r="B13" s="161" t="s">
        <v>85</v>
      </c>
      <c r="C13" s="182" t="s">
        <v>85</v>
      </c>
      <c r="D13" s="162"/>
      <c r="E13" s="163"/>
      <c r="F13" s="164"/>
      <c r="G13" s="164">
        <f>SUMIF(AG14:AG23,"&lt;&gt;NOR",G14:G23)</f>
        <v>0</v>
      </c>
      <c r="H13" s="164"/>
      <c r="I13" s="164">
        <f>SUM(I14:I23)</f>
        <v>0</v>
      </c>
      <c r="J13" s="164"/>
      <c r="K13" s="164">
        <f>SUM(K14:K23)</f>
        <v>0</v>
      </c>
      <c r="L13" s="164"/>
      <c r="M13" s="164">
        <f>SUM(M14:M23)</f>
        <v>0</v>
      </c>
      <c r="N13" s="164"/>
      <c r="O13" s="164">
        <f>SUM(O14:O23)</f>
        <v>0</v>
      </c>
      <c r="P13" s="164"/>
      <c r="Q13" s="164">
        <f>SUM(Q14:Q23)</f>
        <v>0</v>
      </c>
      <c r="R13" s="164"/>
      <c r="S13" s="164"/>
      <c r="T13" s="165"/>
      <c r="U13" s="159"/>
      <c r="V13" s="159">
        <f>SUM(V14:V23)</f>
        <v>0</v>
      </c>
      <c r="W13" s="159"/>
      <c r="X13" s="159"/>
      <c r="AG13" t="s">
        <v>177</v>
      </c>
    </row>
    <row r="14" spans="1:60" outlineLevel="1" x14ac:dyDescent="0.2">
      <c r="A14" s="173">
        <v>5</v>
      </c>
      <c r="B14" s="174" t="s">
        <v>1164</v>
      </c>
      <c r="C14" s="185" t="s">
        <v>1165</v>
      </c>
      <c r="D14" s="175" t="s">
        <v>755</v>
      </c>
      <c r="E14" s="176">
        <v>50</v>
      </c>
      <c r="F14" s="177"/>
      <c r="G14" s="178">
        <f t="shared" ref="G14:G23" si="0">ROUND(E14*F14,2)</f>
        <v>0</v>
      </c>
      <c r="H14" s="177"/>
      <c r="I14" s="178">
        <f t="shared" ref="I14:I23" si="1">ROUND(E14*H14,2)</f>
        <v>0</v>
      </c>
      <c r="J14" s="177"/>
      <c r="K14" s="178">
        <f t="shared" ref="K14:K23" si="2">ROUND(E14*J14,2)</f>
        <v>0</v>
      </c>
      <c r="L14" s="178">
        <v>21</v>
      </c>
      <c r="M14" s="178">
        <f t="shared" ref="M14:M23" si="3">G14*(1+L14/100)</f>
        <v>0</v>
      </c>
      <c r="N14" s="178">
        <v>0</v>
      </c>
      <c r="O14" s="178">
        <f t="shared" ref="O14:O23" si="4">ROUND(E14*N14,2)</f>
        <v>0</v>
      </c>
      <c r="P14" s="178">
        <v>0</v>
      </c>
      <c r="Q14" s="178">
        <f t="shared" ref="Q14:Q23" si="5">ROUND(E14*P14,2)</f>
        <v>0</v>
      </c>
      <c r="R14" s="178"/>
      <c r="S14" s="178" t="s">
        <v>181</v>
      </c>
      <c r="T14" s="179" t="s">
        <v>182</v>
      </c>
      <c r="U14" s="156">
        <v>0</v>
      </c>
      <c r="V14" s="156">
        <f t="shared" ref="V14:V23" si="6">ROUND(E14*U14,2)</f>
        <v>0</v>
      </c>
      <c r="W14" s="156"/>
      <c r="X14" s="156" t="s">
        <v>276</v>
      </c>
      <c r="Y14" s="147"/>
      <c r="Z14" s="147"/>
      <c r="AA14" s="147"/>
      <c r="AB14" s="147"/>
      <c r="AC14" s="147"/>
      <c r="AD14" s="147"/>
      <c r="AE14" s="147"/>
      <c r="AF14" s="147"/>
      <c r="AG14" s="147" t="s">
        <v>277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6</v>
      </c>
      <c r="B15" s="174" t="s">
        <v>1166</v>
      </c>
      <c r="C15" s="185" t="s">
        <v>1167</v>
      </c>
      <c r="D15" s="175" t="s">
        <v>755</v>
      </c>
      <c r="E15" s="176">
        <v>1</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181</v>
      </c>
      <c r="T15" s="179" t="s">
        <v>182</v>
      </c>
      <c r="U15" s="156">
        <v>0</v>
      </c>
      <c r="V15" s="156">
        <f t="shared" si="6"/>
        <v>0</v>
      </c>
      <c r="W15" s="156"/>
      <c r="X15" s="156" t="s">
        <v>183</v>
      </c>
      <c r="Y15" s="147"/>
      <c r="Z15" s="147"/>
      <c r="AA15" s="147"/>
      <c r="AB15" s="147"/>
      <c r="AC15" s="147"/>
      <c r="AD15" s="147"/>
      <c r="AE15" s="147"/>
      <c r="AF15" s="147"/>
      <c r="AG15" s="147" t="s">
        <v>184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7</v>
      </c>
      <c r="B16" s="174" t="s">
        <v>1168</v>
      </c>
      <c r="C16" s="185" t="s">
        <v>1169</v>
      </c>
      <c r="D16" s="175" t="s">
        <v>755</v>
      </c>
      <c r="E16" s="176">
        <v>1</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181</v>
      </c>
      <c r="T16" s="179" t="s">
        <v>182</v>
      </c>
      <c r="U16" s="156">
        <v>0</v>
      </c>
      <c r="V16" s="156">
        <f t="shared" si="6"/>
        <v>0</v>
      </c>
      <c r="W16" s="156"/>
      <c r="X16" s="156" t="s">
        <v>276</v>
      </c>
      <c r="Y16" s="147"/>
      <c r="Z16" s="147"/>
      <c r="AA16" s="147"/>
      <c r="AB16" s="147"/>
      <c r="AC16" s="147"/>
      <c r="AD16" s="147"/>
      <c r="AE16" s="147"/>
      <c r="AF16" s="147"/>
      <c r="AG16" s="147" t="s">
        <v>277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3">
        <v>8</v>
      </c>
      <c r="B17" s="174" t="s">
        <v>1170</v>
      </c>
      <c r="C17" s="185" t="s">
        <v>1171</v>
      </c>
      <c r="D17" s="175" t="s">
        <v>755</v>
      </c>
      <c r="E17" s="176">
        <v>50</v>
      </c>
      <c r="F17" s="177"/>
      <c r="G17" s="178">
        <f t="shared" si="0"/>
        <v>0</v>
      </c>
      <c r="H17" s="177"/>
      <c r="I17" s="178">
        <f t="shared" si="1"/>
        <v>0</v>
      </c>
      <c r="J17" s="177"/>
      <c r="K17" s="178">
        <f t="shared" si="2"/>
        <v>0</v>
      </c>
      <c r="L17" s="178">
        <v>21</v>
      </c>
      <c r="M17" s="178">
        <f t="shared" si="3"/>
        <v>0</v>
      </c>
      <c r="N17" s="178">
        <v>0</v>
      </c>
      <c r="O17" s="178">
        <f t="shared" si="4"/>
        <v>0</v>
      </c>
      <c r="P17" s="178">
        <v>0</v>
      </c>
      <c r="Q17" s="178">
        <f t="shared" si="5"/>
        <v>0</v>
      </c>
      <c r="R17" s="178"/>
      <c r="S17" s="178" t="s">
        <v>181</v>
      </c>
      <c r="T17" s="179" t="s">
        <v>182</v>
      </c>
      <c r="U17" s="156">
        <v>0</v>
      </c>
      <c r="V17" s="156">
        <f t="shared" si="6"/>
        <v>0</v>
      </c>
      <c r="W17" s="156"/>
      <c r="X17" s="156" t="s">
        <v>276</v>
      </c>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9</v>
      </c>
      <c r="B18" s="174" t="s">
        <v>1172</v>
      </c>
      <c r="C18" s="185" t="s">
        <v>1173</v>
      </c>
      <c r="D18" s="175" t="s">
        <v>755</v>
      </c>
      <c r="E18" s="176">
        <v>1</v>
      </c>
      <c r="F18" s="177"/>
      <c r="G18" s="178">
        <f t="shared" si="0"/>
        <v>0</v>
      </c>
      <c r="H18" s="177"/>
      <c r="I18" s="178">
        <f t="shared" si="1"/>
        <v>0</v>
      </c>
      <c r="J18" s="177"/>
      <c r="K18" s="178">
        <f t="shared" si="2"/>
        <v>0</v>
      </c>
      <c r="L18" s="178">
        <v>21</v>
      </c>
      <c r="M18" s="178">
        <f t="shared" si="3"/>
        <v>0</v>
      </c>
      <c r="N18" s="178">
        <v>0</v>
      </c>
      <c r="O18" s="178">
        <f t="shared" si="4"/>
        <v>0</v>
      </c>
      <c r="P18" s="178">
        <v>0</v>
      </c>
      <c r="Q18" s="178">
        <f t="shared" si="5"/>
        <v>0</v>
      </c>
      <c r="R18" s="178"/>
      <c r="S18" s="178" t="s">
        <v>181</v>
      </c>
      <c r="T18" s="179" t="s">
        <v>182</v>
      </c>
      <c r="U18" s="156">
        <v>0</v>
      </c>
      <c r="V18" s="156">
        <f t="shared" si="6"/>
        <v>0</v>
      </c>
      <c r="W18" s="156"/>
      <c r="X18" s="156" t="s">
        <v>276</v>
      </c>
      <c r="Y18" s="147"/>
      <c r="Z18" s="147"/>
      <c r="AA18" s="147"/>
      <c r="AB18" s="147"/>
      <c r="AC18" s="147"/>
      <c r="AD18" s="147"/>
      <c r="AE18" s="147"/>
      <c r="AF18" s="147"/>
      <c r="AG18" s="147" t="s">
        <v>277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3">
        <v>10</v>
      </c>
      <c r="B19" s="174" t="s">
        <v>1174</v>
      </c>
      <c r="C19" s="185" t="s">
        <v>1175</v>
      </c>
      <c r="D19" s="175" t="s">
        <v>755</v>
      </c>
      <c r="E19" s="176">
        <v>1</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181</v>
      </c>
      <c r="T19" s="179" t="s">
        <v>182</v>
      </c>
      <c r="U19" s="156">
        <v>0</v>
      </c>
      <c r="V19" s="156">
        <f t="shared" si="6"/>
        <v>0</v>
      </c>
      <c r="W19" s="156"/>
      <c r="X19" s="156" t="s">
        <v>183</v>
      </c>
      <c r="Y19" s="147"/>
      <c r="Z19" s="147"/>
      <c r="AA19" s="147"/>
      <c r="AB19" s="147"/>
      <c r="AC19" s="147"/>
      <c r="AD19" s="147"/>
      <c r="AE19" s="147"/>
      <c r="AF19" s="147"/>
      <c r="AG19" s="147" t="s">
        <v>184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3">
        <v>11</v>
      </c>
      <c r="B20" s="174" t="s">
        <v>1176</v>
      </c>
      <c r="C20" s="185" t="s">
        <v>1177</v>
      </c>
      <c r="D20" s="175" t="s">
        <v>755</v>
      </c>
      <c r="E20" s="176">
        <v>1</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181</v>
      </c>
      <c r="T20" s="179" t="s">
        <v>182</v>
      </c>
      <c r="U20" s="156">
        <v>0</v>
      </c>
      <c r="V20" s="156">
        <f t="shared" si="6"/>
        <v>0</v>
      </c>
      <c r="W20" s="156"/>
      <c r="X20" s="156" t="s">
        <v>276</v>
      </c>
      <c r="Y20" s="147"/>
      <c r="Z20" s="147"/>
      <c r="AA20" s="147"/>
      <c r="AB20" s="147"/>
      <c r="AC20" s="147"/>
      <c r="AD20" s="147"/>
      <c r="AE20" s="147"/>
      <c r="AF20" s="147"/>
      <c r="AG20" s="147" t="s">
        <v>277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3">
        <v>12</v>
      </c>
      <c r="B21" s="174" t="s">
        <v>1178</v>
      </c>
      <c r="C21" s="185" t="s">
        <v>1179</v>
      </c>
      <c r="D21" s="175" t="s">
        <v>755</v>
      </c>
      <c r="E21" s="176">
        <v>1</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c r="S21" s="178" t="s">
        <v>181</v>
      </c>
      <c r="T21" s="179" t="s">
        <v>182</v>
      </c>
      <c r="U21" s="156">
        <v>0</v>
      </c>
      <c r="V21" s="156">
        <f t="shared" si="6"/>
        <v>0</v>
      </c>
      <c r="W21" s="156"/>
      <c r="X21" s="156" t="s">
        <v>276</v>
      </c>
      <c r="Y21" s="147"/>
      <c r="Z21" s="147"/>
      <c r="AA21" s="147"/>
      <c r="AB21" s="147"/>
      <c r="AC21" s="147"/>
      <c r="AD21" s="147"/>
      <c r="AE21" s="147"/>
      <c r="AF21" s="147"/>
      <c r="AG21" s="147" t="s">
        <v>277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3">
        <v>13</v>
      </c>
      <c r="B22" s="174" t="s">
        <v>1180</v>
      </c>
      <c r="C22" s="185" t="s">
        <v>1181</v>
      </c>
      <c r="D22" s="175" t="s">
        <v>755</v>
      </c>
      <c r="E22" s="176">
        <v>1</v>
      </c>
      <c r="F22" s="177"/>
      <c r="G22" s="178">
        <f t="shared" si="0"/>
        <v>0</v>
      </c>
      <c r="H22" s="177"/>
      <c r="I22" s="178">
        <f t="shared" si="1"/>
        <v>0</v>
      </c>
      <c r="J22" s="177"/>
      <c r="K22" s="178">
        <f t="shared" si="2"/>
        <v>0</v>
      </c>
      <c r="L22" s="178">
        <v>21</v>
      </c>
      <c r="M22" s="178">
        <f t="shared" si="3"/>
        <v>0</v>
      </c>
      <c r="N22" s="178">
        <v>0</v>
      </c>
      <c r="O22" s="178">
        <f t="shared" si="4"/>
        <v>0</v>
      </c>
      <c r="P22" s="178">
        <v>0</v>
      </c>
      <c r="Q22" s="178">
        <f t="shared" si="5"/>
        <v>0</v>
      </c>
      <c r="R22" s="178"/>
      <c r="S22" s="178" t="s">
        <v>181</v>
      </c>
      <c r="T22" s="179" t="s">
        <v>182</v>
      </c>
      <c r="U22" s="156">
        <v>0</v>
      </c>
      <c r="V22" s="156">
        <f t="shared" si="6"/>
        <v>0</v>
      </c>
      <c r="W22" s="156"/>
      <c r="X22" s="156" t="s">
        <v>183</v>
      </c>
      <c r="Y22" s="147"/>
      <c r="Z22" s="147"/>
      <c r="AA22" s="147"/>
      <c r="AB22" s="147"/>
      <c r="AC22" s="147"/>
      <c r="AD22" s="147"/>
      <c r="AE22" s="147"/>
      <c r="AF22" s="147"/>
      <c r="AG22" s="147" t="s">
        <v>184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14</v>
      </c>
      <c r="B23" s="167" t="s">
        <v>1182</v>
      </c>
      <c r="C23" s="183" t="s">
        <v>1183</v>
      </c>
      <c r="D23" s="168" t="s">
        <v>1163</v>
      </c>
      <c r="E23" s="169">
        <v>1</v>
      </c>
      <c r="F23" s="170"/>
      <c r="G23" s="171">
        <f t="shared" si="0"/>
        <v>0</v>
      </c>
      <c r="H23" s="170"/>
      <c r="I23" s="171">
        <f t="shared" si="1"/>
        <v>0</v>
      </c>
      <c r="J23" s="170"/>
      <c r="K23" s="171">
        <f t="shared" si="2"/>
        <v>0</v>
      </c>
      <c r="L23" s="171">
        <v>21</v>
      </c>
      <c r="M23" s="171">
        <f t="shared" si="3"/>
        <v>0</v>
      </c>
      <c r="N23" s="171">
        <v>0</v>
      </c>
      <c r="O23" s="171">
        <f t="shared" si="4"/>
        <v>0</v>
      </c>
      <c r="P23" s="171">
        <v>0</v>
      </c>
      <c r="Q23" s="171">
        <f t="shared" si="5"/>
        <v>0</v>
      </c>
      <c r="R23" s="171"/>
      <c r="S23" s="171" t="s">
        <v>181</v>
      </c>
      <c r="T23" s="172" t="s">
        <v>182</v>
      </c>
      <c r="U23" s="156">
        <v>0</v>
      </c>
      <c r="V23" s="156">
        <f t="shared" si="6"/>
        <v>0</v>
      </c>
      <c r="W23" s="156"/>
      <c r="X23" s="156" t="s">
        <v>183</v>
      </c>
      <c r="Y23" s="147"/>
      <c r="Z23" s="147"/>
      <c r="AA23" s="147"/>
      <c r="AB23" s="147"/>
      <c r="AC23" s="147"/>
      <c r="AD23" s="147"/>
      <c r="AE23" s="147"/>
      <c r="AF23" s="147"/>
      <c r="AG23" s="147" t="s">
        <v>184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3"/>
      <c r="B24" s="4"/>
      <c r="C24" s="186"/>
      <c r="D24" s="6"/>
      <c r="E24" s="3"/>
      <c r="F24" s="3"/>
      <c r="G24" s="3"/>
      <c r="H24" s="3"/>
      <c r="I24" s="3"/>
      <c r="J24" s="3"/>
      <c r="K24" s="3"/>
      <c r="L24" s="3"/>
      <c r="M24" s="3"/>
      <c r="N24" s="3"/>
      <c r="O24" s="3"/>
      <c r="P24" s="3"/>
      <c r="Q24" s="3"/>
      <c r="R24" s="3"/>
      <c r="S24" s="3"/>
      <c r="T24" s="3"/>
      <c r="U24" s="3"/>
      <c r="V24" s="3"/>
      <c r="W24" s="3"/>
      <c r="X24" s="3"/>
      <c r="AE24">
        <v>15</v>
      </c>
      <c r="AF24">
        <v>21</v>
      </c>
      <c r="AG24" t="s">
        <v>163</v>
      </c>
    </row>
    <row r="25" spans="1:60" x14ac:dyDescent="0.2">
      <c r="A25" s="150"/>
      <c r="B25" s="151" t="s">
        <v>29</v>
      </c>
      <c r="C25" s="187"/>
      <c r="D25" s="152"/>
      <c r="E25" s="153"/>
      <c r="F25" s="153"/>
      <c r="G25" s="181">
        <f>G8+G13</f>
        <v>0</v>
      </c>
      <c r="H25" s="3"/>
      <c r="I25" s="3"/>
      <c r="J25" s="3"/>
      <c r="K25" s="3"/>
      <c r="L25" s="3"/>
      <c r="M25" s="3"/>
      <c r="N25" s="3"/>
      <c r="O25" s="3"/>
      <c r="P25" s="3"/>
      <c r="Q25" s="3"/>
      <c r="R25" s="3"/>
      <c r="S25" s="3"/>
      <c r="T25" s="3"/>
      <c r="U25" s="3"/>
      <c r="V25" s="3"/>
      <c r="W25" s="3"/>
      <c r="X25" s="3"/>
      <c r="AE25">
        <f>SUMIF(L7:L23,AE24,G7:G23)</f>
        <v>0</v>
      </c>
      <c r="AF25">
        <f>SUMIF(L7:L23,AF24,G7:G23)</f>
        <v>0</v>
      </c>
      <c r="AG25" t="s">
        <v>1154</v>
      </c>
    </row>
    <row r="26" spans="1:60" x14ac:dyDescent="0.2">
      <c r="C26" s="188"/>
      <c r="D26" s="10"/>
      <c r="AG26" t="s">
        <v>1155</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oz9sf+VSsAQ1dB5zgsfOFpJuIFTNx+axKulxYjGPMOtRusSem3ONFe+ie0JTb9cJA5tYeBkn81QlDkfFChNMA==" saltValue="zGwLF3R+WloxAsw0vPY90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17"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9" t="s">
        <v>150</v>
      </c>
      <c r="B1" s="249"/>
      <c r="C1" s="249"/>
      <c r="D1" s="249"/>
      <c r="E1" s="249"/>
      <c r="F1" s="249"/>
      <c r="G1" s="249"/>
      <c r="AG1" t="s">
        <v>151</v>
      </c>
    </row>
    <row r="2" spans="1:60" ht="24.95" customHeight="1" x14ac:dyDescent="0.2">
      <c r="A2" s="139" t="s">
        <v>7</v>
      </c>
      <c r="B2" s="49" t="s">
        <v>43</v>
      </c>
      <c r="C2" s="250" t="s">
        <v>44</v>
      </c>
      <c r="D2" s="251"/>
      <c r="E2" s="251"/>
      <c r="F2" s="251"/>
      <c r="G2" s="252"/>
      <c r="AG2" t="s">
        <v>152</v>
      </c>
    </row>
    <row r="3" spans="1:60" ht="24.95" customHeight="1" x14ac:dyDescent="0.2">
      <c r="A3" s="139" t="s">
        <v>8</v>
      </c>
      <c r="B3" s="49" t="s">
        <v>55</v>
      </c>
      <c r="C3" s="250" t="s">
        <v>56</v>
      </c>
      <c r="D3" s="251"/>
      <c r="E3" s="251"/>
      <c r="F3" s="251"/>
      <c r="G3" s="252"/>
      <c r="AC3" s="121" t="s">
        <v>152</v>
      </c>
      <c r="AG3" t="s">
        <v>153</v>
      </c>
    </row>
    <row r="4" spans="1:60" ht="24.95" customHeight="1" x14ac:dyDescent="0.2">
      <c r="A4" s="140" t="s">
        <v>9</v>
      </c>
      <c r="B4" s="141" t="s">
        <v>57</v>
      </c>
      <c r="C4" s="253" t="s">
        <v>58</v>
      </c>
      <c r="D4" s="254"/>
      <c r="E4" s="254"/>
      <c r="F4" s="254"/>
      <c r="G4" s="255"/>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138</v>
      </c>
      <c r="C8" s="182" t="s">
        <v>139</v>
      </c>
      <c r="D8" s="162"/>
      <c r="E8" s="163"/>
      <c r="F8" s="164"/>
      <c r="G8" s="164">
        <f>SUMIF(AG9:AG22,"&lt;&gt;NOR",G9:G22)</f>
        <v>0</v>
      </c>
      <c r="H8" s="164"/>
      <c r="I8" s="164">
        <f>SUM(I9:I22)</f>
        <v>0</v>
      </c>
      <c r="J8" s="164"/>
      <c r="K8" s="164">
        <f>SUM(K9:K22)</f>
        <v>0</v>
      </c>
      <c r="L8" s="164"/>
      <c r="M8" s="164">
        <f>SUM(M9:M22)</f>
        <v>0</v>
      </c>
      <c r="N8" s="164"/>
      <c r="O8" s="164">
        <f>SUM(O9:O22)</f>
        <v>0.24</v>
      </c>
      <c r="P8" s="164"/>
      <c r="Q8" s="164">
        <f>SUM(Q9:Q22)</f>
        <v>0</v>
      </c>
      <c r="R8" s="164"/>
      <c r="S8" s="164"/>
      <c r="T8" s="165"/>
      <c r="U8" s="159"/>
      <c r="V8" s="159">
        <f>SUM(V9:V22)</f>
        <v>0</v>
      </c>
      <c r="W8" s="159"/>
      <c r="X8" s="159"/>
      <c r="AG8" t="s">
        <v>177</v>
      </c>
    </row>
    <row r="9" spans="1:60" outlineLevel="1" x14ac:dyDescent="0.2">
      <c r="A9" s="166">
        <v>1</v>
      </c>
      <c r="B9" s="167" t="s">
        <v>1184</v>
      </c>
      <c r="C9" s="183" t="s">
        <v>1185</v>
      </c>
      <c r="D9" s="168" t="s">
        <v>194</v>
      </c>
      <c r="E9" s="169">
        <v>54.313499999999998</v>
      </c>
      <c r="F9" s="170"/>
      <c r="G9" s="171">
        <f>ROUND(E9*F9,2)</f>
        <v>0</v>
      </c>
      <c r="H9" s="170"/>
      <c r="I9" s="171">
        <f>ROUND(E9*H9,2)</f>
        <v>0</v>
      </c>
      <c r="J9" s="170"/>
      <c r="K9" s="171">
        <f>ROUND(E9*J9,2)</f>
        <v>0</v>
      </c>
      <c r="L9" s="171">
        <v>21</v>
      </c>
      <c r="M9" s="171">
        <f>G9*(1+L9/100)</f>
        <v>0</v>
      </c>
      <c r="N9" s="171">
        <v>4.4200000000000003E-3</v>
      </c>
      <c r="O9" s="171">
        <f>ROUND(E9*N9,2)</f>
        <v>0.24</v>
      </c>
      <c r="P9" s="171">
        <v>0</v>
      </c>
      <c r="Q9" s="171">
        <f>ROUND(E9*P9,2)</f>
        <v>0</v>
      </c>
      <c r="R9" s="171"/>
      <c r="S9" s="171" t="s">
        <v>181</v>
      </c>
      <c r="T9" s="172" t="s">
        <v>182</v>
      </c>
      <c r="U9" s="156">
        <v>0</v>
      </c>
      <c r="V9" s="156">
        <f>ROUND(E9*U9,2)</f>
        <v>0</v>
      </c>
      <c r="W9" s="156"/>
      <c r="X9" s="156" t="s">
        <v>183</v>
      </c>
      <c r="Y9" s="147"/>
      <c r="Z9" s="147"/>
      <c r="AA9" s="147"/>
      <c r="AB9" s="147"/>
      <c r="AC9" s="147"/>
      <c r="AD9" s="147"/>
      <c r="AE9" s="147"/>
      <c r="AF9" s="147"/>
      <c r="AG9" s="147" t="s">
        <v>605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84" t="s">
        <v>1186</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1187</v>
      </c>
      <c r="D11" s="157"/>
      <c r="E11" s="158"/>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4" t="s">
        <v>1188</v>
      </c>
      <c r="D12" s="157"/>
      <c r="E12" s="158"/>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188</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4" t="s">
        <v>1189</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4" t="s">
        <v>1190</v>
      </c>
      <c r="D14" s="157"/>
      <c r="E14" s="158"/>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4" t="s">
        <v>1191</v>
      </c>
      <c r="D15" s="157"/>
      <c r="E15" s="158"/>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4" t="s">
        <v>1192</v>
      </c>
      <c r="D16" s="157"/>
      <c r="E16" s="158"/>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188</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4" t="s">
        <v>1193</v>
      </c>
      <c r="D17" s="157"/>
      <c r="E17" s="158"/>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84" t="s">
        <v>1194</v>
      </c>
      <c r="D18" s="157"/>
      <c r="E18" s="158"/>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188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84" t="s">
        <v>1195</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84" t="s">
        <v>1196</v>
      </c>
      <c r="D20" s="157"/>
      <c r="E20" s="158">
        <v>54.31</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2</v>
      </c>
      <c r="B21" s="167" t="s">
        <v>1197</v>
      </c>
      <c r="C21" s="183" t="s">
        <v>1198</v>
      </c>
      <c r="D21" s="168" t="s">
        <v>0</v>
      </c>
      <c r="E21" s="169">
        <v>1357.8375000000001</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c r="S21" s="171" t="s">
        <v>181</v>
      </c>
      <c r="T21" s="172" t="s">
        <v>182</v>
      </c>
      <c r="U21" s="156">
        <v>0</v>
      </c>
      <c r="V21" s="156">
        <f>ROUND(E21*U21,2)</f>
        <v>0</v>
      </c>
      <c r="W21" s="156"/>
      <c r="X21" s="156" t="s">
        <v>183</v>
      </c>
      <c r="Y21" s="147"/>
      <c r="Z21" s="147"/>
      <c r="AA21" s="147"/>
      <c r="AB21" s="147"/>
      <c r="AC21" s="147"/>
      <c r="AD21" s="147"/>
      <c r="AE21" s="147"/>
      <c r="AF21" s="147"/>
      <c r="AG21" s="147" t="s">
        <v>605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t="s">
        <v>666</v>
      </c>
      <c r="D22" s="246"/>
      <c r="E22" s="246"/>
      <c r="F22" s="246"/>
      <c r="G22" s="24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0" t="s">
        <v>176</v>
      </c>
      <c r="B23" s="161" t="s">
        <v>86</v>
      </c>
      <c r="C23" s="182" t="s">
        <v>87</v>
      </c>
      <c r="D23" s="162"/>
      <c r="E23" s="163"/>
      <c r="F23" s="164"/>
      <c r="G23" s="164">
        <f>SUMIF(AG24:AG30,"&lt;&gt;NOR",G24:G30)</f>
        <v>0</v>
      </c>
      <c r="H23" s="164"/>
      <c r="I23" s="164">
        <f>SUM(I24:I30)</f>
        <v>0</v>
      </c>
      <c r="J23" s="164"/>
      <c r="K23" s="164">
        <f>SUM(K24:K30)</f>
        <v>0</v>
      </c>
      <c r="L23" s="164"/>
      <c r="M23" s="164">
        <f>SUM(M24:M30)</f>
        <v>0</v>
      </c>
      <c r="N23" s="164"/>
      <c r="O23" s="164">
        <f>SUM(O24:O30)</f>
        <v>0</v>
      </c>
      <c r="P23" s="164"/>
      <c r="Q23" s="164">
        <f>SUM(Q24:Q30)</f>
        <v>0</v>
      </c>
      <c r="R23" s="164"/>
      <c r="S23" s="164"/>
      <c r="T23" s="165"/>
      <c r="U23" s="159"/>
      <c r="V23" s="159">
        <f>SUM(V24:V30)</f>
        <v>0</v>
      </c>
      <c r="W23" s="159"/>
      <c r="X23" s="159"/>
      <c r="AG23" t="s">
        <v>177</v>
      </c>
    </row>
    <row r="24" spans="1:60" outlineLevel="1" x14ac:dyDescent="0.2">
      <c r="A24" s="173">
        <v>3</v>
      </c>
      <c r="B24" s="174" t="s">
        <v>47</v>
      </c>
      <c r="C24" s="185" t="s">
        <v>1199</v>
      </c>
      <c r="D24" s="175" t="s">
        <v>180</v>
      </c>
      <c r="E24" s="176">
        <v>11</v>
      </c>
      <c r="F24" s="177"/>
      <c r="G24" s="178">
        <f t="shared" ref="G24:G30" si="0">ROUND(E24*F24,2)</f>
        <v>0</v>
      </c>
      <c r="H24" s="177"/>
      <c r="I24" s="178">
        <f t="shared" ref="I24:I30" si="1">ROUND(E24*H24,2)</f>
        <v>0</v>
      </c>
      <c r="J24" s="177"/>
      <c r="K24" s="178">
        <f t="shared" ref="K24:K30" si="2">ROUND(E24*J24,2)</f>
        <v>0</v>
      </c>
      <c r="L24" s="178">
        <v>21</v>
      </c>
      <c r="M24" s="178">
        <f t="shared" ref="M24:M30" si="3">G24*(1+L24/100)</f>
        <v>0</v>
      </c>
      <c r="N24" s="178">
        <v>0</v>
      </c>
      <c r="O24" s="178">
        <f t="shared" ref="O24:O30" si="4">ROUND(E24*N24,2)</f>
        <v>0</v>
      </c>
      <c r="P24" s="178">
        <v>0</v>
      </c>
      <c r="Q24" s="178">
        <f t="shared" ref="Q24:Q30" si="5">ROUND(E24*P24,2)</f>
        <v>0</v>
      </c>
      <c r="R24" s="178"/>
      <c r="S24" s="178" t="s">
        <v>181</v>
      </c>
      <c r="T24" s="179" t="s">
        <v>182</v>
      </c>
      <c r="U24" s="156">
        <v>0</v>
      </c>
      <c r="V24" s="156">
        <f t="shared" ref="V24:V30" si="6">ROUND(E24*U24,2)</f>
        <v>0</v>
      </c>
      <c r="W24" s="156"/>
      <c r="X24" s="156" t="s">
        <v>276</v>
      </c>
      <c r="Y24" s="147"/>
      <c r="Z24" s="147"/>
      <c r="AA24" s="147"/>
      <c r="AB24" s="147"/>
      <c r="AC24" s="147"/>
      <c r="AD24" s="147"/>
      <c r="AE24" s="147"/>
      <c r="AF24" s="147"/>
      <c r="AG24" s="147" t="s">
        <v>277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4</v>
      </c>
      <c r="B25" s="174" t="s">
        <v>51</v>
      </c>
      <c r="C25" s="185" t="s">
        <v>1200</v>
      </c>
      <c r="D25" s="175" t="s">
        <v>180</v>
      </c>
      <c r="E25" s="176">
        <v>11</v>
      </c>
      <c r="F25" s="177"/>
      <c r="G25" s="178">
        <f t="shared" si="0"/>
        <v>0</v>
      </c>
      <c r="H25" s="177"/>
      <c r="I25" s="178">
        <f t="shared" si="1"/>
        <v>0</v>
      </c>
      <c r="J25" s="177"/>
      <c r="K25" s="178">
        <f t="shared" si="2"/>
        <v>0</v>
      </c>
      <c r="L25" s="178">
        <v>21</v>
      </c>
      <c r="M25" s="178">
        <f t="shared" si="3"/>
        <v>0</v>
      </c>
      <c r="N25" s="178">
        <v>0</v>
      </c>
      <c r="O25" s="178">
        <f t="shared" si="4"/>
        <v>0</v>
      </c>
      <c r="P25" s="178">
        <v>0</v>
      </c>
      <c r="Q25" s="178">
        <f t="shared" si="5"/>
        <v>0</v>
      </c>
      <c r="R25" s="178"/>
      <c r="S25" s="178" t="s">
        <v>181</v>
      </c>
      <c r="T25" s="179" t="s">
        <v>182</v>
      </c>
      <c r="U25" s="156">
        <v>0</v>
      </c>
      <c r="V25" s="156">
        <f t="shared" si="6"/>
        <v>0</v>
      </c>
      <c r="W25" s="156"/>
      <c r="X25" s="156" t="s">
        <v>276</v>
      </c>
      <c r="Y25" s="147"/>
      <c r="Z25" s="147"/>
      <c r="AA25" s="147"/>
      <c r="AB25" s="147"/>
      <c r="AC25" s="147"/>
      <c r="AD25" s="147"/>
      <c r="AE25" s="147"/>
      <c r="AF25" s="147"/>
      <c r="AG25" s="147" t="s">
        <v>277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5</v>
      </c>
      <c r="B26" s="174" t="s">
        <v>55</v>
      </c>
      <c r="C26" s="185" t="s">
        <v>1201</v>
      </c>
      <c r="D26" s="175" t="s">
        <v>180</v>
      </c>
      <c r="E26" s="176">
        <v>0</v>
      </c>
      <c r="F26" s="177"/>
      <c r="G26" s="178">
        <f t="shared" si="0"/>
        <v>0</v>
      </c>
      <c r="H26" s="177"/>
      <c r="I26" s="178">
        <f t="shared" si="1"/>
        <v>0</v>
      </c>
      <c r="J26" s="177"/>
      <c r="K26" s="178">
        <f t="shared" si="2"/>
        <v>0</v>
      </c>
      <c r="L26" s="178">
        <v>21</v>
      </c>
      <c r="M26" s="178">
        <f t="shared" si="3"/>
        <v>0</v>
      </c>
      <c r="N26" s="178">
        <v>0</v>
      </c>
      <c r="O26" s="178">
        <f t="shared" si="4"/>
        <v>0</v>
      </c>
      <c r="P26" s="178">
        <v>0</v>
      </c>
      <c r="Q26" s="178">
        <f t="shared" si="5"/>
        <v>0</v>
      </c>
      <c r="R26" s="178"/>
      <c r="S26" s="178" t="s">
        <v>181</v>
      </c>
      <c r="T26" s="179" t="s">
        <v>182</v>
      </c>
      <c r="U26" s="156">
        <v>0</v>
      </c>
      <c r="V26" s="156">
        <f t="shared" si="6"/>
        <v>0</v>
      </c>
      <c r="W26" s="156"/>
      <c r="X26" s="156" t="s">
        <v>276</v>
      </c>
      <c r="Y26" s="147"/>
      <c r="Z26" s="147"/>
      <c r="AA26" s="147"/>
      <c r="AB26" s="147"/>
      <c r="AC26" s="147"/>
      <c r="AD26" s="147"/>
      <c r="AE26" s="147"/>
      <c r="AF26" s="147"/>
      <c r="AG26" s="147" t="s">
        <v>277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6</v>
      </c>
      <c r="B27" s="174" t="s">
        <v>59</v>
      </c>
      <c r="C27" s="185" t="s">
        <v>1202</v>
      </c>
      <c r="D27" s="175" t="s">
        <v>180</v>
      </c>
      <c r="E27" s="176">
        <v>0</v>
      </c>
      <c r="F27" s="177"/>
      <c r="G27" s="178">
        <f t="shared" si="0"/>
        <v>0</v>
      </c>
      <c r="H27" s="177"/>
      <c r="I27" s="178">
        <f t="shared" si="1"/>
        <v>0</v>
      </c>
      <c r="J27" s="177"/>
      <c r="K27" s="178">
        <f t="shared" si="2"/>
        <v>0</v>
      </c>
      <c r="L27" s="178">
        <v>21</v>
      </c>
      <c r="M27" s="178">
        <f t="shared" si="3"/>
        <v>0</v>
      </c>
      <c r="N27" s="178">
        <v>0</v>
      </c>
      <c r="O27" s="178">
        <f t="shared" si="4"/>
        <v>0</v>
      </c>
      <c r="P27" s="178">
        <v>0</v>
      </c>
      <c r="Q27" s="178">
        <f t="shared" si="5"/>
        <v>0</v>
      </c>
      <c r="R27" s="178"/>
      <c r="S27" s="178" t="s">
        <v>181</v>
      </c>
      <c r="T27" s="179" t="s">
        <v>182</v>
      </c>
      <c r="U27" s="156">
        <v>0</v>
      </c>
      <c r="V27" s="156">
        <f t="shared" si="6"/>
        <v>0</v>
      </c>
      <c r="W27" s="156"/>
      <c r="X27" s="156" t="s">
        <v>276</v>
      </c>
      <c r="Y27" s="147"/>
      <c r="Z27" s="147"/>
      <c r="AA27" s="147"/>
      <c r="AB27" s="147"/>
      <c r="AC27" s="147"/>
      <c r="AD27" s="147"/>
      <c r="AE27" s="147"/>
      <c r="AF27" s="147"/>
      <c r="AG27" s="147" t="s">
        <v>277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3">
        <v>7</v>
      </c>
      <c r="B28" s="174" t="s">
        <v>1203</v>
      </c>
      <c r="C28" s="185" t="s">
        <v>1204</v>
      </c>
      <c r="D28" s="175" t="s">
        <v>180</v>
      </c>
      <c r="E28" s="176">
        <v>0</v>
      </c>
      <c r="F28" s="177"/>
      <c r="G28" s="178">
        <f t="shared" si="0"/>
        <v>0</v>
      </c>
      <c r="H28" s="177"/>
      <c r="I28" s="178">
        <f t="shared" si="1"/>
        <v>0</v>
      </c>
      <c r="J28" s="177"/>
      <c r="K28" s="178">
        <f t="shared" si="2"/>
        <v>0</v>
      </c>
      <c r="L28" s="178">
        <v>21</v>
      </c>
      <c r="M28" s="178">
        <f t="shared" si="3"/>
        <v>0</v>
      </c>
      <c r="N28" s="178">
        <v>0</v>
      </c>
      <c r="O28" s="178">
        <f t="shared" si="4"/>
        <v>0</v>
      </c>
      <c r="P28" s="178">
        <v>0</v>
      </c>
      <c r="Q28" s="178">
        <f t="shared" si="5"/>
        <v>0</v>
      </c>
      <c r="R28" s="178"/>
      <c r="S28" s="178" t="s">
        <v>181</v>
      </c>
      <c r="T28" s="179" t="s">
        <v>182</v>
      </c>
      <c r="U28" s="156">
        <v>0</v>
      </c>
      <c r="V28" s="156">
        <f t="shared" si="6"/>
        <v>0</v>
      </c>
      <c r="W28" s="156"/>
      <c r="X28" s="156" t="s">
        <v>276</v>
      </c>
      <c r="Y28" s="147"/>
      <c r="Z28" s="147"/>
      <c r="AA28" s="147"/>
      <c r="AB28" s="147"/>
      <c r="AC28" s="147"/>
      <c r="AD28" s="147"/>
      <c r="AE28" s="147"/>
      <c r="AF28" s="147"/>
      <c r="AG28" s="147" t="s">
        <v>277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8</v>
      </c>
      <c r="B29" s="174" t="s">
        <v>1205</v>
      </c>
      <c r="C29" s="185" t="s">
        <v>1206</v>
      </c>
      <c r="D29" s="175" t="s">
        <v>180</v>
      </c>
      <c r="E29" s="176">
        <v>0</v>
      </c>
      <c r="F29" s="177"/>
      <c r="G29" s="178">
        <f t="shared" si="0"/>
        <v>0</v>
      </c>
      <c r="H29" s="177"/>
      <c r="I29" s="178">
        <f t="shared" si="1"/>
        <v>0</v>
      </c>
      <c r="J29" s="177"/>
      <c r="K29" s="178">
        <f t="shared" si="2"/>
        <v>0</v>
      </c>
      <c r="L29" s="178">
        <v>21</v>
      </c>
      <c r="M29" s="178">
        <f t="shared" si="3"/>
        <v>0</v>
      </c>
      <c r="N29" s="178">
        <v>0</v>
      </c>
      <c r="O29" s="178">
        <f t="shared" si="4"/>
        <v>0</v>
      </c>
      <c r="P29" s="178">
        <v>0</v>
      </c>
      <c r="Q29" s="178">
        <f t="shared" si="5"/>
        <v>0</v>
      </c>
      <c r="R29" s="178"/>
      <c r="S29" s="178" t="s">
        <v>181</v>
      </c>
      <c r="T29" s="179" t="s">
        <v>182</v>
      </c>
      <c r="U29" s="156">
        <v>0</v>
      </c>
      <c r="V29" s="156">
        <f t="shared" si="6"/>
        <v>0</v>
      </c>
      <c r="W29" s="156"/>
      <c r="X29" s="156" t="s">
        <v>276</v>
      </c>
      <c r="Y29" s="147"/>
      <c r="Z29" s="147"/>
      <c r="AA29" s="147"/>
      <c r="AB29" s="147"/>
      <c r="AC29" s="147"/>
      <c r="AD29" s="147"/>
      <c r="AE29" s="147"/>
      <c r="AF29" s="147"/>
      <c r="AG29" s="147" t="s">
        <v>277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6">
        <v>9</v>
      </c>
      <c r="B30" s="167" t="s">
        <v>1207</v>
      </c>
      <c r="C30" s="183" t="s">
        <v>1208</v>
      </c>
      <c r="D30" s="168" t="s">
        <v>180</v>
      </c>
      <c r="E30" s="169">
        <v>11</v>
      </c>
      <c r="F30" s="170"/>
      <c r="G30" s="171">
        <f t="shared" si="0"/>
        <v>0</v>
      </c>
      <c r="H30" s="170"/>
      <c r="I30" s="171">
        <f t="shared" si="1"/>
        <v>0</v>
      </c>
      <c r="J30" s="170"/>
      <c r="K30" s="171">
        <f t="shared" si="2"/>
        <v>0</v>
      </c>
      <c r="L30" s="171">
        <v>21</v>
      </c>
      <c r="M30" s="171">
        <f t="shared" si="3"/>
        <v>0</v>
      </c>
      <c r="N30" s="171">
        <v>0</v>
      </c>
      <c r="O30" s="171">
        <f t="shared" si="4"/>
        <v>0</v>
      </c>
      <c r="P30" s="171">
        <v>0</v>
      </c>
      <c r="Q30" s="171">
        <f t="shared" si="5"/>
        <v>0</v>
      </c>
      <c r="R30" s="171"/>
      <c r="S30" s="171" t="s">
        <v>181</v>
      </c>
      <c r="T30" s="172" t="s">
        <v>182</v>
      </c>
      <c r="U30" s="156">
        <v>0</v>
      </c>
      <c r="V30" s="156">
        <f t="shared" si="6"/>
        <v>0</v>
      </c>
      <c r="W30" s="156"/>
      <c r="X30" s="156" t="s">
        <v>276</v>
      </c>
      <c r="Y30" s="147"/>
      <c r="Z30" s="147"/>
      <c r="AA30" s="147"/>
      <c r="AB30" s="147"/>
      <c r="AC30" s="147"/>
      <c r="AD30" s="147"/>
      <c r="AE30" s="147"/>
      <c r="AF30" s="147"/>
      <c r="AG30" s="147" t="s">
        <v>277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3"/>
      <c r="B31" s="4"/>
      <c r="C31" s="186"/>
      <c r="D31" s="6"/>
      <c r="E31" s="3"/>
      <c r="F31" s="3"/>
      <c r="G31" s="3"/>
      <c r="H31" s="3"/>
      <c r="I31" s="3"/>
      <c r="J31" s="3"/>
      <c r="K31" s="3"/>
      <c r="L31" s="3"/>
      <c r="M31" s="3"/>
      <c r="N31" s="3"/>
      <c r="O31" s="3"/>
      <c r="P31" s="3"/>
      <c r="Q31" s="3"/>
      <c r="R31" s="3"/>
      <c r="S31" s="3"/>
      <c r="T31" s="3"/>
      <c r="U31" s="3"/>
      <c r="V31" s="3"/>
      <c r="W31" s="3"/>
      <c r="X31" s="3"/>
      <c r="AE31">
        <v>15</v>
      </c>
      <c r="AF31">
        <v>21</v>
      </c>
      <c r="AG31" t="s">
        <v>163</v>
      </c>
    </row>
    <row r="32" spans="1:60" x14ac:dyDescent="0.2">
      <c r="A32" s="150"/>
      <c r="B32" s="151" t="s">
        <v>29</v>
      </c>
      <c r="C32" s="187"/>
      <c r="D32" s="152"/>
      <c r="E32" s="153"/>
      <c r="F32" s="153"/>
      <c r="G32" s="181">
        <f>G8+G23</f>
        <v>0</v>
      </c>
      <c r="H32" s="3"/>
      <c r="I32" s="3"/>
      <c r="J32" s="3"/>
      <c r="K32" s="3"/>
      <c r="L32" s="3"/>
      <c r="M32" s="3"/>
      <c r="N32" s="3"/>
      <c r="O32" s="3"/>
      <c r="P32" s="3"/>
      <c r="Q32" s="3"/>
      <c r="R32" s="3"/>
      <c r="S32" s="3"/>
      <c r="T32" s="3"/>
      <c r="U32" s="3"/>
      <c r="V32" s="3"/>
      <c r="W32" s="3"/>
      <c r="X32" s="3"/>
      <c r="AE32">
        <f>SUMIF(L7:L30,AE31,G7:G30)</f>
        <v>0</v>
      </c>
      <c r="AF32">
        <f>SUMIF(L7:L30,AF31,G7:G30)</f>
        <v>0</v>
      </c>
      <c r="AG32" t="s">
        <v>1154</v>
      </c>
    </row>
    <row r="33" spans="3:33" x14ac:dyDescent="0.2">
      <c r="C33" s="188"/>
      <c r="D33" s="10"/>
      <c r="AG33" t="s">
        <v>1155</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HYEselA9DCEndMwcyX1P/otc59bbFgSJAYVaDTW5krxUXJkiryIOTzQkLphrep9nbBfje8IYXVBZg6SKP1Wgg==" saltValue="Da940Q4P8WJeu+QXgcwvlA==" spinCount="100000" sheet="1"/>
  <mergeCells count="5">
    <mergeCell ref="A1:G1"/>
    <mergeCell ref="C2:G2"/>
    <mergeCell ref="C3:G3"/>
    <mergeCell ref="C4:G4"/>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110" activePane="bottomLeft" state="frozen"/>
      <selection pane="bottomLeft" activeCell="B52" sqref="B52"/>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9" t="s">
        <v>150</v>
      </c>
      <c r="B1" s="249"/>
      <c r="C1" s="249"/>
      <c r="D1" s="249"/>
      <c r="E1" s="249"/>
      <c r="F1" s="249"/>
      <c r="G1" s="249"/>
      <c r="AG1" t="s">
        <v>151</v>
      </c>
    </row>
    <row r="2" spans="1:60" ht="24.95" customHeight="1" x14ac:dyDescent="0.2">
      <c r="A2" s="139" t="s">
        <v>7</v>
      </c>
      <c r="B2" s="49" t="s">
        <v>43</v>
      </c>
      <c r="C2" s="250" t="s">
        <v>44</v>
      </c>
      <c r="D2" s="251"/>
      <c r="E2" s="251"/>
      <c r="F2" s="251"/>
      <c r="G2" s="252"/>
      <c r="AG2" t="s">
        <v>152</v>
      </c>
    </row>
    <row r="3" spans="1:60" ht="24.95" customHeight="1" x14ac:dyDescent="0.2">
      <c r="A3" s="139" t="s">
        <v>8</v>
      </c>
      <c r="B3" s="49" t="s">
        <v>59</v>
      </c>
      <c r="C3" s="250" t="s">
        <v>60</v>
      </c>
      <c r="D3" s="251"/>
      <c r="E3" s="251"/>
      <c r="F3" s="251"/>
      <c r="G3" s="252"/>
      <c r="AC3" s="121" t="s">
        <v>152</v>
      </c>
      <c r="AG3" t="s">
        <v>153</v>
      </c>
    </row>
    <row r="4" spans="1:60" ht="24.95" customHeight="1" x14ac:dyDescent="0.2">
      <c r="A4" s="140" t="s">
        <v>9</v>
      </c>
      <c r="B4" s="141" t="s">
        <v>61</v>
      </c>
      <c r="C4" s="253" t="s">
        <v>62</v>
      </c>
      <c r="D4" s="254"/>
      <c r="E4" s="254"/>
      <c r="F4" s="254"/>
      <c r="G4" s="255"/>
      <c r="AG4" t="s">
        <v>154</v>
      </c>
    </row>
    <row r="5" spans="1:60" x14ac:dyDescent="0.2">
      <c r="D5" s="10"/>
    </row>
    <row r="6" spans="1:60" ht="38.25" x14ac:dyDescent="0.2">
      <c r="A6" s="143" t="s">
        <v>155</v>
      </c>
      <c r="B6" s="145" t="s">
        <v>156</v>
      </c>
      <c r="C6" s="145" t="s">
        <v>157</v>
      </c>
      <c r="D6" s="144" t="s">
        <v>158</v>
      </c>
      <c r="E6" s="143" t="s">
        <v>159</v>
      </c>
      <c r="F6" s="142" t="s">
        <v>160</v>
      </c>
      <c r="G6" s="143" t="s">
        <v>29</v>
      </c>
      <c r="H6" s="146" t="s">
        <v>30</v>
      </c>
      <c r="I6" s="146" t="s">
        <v>161</v>
      </c>
      <c r="J6" s="146" t="s">
        <v>31</v>
      </c>
      <c r="K6" s="146" t="s">
        <v>162</v>
      </c>
      <c r="L6" s="146" t="s">
        <v>163</v>
      </c>
      <c r="M6" s="146" t="s">
        <v>164</v>
      </c>
      <c r="N6" s="146" t="s">
        <v>165</v>
      </c>
      <c r="O6" s="146" t="s">
        <v>166</v>
      </c>
      <c r="P6" s="146" t="s">
        <v>167</v>
      </c>
      <c r="Q6" s="146" t="s">
        <v>168</v>
      </c>
      <c r="R6" s="146" t="s">
        <v>169</v>
      </c>
      <c r="S6" s="146" t="s">
        <v>170</v>
      </c>
      <c r="T6" s="146" t="s">
        <v>171</v>
      </c>
      <c r="U6" s="146" t="s">
        <v>172</v>
      </c>
      <c r="V6" s="146" t="s">
        <v>173</v>
      </c>
      <c r="W6" s="146" t="s">
        <v>174</v>
      </c>
      <c r="X6" s="146" t="s">
        <v>175</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176</v>
      </c>
      <c r="B8" s="161" t="s">
        <v>106</v>
      </c>
      <c r="C8" s="182" t="s">
        <v>107</v>
      </c>
      <c r="D8" s="162"/>
      <c r="E8" s="163"/>
      <c r="F8" s="164"/>
      <c r="G8" s="164">
        <f>SUMIF(AG9:AG13,"&lt;&gt;NOR",G9:G13)</f>
        <v>0</v>
      </c>
      <c r="H8" s="164"/>
      <c r="I8" s="164">
        <f>SUM(I9:I13)</f>
        <v>0</v>
      </c>
      <c r="J8" s="164"/>
      <c r="K8" s="164">
        <f>SUM(K9:K13)</f>
        <v>0</v>
      </c>
      <c r="L8" s="164"/>
      <c r="M8" s="164">
        <f>SUM(M9:M13)</f>
        <v>0</v>
      </c>
      <c r="N8" s="164"/>
      <c r="O8" s="164">
        <f>SUM(O9:O13)</f>
        <v>0</v>
      </c>
      <c r="P8" s="164"/>
      <c r="Q8" s="164">
        <f>SUM(Q9:Q13)</f>
        <v>0</v>
      </c>
      <c r="R8" s="164"/>
      <c r="S8" s="164"/>
      <c r="T8" s="165"/>
      <c r="U8" s="159"/>
      <c r="V8" s="159">
        <f>SUM(V9:V13)</f>
        <v>0</v>
      </c>
      <c r="W8" s="159"/>
      <c r="X8" s="159"/>
      <c r="AG8" t="s">
        <v>177</v>
      </c>
    </row>
    <row r="9" spans="1:60" outlineLevel="1" x14ac:dyDescent="0.2">
      <c r="A9" s="173">
        <v>1</v>
      </c>
      <c r="B9" s="174" t="s">
        <v>1209</v>
      </c>
      <c r="C9" s="185" t="s">
        <v>1210</v>
      </c>
      <c r="D9" s="175" t="s">
        <v>194</v>
      </c>
      <c r="E9" s="176">
        <v>2.2170000000000001</v>
      </c>
      <c r="F9" s="177"/>
      <c r="G9" s="178">
        <f>ROUND(E9*F9,2)</f>
        <v>0</v>
      </c>
      <c r="H9" s="177"/>
      <c r="I9" s="178">
        <f>ROUND(E9*H9,2)</f>
        <v>0</v>
      </c>
      <c r="J9" s="177"/>
      <c r="K9" s="178">
        <f>ROUND(E9*J9,2)</f>
        <v>0</v>
      </c>
      <c r="L9" s="178">
        <v>21</v>
      </c>
      <c r="M9" s="178">
        <f>G9*(1+L9/100)</f>
        <v>0</v>
      </c>
      <c r="N9" s="178">
        <v>0</v>
      </c>
      <c r="O9" s="178">
        <f>ROUND(E9*N9,2)</f>
        <v>0</v>
      </c>
      <c r="P9" s="178">
        <v>2.0999999999999999E-3</v>
      </c>
      <c r="Q9" s="178">
        <f>ROUND(E9*P9,2)</f>
        <v>0</v>
      </c>
      <c r="R9" s="178"/>
      <c r="S9" s="178" t="s">
        <v>181</v>
      </c>
      <c r="T9" s="179" t="s">
        <v>182</v>
      </c>
      <c r="U9" s="156">
        <v>0</v>
      </c>
      <c r="V9" s="156">
        <f>ROUND(E9*U9,2)</f>
        <v>0</v>
      </c>
      <c r="W9" s="156"/>
      <c r="X9" s="156" t="s">
        <v>183</v>
      </c>
      <c r="Y9" s="147"/>
      <c r="Z9" s="147"/>
      <c r="AA9" s="147"/>
      <c r="AB9" s="147"/>
      <c r="AC9" s="147"/>
      <c r="AD9" s="147"/>
      <c r="AE9" s="147"/>
      <c r="AF9" s="147"/>
      <c r="AG9" s="147" t="s">
        <v>605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3">
        <v>2</v>
      </c>
      <c r="B10" s="174" t="s">
        <v>1211</v>
      </c>
      <c r="C10" s="185" t="s">
        <v>1212</v>
      </c>
      <c r="D10" s="175" t="s">
        <v>558</v>
      </c>
      <c r="E10" s="176">
        <v>6</v>
      </c>
      <c r="F10" s="177"/>
      <c r="G10" s="178">
        <f>ROUND(E10*F10,2)</f>
        <v>0</v>
      </c>
      <c r="H10" s="177"/>
      <c r="I10" s="178">
        <f>ROUND(E10*H10,2)</f>
        <v>0</v>
      </c>
      <c r="J10" s="177"/>
      <c r="K10" s="178">
        <f>ROUND(E10*J10,2)</f>
        <v>0</v>
      </c>
      <c r="L10" s="178">
        <v>21</v>
      </c>
      <c r="M10" s="178">
        <f>G10*(1+L10/100)</f>
        <v>0</v>
      </c>
      <c r="N10" s="178">
        <v>1E-4</v>
      </c>
      <c r="O10" s="178">
        <f>ROUND(E10*N10,2)</f>
        <v>0</v>
      </c>
      <c r="P10" s="178">
        <v>0</v>
      </c>
      <c r="Q10" s="178">
        <f>ROUND(E10*P10,2)</f>
        <v>0</v>
      </c>
      <c r="R10" s="178"/>
      <c r="S10" s="178" t="s">
        <v>181</v>
      </c>
      <c r="T10" s="179" t="s">
        <v>182</v>
      </c>
      <c r="U10" s="156">
        <v>0</v>
      </c>
      <c r="V10" s="156">
        <f>ROUND(E10*U10,2)</f>
        <v>0</v>
      </c>
      <c r="W10" s="156"/>
      <c r="X10" s="156" t="s">
        <v>183</v>
      </c>
      <c r="Y10" s="147"/>
      <c r="Z10" s="147"/>
      <c r="AA10" s="147"/>
      <c r="AB10" s="147"/>
      <c r="AC10" s="147"/>
      <c r="AD10" s="147"/>
      <c r="AE10" s="147"/>
      <c r="AF10" s="147"/>
      <c r="AG10" s="147" t="s">
        <v>605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3">
        <v>3</v>
      </c>
      <c r="B11" s="174" t="s">
        <v>1107</v>
      </c>
      <c r="C11" s="185" t="s">
        <v>1213</v>
      </c>
      <c r="D11" s="175" t="s">
        <v>201</v>
      </c>
      <c r="E11" s="176">
        <v>4.6600000000000001E-3</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181</v>
      </c>
      <c r="T11" s="179" t="s">
        <v>182</v>
      </c>
      <c r="U11" s="156">
        <v>0</v>
      </c>
      <c r="V11" s="156">
        <f>ROUND(E11*U11,2)</f>
        <v>0</v>
      </c>
      <c r="W11" s="156"/>
      <c r="X11" s="156" t="s">
        <v>183</v>
      </c>
      <c r="Y11" s="147"/>
      <c r="Z11" s="147"/>
      <c r="AA11" s="147"/>
      <c r="AB11" s="147"/>
      <c r="AC11" s="147"/>
      <c r="AD11" s="147"/>
      <c r="AE11" s="147"/>
      <c r="AF11" s="147"/>
      <c r="AG11" s="147" t="s">
        <v>605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3">
        <v>4</v>
      </c>
      <c r="B12" s="174" t="s">
        <v>1214</v>
      </c>
      <c r="C12" s="185" t="s">
        <v>1215</v>
      </c>
      <c r="D12" s="175" t="s">
        <v>201</v>
      </c>
      <c r="E12" s="176">
        <v>4.6600000000000001E-3</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181</v>
      </c>
      <c r="T12" s="179" t="s">
        <v>182</v>
      </c>
      <c r="U12" s="156">
        <v>0</v>
      </c>
      <c r="V12" s="156">
        <f>ROUND(E12*U12,2)</f>
        <v>0</v>
      </c>
      <c r="W12" s="156"/>
      <c r="X12" s="156" t="s">
        <v>183</v>
      </c>
      <c r="Y12" s="147"/>
      <c r="Z12" s="147"/>
      <c r="AA12" s="147"/>
      <c r="AB12" s="147"/>
      <c r="AC12" s="147"/>
      <c r="AD12" s="147"/>
      <c r="AE12" s="147"/>
      <c r="AF12" s="147"/>
      <c r="AG12" s="147" t="s">
        <v>605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5</v>
      </c>
      <c r="B13" s="174" t="s">
        <v>1216</v>
      </c>
      <c r="C13" s="185" t="s">
        <v>1217</v>
      </c>
      <c r="D13" s="175" t="s">
        <v>201</v>
      </c>
      <c r="E13" s="176">
        <v>4.6600000000000001E-3</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181</v>
      </c>
      <c r="T13" s="179" t="s">
        <v>182</v>
      </c>
      <c r="U13" s="156">
        <v>0</v>
      </c>
      <c r="V13" s="156">
        <f>ROUND(E13*U13,2)</f>
        <v>0</v>
      </c>
      <c r="W13" s="156"/>
      <c r="X13" s="156" t="s">
        <v>183</v>
      </c>
      <c r="Y13" s="147"/>
      <c r="Z13" s="147"/>
      <c r="AA13" s="147"/>
      <c r="AB13" s="147"/>
      <c r="AC13" s="147"/>
      <c r="AD13" s="147"/>
      <c r="AE13" s="147"/>
      <c r="AF13" s="147"/>
      <c r="AG13" s="147" t="s">
        <v>605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0" t="s">
        <v>176</v>
      </c>
      <c r="B14" s="161" t="s">
        <v>114</v>
      </c>
      <c r="C14" s="182" t="s">
        <v>115</v>
      </c>
      <c r="D14" s="162"/>
      <c r="E14" s="163"/>
      <c r="F14" s="164"/>
      <c r="G14" s="164">
        <f>SUMIF(AG15:AG22,"&lt;&gt;NOR",G15:G22)</f>
        <v>0</v>
      </c>
      <c r="H14" s="164"/>
      <c r="I14" s="164">
        <f>SUM(I15:I22)</f>
        <v>0</v>
      </c>
      <c r="J14" s="164"/>
      <c r="K14" s="164">
        <f>SUM(K15:K22)</f>
        <v>0</v>
      </c>
      <c r="L14" s="164"/>
      <c r="M14" s="164">
        <f>SUM(M15:M22)</f>
        <v>0</v>
      </c>
      <c r="N14" s="164"/>
      <c r="O14" s="164">
        <f>SUM(O15:O22)</f>
        <v>0.02</v>
      </c>
      <c r="P14" s="164"/>
      <c r="Q14" s="164">
        <f>SUM(Q15:Q22)</f>
        <v>0.02</v>
      </c>
      <c r="R14" s="164"/>
      <c r="S14" s="164"/>
      <c r="T14" s="165"/>
      <c r="U14" s="159"/>
      <c r="V14" s="159">
        <f>SUM(V15:V22)</f>
        <v>0</v>
      </c>
      <c r="W14" s="159"/>
      <c r="X14" s="159"/>
      <c r="AG14" t="s">
        <v>177</v>
      </c>
    </row>
    <row r="15" spans="1:60" outlineLevel="1" x14ac:dyDescent="0.2">
      <c r="A15" s="173">
        <v>6</v>
      </c>
      <c r="B15" s="174" t="s">
        <v>1218</v>
      </c>
      <c r="C15" s="185" t="s">
        <v>1219</v>
      </c>
      <c r="D15" s="175" t="s">
        <v>1132</v>
      </c>
      <c r="E15" s="176">
        <v>1</v>
      </c>
      <c r="F15" s="177"/>
      <c r="G15" s="178">
        <f>ROUND(E15*F15,2)</f>
        <v>0</v>
      </c>
      <c r="H15" s="177"/>
      <c r="I15" s="178">
        <f>ROUND(E15*H15,2)</f>
        <v>0</v>
      </c>
      <c r="J15" s="177"/>
      <c r="K15" s="178">
        <f>ROUND(E15*J15,2)</f>
        <v>0</v>
      </c>
      <c r="L15" s="178">
        <v>21</v>
      </c>
      <c r="M15" s="178">
        <f>G15*(1+L15/100)</f>
        <v>0</v>
      </c>
      <c r="N15" s="178">
        <v>5.9000000000000003E-4</v>
      </c>
      <c r="O15" s="178">
        <f>ROUND(E15*N15,2)</f>
        <v>0</v>
      </c>
      <c r="P15" s="178">
        <v>0</v>
      </c>
      <c r="Q15" s="178">
        <f>ROUND(E15*P15,2)</f>
        <v>0</v>
      </c>
      <c r="R15" s="178"/>
      <c r="S15" s="178" t="s">
        <v>181</v>
      </c>
      <c r="T15" s="179" t="s">
        <v>182</v>
      </c>
      <c r="U15" s="156">
        <v>0</v>
      </c>
      <c r="V15" s="156">
        <f>ROUND(E15*U15,2)</f>
        <v>0</v>
      </c>
      <c r="W15" s="156"/>
      <c r="X15" s="156" t="s">
        <v>183</v>
      </c>
      <c r="Y15" s="147"/>
      <c r="Z15" s="147"/>
      <c r="AA15" s="147"/>
      <c r="AB15" s="147"/>
      <c r="AC15" s="147"/>
      <c r="AD15" s="147"/>
      <c r="AE15" s="147"/>
      <c r="AF15" s="147"/>
      <c r="AG15" s="147" t="s">
        <v>605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7</v>
      </c>
      <c r="B16" s="174" t="s">
        <v>1220</v>
      </c>
      <c r="C16" s="185" t="s">
        <v>1221</v>
      </c>
      <c r="D16" s="175" t="s">
        <v>180</v>
      </c>
      <c r="E16" s="176">
        <v>1</v>
      </c>
      <c r="F16" s="177"/>
      <c r="G16" s="178">
        <f>ROUND(E16*F16,2)</f>
        <v>0</v>
      </c>
      <c r="H16" s="177"/>
      <c r="I16" s="178">
        <f>ROUND(E16*H16,2)</f>
        <v>0</v>
      </c>
      <c r="J16" s="177"/>
      <c r="K16" s="178">
        <f>ROUND(E16*J16,2)</f>
        <v>0</v>
      </c>
      <c r="L16" s="178">
        <v>21</v>
      </c>
      <c r="M16" s="178">
        <f>G16*(1+L16/100)</f>
        <v>0</v>
      </c>
      <c r="N16" s="178">
        <v>6.9999999999999994E-5</v>
      </c>
      <c r="O16" s="178">
        <f>ROUND(E16*N16,2)</f>
        <v>0</v>
      </c>
      <c r="P16" s="178">
        <v>2.1999999999999999E-2</v>
      </c>
      <c r="Q16" s="178">
        <f>ROUND(E16*P16,2)</f>
        <v>0.02</v>
      </c>
      <c r="R16" s="178"/>
      <c r="S16" s="178" t="s">
        <v>181</v>
      </c>
      <c r="T16" s="179" t="s">
        <v>182</v>
      </c>
      <c r="U16" s="156">
        <v>0</v>
      </c>
      <c r="V16" s="156">
        <f>ROUND(E16*U16,2)</f>
        <v>0</v>
      </c>
      <c r="W16" s="156"/>
      <c r="X16" s="156" t="s">
        <v>183</v>
      </c>
      <c r="Y16" s="147"/>
      <c r="Z16" s="147"/>
      <c r="AA16" s="147"/>
      <c r="AB16" s="147"/>
      <c r="AC16" s="147"/>
      <c r="AD16" s="147"/>
      <c r="AE16" s="147"/>
      <c r="AF16" s="147"/>
      <c r="AG16" s="147" t="s">
        <v>605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6">
        <v>8</v>
      </c>
      <c r="B17" s="167" t="s">
        <v>1222</v>
      </c>
      <c r="C17" s="183" t="s">
        <v>1223</v>
      </c>
      <c r="D17" s="168" t="s">
        <v>180</v>
      </c>
      <c r="E17" s="169">
        <v>1</v>
      </c>
      <c r="F17" s="170"/>
      <c r="G17" s="171">
        <f>ROUND(E17*F17,2)</f>
        <v>0</v>
      </c>
      <c r="H17" s="170"/>
      <c r="I17" s="171">
        <f>ROUND(E17*H17,2)</f>
        <v>0</v>
      </c>
      <c r="J17" s="170"/>
      <c r="K17" s="171">
        <f>ROUND(E17*J17,2)</f>
        <v>0</v>
      </c>
      <c r="L17" s="171">
        <v>21</v>
      </c>
      <c r="M17" s="171">
        <f>G17*(1+L17/100)</f>
        <v>0</v>
      </c>
      <c r="N17" s="171">
        <v>0.02</v>
      </c>
      <c r="O17" s="171">
        <f>ROUND(E17*N17,2)</f>
        <v>0.02</v>
      </c>
      <c r="P17" s="171">
        <v>0</v>
      </c>
      <c r="Q17" s="171">
        <f>ROUND(E17*P17,2)</f>
        <v>0</v>
      </c>
      <c r="R17" s="171"/>
      <c r="S17" s="171" t="s">
        <v>181</v>
      </c>
      <c r="T17" s="172" t="s">
        <v>182</v>
      </c>
      <c r="U17" s="156">
        <v>0</v>
      </c>
      <c r="V17" s="156">
        <f>ROUND(E17*U17,2)</f>
        <v>0</v>
      </c>
      <c r="W17" s="156"/>
      <c r="X17" s="156" t="s">
        <v>276</v>
      </c>
      <c r="Y17" s="147"/>
      <c r="Z17" s="147"/>
      <c r="AA17" s="147"/>
      <c r="AB17" s="147"/>
      <c r="AC17" s="147"/>
      <c r="AD17" s="147"/>
      <c r="AE17" s="147"/>
      <c r="AF17" s="147"/>
      <c r="AG17" s="147" t="s">
        <v>277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t="s">
        <v>1224</v>
      </c>
      <c r="D18" s="246"/>
      <c r="E18" s="246"/>
      <c r="F18" s="246"/>
      <c r="G18" s="24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186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7" t="s">
        <v>1225</v>
      </c>
      <c r="D19" s="248"/>
      <c r="E19" s="248"/>
      <c r="F19" s="248"/>
      <c r="G19" s="248"/>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7" t="s">
        <v>1226</v>
      </c>
      <c r="D20" s="248"/>
      <c r="E20" s="248"/>
      <c r="F20" s="248"/>
      <c r="G20" s="248"/>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47" t="s">
        <v>1227</v>
      </c>
      <c r="D21" s="248"/>
      <c r="E21" s="248"/>
      <c r="F21" s="248"/>
      <c r="G21" s="248"/>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7" t="s">
        <v>1228</v>
      </c>
      <c r="D22" s="248"/>
      <c r="E22" s="248"/>
      <c r="F22" s="248"/>
      <c r="G22" s="248"/>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0" t="s">
        <v>176</v>
      </c>
      <c r="B23" s="161" t="s">
        <v>116</v>
      </c>
      <c r="C23" s="182" t="s">
        <v>117</v>
      </c>
      <c r="D23" s="162"/>
      <c r="E23" s="163"/>
      <c r="F23" s="164"/>
      <c r="G23" s="164">
        <f>SUMIF(AG24:AG27,"&lt;&gt;NOR",G24:G27)</f>
        <v>0</v>
      </c>
      <c r="H23" s="164"/>
      <c r="I23" s="164">
        <f>SUM(I24:I27)</f>
        <v>0</v>
      </c>
      <c r="J23" s="164"/>
      <c r="K23" s="164">
        <f>SUM(K24:K27)</f>
        <v>0</v>
      </c>
      <c r="L23" s="164"/>
      <c r="M23" s="164">
        <f>SUM(M24:M27)</f>
        <v>0</v>
      </c>
      <c r="N23" s="164"/>
      <c r="O23" s="164">
        <f>SUM(O24:O27)</f>
        <v>0</v>
      </c>
      <c r="P23" s="164"/>
      <c r="Q23" s="164">
        <f>SUM(Q24:Q27)</f>
        <v>0.06</v>
      </c>
      <c r="R23" s="164"/>
      <c r="S23" s="164"/>
      <c r="T23" s="165"/>
      <c r="U23" s="159"/>
      <c r="V23" s="159">
        <f>SUM(V24:V27)</f>
        <v>0</v>
      </c>
      <c r="W23" s="159"/>
      <c r="X23" s="159"/>
      <c r="AG23" t="s">
        <v>177</v>
      </c>
    </row>
    <row r="24" spans="1:60" outlineLevel="1" x14ac:dyDescent="0.2">
      <c r="A24" s="173">
        <v>9</v>
      </c>
      <c r="B24" s="174" t="s">
        <v>1229</v>
      </c>
      <c r="C24" s="185" t="s">
        <v>1230</v>
      </c>
      <c r="D24" s="175" t="s">
        <v>558</v>
      </c>
      <c r="E24" s="176">
        <v>2</v>
      </c>
      <c r="F24" s="177"/>
      <c r="G24" s="178">
        <f>ROUND(E24*F24,2)</f>
        <v>0</v>
      </c>
      <c r="H24" s="177"/>
      <c r="I24" s="178">
        <f>ROUND(E24*H24,2)</f>
        <v>0</v>
      </c>
      <c r="J24" s="177"/>
      <c r="K24" s="178">
        <f>ROUND(E24*J24,2)</f>
        <v>0</v>
      </c>
      <c r="L24" s="178">
        <v>21</v>
      </c>
      <c r="M24" s="178">
        <f>G24*(1+L24/100)</f>
        <v>0</v>
      </c>
      <c r="N24" s="178">
        <v>1E-4</v>
      </c>
      <c r="O24" s="178">
        <f>ROUND(E24*N24,2)</f>
        <v>0</v>
      </c>
      <c r="P24" s="178">
        <v>1.384E-2</v>
      </c>
      <c r="Q24" s="178">
        <f>ROUND(E24*P24,2)</f>
        <v>0.03</v>
      </c>
      <c r="R24" s="178"/>
      <c r="S24" s="178" t="s">
        <v>181</v>
      </c>
      <c r="T24" s="179" t="s">
        <v>182</v>
      </c>
      <c r="U24" s="156">
        <v>0</v>
      </c>
      <c r="V24" s="156">
        <f>ROUND(E24*U24,2)</f>
        <v>0</v>
      </c>
      <c r="W24" s="156"/>
      <c r="X24" s="156" t="s">
        <v>183</v>
      </c>
      <c r="Y24" s="147"/>
      <c r="Z24" s="147"/>
      <c r="AA24" s="147"/>
      <c r="AB24" s="147"/>
      <c r="AC24" s="147"/>
      <c r="AD24" s="147"/>
      <c r="AE24" s="147"/>
      <c r="AF24" s="147"/>
      <c r="AG24" s="147" t="s">
        <v>605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10</v>
      </c>
      <c r="B25" s="174" t="s">
        <v>1231</v>
      </c>
      <c r="C25" s="185" t="s">
        <v>1232</v>
      </c>
      <c r="D25" s="175" t="s">
        <v>558</v>
      </c>
      <c r="E25" s="176">
        <v>4</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181</v>
      </c>
      <c r="T25" s="179" t="s">
        <v>182</v>
      </c>
      <c r="U25" s="156">
        <v>0</v>
      </c>
      <c r="V25" s="156">
        <f>ROUND(E25*U25,2)</f>
        <v>0</v>
      </c>
      <c r="W25" s="156"/>
      <c r="X25" s="156" t="s">
        <v>183</v>
      </c>
      <c r="Y25" s="147"/>
      <c r="Z25" s="147"/>
      <c r="AA25" s="147"/>
      <c r="AB25" s="147"/>
      <c r="AC25" s="147"/>
      <c r="AD25" s="147"/>
      <c r="AE25" s="147"/>
      <c r="AF25" s="147"/>
      <c r="AG25" s="147" t="s">
        <v>605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11</v>
      </c>
      <c r="B26" s="174" t="s">
        <v>1233</v>
      </c>
      <c r="C26" s="185" t="s">
        <v>1234</v>
      </c>
      <c r="D26" s="175" t="s">
        <v>558</v>
      </c>
      <c r="E26" s="176">
        <v>2</v>
      </c>
      <c r="F26" s="177"/>
      <c r="G26" s="178">
        <f>ROUND(E26*F26,2)</f>
        <v>0</v>
      </c>
      <c r="H26" s="177"/>
      <c r="I26" s="178">
        <f>ROUND(E26*H26,2)</f>
        <v>0</v>
      </c>
      <c r="J26" s="177"/>
      <c r="K26" s="178">
        <f>ROUND(E26*J26,2)</f>
        <v>0</v>
      </c>
      <c r="L26" s="178">
        <v>21</v>
      </c>
      <c r="M26" s="178">
        <f>G26*(1+L26/100)</f>
        <v>0</v>
      </c>
      <c r="N26" s="178">
        <v>1E-4</v>
      </c>
      <c r="O26" s="178">
        <f>ROUND(E26*N26,2)</f>
        <v>0</v>
      </c>
      <c r="P26" s="178">
        <v>1.384E-2</v>
      </c>
      <c r="Q26" s="178">
        <f>ROUND(E26*P26,2)</f>
        <v>0.03</v>
      </c>
      <c r="R26" s="178"/>
      <c r="S26" s="178" t="s">
        <v>181</v>
      </c>
      <c r="T26" s="179" t="s">
        <v>182</v>
      </c>
      <c r="U26" s="156">
        <v>0</v>
      </c>
      <c r="V26" s="156">
        <f>ROUND(E26*U26,2)</f>
        <v>0</v>
      </c>
      <c r="W26" s="156"/>
      <c r="X26" s="156" t="s">
        <v>183</v>
      </c>
      <c r="Y26" s="147"/>
      <c r="Z26" s="147"/>
      <c r="AA26" s="147"/>
      <c r="AB26" s="147"/>
      <c r="AC26" s="147"/>
      <c r="AD26" s="147"/>
      <c r="AE26" s="147"/>
      <c r="AF26" s="147"/>
      <c r="AG26" s="147" t="s">
        <v>605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12</v>
      </c>
      <c r="B27" s="174" t="s">
        <v>1235</v>
      </c>
      <c r="C27" s="185" t="s">
        <v>1236</v>
      </c>
      <c r="D27" s="175" t="s">
        <v>201</v>
      </c>
      <c r="E27" s="176">
        <v>7.7359999999999998E-2</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181</v>
      </c>
      <c r="T27" s="179" t="s">
        <v>182</v>
      </c>
      <c r="U27" s="156">
        <v>0</v>
      </c>
      <c r="V27" s="156">
        <f>ROUND(E27*U27,2)</f>
        <v>0</v>
      </c>
      <c r="W27" s="156"/>
      <c r="X27" s="156" t="s">
        <v>183</v>
      </c>
      <c r="Y27" s="147"/>
      <c r="Z27" s="147"/>
      <c r="AA27" s="147"/>
      <c r="AB27" s="147"/>
      <c r="AC27" s="147"/>
      <c r="AD27" s="147"/>
      <c r="AE27" s="147"/>
      <c r="AF27" s="147"/>
      <c r="AG27" s="147" t="s">
        <v>605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60" t="s">
        <v>176</v>
      </c>
      <c r="B28" s="161" t="s">
        <v>118</v>
      </c>
      <c r="C28" s="182" t="s">
        <v>119</v>
      </c>
      <c r="D28" s="162"/>
      <c r="E28" s="163"/>
      <c r="F28" s="164"/>
      <c r="G28" s="164">
        <f>SUMIF(AG29:AG46,"&lt;&gt;NOR",G29:G46)</f>
        <v>0</v>
      </c>
      <c r="H28" s="164"/>
      <c r="I28" s="164">
        <f>SUM(I29:I46)</f>
        <v>0</v>
      </c>
      <c r="J28" s="164"/>
      <c r="K28" s="164">
        <f>SUM(K29:K46)</f>
        <v>0</v>
      </c>
      <c r="L28" s="164"/>
      <c r="M28" s="164">
        <f>SUM(M29:M46)</f>
        <v>0</v>
      </c>
      <c r="N28" s="164"/>
      <c r="O28" s="164">
        <f>SUM(O29:O46)</f>
        <v>0.11</v>
      </c>
      <c r="P28" s="164"/>
      <c r="Q28" s="164">
        <f>SUM(Q29:Q46)</f>
        <v>0</v>
      </c>
      <c r="R28" s="164"/>
      <c r="S28" s="164"/>
      <c r="T28" s="165"/>
      <c r="U28" s="159"/>
      <c r="V28" s="159">
        <f>SUM(V29:V46)</f>
        <v>0</v>
      </c>
      <c r="W28" s="159"/>
      <c r="X28" s="159"/>
      <c r="AG28" t="s">
        <v>177</v>
      </c>
    </row>
    <row r="29" spans="1:60" outlineLevel="1" x14ac:dyDescent="0.2">
      <c r="A29" s="173">
        <v>13</v>
      </c>
      <c r="B29" s="174" t="s">
        <v>1237</v>
      </c>
      <c r="C29" s="185" t="s">
        <v>1238</v>
      </c>
      <c r="D29" s="175" t="s">
        <v>180</v>
      </c>
      <c r="E29" s="176">
        <v>2</v>
      </c>
      <c r="F29" s="177"/>
      <c r="G29" s="178">
        <f t="shared" ref="G29:G35" si="0">ROUND(E29*F29,2)</f>
        <v>0</v>
      </c>
      <c r="H29" s="177"/>
      <c r="I29" s="178">
        <f t="shared" ref="I29:I35" si="1">ROUND(E29*H29,2)</f>
        <v>0</v>
      </c>
      <c r="J29" s="177"/>
      <c r="K29" s="178">
        <f t="shared" ref="K29:K35" si="2">ROUND(E29*J29,2)</f>
        <v>0</v>
      </c>
      <c r="L29" s="178">
        <v>21</v>
      </c>
      <c r="M29" s="178">
        <f t="shared" ref="M29:M35" si="3">G29*(1+L29/100)</f>
        <v>0</v>
      </c>
      <c r="N29" s="178">
        <v>4.4999999999999997E-3</v>
      </c>
      <c r="O29" s="178">
        <f t="shared" ref="O29:O35" si="4">ROUND(E29*N29,2)</f>
        <v>0.01</v>
      </c>
      <c r="P29" s="178">
        <v>0</v>
      </c>
      <c r="Q29" s="178">
        <f t="shared" ref="Q29:Q35" si="5">ROUND(E29*P29,2)</f>
        <v>0</v>
      </c>
      <c r="R29" s="178"/>
      <c r="S29" s="178" t="s">
        <v>181</v>
      </c>
      <c r="T29" s="179" t="s">
        <v>182</v>
      </c>
      <c r="U29" s="156">
        <v>0</v>
      </c>
      <c r="V29" s="156">
        <f t="shared" ref="V29:V35" si="6">ROUND(E29*U29,2)</f>
        <v>0</v>
      </c>
      <c r="W29" s="156"/>
      <c r="X29" s="156" t="s">
        <v>183</v>
      </c>
      <c r="Y29" s="147"/>
      <c r="Z29" s="147"/>
      <c r="AA29" s="147"/>
      <c r="AB29" s="147"/>
      <c r="AC29" s="147"/>
      <c r="AD29" s="147"/>
      <c r="AE29" s="147"/>
      <c r="AF29" s="147"/>
      <c r="AG29" s="147" t="s">
        <v>605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3">
        <v>14</v>
      </c>
      <c r="B30" s="174" t="s">
        <v>1239</v>
      </c>
      <c r="C30" s="185" t="s">
        <v>1240</v>
      </c>
      <c r="D30" s="175" t="s">
        <v>180</v>
      </c>
      <c r="E30" s="176">
        <v>2</v>
      </c>
      <c r="F30" s="177"/>
      <c r="G30" s="178">
        <f t="shared" si="0"/>
        <v>0</v>
      </c>
      <c r="H30" s="177"/>
      <c r="I30" s="178">
        <f t="shared" si="1"/>
        <v>0</v>
      </c>
      <c r="J30" s="177"/>
      <c r="K30" s="178">
        <f t="shared" si="2"/>
        <v>0</v>
      </c>
      <c r="L30" s="178">
        <v>21</v>
      </c>
      <c r="M30" s="178">
        <f t="shared" si="3"/>
        <v>0</v>
      </c>
      <c r="N30" s="178">
        <v>3.0799999999999998E-3</v>
      </c>
      <c r="O30" s="178">
        <f t="shared" si="4"/>
        <v>0.01</v>
      </c>
      <c r="P30" s="178">
        <v>0</v>
      </c>
      <c r="Q30" s="178">
        <f t="shared" si="5"/>
        <v>0</v>
      </c>
      <c r="R30" s="178"/>
      <c r="S30" s="178" t="s">
        <v>181</v>
      </c>
      <c r="T30" s="179" t="s">
        <v>182</v>
      </c>
      <c r="U30" s="156">
        <v>0</v>
      </c>
      <c r="V30" s="156">
        <f t="shared" si="6"/>
        <v>0</v>
      </c>
      <c r="W30" s="156"/>
      <c r="X30" s="156" t="s">
        <v>183</v>
      </c>
      <c r="Y30" s="147"/>
      <c r="Z30" s="147"/>
      <c r="AA30" s="147"/>
      <c r="AB30" s="147"/>
      <c r="AC30" s="147"/>
      <c r="AD30" s="147"/>
      <c r="AE30" s="147"/>
      <c r="AF30" s="147"/>
      <c r="AG30" s="147" t="s">
        <v>605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15</v>
      </c>
      <c r="B31" s="174" t="s">
        <v>1241</v>
      </c>
      <c r="C31" s="185" t="s">
        <v>1242</v>
      </c>
      <c r="D31" s="175" t="s">
        <v>180</v>
      </c>
      <c r="E31" s="176">
        <v>1</v>
      </c>
      <c r="F31" s="177"/>
      <c r="G31" s="178">
        <f t="shared" si="0"/>
        <v>0</v>
      </c>
      <c r="H31" s="177"/>
      <c r="I31" s="178">
        <f t="shared" si="1"/>
        <v>0</v>
      </c>
      <c r="J31" s="177"/>
      <c r="K31" s="178">
        <f t="shared" si="2"/>
        <v>0</v>
      </c>
      <c r="L31" s="178">
        <v>21</v>
      </c>
      <c r="M31" s="178">
        <f t="shared" si="3"/>
        <v>0</v>
      </c>
      <c r="N31" s="178">
        <v>7.0800000000000004E-3</v>
      </c>
      <c r="O31" s="178">
        <f t="shared" si="4"/>
        <v>0.01</v>
      </c>
      <c r="P31" s="178">
        <v>0</v>
      </c>
      <c r="Q31" s="178">
        <f t="shared" si="5"/>
        <v>0</v>
      </c>
      <c r="R31" s="178"/>
      <c r="S31" s="178" t="s">
        <v>181</v>
      </c>
      <c r="T31" s="179" t="s">
        <v>182</v>
      </c>
      <c r="U31" s="156">
        <v>0</v>
      </c>
      <c r="V31" s="156">
        <f t="shared" si="6"/>
        <v>0</v>
      </c>
      <c r="W31" s="156"/>
      <c r="X31" s="156" t="s">
        <v>183</v>
      </c>
      <c r="Y31" s="147"/>
      <c r="Z31" s="147"/>
      <c r="AA31" s="147"/>
      <c r="AB31" s="147"/>
      <c r="AC31" s="147"/>
      <c r="AD31" s="147"/>
      <c r="AE31" s="147"/>
      <c r="AF31" s="147"/>
      <c r="AG31" s="147" t="s">
        <v>605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3">
        <v>16</v>
      </c>
      <c r="B32" s="174" t="s">
        <v>1243</v>
      </c>
      <c r="C32" s="185" t="s">
        <v>1244</v>
      </c>
      <c r="D32" s="175" t="s">
        <v>180</v>
      </c>
      <c r="E32" s="176">
        <v>1</v>
      </c>
      <c r="F32" s="177"/>
      <c r="G32" s="178">
        <f t="shared" si="0"/>
        <v>0</v>
      </c>
      <c r="H32" s="177"/>
      <c r="I32" s="178">
        <f t="shared" si="1"/>
        <v>0</v>
      </c>
      <c r="J32" s="177"/>
      <c r="K32" s="178">
        <f t="shared" si="2"/>
        <v>0</v>
      </c>
      <c r="L32" s="178">
        <v>21</v>
      </c>
      <c r="M32" s="178">
        <f t="shared" si="3"/>
        <v>0</v>
      </c>
      <c r="N32" s="178">
        <v>8.7299999999999999E-3</v>
      </c>
      <c r="O32" s="178">
        <f t="shared" si="4"/>
        <v>0.01</v>
      </c>
      <c r="P32" s="178">
        <v>0</v>
      </c>
      <c r="Q32" s="178">
        <f t="shared" si="5"/>
        <v>0</v>
      </c>
      <c r="R32" s="178"/>
      <c r="S32" s="178" t="s">
        <v>181</v>
      </c>
      <c r="T32" s="179" t="s">
        <v>182</v>
      </c>
      <c r="U32" s="156">
        <v>0</v>
      </c>
      <c r="V32" s="156">
        <f t="shared" si="6"/>
        <v>0</v>
      </c>
      <c r="W32" s="156"/>
      <c r="X32" s="156" t="s">
        <v>183</v>
      </c>
      <c r="Y32" s="147"/>
      <c r="Z32" s="147"/>
      <c r="AA32" s="147"/>
      <c r="AB32" s="147"/>
      <c r="AC32" s="147"/>
      <c r="AD32" s="147"/>
      <c r="AE32" s="147"/>
      <c r="AF32" s="147"/>
      <c r="AG32" s="147" t="s">
        <v>605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17</v>
      </c>
      <c r="B33" s="174" t="s">
        <v>1245</v>
      </c>
      <c r="C33" s="185" t="s">
        <v>1246</v>
      </c>
      <c r="D33" s="175" t="s">
        <v>180</v>
      </c>
      <c r="E33" s="176">
        <v>2</v>
      </c>
      <c r="F33" s="177"/>
      <c r="G33" s="178">
        <f t="shared" si="0"/>
        <v>0</v>
      </c>
      <c r="H33" s="177"/>
      <c r="I33" s="178">
        <f t="shared" si="1"/>
        <v>0</v>
      </c>
      <c r="J33" s="177"/>
      <c r="K33" s="178">
        <f t="shared" si="2"/>
        <v>0</v>
      </c>
      <c r="L33" s="178">
        <v>21</v>
      </c>
      <c r="M33" s="178">
        <f t="shared" si="3"/>
        <v>0</v>
      </c>
      <c r="N33" s="178">
        <v>0</v>
      </c>
      <c r="O33" s="178">
        <f t="shared" si="4"/>
        <v>0</v>
      </c>
      <c r="P33" s="178">
        <v>0</v>
      </c>
      <c r="Q33" s="178">
        <f t="shared" si="5"/>
        <v>0</v>
      </c>
      <c r="R33" s="178"/>
      <c r="S33" s="178" t="s">
        <v>181</v>
      </c>
      <c r="T33" s="179" t="s">
        <v>182</v>
      </c>
      <c r="U33" s="156">
        <v>0</v>
      </c>
      <c r="V33" s="156">
        <f t="shared" si="6"/>
        <v>0</v>
      </c>
      <c r="W33" s="156"/>
      <c r="X33" s="156" t="s">
        <v>183</v>
      </c>
      <c r="Y33" s="147"/>
      <c r="Z33" s="147"/>
      <c r="AA33" s="147"/>
      <c r="AB33" s="147"/>
      <c r="AC33" s="147"/>
      <c r="AD33" s="147"/>
      <c r="AE33" s="147"/>
      <c r="AF33" s="147"/>
      <c r="AG33" s="147" t="s">
        <v>605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3">
        <v>18</v>
      </c>
      <c r="B34" s="174" t="s">
        <v>1247</v>
      </c>
      <c r="C34" s="185" t="s">
        <v>1248</v>
      </c>
      <c r="D34" s="175" t="s">
        <v>1132</v>
      </c>
      <c r="E34" s="176">
        <v>2</v>
      </c>
      <c r="F34" s="177"/>
      <c r="G34" s="178">
        <f t="shared" si="0"/>
        <v>0</v>
      </c>
      <c r="H34" s="177"/>
      <c r="I34" s="178">
        <f t="shared" si="1"/>
        <v>0</v>
      </c>
      <c r="J34" s="177"/>
      <c r="K34" s="178">
        <f t="shared" si="2"/>
        <v>0</v>
      </c>
      <c r="L34" s="178">
        <v>21</v>
      </c>
      <c r="M34" s="178">
        <f t="shared" si="3"/>
        <v>0</v>
      </c>
      <c r="N34" s="178">
        <v>1.089E-2</v>
      </c>
      <c r="O34" s="178">
        <f t="shared" si="4"/>
        <v>0.02</v>
      </c>
      <c r="P34" s="178">
        <v>0</v>
      </c>
      <c r="Q34" s="178">
        <f t="shared" si="5"/>
        <v>0</v>
      </c>
      <c r="R34" s="178"/>
      <c r="S34" s="178" t="s">
        <v>181</v>
      </c>
      <c r="T34" s="179" t="s">
        <v>182</v>
      </c>
      <c r="U34" s="156">
        <v>0</v>
      </c>
      <c r="V34" s="156">
        <f t="shared" si="6"/>
        <v>0</v>
      </c>
      <c r="W34" s="156"/>
      <c r="X34" s="156" t="s">
        <v>183</v>
      </c>
      <c r="Y34" s="147"/>
      <c r="Z34" s="147"/>
      <c r="AA34" s="147"/>
      <c r="AB34" s="147"/>
      <c r="AC34" s="147"/>
      <c r="AD34" s="147"/>
      <c r="AE34" s="147"/>
      <c r="AF34" s="147"/>
      <c r="AG34" s="147" t="s">
        <v>605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19</v>
      </c>
      <c r="B35" s="167" t="s">
        <v>1249</v>
      </c>
      <c r="C35" s="183" t="s">
        <v>1250</v>
      </c>
      <c r="D35" s="168" t="s">
        <v>180</v>
      </c>
      <c r="E35" s="169">
        <v>6</v>
      </c>
      <c r="F35" s="170"/>
      <c r="G35" s="171">
        <f t="shared" si="0"/>
        <v>0</v>
      </c>
      <c r="H35" s="170"/>
      <c r="I35" s="171">
        <f t="shared" si="1"/>
        <v>0</v>
      </c>
      <c r="J35" s="170"/>
      <c r="K35" s="171">
        <f t="shared" si="2"/>
        <v>0</v>
      </c>
      <c r="L35" s="171">
        <v>21</v>
      </c>
      <c r="M35" s="171">
        <f t="shared" si="3"/>
        <v>0</v>
      </c>
      <c r="N35" s="171">
        <v>2.4000000000000001E-4</v>
      </c>
      <c r="O35" s="171">
        <f t="shared" si="4"/>
        <v>0</v>
      </c>
      <c r="P35" s="171">
        <v>0</v>
      </c>
      <c r="Q35" s="171">
        <f t="shared" si="5"/>
        <v>0</v>
      </c>
      <c r="R35" s="171"/>
      <c r="S35" s="171" t="s">
        <v>181</v>
      </c>
      <c r="T35" s="172" t="s">
        <v>182</v>
      </c>
      <c r="U35" s="156">
        <v>0</v>
      </c>
      <c r="V35" s="156">
        <f t="shared" si="6"/>
        <v>0</v>
      </c>
      <c r="W35" s="156"/>
      <c r="X35" s="156" t="s">
        <v>183</v>
      </c>
      <c r="Y35" s="147"/>
      <c r="Z35" s="147"/>
      <c r="AA35" s="147"/>
      <c r="AB35" s="147"/>
      <c r="AC35" s="147"/>
      <c r="AD35" s="147"/>
      <c r="AE35" s="147"/>
      <c r="AF35" s="147"/>
      <c r="AG35" s="147" t="s">
        <v>605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t="s">
        <v>1251</v>
      </c>
      <c r="D36" s="246"/>
      <c r="E36" s="246"/>
      <c r="F36" s="246"/>
      <c r="G36" s="24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186</v>
      </c>
      <c r="AH36" s="147"/>
      <c r="AI36" s="147"/>
      <c r="AJ36" s="147"/>
      <c r="AK36" s="147"/>
      <c r="AL36" s="147"/>
      <c r="AM36" s="147"/>
      <c r="AN36" s="147"/>
      <c r="AO36" s="147"/>
      <c r="AP36" s="147"/>
      <c r="AQ36" s="147"/>
      <c r="AR36" s="147"/>
      <c r="AS36" s="147"/>
      <c r="AT36" s="147"/>
      <c r="AU36" s="147"/>
      <c r="AV36" s="147"/>
      <c r="AW36" s="147"/>
      <c r="AX36" s="147"/>
      <c r="AY36" s="147"/>
      <c r="AZ36" s="147"/>
      <c r="BA36" s="180" t="str">
        <f>C36</f>
        <v>Návarky s jímkami pro měřiče tepla - Průměr dle konkrétního typu měřiče tepla. Včetně KK dané dimenze.</v>
      </c>
      <c r="BB36" s="147"/>
      <c r="BC36" s="147"/>
      <c r="BD36" s="147"/>
      <c r="BE36" s="147"/>
      <c r="BF36" s="147"/>
      <c r="BG36" s="147"/>
      <c r="BH36" s="147"/>
    </row>
    <row r="37" spans="1:60" outlineLevel="1" x14ac:dyDescent="0.2">
      <c r="A37" s="154"/>
      <c r="B37" s="155"/>
      <c r="C37" s="247" t="s">
        <v>1252</v>
      </c>
      <c r="D37" s="248"/>
      <c r="E37" s="248"/>
      <c r="F37" s="248"/>
      <c r="G37" s="248"/>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20</v>
      </c>
      <c r="B38" s="174" t="s">
        <v>1253</v>
      </c>
      <c r="C38" s="185" t="s">
        <v>1254</v>
      </c>
      <c r="D38" s="175" t="s">
        <v>180</v>
      </c>
      <c r="E38" s="176">
        <v>2</v>
      </c>
      <c r="F38" s="177"/>
      <c r="G38" s="178">
        <f t="shared" ref="G38:G43" si="7">ROUND(E38*F38,2)</f>
        <v>0</v>
      </c>
      <c r="H38" s="177"/>
      <c r="I38" s="178">
        <f t="shared" ref="I38:I43" si="8">ROUND(E38*H38,2)</f>
        <v>0</v>
      </c>
      <c r="J38" s="177"/>
      <c r="K38" s="178">
        <f t="shared" ref="K38:K43" si="9">ROUND(E38*J38,2)</f>
        <v>0</v>
      </c>
      <c r="L38" s="178">
        <v>21</v>
      </c>
      <c r="M38" s="178">
        <f t="shared" ref="M38:M43" si="10">G38*(1+L38/100)</f>
        <v>0</v>
      </c>
      <c r="N38" s="178">
        <v>1.0200000000000001E-3</v>
      </c>
      <c r="O38" s="178">
        <f t="shared" ref="O38:O43" si="11">ROUND(E38*N38,2)</f>
        <v>0</v>
      </c>
      <c r="P38" s="178">
        <v>0</v>
      </c>
      <c r="Q38" s="178">
        <f t="shared" ref="Q38:Q43" si="12">ROUND(E38*P38,2)</f>
        <v>0</v>
      </c>
      <c r="R38" s="178"/>
      <c r="S38" s="178" t="s">
        <v>181</v>
      </c>
      <c r="T38" s="179" t="s">
        <v>182</v>
      </c>
      <c r="U38" s="156">
        <v>0</v>
      </c>
      <c r="V38" s="156">
        <f t="shared" ref="V38:V43" si="13">ROUND(E38*U38,2)</f>
        <v>0</v>
      </c>
      <c r="W38" s="156"/>
      <c r="X38" s="156" t="s">
        <v>276</v>
      </c>
      <c r="Y38" s="147"/>
      <c r="Z38" s="147"/>
      <c r="AA38" s="147"/>
      <c r="AB38" s="147"/>
      <c r="AC38" s="147"/>
      <c r="AD38" s="147"/>
      <c r="AE38" s="147"/>
      <c r="AF38" s="147"/>
      <c r="AG38" s="147" t="s">
        <v>277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3">
        <v>21</v>
      </c>
      <c r="B39" s="174" t="s">
        <v>1255</v>
      </c>
      <c r="C39" s="185" t="s">
        <v>1256</v>
      </c>
      <c r="D39" s="175" t="s">
        <v>180</v>
      </c>
      <c r="E39" s="176">
        <v>2</v>
      </c>
      <c r="F39" s="177"/>
      <c r="G39" s="178">
        <f t="shared" si="7"/>
        <v>0</v>
      </c>
      <c r="H39" s="177"/>
      <c r="I39" s="178">
        <f t="shared" si="8"/>
        <v>0</v>
      </c>
      <c r="J39" s="177"/>
      <c r="K39" s="178">
        <f t="shared" si="9"/>
        <v>0</v>
      </c>
      <c r="L39" s="178">
        <v>21</v>
      </c>
      <c r="M39" s="178">
        <f t="shared" si="10"/>
        <v>0</v>
      </c>
      <c r="N39" s="178">
        <v>1.74E-3</v>
      </c>
      <c r="O39" s="178">
        <f t="shared" si="11"/>
        <v>0</v>
      </c>
      <c r="P39" s="178">
        <v>0</v>
      </c>
      <c r="Q39" s="178">
        <f t="shared" si="12"/>
        <v>0</v>
      </c>
      <c r="R39" s="178"/>
      <c r="S39" s="178" t="s">
        <v>181</v>
      </c>
      <c r="T39" s="179" t="s">
        <v>182</v>
      </c>
      <c r="U39" s="156">
        <v>0</v>
      </c>
      <c r="V39" s="156">
        <f t="shared" si="13"/>
        <v>0</v>
      </c>
      <c r="W39" s="156"/>
      <c r="X39" s="156" t="s">
        <v>276</v>
      </c>
      <c r="Y39" s="147"/>
      <c r="Z39" s="147"/>
      <c r="AA39" s="147"/>
      <c r="AB39" s="147"/>
      <c r="AC39" s="147"/>
      <c r="AD39" s="147"/>
      <c r="AE39" s="147"/>
      <c r="AF39" s="147"/>
      <c r="AG39" s="147" t="s">
        <v>277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3">
        <v>22</v>
      </c>
      <c r="B40" s="174" t="s">
        <v>1257</v>
      </c>
      <c r="C40" s="185" t="s">
        <v>1258</v>
      </c>
      <c r="D40" s="175" t="s">
        <v>180</v>
      </c>
      <c r="E40" s="176">
        <v>4</v>
      </c>
      <c r="F40" s="177"/>
      <c r="G40" s="178">
        <f t="shared" si="7"/>
        <v>0</v>
      </c>
      <c r="H40" s="177"/>
      <c r="I40" s="178">
        <f t="shared" si="8"/>
        <v>0</v>
      </c>
      <c r="J40" s="177"/>
      <c r="K40" s="178">
        <f t="shared" si="9"/>
        <v>0</v>
      </c>
      <c r="L40" s="178">
        <v>21</v>
      </c>
      <c r="M40" s="178">
        <f t="shared" si="10"/>
        <v>0</v>
      </c>
      <c r="N40" s="178">
        <v>3.8400000000000001E-3</v>
      </c>
      <c r="O40" s="178">
        <f t="shared" si="11"/>
        <v>0.02</v>
      </c>
      <c r="P40" s="178">
        <v>0</v>
      </c>
      <c r="Q40" s="178">
        <f t="shared" si="12"/>
        <v>0</v>
      </c>
      <c r="R40" s="178"/>
      <c r="S40" s="178" t="s">
        <v>181</v>
      </c>
      <c r="T40" s="179" t="s">
        <v>182</v>
      </c>
      <c r="U40" s="156">
        <v>0</v>
      </c>
      <c r="V40" s="156">
        <f t="shared" si="13"/>
        <v>0</v>
      </c>
      <c r="W40" s="156"/>
      <c r="X40" s="156" t="s">
        <v>276</v>
      </c>
      <c r="Y40" s="147"/>
      <c r="Z40" s="147"/>
      <c r="AA40" s="147"/>
      <c r="AB40" s="147"/>
      <c r="AC40" s="147"/>
      <c r="AD40" s="147"/>
      <c r="AE40" s="147"/>
      <c r="AF40" s="147"/>
      <c r="AG40" s="147" t="s">
        <v>277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3">
        <v>23</v>
      </c>
      <c r="B41" s="174" t="s">
        <v>1259</v>
      </c>
      <c r="C41" s="185" t="s">
        <v>1260</v>
      </c>
      <c r="D41" s="175" t="s">
        <v>180</v>
      </c>
      <c r="E41" s="176">
        <v>3</v>
      </c>
      <c r="F41" s="177"/>
      <c r="G41" s="178">
        <f t="shared" si="7"/>
        <v>0</v>
      </c>
      <c r="H41" s="177"/>
      <c r="I41" s="178">
        <f t="shared" si="8"/>
        <v>0</v>
      </c>
      <c r="J41" s="177"/>
      <c r="K41" s="178">
        <f t="shared" si="9"/>
        <v>0</v>
      </c>
      <c r="L41" s="178">
        <v>21</v>
      </c>
      <c r="M41" s="178">
        <f t="shared" si="10"/>
        <v>0</v>
      </c>
      <c r="N41" s="178">
        <v>4.62E-3</v>
      </c>
      <c r="O41" s="178">
        <f t="shared" si="11"/>
        <v>0.01</v>
      </c>
      <c r="P41" s="178">
        <v>0</v>
      </c>
      <c r="Q41" s="178">
        <f t="shared" si="12"/>
        <v>0</v>
      </c>
      <c r="R41" s="178"/>
      <c r="S41" s="178" t="s">
        <v>181</v>
      </c>
      <c r="T41" s="179" t="s">
        <v>182</v>
      </c>
      <c r="U41" s="156">
        <v>0</v>
      </c>
      <c r="V41" s="156">
        <f t="shared" si="13"/>
        <v>0</v>
      </c>
      <c r="W41" s="156"/>
      <c r="X41" s="156" t="s">
        <v>276</v>
      </c>
      <c r="Y41" s="147"/>
      <c r="Z41" s="147"/>
      <c r="AA41" s="147"/>
      <c r="AB41" s="147"/>
      <c r="AC41" s="147"/>
      <c r="AD41" s="147"/>
      <c r="AE41" s="147"/>
      <c r="AF41" s="147"/>
      <c r="AG41" s="147" t="s">
        <v>277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3">
        <v>24</v>
      </c>
      <c r="B42" s="174" t="s">
        <v>1261</v>
      </c>
      <c r="C42" s="185" t="s">
        <v>1262</v>
      </c>
      <c r="D42" s="175" t="s">
        <v>180</v>
      </c>
      <c r="E42" s="176">
        <v>3</v>
      </c>
      <c r="F42" s="177"/>
      <c r="G42" s="178">
        <f t="shared" si="7"/>
        <v>0</v>
      </c>
      <c r="H42" s="177"/>
      <c r="I42" s="178">
        <f t="shared" si="8"/>
        <v>0</v>
      </c>
      <c r="J42" s="177"/>
      <c r="K42" s="178">
        <f t="shared" si="9"/>
        <v>0</v>
      </c>
      <c r="L42" s="178">
        <v>21</v>
      </c>
      <c r="M42" s="178">
        <f t="shared" si="10"/>
        <v>0</v>
      </c>
      <c r="N42" s="178">
        <v>6.2899999999999996E-3</v>
      </c>
      <c r="O42" s="178">
        <f t="shared" si="11"/>
        <v>0.02</v>
      </c>
      <c r="P42" s="178">
        <v>0</v>
      </c>
      <c r="Q42" s="178">
        <f t="shared" si="12"/>
        <v>0</v>
      </c>
      <c r="R42" s="178"/>
      <c r="S42" s="178" t="s">
        <v>181</v>
      </c>
      <c r="T42" s="179" t="s">
        <v>182</v>
      </c>
      <c r="U42" s="156">
        <v>0</v>
      </c>
      <c r="V42" s="156">
        <f t="shared" si="13"/>
        <v>0</v>
      </c>
      <c r="W42" s="156"/>
      <c r="X42" s="156" t="s">
        <v>276</v>
      </c>
      <c r="Y42" s="147"/>
      <c r="Z42" s="147"/>
      <c r="AA42" s="147"/>
      <c r="AB42" s="147"/>
      <c r="AC42" s="147"/>
      <c r="AD42" s="147"/>
      <c r="AE42" s="147"/>
      <c r="AF42" s="147"/>
      <c r="AG42" s="147" t="s">
        <v>277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6">
        <v>25</v>
      </c>
      <c r="B43" s="167" t="s">
        <v>1263</v>
      </c>
      <c r="C43" s="183" t="s">
        <v>1264</v>
      </c>
      <c r="D43" s="168" t="s">
        <v>180</v>
      </c>
      <c r="E43" s="169">
        <v>2</v>
      </c>
      <c r="F43" s="170"/>
      <c r="G43" s="171">
        <f t="shared" si="7"/>
        <v>0</v>
      </c>
      <c r="H43" s="170"/>
      <c r="I43" s="171">
        <f t="shared" si="8"/>
        <v>0</v>
      </c>
      <c r="J43" s="170"/>
      <c r="K43" s="171">
        <f t="shared" si="9"/>
        <v>0</v>
      </c>
      <c r="L43" s="171">
        <v>21</v>
      </c>
      <c r="M43" s="171">
        <f t="shared" si="10"/>
        <v>0</v>
      </c>
      <c r="N43" s="171">
        <v>2E-3</v>
      </c>
      <c r="O43" s="171">
        <f t="shared" si="11"/>
        <v>0</v>
      </c>
      <c r="P43" s="171">
        <v>0</v>
      </c>
      <c r="Q43" s="171">
        <f t="shared" si="12"/>
        <v>0</v>
      </c>
      <c r="R43" s="171"/>
      <c r="S43" s="171" t="s">
        <v>181</v>
      </c>
      <c r="T43" s="172" t="s">
        <v>182</v>
      </c>
      <c r="U43" s="156">
        <v>0</v>
      </c>
      <c r="V43" s="156">
        <f t="shared" si="13"/>
        <v>0</v>
      </c>
      <c r="W43" s="156"/>
      <c r="X43" s="156" t="s">
        <v>276</v>
      </c>
      <c r="Y43" s="147"/>
      <c r="Z43" s="147"/>
      <c r="AA43" s="147"/>
      <c r="AB43" s="147"/>
      <c r="AC43" s="147"/>
      <c r="AD43" s="147"/>
      <c r="AE43" s="147"/>
      <c r="AF43" s="147"/>
      <c r="AG43" s="147" t="s">
        <v>277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t="s">
        <v>1265</v>
      </c>
      <c r="D44" s="246"/>
      <c r="E44" s="246"/>
      <c r="F44" s="246"/>
      <c r="G44" s="24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3">
        <v>26</v>
      </c>
      <c r="B45" s="174" t="s">
        <v>1266</v>
      </c>
      <c r="C45" s="185" t="s">
        <v>1267</v>
      </c>
      <c r="D45" s="175" t="s">
        <v>180</v>
      </c>
      <c r="E45" s="176">
        <v>2</v>
      </c>
      <c r="F45" s="177"/>
      <c r="G45" s="178">
        <f>ROUND(E45*F45,2)</f>
        <v>0</v>
      </c>
      <c r="H45" s="177"/>
      <c r="I45" s="178">
        <f>ROUND(E45*H45,2)</f>
        <v>0</v>
      </c>
      <c r="J45" s="177"/>
      <c r="K45" s="178">
        <f>ROUND(E45*J45,2)</f>
        <v>0</v>
      </c>
      <c r="L45" s="178">
        <v>21</v>
      </c>
      <c r="M45" s="178">
        <f>G45*(1+L45/100)</f>
        <v>0</v>
      </c>
      <c r="N45" s="178">
        <v>7.7999999999999999E-4</v>
      </c>
      <c r="O45" s="178">
        <f>ROUND(E45*N45,2)</f>
        <v>0</v>
      </c>
      <c r="P45" s="178">
        <v>0</v>
      </c>
      <c r="Q45" s="178">
        <f>ROUND(E45*P45,2)</f>
        <v>0</v>
      </c>
      <c r="R45" s="178"/>
      <c r="S45" s="178" t="s">
        <v>181</v>
      </c>
      <c r="T45" s="179" t="s">
        <v>182</v>
      </c>
      <c r="U45" s="156">
        <v>0</v>
      </c>
      <c r="V45" s="156">
        <f>ROUND(E45*U45,2)</f>
        <v>0</v>
      </c>
      <c r="W45" s="156"/>
      <c r="X45" s="156" t="s">
        <v>276</v>
      </c>
      <c r="Y45" s="147"/>
      <c r="Z45" s="147"/>
      <c r="AA45" s="147"/>
      <c r="AB45" s="147"/>
      <c r="AC45" s="147"/>
      <c r="AD45" s="147"/>
      <c r="AE45" s="147"/>
      <c r="AF45" s="147"/>
      <c r="AG45" s="147" t="s">
        <v>277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3">
        <v>27</v>
      </c>
      <c r="B46" s="174" t="s">
        <v>1268</v>
      </c>
      <c r="C46" s="185" t="s">
        <v>1269</v>
      </c>
      <c r="D46" s="175" t="s">
        <v>201</v>
      </c>
      <c r="E46" s="176">
        <v>0.11336</v>
      </c>
      <c r="F46" s="177"/>
      <c r="G46" s="178">
        <f>ROUND(E46*F46,2)</f>
        <v>0</v>
      </c>
      <c r="H46" s="177"/>
      <c r="I46" s="178">
        <f>ROUND(E46*H46,2)</f>
        <v>0</v>
      </c>
      <c r="J46" s="177"/>
      <c r="K46" s="178">
        <f>ROUND(E46*J46,2)</f>
        <v>0</v>
      </c>
      <c r="L46" s="178">
        <v>21</v>
      </c>
      <c r="M46" s="178">
        <f>G46*(1+L46/100)</f>
        <v>0</v>
      </c>
      <c r="N46" s="178">
        <v>0</v>
      </c>
      <c r="O46" s="178">
        <f>ROUND(E46*N46,2)</f>
        <v>0</v>
      </c>
      <c r="P46" s="178">
        <v>0</v>
      </c>
      <c r="Q46" s="178">
        <f>ROUND(E46*P46,2)</f>
        <v>0</v>
      </c>
      <c r="R46" s="178"/>
      <c r="S46" s="178" t="s">
        <v>181</v>
      </c>
      <c r="T46" s="179" t="s">
        <v>182</v>
      </c>
      <c r="U46" s="156">
        <v>0</v>
      </c>
      <c r="V46" s="156">
        <f>ROUND(E46*U46,2)</f>
        <v>0</v>
      </c>
      <c r="W46" s="156"/>
      <c r="X46" s="156" t="s">
        <v>183</v>
      </c>
      <c r="Y46" s="147"/>
      <c r="Z46" s="147"/>
      <c r="AA46" s="147"/>
      <c r="AB46" s="147"/>
      <c r="AC46" s="147"/>
      <c r="AD46" s="147"/>
      <c r="AE46" s="147"/>
      <c r="AF46" s="147"/>
      <c r="AG46" s="147" t="s">
        <v>605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0" t="s">
        <v>176</v>
      </c>
      <c r="B47" s="161" t="s">
        <v>141</v>
      </c>
      <c r="C47" s="182" t="s">
        <v>142</v>
      </c>
      <c r="D47" s="162"/>
      <c r="E47" s="163"/>
      <c r="F47" s="164"/>
      <c r="G47" s="164">
        <f>SUMIF(AG48:AG50,"&lt;&gt;NOR",G48:G50)</f>
        <v>0</v>
      </c>
      <c r="H47" s="164"/>
      <c r="I47" s="164">
        <f>SUM(I48:I50)</f>
        <v>0</v>
      </c>
      <c r="J47" s="164"/>
      <c r="K47" s="164">
        <f>SUM(K48:K50)</f>
        <v>0</v>
      </c>
      <c r="L47" s="164"/>
      <c r="M47" s="164">
        <f>SUM(M48:M50)</f>
        <v>0</v>
      </c>
      <c r="N47" s="164"/>
      <c r="O47" s="164">
        <f>SUM(O48:O50)</f>
        <v>0</v>
      </c>
      <c r="P47" s="164"/>
      <c r="Q47" s="164">
        <f>SUM(Q48:Q50)</f>
        <v>0</v>
      </c>
      <c r="R47" s="164"/>
      <c r="S47" s="164"/>
      <c r="T47" s="165"/>
      <c r="U47" s="159"/>
      <c r="V47" s="159">
        <f>SUM(V48:V50)</f>
        <v>0</v>
      </c>
      <c r="W47" s="159"/>
      <c r="X47" s="159"/>
      <c r="AG47" t="s">
        <v>177</v>
      </c>
    </row>
    <row r="48" spans="1:60" outlineLevel="1" x14ac:dyDescent="0.2">
      <c r="A48" s="166">
        <v>28</v>
      </c>
      <c r="B48" s="167" t="s">
        <v>752</v>
      </c>
      <c r="C48" s="183" t="s">
        <v>1270</v>
      </c>
      <c r="D48" s="168" t="s">
        <v>1163</v>
      </c>
      <c r="E48" s="169">
        <v>1</v>
      </c>
      <c r="F48" s="170"/>
      <c r="G48" s="171">
        <f>ROUND(E48*F48,2)</f>
        <v>0</v>
      </c>
      <c r="H48" s="170"/>
      <c r="I48" s="171">
        <f>ROUND(E48*H48,2)</f>
        <v>0</v>
      </c>
      <c r="J48" s="170"/>
      <c r="K48" s="171">
        <f>ROUND(E48*J48,2)</f>
        <v>0</v>
      </c>
      <c r="L48" s="171">
        <v>21</v>
      </c>
      <c r="M48" s="171">
        <f>G48*(1+L48/100)</f>
        <v>0</v>
      </c>
      <c r="N48" s="171">
        <v>0</v>
      </c>
      <c r="O48" s="171">
        <f>ROUND(E48*N48,2)</f>
        <v>0</v>
      </c>
      <c r="P48" s="171">
        <v>0</v>
      </c>
      <c r="Q48" s="171">
        <f>ROUND(E48*P48,2)</f>
        <v>0</v>
      </c>
      <c r="R48" s="171"/>
      <c r="S48" s="171" t="s">
        <v>181</v>
      </c>
      <c r="T48" s="172" t="s">
        <v>182</v>
      </c>
      <c r="U48" s="156">
        <v>0</v>
      </c>
      <c r="V48" s="156">
        <f>ROUND(E48*U48,2)</f>
        <v>0</v>
      </c>
      <c r="W48" s="156"/>
      <c r="X48" s="156" t="s">
        <v>276</v>
      </c>
      <c r="Y48" s="147"/>
      <c r="Z48" s="147"/>
      <c r="AA48" s="147"/>
      <c r="AB48" s="147"/>
      <c r="AC48" s="147"/>
      <c r="AD48" s="147"/>
      <c r="AE48" s="147"/>
      <c r="AF48" s="147"/>
      <c r="AG48" s="147" t="s">
        <v>277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45" t="s">
        <v>1271</v>
      </c>
      <c r="D49" s="246"/>
      <c r="E49" s="246"/>
      <c r="F49" s="246"/>
      <c r="G49" s="24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7" t="s">
        <v>1272</v>
      </c>
      <c r="D50" s="248"/>
      <c r="E50" s="248"/>
      <c r="F50" s="248"/>
      <c r="G50" s="248"/>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186</v>
      </c>
      <c r="AH50" s="147"/>
      <c r="AI50" s="147"/>
      <c r="AJ50" s="147"/>
      <c r="AK50" s="147"/>
      <c r="AL50" s="147"/>
      <c r="AM50" s="147"/>
      <c r="AN50" s="147"/>
      <c r="AO50" s="147"/>
      <c r="AP50" s="147"/>
      <c r="AQ50" s="147"/>
      <c r="AR50" s="147"/>
      <c r="AS50" s="147"/>
      <c r="AT50" s="147"/>
      <c r="AU50" s="147"/>
      <c r="AV50" s="147"/>
      <c r="AW50" s="147"/>
      <c r="AX50" s="147"/>
      <c r="AY50" s="147"/>
      <c r="AZ50" s="147"/>
      <c r="BA50" s="180" t="str">
        <f>C50</f>
        <v>Dopojení měřičů tepla do MaR a dopojení do rozvaděče. Včetně kabelových rozvodů a pomocných konstrukcí.</v>
      </c>
      <c r="BB50" s="147"/>
      <c r="BC50" s="147"/>
      <c r="BD50" s="147"/>
      <c r="BE50" s="147"/>
      <c r="BF50" s="147"/>
      <c r="BG50" s="147"/>
      <c r="BH50" s="147"/>
    </row>
    <row r="51" spans="1:60" x14ac:dyDescent="0.2">
      <c r="A51" s="160" t="s">
        <v>176</v>
      </c>
      <c r="B51" s="161" t="s">
        <v>112</v>
      </c>
      <c r="C51" s="182" t="s">
        <v>113</v>
      </c>
      <c r="D51" s="162"/>
      <c r="E51" s="163"/>
      <c r="F51" s="164"/>
      <c r="G51" s="164">
        <f>SUMIF(AG52:AG60,"&lt;&gt;NOR",G52:G60)</f>
        <v>0</v>
      </c>
      <c r="H51" s="164"/>
      <c r="I51" s="164">
        <f>SUM(I52:I60)</f>
        <v>0</v>
      </c>
      <c r="J51" s="164"/>
      <c r="K51" s="164">
        <f>SUM(K52:K60)</f>
        <v>0</v>
      </c>
      <c r="L51" s="164"/>
      <c r="M51" s="164">
        <f>SUM(M52:M60)</f>
        <v>0</v>
      </c>
      <c r="N51" s="164"/>
      <c r="O51" s="164">
        <f>SUM(O52:O60)</f>
        <v>0</v>
      </c>
      <c r="P51" s="164"/>
      <c r="Q51" s="164">
        <f>SUM(Q52:Q60)</f>
        <v>0</v>
      </c>
      <c r="R51" s="164"/>
      <c r="S51" s="164"/>
      <c r="T51" s="165"/>
      <c r="U51" s="159"/>
      <c r="V51" s="159">
        <f>SUM(V52:V60)</f>
        <v>0</v>
      </c>
      <c r="W51" s="159"/>
      <c r="X51" s="159"/>
      <c r="AG51" t="s">
        <v>177</v>
      </c>
    </row>
    <row r="52" spans="1:60" outlineLevel="1" x14ac:dyDescent="0.2">
      <c r="A52" s="166">
        <v>29</v>
      </c>
      <c r="B52" s="167" t="s">
        <v>1273</v>
      </c>
      <c r="C52" s="183" t="s">
        <v>1274</v>
      </c>
      <c r="D52" s="168" t="s">
        <v>1132</v>
      </c>
      <c r="E52" s="169">
        <v>1</v>
      </c>
      <c r="F52" s="170"/>
      <c r="G52" s="171">
        <f>ROUND(E52*F52,2)</f>
        <v>0</v>
      </c>
      <c r="H52" s="170"/>
      <c r="I52" s="171">
        <f>ROUND(E52*H52,2)</f>
        <v>0</v>
      </c>
      <c r="J52" s="170"/>
      <c r="K52" s="171">
        <f>ROUND(E52*J52,2)</f>
        <v>0</v>
      </c>
      <c r="L52" s="171">
        <v>21</v>
      </c>
      <c r="M52" s="171">
        <f>G52*(1+L52/100)</f>
        <v>0</v>
      </c>
      <c r="N52" s="171">
        <v>0</v>
      </c>
      <c r="O52" s="171">
        <f>ROUND(E52*N52,2)</f>
        <v>0</v>
      </c>
      <c r="P52" s="171">
        <v>0</v>
      </c>
      <c r="Q52" s="171">
        <f>ROUND(E52*P52,2)</f>
        <v>0</v>
      </c>
      <c r="R52" s="171"/>
      <c r="S52" s="171" t="s">
        <v>181</v>
      </c>
      <c r="T52" s="172" t="s">
        <v>182</v>
      </c>
      <c r="U52" s="156">
        <v>0</v>
      </c>
      <c r="V52" s="156">
        <f>ROUND(E52*U52,2)</f>
        <v>0</v>
      </c>
      <c r="W52" s="156"/>
      <c r="X52" s="156" t="s">
        <v>183</v>
      </c>
      <c r="Y52" s="147"/>
      <c r="Z52" s="147"/>
      <c r="AA52" s="147"/>
      <c r="AB52" s="147"/>
      <c r="AC52" s="147"/>
      <c r="AD52" s="147"/>
      <c r="AE52" s="147"/>
      <c r="AF52" s="147"/>
      <c r="AG52" s="147" t="s">
        <v>605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5" t="s">
        <v>1275</v>
      </c>
      <c r="D53" s="246"/>
      <c r="E53" s="246"/>
      <c r="F53" s="246"/>
      <c r="G53" s="24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7" t="s">
        <v>1276</v>
      </c>
      <c r="D54" s="248"/>
      <c r="E54" s="248"/>
      <c r="F54" s="248"/>
      <c r="G54" s="248"/>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47" t="s">
        <v>1277</v>
      </c>
      <c r="D55" s="248"/>
      <c r="E55" s="248"/>
      <c r="F55" s="248"/>
      <c r="G55" s="248"/>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7" t="s">
        <v>1278</v>
      </c>
      <c r="D56" s="248"/>
      <c r="E56" s="248"/>
      <c r="F56" s="248"/>
      <c r="G56" s="248"/>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54"/>
      <c r="B57" s="155"/>
      <c r="C57" s="247" t="s">
        <v>1279</v>
      </c>
      <c r="D57" s="248"/>
      <c r="E57" s="248"/>
      <c r="F57" s="248"/>
      <c r="G57" s="248"/>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186</v>
      </c>
      <c r="AH57" s="147"/>
      <c r="AI57" s="147"/>
      <c r="AJ57" s="147"/>
      <c r="AK57" s="147"/>
      <c r="AL57" s="147"/>
      <c r="AM57" s="147"/>
      <c r="AN57" s="147"/>
      <c r="AO57" s="147"/>
      <c r="AP57" s="147"/>
      <c r="AQ57" s="147"/>
      <c r="AR57" s="147"/>
      <c r="AS57" s="147"/>
      <c r="AT57" s="147"/>
      <c r="AU57" s="147"/>
      <c r="AV57" s="147"/>
      <c r="AW57" s="147"/>
      <c r="AX57" s="147"/>
      <c r="AY57" s="147"/>
      <c r="AZ57" s="147"/>
      <c r="BA57" s="180" t="str">
        <f>C57</f>
        <v>- Součástí prací není:      - přenastavení výkonových a tepelných parametrů zdroje tepla a jejich vyhodnocování v čase (energetický management)</v>
      </c>
      <c r="BB57" s="147"/>
      <c r="BC57" s="147"/>
      <c r="BD57" s="147"/>
      <c r="BE57" s="147"/>
      <c r="BF57" s="147"/>
      <c r="BG57" s="147"/>
      <c r="BH57" s="147"/>
    </row>
    <row r="58" spans="1:60" outlineLevel="1" x14ac:dyDescent="0.2">
      <c r="A58" s="166">
        <v>30</v>
      </c>
      <c r="B58" s="167" t="s">
        <v>1280</v>
      </c>
      <c r="C58" s="183" t="s">
        <v>1281</v>
      </c>
      <c r="D58" s="168" t="s">
        <v>180</v>
      </c>
      <c r="E58" s="169">
        <v>123</v>
      </c>
      <c r="F58" s="170"/>
      <c r="G58" s="171">
        <f>ROUND(E58*F58,2)</f>
        <v>0</v>
      </c>
      <c r="H58" s="170"/>
      <c r="I58" s="171">
        <f>ROUND(E58*H58,2)</f>
        <v>0</v>
      </c>
      <c r="J58" s="170"/>
      <c r="K58" s="171">
        <f>ROUND(E58*J58,2)</f>
        <v>0</v>
      </c>
      <c r="L58" s="171">
        <v>21</v>
      </c>
      <c r="M58" s="171">
        <f>G58*(1+L58/100)</f>
        <v>0</v>
      </c>
      <c r="N58" s="171">
        <v>0</v>
      </c>
      <c r="O58" s="171">
        <f>ROUND(E58*N58,2)</f>
        <v>0</v>
      </c>
      <c r="P58" s="171">
        <v>0</v>
      </c>
      <c r="Q58" s="171">
        <f>ROUND(E58*P58,2)</f>
        <v>0</v>
      </c>
      <c r="R58" s="171"/>
      <c r="S58" s="171" t="s">
        <v>181</v>
      </c>
      <c r="T58" s="172" t="s">
        <v>182</v>
      </c>
      <c r="U58" s="156">
        <v>0</v>
      </c>
      <c r="V58" s="156">
        <f>ROUND(E58*U58,2)</f>
        <v>0</v>
      </c>
      <c r="W58" s="156"/>
      <c r="X58" s="156" t="s">
        <v>183</v>
      </c>
      <c r="Y58" s="147"/>
      <c r="Z58" s="147"/>
      <c r="AA58" s="147"/>
      <c r="AB58" s="147"/>
      <c r="AC58" s="147"/>
      <c r="AD58" s="147"/>
      <c r="AE58" s="147"/>
      <c r="AF58" s="147"/>
      <c r="AG58" s="147" t="s">
        <v>605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54"/>
      <c r="B59" s="155"/>
      <c r="C59" s="245" t="s">
        <v>1282</v>
      </c>
      <c r="D59" s="246"/>
      <c r="E59" s="246"/>
      <c r="F59" s="246"/>
      <c r="G59" s="24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186</v>
      </c>
      <c r="AH59" s="147"/>
      <c r="AI59" s="147"/>
      <c r="AJ59" s="147"/>
      <c r="AK59" s="147"/>
      <c r="AL59" s="147"/>
      <c r="AM59" s="147"/>
      <c r="AN59" s="147"/>
      <c r="AO59" s="147"/>
      <c r="AP59" s="147"/>
      <c r="AQ59" s="147"/>
      <c r="AR59" s="147"/>
      <c r="AS59" s="147"/>
      <c r="AT59" s="147"/>
      <c r="AU59" s="147"/>
      <c r="AV59" s="147"/>
      <c r="AW59" s="147"/>
      <c r="AX59" s="147"/>
      <c r="AY59" s="147"/>
      <c r="AZ59" s="147"/>
      <c r="BA59" s="180" t="str">
        <f>C59</f>
        <v>- Součástí prací je:          - výměna termostatických ventilů, šroubení a termostatických hlavic a jejich nastavení dle PD vyregulování otopné soustavy</v>
      </c>
      <c r="BB59" s="147"/>
      <c r="BC59" s="147"/>
      <c r="BD59" s="147"/>
      <c r="BE59" s="147"/>
      <c r="BF59" s="147"/>
      <c r="BG59" s="147"/>
      <c r="BH59" s="147"/>
    </row>
    <row r="60" spans="1:60" ht="22.5" outlineLevel="1" x14ac:dyDescent="0.2">
      <c r="A60" s="154"/>
      <c r="B60" s="155"/>
      <c r="C60" s="247" t="s">
        <v>1283</v>
      </c>
      <c r="D60" s="248"/>
      <c r="E60" s="248"/>
      <c r="F60" s="248"/>
      <c r="G60" s="248"/>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186</v>
      </c>
      <c r="AH60" s="147"/>
      <c r="AI60" s="147"/>
      <c r="AJ60" s="147"/>
      <c r="AK60" s="147"/>
      <c r="AL60" s="147"/>
      <c r="AM60" s="147"/>
      <c r="AN60" s="147"/>
      <c r="AO60" s="147"/>
      <c r="AP60" s="147"/>
      <c r="AQ60" s="147"/>
      <c r="AR60" s="147"/>
      <c r="AS60" s="147"/>
      <c r="AT60" s="147"/>
      <c r="AU60" s="147"/>
      <c r="AV60" s="147"/>
      <c r="AW60" s="147"/>
      <c r="AX60" s="147"/>
      <c r="AY60" s="147"/>
      <c r="AZ60" s="147"/>
      <c r="BA60" s="180" t="str">
        <f>C60</f>
        <v>- Součástí prací není:     - přenastavení výkonových a tepelných parametrů zdroje tepla a jejich vyhodnocování v čase (energetický management)</v>
      </c>
      <c r="BB60" s="147"/>
      <c r="BC60" s="147"/>
      <c r="BD60" s="147"/>
      <c r="BE60" s="147"/>
      <c r="BF60" s="147"/>
      <c r="BG60" s="147"/>
      <c r="BH60" s="147"/>
    </row>
    <row r="61" spans="1:60" x14ac:dyDescent="0.2">
      <c r="A61" s="160" t="s">
        <v>176</v>
      </c>
      <c r="B61" s="161" t="s">
        <v>88</v>
      </c>
      <c r="C61" s="182" t="s">
        <v>89</v>
      </c>
      <c r="D61" s="162"/>
      <c r="E61" s="163"/>
      <c r="F61" s="164"/>
      <c r="G61" s="164">
        <f>SUMIF(AG62:AG69,"&lt;&gt;NOR",G62:G69)</f>
        <v>0</v>
      </c>
      <c r="H61" s="164"/>
      <c r="I61" s="164">
        <f>SUM(I62:I69)</f>
        <v>0</v>
      </c>
      <c r="J61" s="164"/>
      <c r="K61" s="164">
        <f>SUM(K62:K69)</f>
        <v>0</v>
      </c>
      <c r="L61" s="164"/>
      <c r="M61" s="164">
        <f>SUM(M62:M69)</f>
        <v>0</v>
      </c>
      <c r="N61" s="164"/>
      <c r="O61" s="164">
        <f>SUM(O62:O69)</f>
        <v>0</v>
      </c>
      <c r="P61" s="164"/>
      <c r="Q61" s="164">
        <f>SUM(Q62:Q69)</f>
        <v>0</v>
      </c>
      <c r="R61" s="164"/>
      <c r="S61" s="164"/>
      <c r="T61" s="165"/>
      <c r="U61" s="159"/>
      <c r="V61" s="159">
        <f>SUM(V62:V69)</f>
        <v>0</v>
      </c>
      <c r="W61" s="159"/>
      <c r="X61" s="159"/>
      <c r="AG61" t="s">
        <v>177</v>
      </c>
    </row>
    <row r="62" spans="1:60" outlineLevel="1" x14ac:dyDescent="0.2">
      <c r="A62" s="173">
        <v>31</v>
      </c>
      <c r="B62" s="174" t="s">
        <v>1284</v>
      </c>
      <c r="C62" s="185" t="s">
        <v>1285</v>
      </c>
      <c r="D62" s="175" t="s">
        <v>1163</v>
      </c>
      <c r="E62" s="176">
        <v>1</v>
      </c>
      <c r="F62" s="177"/>
      <c r="G62" s="178">
        <f>ROUND(E62*F62,2)</f>
        <v>0</v>
      </c>
      <c r="H62" s="177"/>
      <c r="I62" s="178">
        <f>ROUND(E62*H62,2)</f>
        <v>0</v>
      </c>
      <c r="J62" s="177"/>
      <c r="K62" s="178">
        <f>ROUND(E62*J62,2)</f>
        <v>0</v>
      </c>
      <c r="L62" s="178">
        <v>21</v>
      </c>
      <c r="M62" s="178">
        <f>G62*(1+L62/100)</f>
        <v>0</v>
      </c>
      <c r="N62" s="178">
        <v>0</v>
      </c>
      <c r="O62" s="178">
        <f>ROUND(E62*N62,2)</f>
        <v>0</v>
      </c>
      <c r="P62" s="178">
        <v>0</v>
      </c>
      <c r="Q62" s="178">
        <f>ROUND(E62*P62,2)</f>
        <v>0</v>
      </c>
      <c r="R62" s="178"/>
      <c r="S62" s="178" t="s">
        <v>181</v>
      </c>
      <c r="T62" s="179" t="s">
        <v>182</v>
      </c>
      <c r="U62" s="156">
        <v>0</v>
      </c>
      <c r="V62" s="156">
        <f>ROUND(E62*U62,2)</f>
        <v>0</v>
      </c>
      <c r="W62" s="156"/>
      <c r="X62" s="156" t="s">
        <v>183</v>
      </c>
      <c r="Y62" s="147"/>
      <c r="Z62" s="147"/>
      <c r="AA62" s="147"/>
      <c r="AB62" s="147"/>
      <c r="AC62" s="147"/>
      <c r="AD62" s="147"/>
      <c r="AE62" s="147"/>
      <c r="AF62" s="147"/>
      <c r="AG62" s="147" t="s">
        <v>184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3">
        <v>32</v>
      </c>
      <c r="B63" s="174" t="s">
        <v>1286</v>
      </c>
      <c r="C63" s="185" t="s">
        <v>1287</v>
      </c>
      <c r="D63" s="175" t="s">
        <v>1163</v>
      </c>
      <c r="E63" s="176">
        <v>1</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c r="S63" s="178" t="s">
        <v>181</v>
      </c>
      <c r="T63" s="179" t="s">
        <v>182</v>
      </c>
      <c r="U63" s="156">
        <v>0</v>
      </c>
      <c r="V63" s="156">
        <f>ROUND(E63*U63,2)</f>
        <v>0</v>
      </c>
      <c r="W63" s="156"/>
      <c r="X63" s="156" t="s">
        <v>183</v>
      </c>
      <c r="Y63" s="147"/>
      <c r="Z63" s="147"/>
      <c r="AA63" s="147"/>
      <c r="AB63" s="147"/>
      <c r="AC63" s="147"/>
      <c r="AD63" s="147"/>
      <c r="AE63" s="147"/>
      <c r="AF63" s="147"/>
      <c r="AG63" s="147" t="s">
        <v>184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3">
        <v>33</v>
      </c>
      <c r="B64" s="174" t="s">
        <v>1288</v>
      </c>
      <c r="C64" s="185" t="s">
        <v>1289</v>
      </c>
      <c r="D64" s="175" t="s">
        <v>1163</v>
      </c>
      <c r="E64" s="176">
        <v>1</v>
      </c>
      <c r="F64" s="177"/>
      <c r="G64" s="178">
        <f>ROUND(E64*F64,2)</f>
        <v>0</v>
      </c>
      <c r="H64" s="177"/>
      <c r="I64" s="178">
        <f>ROUND(E64*H64,2)</f>
        <v>0</v>
      </c>
      <c r="J64" s="177"/>
      <c r="K64" s="178">
        <f>ROUND(E64*J64,2)</f>
        <v>0</v>
      </c>
      <c r="L64" s="178">
        <v>21</v>
      </c>
      <c r="M64" s="178">
        <f>G64*(1+L64/100)</f>
        <v>0</v>
      </c>
      <c r="N64" s="178">
        <v>0</v>
      </c>
      <c r="O64" s="178">
        <f>ROUND(E64*N64,2)</f>
        <v>0</v>
      </c>
      <c r="P64" s="178">
        <v>0</v>
      </c>
      <c r="Q64" s="178">
        <f>ROUND(E64*P64,2)</f>
        <v>0</v>
      </c>
      <c r="R64" s="178"/>
      <c r="S64" s="178" t="s">
        <v>181</v>
      </c>
      <c r="T64" s="179" t="s">
        <v>182</v>
      </c>
      <c r="U64" s="156">
        <v>0</v>
      </c>
      <c r="V64" s="156">
        <f>ROUND(E64*U64,2)</f>
        <v>0</v>
      </c>
      <c r="W64" s="156"/>
      <c r="X64" s="156" t="s">
        <v>183</v>
      </c>
      <c r="Y64" s="147"/>
      <c r="Z64" s="147"/>
      <c r="AA64" s="147"/>
      <c r="AB64" s="147"/>
      <c r="AC64" s="147"/>
      <c r="AD64" s="147"/>
      <c r="AE64" s="147"/>
      <c r="AF64" s="147"/>
      <c r="AG64" s="147" t="s">
        <v>184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34</v>
      </c>
      <c r="B65" s="167" t="s">
        <v>1290</v>
      </c>
      <c r="C65" s="183" t="s">
        <v>1291</v>
      </c>
      <c r="D65" s="168" t="s">
        <v>1163</v>
      </c>
      <c r="E65" s="169">
        <v>1</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c r="S65" s="171" t="s">
        <v>181</v>
      </c>
      <c r="T65" s="172" t="s">
        <v>182</v>
      </c>
      <c r="U65" s="156">
        <v>0</v>
      </c>
      <c r="V65" s="156">
        <f>ROUND(E65*U65,2)</f>
        <v>0</v>
      </c>
      <c r="W65" s="156"/>
      <c r="X65" s="156" t="s">
        <v>183</v>
      </c>
      <c r="Y65" s="147"/>
      <c r="Z65" s="147"/>
      <c r="AA65" s="147"/>
      <c r="AB65" s="147"/>
      <c r="AC65" s="147"/>
      <c r="AD65" s="147"/>
      <c r="AE65" s="147"/>
      <c r="AF65" s="147"/>
      <c r="AG65" s="147" t="s">
        <v>184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45" t="s">
        <v>1292</v>
      </c>
      <c r="D66" s="246"/>
      <c r="E66" s="246"/>
      <c r="F66" s="246"/>
      <c r="G66" s="24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80" t="str">
        <f>C66</f>
        <v>U80 délky 19,6m (váha 180kg), plech SLZA tl.4mm 8m2 (váha 340kg), 8xsada na kotvení rozvaděče do stěny, vše včetně nátěru</v>
      </c>
      <c r="BB66" s="147"/>
      <c r="BC66" s="147"/>
      <c r="BD66" s="147"/>
      <c r="BE66" s="147"/>
      <c r="BF66" s="147"/>
      <c r="BG66" s="147"/>
      <c r="BH66" s="147"/>
    </row>
    <row r="67" spans="1:60" outlineLevel="1" x14ac:dyDescent="0.2">
      <c r="A67" s="166">
        <v>35</v>
      </c>
      <c r="B67" s="167" t="s">
        <v>1293</v>
      </c>
      <c r="C67" s="183" t="s">
        <v>1294</v>
      </c>
      <c r="D67" s="168" t="s">
        <v>1163</v>
      </c>
      <c r="E67" s="169">
        <v>1</v>
      </c>
      <c r="F67" s="170"/>
      <c r="G67" s="171">
        <f>ROUND(E67*F67,2)</f>
        <v>0</v>
      </c>
      <c r="H67" s="170"/>
      <c r="I67" s="171">
        <f>ROUND(E67*H67,2)</f>
        <v>0</v>
      </c>
      <c r="J67" s="170"/>
      <c r="K67" s="171">
        <f>ROUND(E67*J67,2)</f>
        <v>0</v>
      </c>
      <c r="L67" s="171">
        <v>21</v>
      </c>
      <c r="M67" s="171">
        <f>G67*(1+L67/100)</f>
        <v>0</v>
      </c>
      <c r="N67" s="171">
        <v>0</v>
      </c>
      <c r="O67" s="171">
        <f>ROUND(E67*N67,2)</f>
        <v>0</v>
      </c>
      <c r="P67" s="171">
        <v>0</v>
      </c>
      <c r="Q67" s="171">
        <f>ROUND(E67*P67,2)</f>
        <v>0</v>
      </c>
      <c r="R67" s="171"/>
      <c r="S67" s="171" t="s">
        <v>181</v>
      </c>
      <c r="T67" s="172" t="s">
        <v>182</v>
      </c>
      <c r="U67" s="156">
        <v>0</v>
      </c>
      <c r="V67" s="156">
        <f>ROUND(E67*U67,2)</f>
        <v>0</v>
      </c>
      <c r="W67" s="156"/>
      <c r="X67" s="156" t="s">
        <v>183</v>
      </c>
      <c r="Y67" s="147"/>
      <c r="Z67" s="147"/>
      <c r="AA67" s="147"/>
      <c r="AB67" s="147"/>
      <c r="AC67" s="147"/>
      <c r="AD67" s="147"/>
      <c r="AE67" s="147"/>
      <c r="AF67" s="147"/>
      <c r="AG67" s="147" t="s">
        <v>184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54"/>
      <c r="B68" s="155"/>
      <c r="C68" s="245" t="s">
        <v>1295</v>
      </c>
      <c r="D68" s="246"/>
      <c r="E68" s="246"/>
      <c r="F68" s="246"/>
      <c r="G68" s="24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186</v>
      </c>
      <c r="AH68" s="147"/>
      <c r="AI68" s="147"/>
      <c r="AJ68" s="147"/>
      <c r="AK68" s="147"/>
      <c r="AL68" s="147"/>
      <c r="AM68" s="147"/>
      <c r="AN68" s="147"/>
      <c r="AO68" s="147"/>
      <c r="AP68" s="147"/>
      <c r="AQ68" s="147"/>
      <c r="AR68" s="147"/>
      <c r="AS68" s="147"/>
      <c r="AT68" s="147"/>
      <c r="AU68" s="147"/>
      <c r="AV68" s="147"/>
      <c r="AW68" s="147"/>
      <c r="AX68" s="147"/>
      <c r="AY68" s="147"/>
      <c r="AZ68" s="147"/>
      <c r="BA68" s="180" t="str">
        <f>C68</f>
        <v>pororošt zinkovaný 30/2 1X1,5m, + jekl 50x50x2mm, délka 99m (váha 230kg) + U80 18m (váha 160kg), plech SLZA tl.4mm 15m2 (váha650 kg), včetně kotvení a nátěru</v>
      </c>
      <c r="BB68" s="147"/>
      <c r="BC68" s="147"/>
      <c r="BD68" s="147"/>
      <c r="BE68" s="147"/>
      <c r="BF68" s="147"/>
      <c r="BG68" s="147"/>
      <c r="BH68" s="147"/>
    </row>
    <row r="69" spans="1:60" outlineLevel="1" x14ac:dyDescent="0.2">
      <c r="A69" s="173">
        <v>36</v>
      </c>
      <c r="B69" s="174" t="s">
        <v>1296</v>
      </c>
      <c r="C69" s="185" t="s">
        <v>1297</v>
      </c>
      <c r="D69" s="175" t="s">
        <v>1163</v>
      </c>
      <c r="E69" s="176">
        <v>1</v>
      </c>
      <c r="F69" s="177"/>
      <c r="G69" s="178">
        <f>ROUND(E69*F69,2)</f>
        <v>0</v>
      </c>
      <c r="H69" s="177"/>
      <c r="I69" s="178">
        <f>ROUND(E69*H69,2)</f>
        <v>0</v>
      </c>
      <c r="J69" s="177"/>
      <c r="K69" s="178">
        <f>ROUND(E69*J69,2)</f>
        <v>0</v>
      </c>
      <c r="L69" s="178">
        <v>21</v>
      </c>
      <c r="M69" s="178">
        <f>G69*(1+L69/100)</f>
        <v>0</v>
      </c>
      <c r="N69" s="178">
        <v>0</v>
      </c>
      <c r="O69" s="178">
        <f>ROUND(E69*N69,2)</f>
        <v>0</v>
      </c>
      <c r="P69" s="178">
        <v>0</v>
      </c>
      <c r="Q69" s="178">
        <f>ROUND(E69*P69,2)</f>
        <v>0</v>
      </c>
      <c r="R69" s="178"/>
      <c r="S69" s="178" t="s">
        <v>181</v>
      </c>
      <c r="T69" s="179" t="s">
        <v>182</v>
      </c>
      <c r="U69" s="156">
        <v>0</v>
      </c>
      <c r="V69" s="156">
        <f>ROUND(E69*U69,2)</f>
        <v>0</v>
      </c>
      <c r="W69" s="156"/>
      <c r="X69" s="156" t="s">
        <v>183</v>
      </c>
      <c r="Y69" s="147"/>
      <c r="Z69" s="147"/>
      <c r="AA69" s="147"/>
      <c r="AB69" s="147"/>
      <c r="AC69" s="147"/>
      <c r="AD69" s="147"/>
      <c r="AE69" s="147"/>
      <c r="AF69" s="147"/>
      <c r="AG69" s="147" t="s">
        <v>184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60" t="s">
        <v>176</v>
      </c>
      <c r="B70" s="161" t="s">
        <v>90</v>
      </c>
      <c r="C70" s="182" t="s">
        <v>91</v>
      </c>
      <c r="D70" s="162"/>
      <c r="E70" s="163"/>
      <c r="F70" s="164"/>
      <c r="G70" s="164">
        <f>SUMIF(AG71:AG80,"&lt;&gt;NOR",G71:G80)</f>
        <v>0</v>
      </c>
      <c r="H70" s="164"/>
      <c r="I70" s="164">
        <f>SUM(I71:I80)</f>
        <v>0</v>
      </c>
      <c r="J70" s="164"/>
      <c r="K70" s="164">
        <f>SUM(K71:K80)</f>
        <v>0</v>
      </c>
      <c r="L70" s="164"/>
      <c r="M70" s="164">
        <f>SUM(M71:M80)</f>
        <v>0</v>
      </c>
      <c r="N70" s="164"/>
      <c r="O70" s="164">
        <f>SUM(O71:O80)</f>
        <v>0</v>
      </c>
      <c r="P70" s="164"/>
      <c r="Q70" s="164">
        <f>SUM(Q71:Q80)</f>
        <v>0</v>
      </c>
      <c r="R70" s="164"/>
      <c r="S70" s="164"/>
      <c r="T70" s="165"/>
      <c r="U70" s="159"/>
      <c r="V70" s="159">
        <f>SUM(V71:V80)</f>
        <v>0</v>
      </c>
      <c r="W70" s="159"/>
      <c r="X70" s="159"/>
      <c r="AG70" t="s">
        <v>177</v>
      </c>
    </row>
    <row r="71" spans="1:60" outlineLevel="1" x14ac:dyDescent="0.2">
      <c r="A71" s="173">
        <v>37</v>
      </c>
      <c r="B71" s="174" t="s">
        <v>1298</v>
      </c>
      <c r="C71" s="185" t="s">
        <v>1299</v>
      </c>
      <c r="D71" s="175" t="s">
        <v>180</v>
      </c>
      <c r="E71" s="176">
        <v>1</v>
      </c>
      <c r="F71" s="177"/>
      <c r="G71" s="178">
        <f t="shared" ref="G71:G80" si="14">ROUND(E71*F71,2)</f>
        <v>0</v>
      </c>
      <c r="H71" s="177"/>
      <c r="I71" s="178">
        <f t="shared" ref="I71:I80" si="15">ROUND(E71*H71,2)</f>
        <v>0</v>
      </c>
      <c r="J71" s="177"/>
      <c r="K71" s="178">
        <f t="shared" ref="K71:K80" si="16">ROUND(E71*J71,2)</f>
        <v>0</v>
      </c>
      <c r="L71" s="178">
        <v>21</v>
      </c>
      <c r="M71" s="178">
        <f t="shared" ref="M71:M80" si="17">G71*(1+L71/100)</f>
        <v>0</v>
      </c>
      <c r="N71" s="178">
        <v>0</v>
      </c>
      <c r="O71" s="178">
        <f t="shared" ref="O71:O80" si="18">ROUND(E71*N71,2)</f>
        <v>0</v>
      </c>
      <c r="P71" s="178">
        <v>0</v>
      </c>
      <c r="Q71" s="178">
        <f t="shared" ref="Q71:Q80" si="19">ROUND(E71*P71,2)</f>
        <v>0</v>
      </c>
      <c r="R71" s="178"/>
      <c r="S71" s="178" t="s">
        <v>181</v>
      </c>
      <c r="T71" s="179" t="s">
        <v>182</v>
      </c>
      <c r="U71" s="156">
        <v>0</v>
      </c>
      <c r="V71" s="156">
        <f t="shared" ref="V71:V80" si="20">ROUND(E71*U71,2)</f>
        <v>0</v>
      </c>
      <c r="W71" s="156"/>
      <c r="X71" s="156" t="s">
        <v>276</v>
      </c>
      <c r="Y71" s="147"/>
      <c r="Z71" s="147"/>
      <c r="AA71" s="147"/>
      <c r="AB71" s="147"/>
      <c r="AC71" s="147"/>
      <c r="AD71" s="147"/>
      <c r="AE71" s="147"/>
      <c r="AF71" s="147"/>
      <c r="AG71" s="147" t="s">
        <v>277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3">
        <v>38</v>
      </c>
      <c r="B72" s="174" t="s">
        <v>1300</v>
      </c>
      <c r="C72" s="185" t="s">
        <v>1301</v>
      </c>
      <c r="D72" s="175" t="s">
        <v>180</v>
      </c>
      <c r="E72" s="176">
        <v>1</v>
      </c>
      <c r="F72" s="177"/>
      <c r="G72" s="178">
        <f t="shared" si="14"/>
        <v>0</v>
      </c>
      <c r="H72" s="177"/>
      <c r="I72" s="178">
        <f t="shared" si="15"/>
        <v>0</v>
      </c>
      <c r="J72" s="177"/>
      <c r="K72" s="178">
        <f t="shared" si="16"/>
        <v>0</v>
      </c>
      <c r="L72" s="178">
        <v>21</v>
      </c>
      <c r="M72" s="178">
        <f t="shared" si="17"/>
        <v>0</v>
      </c>
      <c r="N72" s="178">
        <v>0</v>
      </c>
      <c r="O72" s="178">
        <f t="shared" si="18"/>
        <v>0</v>
      </c>
      <c r="P72" s="178">
        <v>0</v>
      </c>
      <c r="Q72" s="178">
        <f t="shared" si="19"/>
        <v>0</v>
      </c>
      <c r="R72" s="178"/>
      <c r="S72" s="178" t="s">
        <v>181</v>
      </c>
      <c r="T72" s="179" t="s">
        <v>182</v>
      </c>
      <c r="U72" s="156">
        <v>0</v>
      </c>
      <c r="V72" s="156">
        <f t="shared" si="20"/>
        <v>0</v>
      </c>
      <c r="W72" s="156"/>
      <c r="X72" s="156" t="s">
        <v>276</v>
      </c>
      <c r="Y72" s="147"/>
      <c r="Z72" s="147"/>
      <c r="AA72" s="147"/>
      <c r="AB72" s="147"/>
      <c r="AC72" s="147"/>
      <c r="AD72" s="147"/>
      <c r="AE72" s="147"/>
      <c r="AF72" s="147"/>
      <c r="AG72" s="147" t="s">
        <v>277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3">
        <v>39</v>
      </c>
      <c r="B73" s="174" t="s">
        <v>1302</v>
      </c>
      <c r="C73" s="185" t="s">
        <v>1303</v>
      </c>
      <c r="D73" s="175" t="s">
        <v>1099</v>
      </c>
      <c r="E73" s="176">
        <v>1</v>
      </c>
      <c r="F73" s="177"/>
      <c r="G73" s="178">
        <f t="shared" si="14"/>
        <v>0</v>
      </c>
      <c r="H73" s="177"/>
      <c r="I73" s="178">
        <f t="shared" si="15"/>
        <v>0</v>
      </c>
      <c r="J73" s="177"/>
      <c r="K73" s="178">
        <f t="shared" si="16"/>
        <v>0</v>
      </c>
      <c r="L73" s="178">
        <v>21</v>
      </c>
      <c r="M73" s="178">
        <f t="shared" si="17"/>
        <v>0</v>
      </c>
      <c r="N73" s="178">
        <v>0</v>
      </c>
      <c r="O73" s="178">
        <f t="shared" si="18"/>
        <v>0</v>
      </c>
      <c r="P73" s="178">
        <v>0</v>
      </c>
      <c r="Q73" s="178">
        <f t="shared" si="19"/>
        <v>0</v>
      </c>
      <c r="R73" s="178"/>
      <c r="S73" s="178" t="s">
        <v>181</v>
      </c>
      <c r="T73" s="179" t="s">
        <v>182</v>
      </c>
      <c r="U73" s="156">
        <v>0</v>
      </c>
      <c r="V73" s="156">
        <f t="shared" si="20"/>
        <v>0</v>
      </c>
      <c r="W73" s="156"/>
      <c r="X73" s="156" t="s">
        <v>276</v>
      </c>
      <c r="Y73" s="147"/>
      <c r="Z73" s="147"/>
      <c r="AA73" s="147"/>
      <c r="AB73" s="147"/>
      <c r="AC73" s="147"/>
      <c r="AD73" s="147"/>
      <c r="AE73" s="147"/>
      <c r="AF73" s="147"/>
      <c r="AG73" s="147" t="s">
        <v>277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3">
        <v>40</v>
      </c>
      <c r="B74" s="174" t="s">
        <v>1304</v>
      </c>
      <c r="C74" s="185" t="s">
        <v>1305</v>
      </c>
      <c r="D74" s="175" t="s">
        <v>1099</v>
      </c>
      <c r="E74" s="176">
        <v>1</v>
      </c>
      <c r="F74" s="177"/>
      <c r="G74" s="178">
        <f t="shared" si="14"/>
        <v>0</v>
      </c>
      <c r="H74" s="177"/>
      <c r="I74" s="178">
        <f t="shared" si="15"/>
        <v>0</v>
      </c>
      <c r="J74" s="177"/>
      <c r="K74" s="178">
        <f t="shared" si="16"/>
        <v>0</v>
      </c>
      <c r="L74" s="178">
        <v>21</v>
      </c>
      <c r="M74" s="178">
        <f t="shared" si="17"/>
        <v>0</v>
      </c>
      <c r="N74" s="178">
        <v>0</v>
      </c>
      <c r="O74" s="178">
        <f t="shared" si="18"/>
        <v>0</v>
      </c>
      <c r="P74" s="178">
        <v>0</v>
      </c>
      <c r="Q74" s="178">
        <f t="shared" si="19"/>
        <v>0</v>
      </c>
      <c r="R74" s="178"/>
      <c r="S74" s="178" t="s">
        <v>181</v>
      </c>
      <c r="T74" s="179" t="s">
        <v>182</v>
      </c>
      <c r="U74" s="156">
        <v>0</v>
      </c>
      <c r="V74" s="156">
        <f t="shared" si="20"/>
        <v>0</v>
      </c>
      <c r="W74" s="156"/>
      <c r="X74" s="156" t="s">
        <v>276</v>
      </c>
      <c r="Y74" s="147"/>
      <c r="Z74" s="147"/>
      <c r="AA74" s="147"/>
      <c r="AB74" s="147"/>
      <c r="AC74" s="147"/>
      <c r="AD74" s="147"/>
      <c r="AE74" s="147"/>
      <c r="AF74" s="147"/>
      <c r="AG74" s="147" t="s">
        <v>277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3">
        <v>41</v>
      </c>
      <c r="B75" s="174" t="s">
        <v>1306</v>
      </c>
      <c r="C75" s="185" t="s">
        <v>1307</v>
      </c>
      <c r="D75" s="175" t="s">
        <v>180</v>
      </c>
      <c r="E75" s="176">
        <v>1</v>
      </c>
      <c r="F75" s="177"/>
      <c r="G75" s="178">
        <f t="shared" si="14"/>
        <v>0</v>
      </c>
      <c r="H75" s="177"/>
      <c r="I75" s="178">
        <f t="shared" si="15"/>
        <v>0</v>
      </c>
      <c r="J75" s="177"/>
      <c r="K75" s="178">
        <f t="shared" si="16"/>
        <v>0</v>
      </c>
      <c r="L75" s="178">
        <v>21</v>
      </c>
      <c r="M75" s="178">
        <f t="shared" si="17"/>
        <v>0</v>
      </c>
      <c r="N75" s="178">
        <v>0</v>
      </c>
      <c r="O75" s="178">
        <f t="shared" si="18"/>
        <v>0</v>
      </c>
      <c r="P75" s="178">
        <v>0</v>
      </c>
      <c r="Q75" s="178">
        <f t="shared" si="19"/>
        <v>0</v>
      </c>
      <c r="R75" s="178"/>
      <c r="S75" s="178" t="s">
        <v>181</v>
      </c>
      <c r="T75" s="179" t="s">
        <v>182</v>
      </c>
      <c r="U75" s="156">
        <v>0</v>
      </c>
      <c r="V75" s="156">
        <f t="shared" si="20"/>
        <v>0</v>
      </c>
      <c r="W75" s="156"/>
      <c r="X75" s="156" t="s">
        <v>276</v>
      </c>
      <c r="Y75" s="147"/>
      <c r="Z75" s="147"/>
      <c r="AA75" s="147"/>
      <c r="AB75" s="147"/>
      <c r="AC75" s="147"/>
      <c r="AD75" s="147"/>
      <c r="AE75" s="147"/>
      <c r="AF75" s="147"/>
      <c r="AG75" s="147" t="s">
        <v>277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3">
        <v>42</v>
      </c>
      <c r="B76" s="174" t="s">
        <v>1308</v>
      </c>
      <c r="C76" s="185" t="s">
        <v>1309</v>
      </c>
      <c r="D76" s="175" t="s">
        <v>180</v>
      </c>
      <c r="E76" s="176">
        <v>1</v>
      </c>
      <c r="F76" s="177"/>
      <c r="G76" s="178">
        <f t="shared" si="14"/>
        <v>0</v>
      </c>
      <c r="H76" s="177"/>
      <c r="I76" s="178">
        <f t="shared" si="15"/>
        <v>0</v>
      </c>
      <c r="J76" s="177"/>
      <c r="K76" s="178">
        <f t="shared" si="16"/>
        <v>0</v>
      </c>
      <c r="L76" s="178">
        <v>21</v>
      </c>
      <c r="M76" s="178">
        <f t="shared" si="17"/>
        <v>0</v>
      </c>
      <c r="N76" s="178">
        <v>0</v>
      </c>
      <c r="O76" s="178">
        <f t="shared" si="18"/>
        <v>0</v>
      </c>
      <c r="P76" s="178">
        <v>0</v>
      </c>
      <c r="Q76" s="178">
        <f t="shared" si="19"/>
        <v>0</v>
      </c>
      <c r="R76" s="178"/>
      <c r="S76" s="178" t="s">
        <v>181</v>
      </c>
      <c r="T76" s="179" t="s">
        <v>182</v>
      </c>
      <c r="U76" s="156">
        <v>0</v>
      </c>
      <c r="V76" s="156">
        <f t="shared" si="20"/>
        <v>0</v>
      </c>
      <c r="W76" s="156"/>
      <c r="X76" s="156" t="s">
        <v>276</v>
      </c>
      <c r="Y76" s="147"/>
      <c r="Z76" s="147"/>
      <c r="AA76" s="147"/>
      <c r="AB76" s="147"/>
      <c r="AC76" s="147"/>
      <c r="AD76" s="147"/>
      <c r="AE76" s="147"/>
      <c r="AF76" s="147"/>
      <c r="AG76" s="147" t="s">
        <v>277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3">
        <v>43</v>
      </c>
      <c r="B77" s="174" t="s">
        <v>1310</v>
      </c>
      <c r="C77" s="185" t="s">
        <v>1311</v>
      </c>
      <c r="D77" s="175" t="s">
        <v>1099</v>
      </c>
      <c r="E77" s="176">
        <v>1</v>
      </c>
      <c r="F77" s="177"/>
      <c r="G77" s="178">
        <f t="shared" si="14"/>
        <v>0</v>
      </c>
      <c r="H77" s="177"/>
      <c r="I77" s="178">
        <f t="shared" si="15"/>
        <v>0</v>
      </c>
      <c r="J77" s="177"/>
      <c r="K77" s="178">
        <f t="shared" si="16"/>
        <v>0</v>
      </c>
      <c r="L77" s="178">
        <v>21</v>
      </c>
      <c r="M77" s="178">
        <f t="shared" si="17"/>
        <v>0</v>
      </c>
      <c r="N77" s="178">
        <v>0</v>
      </c>
      <c r="O77" s="178">
        <f t="shared" si="18"/>
        <v>0</v>
      </c>
      <c r="P77" s="178">
        <v>0</v>
      </c>
      <c r="Q77" s="178">
        <f t="shared" si="19"/>
        <v>0</v>
      </c>
      <c r="R77" s="178"/>
      <c r="S77" s="178" t="s">
        <v>181</v>
      </c>
      <c r="T77" s="179" t="s">
        <v>182</v>
      </c>
      <c r="U77" s="156">
        <v>0</v>
      </c>
      <c r="V77" s="156">
        <f t="shared" si="20"/>
        <v>0</v>
      </c>
      <c r="W77" s="156"/>
      <c r="X77" s="156" t="s">
        <v>276</v>
      </c>
      <c r="Y77" s="147"/>
      <c r="Z77" s="147"/>
      <c r="AA77" s="147"/>
      <c r="AB77" s="147"/>
      <c r="AC77" s="147"/>
      <c r="AD77" s="147"/>
      <c r="AE77" s="147"/>
      <c r="AF77" s="147"/>
      <c r="AG77" s="147" t="s">
        <v>277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3">
        <v>44</v>
      </c>
      <c r="B78" s="174" t="s">
        <v>1312</v>
      </c>
      <c r="C78" s="185" t="s">
        <v>1313</v>
      </c>
      <c r="D78" s="175" t="s">
        <v>180</v>
      </c>
      <c r="E78" s="176">
        <v>1</v>
      </c>
      <c r="F78" s="177"/>
      <c r="G78" s="178">
        <f t="shared" si="14"/>
        <v>0</v>
      </c>
      <c r="H78" s="177"/>
      <c r="I78" s="178">
        <f t="shared" si="15"/>
        <v>0</v>
      </c>
      <c r="J78" s="177"/>
      <c r="K78" s="178">
        <f t="shared" si="16"/>
        <v>0</v>
      </c>
      <c r="L78" s="178">
        <v>21</v>
      </c>
      <c r="M78" s="178">
        <f t="shared" si="17"/>
        <v>0</v>
      </c>
      <c r="N78" s="178">
        <v>0</v>
      </c>
      <c r="O78" s="178">
        <f t="shared" si="18"/>
        <v>0</v>
      </c>
      <c r="P78" s="178">
        <v>0</v>
      </c>
      <c r="Q78" s="178">
        <f t="shared" si="19"/>
        <v>0</v>
      </c>
      <c r="R78" s="178"/>
      <c r="S78" s="178" t="s">
        <v>181</v>
      </c>
      <c r="T78" s="179" t="s">
        <v>182</v>
      </c>
      <c r="U78" s="156">
        <v>0</v>
      </c>
      <c r="V78" s="156">
        <f t="shared" si="20"/>
        <v>0</v>
      </c>
      <c r="W78" s="156"/>
      <c r="X78" s="156" t="s">
        <v>276</v>
      </c>
      <c r="Y78" s="147"/>
      <c r="Z78" s="147"/>
      <c r="AA78" s="147"/>
      <c r="AB78" s="147"/>
      <c r="AC78" s="147"/>
      <c r="AD78" s="147"/>
      <c r="AE78" s="147"/>
      <c r="AF78" s="147"/>
      <c r="AG78" s="147" t="s">
        <v>277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3">
        <v>45</v>
      </c>
      <c r="B79" s="174" t="s">
        <v>1314</v>
      </c>
      <c r="C79" s="185" t="s">
        <v>1315</v>
      </c>
      <c r="D79" s="175" t="s">
        <v>1099</v>
      </c>
      <c r="E79" s="176">
        <v>1</v>
      </c>
      <c r="F79" s="177"/>
      <c r="G79" s="178">
        <f t="shared" si="14"/>
        <v>0</v>
      </c>
      <c r="H79" s="177"/>
      <c r="I79" s="178">
        <f t="shared" si="15"/>
        <v>0</v>
      </c>
      <c r="J79" s="177"/>
      <c r="K79" s="178">
        <f t="shared" si="16"/>
        <v>0</v>
      </c>
      <c r="L79" s="178">
        <v>21</v>
      </c>
      <c r="M79" s="178">
        <f t="shared" si="17"/>
        <v>0</v>
      </c>
      <c r="N79" s="178">
        <v>0</v>
      </c>
      <c r="O79" s="178">
        <f t="shared" si="18"/>
        <v>0</v>
      </c>
      <c r="P79" s="178">
        <v>0</v>
      </c>
      <c r="Q79" s="178">
        <f t="shared" si="19"/>
        <v>0</v>
      </c>
      <c r="R79" s="178"/>
      <c r="S79" s="178" t="s">
        <v>181</v>
      </c>
      <c r="T79" s="179" t="s">
        <v>182</v>
      </c>
      <c r="U79" s="156">
        <v>0</v>
      </c>
      <c r="V79" s="156">
        <f t="shared" si="20"/>
        <v>0</v>
      </c>
      <c r="W79" s="156"/>
      <c r="X79" s="156" t="s">
        <v>276</v>
      </c>
      <c r="Y79" s="147"/>
      <c r="Z79" s="147"/>
      <c r="AA79" s="147"/>
      <c r="AB79" s="147"/>
      <c r="AC79" s="147"/>
      <c r="AD79" s="147"/>
      <c r="AE79" s="147"/>
      <c r="AF79" s="147"/>
      <c r="AG79" s="147" t="s">
        <v>277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3">
        <v>46</v>
      </c>
      <c r="B80" s="174" t="s">
        <v>1316</v>
      </c>
      <c r="C80" s="185" t="s">
        <v>1183</v>
      </c>
      <c r="D80" s="175" t="s">
        <v>1099</v>
      </c>
      <c r="E80" s="176">
        <v>1</v>
      </c>
      <c r="F80" s="177"/>
      <c r="G80" s="178">
        <f t="shared" si="14"/>
        <v>0</v>
      </c>
      <c r="H80" s="177"/>
      <c r="I80" s="178">
        <f t="shared" si="15"/>
        <v>0</v>
      </c>
      <c r="J80" s="177"/>
      <c r="K80" s="178">
        <f t="shared" si="16"/>
        <v>0</v>
      </c>
      <c r="L80" s="178">
        <v>21</v>
      </c>
      <c r="M80" s="178">
        <f t="shared" si="17"/>
        <v>0</v>
      </c>
      <c r="N80" s="178">
        <v>0</v>
      </c>
      <c r="O80" s="178">
        <f t="shared" si="18"/>
        <v>0</v>
      </c>
      <c r="P80" s="178">
        <v>0</v>
      </c>
      <c r="Q80" s="178">
        <f t="shared" si="19"/>
        <v>0</v>
      </c>
      <c r="R80" s="178"/>
      <c r="S80" s="178" t="s">
        <v>181</v>
      </c>
      <c r="T80" s="179" t="s">
        <v>182</v>
      </c>
      <c r="U80" s="156">
        <v>0</v>
      </c>
      <c r="V80" s="156">
        <f t="shared" si="20"/>
        <v>0</v>
      </c>
      <c r="W80" s="156"/>
      <c r="X80" s="156" t="s">
        <v>183</v>
      </c>
      <c r="Y80" s="147"/>
      <c r="Z80" s="147"/>
      <c r="AA80" s="147"/>
      <c r="AB80" s="147"/>
      <c r="AC80" s="147"/>
      <c r="AD80" s="147"/>
      <c r="AE80" s="147"/>
      <c r="AF80" s="147"/>
      <c r="AG80" s="147" t="s">
        <v>184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0" t="s">
        <v>176</v>
      </c>
      <c r="B81" s="161" t="s">
        <v>92</v>
      </c>
      <c r="C81" s="182" t="s">
        <v>93</v>
      </c>
      <c r="D81" s="162"/>
      <c r="E81" s="163"/>
      <c r="F81" s="164"/>
      <c r="G81" s="164">
        <f>SUMIF(AG82:AG97,"&lt;&gt;NOR",G82:G97)</f>
        <v>0</v>
      </c>
      <c r="H81" s="164"/>
      <c r="I81" s="164">
        <f>SUM(I82:I97)</f>
        <v>0</v>
      </c>
      <c r="J81" s="164"/>
      <c r="K81" s="164">
        <f>SUM(K82:K97)</f>
        <v>0</v>
      </c>
      <c r="L81" s="164"/>
      <c r="M81" s="164">
        <f>SUM(M82:M97)</f>
        <v>0</v>
      </c>
      <c r="N81" s="164"/>
      <c r="O81" s="164">
        <f>SUM(O82:O97)</f>
        <v>0</v>
      </c>
      <c r="P81" s="164"/>
      <c r="Q81" s="164">
        <f>SUM(Q82:Q97)</f>
        <v>0</v>
      </c>
      <c r="R81" s="164"/>
      <c r="S81" s="164"/>
      <c r="T81" s="165"/>
      <c r="U81" s="159"/>
      <c r="V81" s="159">
        <f>SUM(V82:V97)</f>
        <v>0</v>
      </c>
      <c r="W81" s="159"/>
      <c r="X81" s="159"/>
      <c r="AG81" t="s">
        <v>177</v>
      </c>
    </row>
    <row r="82" spans="1:60" outlineLevel="1" x14ac:dyDescent="0.2">
      <c r="A82" s="173">
        <v>47</v>
      </c>
      <c r="B82" s="174" t="s">
        <v>1317</v>
      </c>
      <c r="C82" s="185" t="s">
        <v>1318</v>
      </c>
      <c r="D82" s="175" t="s">
        <v>1099</v>
      </c>
      <c r="E82" s="176">
        <v>1</v>
      </c>
      <c r="F82" s="177"/>
      <c r="G82" s="178">
        <f t="shared" ref="G82:G97" si="21">ROUND(E82*F82,2)</f>
        <v>0</v>
      </c>
      <c r="H82" s="177"/>
      <c r="I82" s="178">
        <f t="shared" ref="I82:I97" si="22">ROUND(E82*H82,2)</f>
        <v>0</v>
      </c>
      <c r="J82" s="177"/>
      <c r="K82" s="178">
        <f t="shared" ref="K82:K97" si="23">ROUND(E82*J82,2)</f>
        <v>0</v>
      </c>
      <c r="L82" s="178">
        <v>21</v>
      </c>
      <c r="M82" s="178">
        <f t="shared" ref="M82:M97" si="24">G82*(1+L82/100)</f>
        <v>0</v>
      </c>
      <c r="N82" s="178">
        <v>0</v>
      </c>
      <c r="O82" s="178">
        <f t="shared" ref="O82:O97" si="25">ROUND(E82*N82,2)</f>
        <v>0</v>
      </c>
      <c r="P82" s="178">
        <v>0</v>
      </c>
      <c r="Q82" s="178">
        <f t="shared" ref="Q82:Q97" si="26">ROUND(E82*P82,2)</f>
        <v>0</v>
      </c>
      <c r="R82" s="178"/>
      <c r="S82" s="178" t="s">
        <v>181</v>
      </c>
      <c r="T82" s="179" t="s">
        <v>182</v>
      </c>
      <c r="U82" s="156">
        <v>0</v>
      </c>
      <c r="V82" s="156">
        <f t="shared" ref="V82:V97" si="27">ROUND(E82*U82,2)</f>
        <v>0</v>
      </c>
      <c r="W82" s="156"/>
      <c r="X82" s="156" t="s">
        <v>276</v>
      </c>
      <c r="Y82" s="147"/>
      <c r="Z82" s="147"/>
      <c r="AA82" s="147"/>
      <c r="AB82" s="147"/>
      <c r="AC82" s="147"/>
      <c r="AD82" s="147"/>
      <c r="AE82" s="147"/>
      <c r="AF82" s="147"/>
      <c r="AG82" s="147" t="s">
        <v>277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3">
        <v>48</v>
      </c>
      <c r="B83" s="174" t="s">
        <v>1319</v>
      </c>
      <c r="C83" s="185" t="s">
        <v>1320</v>
      </c>
      <c r="D83" s="175" t="s">
        <v>1099</v>
      </c>
      <c r="E83" s="176">
        <v>1</v>
      </c>
      <c r="F83" s="177"/>
      <c r="G83" s="178">
        <f t="shared" si="21"/>
        <v>0</v>
      </c>
      <c r="H83" s="177"/>
      <c r="I83" s="178">
        <f t="shared" si="22"/>
        <v>0</v>
      </c>
      <c r="J83" s="177"/>
      <c r="K83" s="178">
        <f t="shared" si="23"/>
        <v>0</v>
      </c>
      <c r="L83" s="178">
        <v>21</v>
      </c>
      <c r="M83" s="178">
        <f t="shared" si="24"/>
        <v>0</v>
      </c>
      <c r="N83" s="178">
        <v>0</v>
      </c>
      <c r="O83" s="178">
        <f t="shared" si="25"/>
        <v>0</v>
      </c>
      <c r="P83" s="178">
        <v>0</v>
      </c>
      <c r="Q83" s="178">
        <f t="shared" si="26"/>
        <v>0</v>
      </c>
      <c r="R83" s="178"/>
      <c r="S83" s="178" t="s">
        <v>181</v>
      </c>
      <c r="T83" s="179" t="s">
        <v>182</v>
      </c>
      <c r="U83" s="156">
        <v>0</v>
      </c>
      <c r="V83" s="156">
        <f t="shared" si="27"/>
        <v>0</v>
      </c>
      <c r="W83" s="156"/>
      <c r="X83" s="156" t="s">
        <v>276</v>
      </c>
      <c r="Y83" s="147"/>
      <c r="Z83" s="147"/>
      <c r="AA83" s="147"/>
      <c r="AB83" s="147"/>
      <c r="AC83" s="147"/>
      <c r="AD83" s="147"/>
      <c r="AE83" s="147"/>
      <c r="AF83" s="147"/>
      <c r="AG83" s="147" t="s">
        <v>277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3">
        <v>49</v>
      </c>
      <c r="B84" s="174" t="s">
        <v>1321</v>
      </c>
      <c r="C84" s="185" t="s">
        <v>1322</v>
      </c>
      <c r="D84" s="175" t="s">
        <v>1099</v>
      </c>
      <c r="E84" s="176">
        <v>1</v>
      </c>
      <c r="F84" s="177"/>
      <c r="G84" s="178">
        <f t="shared" si="21"/>
        <v>0</v>
      </c>
      <c r="H84" s="177"/>
      <c r="I84" s="178">
        <f t="shared" si="22"/>
        <v>0</v>
      </c>
      <c r="J84" s="177"/>
      <c r="K84" s="178">
        <f t="shared" si="23"/>
        <v>0</v>
      </c>
      <c r="L84" s="178">
        <v>21</v>
      </c>
      <c r="M84" s="178">
        <f t="shared" si="24"/>
        <v>0</v>
      </c>
      <c r="N84" s="178">
        <v>0</v>
      </c>
      <c r="O84" s="178">
        <f t="shared" si="25"/>
        <v>0</v>
      </c>
      <c r="P84" s="178">
        <v>0</v>
      </c>
      <c r="Q84" s="178">
        <f t="shared" si="26"/>
        <v>0</v>
      </c>
      <c r="R84" s="178"/>
      <c r="S84" s="178" t="s">
        <v>181</v>
      </c>
      <c r="T84" s="179" t="s">
        <v>182</v>
      </c>
      <c r="U84" s="156">
        <v>0</v>
      </c>
      <c r="V84" s="156">
        <f t="shared" si="27"/>
        <v>0</v>
      </c>
      <c r="W84" s="156"/>
      <c r="X84" s="156" t="s">
        <v>276</v>
      </c>
      <c r="Y84" s="147"/>
      <c r="Z84" s="147"/>
      <c r="AA84" s="147"/>
      <c r="AB84" s="147"/>
      <c r="AC84" s="147"/>
      <c r="AD84" s="147"/>
      <c r="AE84" s="147"/>
      <c r="AF84" s="147"/>
      <c r="AG84" s="147" t="s">
        <v>277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3">
        <v>50</v>
      </c>
      <c r="B85" s="174" t="s">
        <v>1323</v>
      </c>
      <c r="C85" s="185" t="s">
        <v>1324</v>
      </c>
      <c r="D85" s="175" t="s">
        <v>1099</v>
      </c>
      <c r="E85" s="176">
        <v>1</v>
      </c>
      <c r="F85" s="177"/>
      <c r="G85" s="178">
        <f t="shared" si="21"/>
        <v>0</v>
      </c>
      <c r="H85" s="177"/>
      <c r="I85" s="178">
        <f t="shared" si="22"/>
        <v>0</v>
      </c>
      <c r="J85" s="177"/>
      <c r="K85" s="178">
        <f t="shared" si="23"/>
        <v>0</v>
      </c>
      <c r="L85" s="178">
        <v>21</v>
      </c>
      <c r="M85" s="178">
        <f t="shared" si="24"/>
        <v>0</v>
      </c>
      <c r="N85" s="178">
        <v>0</v>
      </c>
      <c r="O85" s="178">
        <f t="shared" si="25"/>
        <v>0</v>
      </c>
      <c r="P85" s="178">
        <v>0</v>
      </c>
      <c r="Q85" s="178">
        <f t="shared" si="26"/>
        <v>0</v>
      </c>
      <c r="R85" s="178"/>
      <c r="S85" s="178" t="s">
        <v>181</v>
      </c>
      <c r="T85" s="179" t="s">
        <v>182</v>
      </c>
      <c r="U85" s="156">
        <v>0</v>
      </c>
      <c r="V85" s="156">
        <f t="shared" si="27"/>
        <v>0</v>
      </c>
      <c r="W85" s="156"/>
      <c r="X85" s="156" t="s">
        <v>276</v>
      </c>
      <c r="Y85" s="147"/>
      <c r="Z85" s="147"/>
      <c r="AA85" s="147"/>
      <c r="AB85" s="147"/>
      <c r="AC85" s="147"/>
      <c r="AD85" s="147"/>
      <c r="AE85" s="147"/>
      <c r="AF85" s="147"/>
      <c r="AG85" s="147" t="s">
        <v>277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3">
        <v>51</v>
      </c>
      <c r="B86" s="174" t="s">
        <v>1325</v>
      </c>
      <c r="C86" s="185" t="s">
        <v>1326</v>
      </c>
      <c r="D86" s="175" t="s">
        <v>1099</v>
      </c>
      <c r="E86" s="176">
        <v>1</v>
      </c>
      <c r="F86" s="177"/>
      <c r="G86" s="178">
        <f t="shared" si="21"/>
        <v>0</v>
      </c>
      <c r="H86" s="177"/>
      <c r="I86" s="178">
        <f t="shared" si="22"/>
        <v>0</v>
      </c>
      <c r="J86" s="177"/>
      <c r="K86" s="178">
        <f t="shared" si="23"/>
        <v>0</v>
      </c>
      <c r="L86" s="178">
        <v>21</v>
      </c>
      <c r="M86" s="178">
        <f t="shared" si="24"/>
        <v>0</v>
      </c>
      <c r="N86" s="178">
        <v>0</v>
      </c>
      <c r="O86" s="178">
        <f t="shared" si="25"/>
        <v>0</v>
      </c>
      <c r="P86" s="178">
        <v>0</v>
      </c>
      <c r="Q86" s="178">
        <f t="shared" si="26"/>
        <v>0</v>
      </c>
      <c r="R86" s="178"/>
      <c r="S86" s="178" t="s">
        <v>181</v>
      </c>
      <c r="T86" s="179" t="s">
        <v>182</v>
      </c>
      <c r="U86" s="156">
        <v>0</v>
      </c>
      <c r="V86" s="156">
        <f t="shared" si="27"/>
        <v>0</v>
      </c>
      <c r="W86" s="156"/>
      <c r="X86" s="156" t="s">
        <v>276</v>
      </c>
      <c r="Y86" s="147"/>
      <c r="Z86" s="147"/>
      <c r="AA86" s="147"/>
      <c r="AB86" s="147"/>
      <c r="AC86" s="147"/>
      <c r="AD86" s="147"/>
      <c r="AE86" s="147"/>
      <c r="AF86" s="147"/>
      <c r="AG86" s="147" t="s">
        <v>277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3">
        <v>52</v>
      </c>
      <c r="B87" s="174" t="s">
        <v>1327</v>
      </c>
      <c r="C87" s="185" t="s">
        <v>1328</v>
      </c>
      <c r="D87" s="175" t="s">
        <v>1099</v>
      </c>
      <c r="E87" s="176">
        <v>1</v>
      </c>
      <c r="F87" s="177"/>
      <c r="G87" s="178">
        <f t="shared" si="21"/>
        <v>0</v>
      </c>
      <c r="H87" s="177"/>
      <c r="I87" s="178">
        <f t="shared" si="22"/>
        <v>0</v>
      </c>
      <c r="J87" s="177"/>
      <c r="K87" s="178">
        <f t="shared" si="23"/>
        <v>0</v>
      </c>
      <c r="L87" s="178">
        <v>21</v>
      </c>
      <c r="M87" s="178">
        <f t="shared" si="24"/>
        <v>0</v>
      </c>
      <c r="N87" s="178">
        <v>0</v>
      </c>
      <c r="O87" s="178">
        <f t="shared" si="25"/>
        <v>0</v>
      </c>
      <c r="P87" s="178">
        <v>0</v>
      </c>
      <c r="Q87" s="178">
        <f t="shared" si="26"/>
        <v>0</v>
      </c>
      <c r="R87" s="178"/>
      <c r="S87" s="178" t="s">
        <v>181</v>
      </c>
      <c r="T87" s="179" t="s">
        <v>182</v>
      </c>
      <c r="U87" s="156">
        <v>0</v>
      </c>
      <c r="V87" s="156">
        <f t="shared" si="27"/>
        <v>0</v>
      </c>
      <c r="W87" s="156"/>
      <c r="X87" s="156" t="s">
        <v>276</v>
      </c>
      <c r="Y87" s="147"/>
      <c r="Z87" s="147"/>
      <c r="AA87" s="147"/>
      <c r="AB87" s="147"/>
      <c r="AC87" s="147"/>
      <c r="AD87" s="147"/>
      <c r="AE87" s="147"/>
      <c r="AF87" s="147"/>
      <c r="AG87" s="147" t="s">
        <v>277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3">
        <v>53</v>
      </c>
      <c r="B88" s="174" t="s">
        <v>1329</v>
      </c>
      <c r="C88" s="185" t="s">
        <v>1330</v>
      </c>
      <c r="D88" s="175" t="s">
        <v>1099</v>
      </c>
      <c r="E88" s="176">
        <v>1</v>
      </c>
      <c r="F88" s="177"/>
      <c r="G88" s="178">
        <f t="shared" si="21"/>
        <v>0</v>
      </c>
      <c r="H88" s="177"/>
      <c r="I88" s="178">
        <f t="shared" si="22"/>
        <v>0</v>
      </c>
      <c r="J88" s="177"/>
      <c r="K88" s="178">
        <f t="shared" si="23"/>
        <v>0</v>
      </c>
      <c r="L88" s="178">
        <v>21</v>
      </c>
      <c r="M88" s="178">
        <f t="shared" si="24"/>
        <v>0</v>
      </c>
      <c r="N88" s="178">
        <v>0</v>
      </c>
      <c r="O88" s="178">
        <f t="shared" si="25"/>
        <v>0</v>
      </c>
      <c r="P88" s="178">
        <v>0</v>
      </c>
      <c r="Q88" s="178">
        <f t="shared" si="26"/>
        <v>0</v>
      </c>
      <c r="R88" s="178"/>
      <c r="S88" s="178" t="s">
        <v>181</v>
      </c>
      <c r="T88" s="179" t="s">
        <v>182</v>
      </c>
      <c r="U88" s="156">
        <v>0</v>
      </c>
      <c r="V88" s="156">
        <f t="shared" si="27"/>
        <v>0</v>
      </c>
      <c r="W88" s="156"/>
      <c r="X88" s="156" t="s">
        <v>183</v>
      </c>
      <c r="Y88" s="147"/>
      <c r="Z88" s="147"/>
      <c r="AA88" s="147"/>
      <c r="AB88" s="147"/>
      <c r="AC88" s="147"/>
      <c r="AD88" s="147"/>
      <c r="AE88" s="147"/>
      <c r="AF88" s="147"/>
      <c r="AG88" s="147" t="s">
        <v>184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3">
        <v>54</v>
      </c>
      <c r="B89" s="174" t="s">
        <v>1331</v>
      </c>
      <c r="C89" s="185" t="s">
        <v>1332</v>
      </c>
      <c r="D89" s="175" t="s">
        <v>1099</v>
      </c>
      <c r="E89" s="176">
        <v>1</v>
      </c>
      <c r="F89" s="177"/>
      <c r="G89" s="178">
        <f t="shared" si="21"/>
        <v>0</v>
      </c>
      <c r="H89" s="177"/>
      <c r="I89" s="178">
        <f t="shared" si="22"/>
        <v>0</v>
      </c>
      <c r="J89" s="177"/>
      <c r="K89" s="178">
        <f t="shared" si="23"/>
        <v>0</v>
      </c>
      <c r="L89" s="178">
        <v>21</v>
      </c>
      <c r="M89" s="178">
        <f t="shared" si="24"/>
        <v>0</v>
      </c>
      <c r="N89" s="178">
        <v>0</v>
      </c>
      <c r="O89" s="178">
        <f t="shared" si="25"/>
        <v>0</v>
      </c>
      <c r="P89" s="178">
        <v>0</v>
      </c>
      <c r="Q89" s="178">
        <f t="shared" si="26"/>
        <v>0</v>
      </c>
      <c r="R89" s="178"/>
      <c r="S89" s="178" t="s">
        <v>181</v>
      </c>
      <c r="T89" s="179" t="s">
        <v>182</v>
      </c>
      <c r="U89" s="156">
        <v>0</v>
      </c>
      <c r="V89" s="156">
        <f t="shared" si="27"/>
        <v>0</v>
      </c>
      <c r="W89" s="156"/>
      <c r="X89" s="156" t="s">
        <v>276</v>
      </c>
      <c r="Y89" s="147"/>
      <c r="Z89" s="147"/>
      <c r="AA89" s="147"/>
      <c r="AB89" s="147"/>
      <c r="AC89" s="147"/>
      <c r="AD89" s="147"/>
      <c r="AE89" s="147"/>
      <c r="AF89" s="147"/>
      <c r="AG89" s="147" t="s">
        <v>277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3">
        <v>55</v>
      </c>
      <c r="B90" s="174" t="s">
        <v>1333</v>
      </c>
      <c r="C90" s="185" t="s">
        <v>1334</v>
      </c>
      <c r="D90" s="175" t="s">
        <v>1099</v>
      </c>
      <c r="E90" s="176">
        <v>1</v>
      </c>
      <c r="F90" s="177"/>
      <c r="G90" s="178">
        <f t="shared" si="21"/>
        <v>0</v>
      </c>
      <c r="H90" s="177"/>
      <c r="I90" s="178">
        <f t="shared" si="22"/>
        <v>0</v>
      </c>
      <c r="J90" s="177"/>
      <c r="K90" s="178">
        <f t="shared" si="23"/>
        <v>0</v>
      </c>
      <c r="L90" s="178">
        <v>21</v>
      </c>
      <c r="M90" s="178">
        <f t="shared" si="24"/>
        <v>0</v>
      </c>
      <c r="N90" s="178">
        <v>0</v>
      </c>
      <c r="O90" s="178">
        <f t="shared" si="25"/>
        <v>0</v>
      </c>
      <c r="P90" s="178">
        <v>0</v>
      </c>
      <c r="Q90" s="178">
        <f t="shared" si="26"/>
        <v>0</v>
      </c>
      <c r="R90" s="178"/>
      <c r="S90" s="178" t="s">
        <v>181</v>
      </c>
      <c r="T90" s="179" t="s">
        <v>182</v>
      </c>
      <c r="U90" s="156">
        <v>0</v>
      </c>
      <c r="V90" s="156">
        <f t="shared" si="27"/>
        <v>0</v>
      </c>
      <c r="W90" s="156"/>
      <c r="X90" s="156" t="s">
        <v>183</v>
      </c>
      <c r="Y90" s="147"/>
      <c r="Z90" s="147"/>
      <c r="AA90" s="147"/>
      <c r="AB90" s="147"/>
      <c r="AC90" s="147"/>
      <c r="AD90" s="147"/>
      <c r="AE90" s="147"/>
      <c r="AF90" s="147"/>
      <c r="AG90" s="147" t="s">
        <v>184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3">
        <v>56</v>
      </c>
      <c r="B91" s="174" t="s">
        <v>1335</v>
      </c>
      <c r="C91" s="185" t="s">
        <v>1336</v>
      </c>
      <c r="D91" s="175" t="s">
        <v>1099</v>
      </c>
      <c r="E91" s="176">
        <v>1</v>
      </c>
      <c r="F91" s="177"/>
      <c r="G91" s="178">
        <f t="shared" si="21"/>
        <v>0</v>
      </c>
      <c r="H91" s="177"/>
      <c r="I91" s="178">
        <f t="shared" si="22"/>
        <v>0</v>
      </c>
      <c r="J91" s="177"/>
      <c r="K91" s="178">
        <f t="shared" si="23"/>
        <v>0</v>
      </c>
      <c r="L91" s="178">
        <v>21</v>
      </c>
      <c r="M91" s="178">
        <f t="shared" si="24"/>
        <v>0</v>
      </c>
      <c r="N91" s="178">
        <v>0</v>
      </c>
      <c r="O91" s="178">
        <f t="shared" si="25"/>
        <v>0</v>
      </c>
      <c r="P91" s="178">
        <v>0</v>
      </c>
      <c r="Q91" s="178">
        <f t="shared" si="26"/>
        <v>0</v>
      </c>
      <c r="R91" s="178"/>
      <c r="S91" s="178" t="s">
        <v>181</v>
      </c>
      <c r="T91" s="179" t="s">
        <v>182</v>
      </c>
      <c r="U91" s="156">
        <v>0</v>
      </c>
      <c r="V91" s="156">
        <f t="shared" si="27"/>
        <v>0</v>
      </c>
      <c r="W91" s="156"/>
      <c r="X91" s="156" t="s">
        <v>276</v>
      </c>
      <c r="Y91" s="147"/>
      <c r="Z91" s="147"/>
      <c r="AA91" s="147"/>
      <c r="AB91" s="147"/>
      <c r="AC91" s="147"/>
      <c r="AD91" s="147"/>
      <c r="AE91" s="147"/>
      <c r="AF91" s="147"/>
      <c r="AG91" s="147" t="s">
        <v>277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73">
        <v>57</v>
      </c>
      <c r="B92" s="174" t="s">
        <v>1337</v>
      </c>
      <c r="C92" s="185" t="s">
        <v>1338</v>
      </c>
      <c r="D92" s="175" t="s">
        <v>1099</v>
      </c>
      <c r="E92" s="176">
        <v>1</v>
      </c>
      <c r="F92" s="177"/>
      <c r="G92" s="178">
        <f t="shared" si="21"/>
        <v>0</v>
      </c>
      <c r="H92" s="177"/>
      <c r="I92" s="178">
        <f t="shared" si="22"/>
        <v>0</v>
      </c>
      <c r="J92" s="177"/>
      <c r="K92" s="178">
        <f t="shared" si="23"/>
        <v>0</v>
      </c>
      <c r="L92" s="178">
        <v>21</v>
      </c>
      <c r="M92" s="178">
        <f t="shared" si="24"/>
        <v>0</v>
      </c>
      <c r="N92" s="178">
        <v>0</v>
      </c>
      <c r="O92" s="178">
        <f t="shared" si="25"/>
        <v>0</v>
      </c>
      <c r="P92" s="178">
        <v>0</v>
      </c>
      <c r="Q92" s="178">
        <f t="shared" si="26"/>
        <v>0</v>
      </c>
      <c r="R92" s="178"/>
      <c r="S92" s="178" t="s">
        <v>181</v>
      </c>
      <c r="T92" s="179" t="s">
        <v>182</v>
      </c>
      <c r="U92" s="156">
        <v>0</v>
      </c>
      <c r="V92" s="156">
        <f t="shared" si="27"/>
        <v>0</v>
      </c>
      <c r="W92" s="156"/>
      <c r="X92" s="156" t="s">
        <v>276</v>
      </c>
      <c r="Y92" s="147"/>
      <c r="Z92" s="147"/>
      <c r="AA92" s="147"/>
      <c r="AB92" s="147"/>
      <c r="AC92" s="147"/>
      <c r="AD92" s="147"/>
      <c r="AE92" s="147"/>
      <c r="AF92" s="147"/>
      <c r="AG92" s="147" t="s">
        <v>277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3">
        <v>58</v>
      </c>
      <c r="B93" s="174" t="s">
        <v>1339</v>
      </c>
      <c r="C93" s="185" t="s">
        <v>1340</v>
      </c>
      <c r="D93" s="175" t="s">
        <v>1099</v>
      </c>
      <c r="E93" s="176">
        <v>1</v>
      </c>
      <c r="F93" s="177"/>
      <c r="G93" s="178">
        <f t="shared" si="21"/>
        <v>0</v>
      </c>
      <c r="H93" s="177"/>
      <c r="I93" s="178">
        <f t="shared" si="22"/>
        <v>0</v>
      </c>
      <c r="J93" s="177"/>
      <c r="K93" s="178">
        <f t="shared" si="23"/>
        <v>0</v>
      </c>
      <c r="L93" s="178">
        <v>21</v>
      </c>
      <c r="M93" s="178">
        <f t="shared" si="24"/>
        <v>0</v>
      </c>
      <c r="N93" s="178">
        <v>0</v>
      </c>
      <c r="O93" s="178">
        <f t="shared" si="25"/>
        <v>0</v>
      </c>
      <c r="P93" s="178">
        <v>0</v>
      </c>
      <c r="Q93" s="178">
        <f t="shared" si="26"/>
        <v>0</v>
      </c>
      <c r="R93" s="178"/>
      <c r="S93" s="178" t="s">
        <v>181</v>
      </c>
      <c r="T93" s="179" t="s">
        <v>182</v>
      </c>
      <c r="U93" s="156">
        <v>0</v>
      </c>
      <c r="V93" s="156">
        <f t="shared" si="27"/>
        <v>0</v>
      </c>
      <c r="W93" s="156"/>
      <c r="X93" s="156" t="s">
        <v>276</v>
      </c>
      <c r="Y93" s="147"/>
      <c r="Z93" s="147"/>
      <c r="AA93" s="147"/>
      <c r="AB93" s="147"/>
      <c r="AC93" s="147"/>
      <c r="AD93" s="147"/>
      <c r="AE93" s="147"/>
      <c r="AF93" s="147"/>
      <c r="AG93" s="147" t="s">
        <v>277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3">
        <v>59</v>
      </c>
      <c r="B94" s="174" t="s">
        <v>1341</v>
      </c>
      <c r="C94" s="185" t="s">
        <v>1138</v>
      </c>
      <c r="D94" s="175" t="s">
        <v>1099</v>
      </c>
      <c r="E94" s="176">
        <v>1</v>
      </c>
      <c r="F94" s="177"/>
      <c r="G94" s="178">
        <f t="shared" si="21"/>
        <v>0</v>
      </c>
      <c r="H94" s="177"/>
      <c r="I94" s="178">
        <f t="shared" si="22"/>
        <v>0</v>
      </c>
      <c r="J94" s="177"/>
      <c r="K94" s="178">
        <f t="shared" si="23"/>
        <v>0</v>
      </c>
      <c r="L94" s="178">
        <v>21</v>
      </c>
      <c r="M94" s="178">
        <f t="shared" si="24"/>
        <v>0</v>
      </c>
      <c r="N94" s="178">
        <v>0</v>
      </c>
      <c r="O94" s="178">
        <f t="shared" si="25"/>
        <v>0</v>
      </c>
      <c r="P94" s="178">
        <v>0</v>
      </c>
      <c r="Q94" s="178">
        <f t="shared" si="26"/>
        <v>0</v>
      </c>
      <c r="R94" s="178"/>
      <c r="S94" s="178" t="s">
        <v>181</v>
      </c>
      <c r="T94" s="179" t="s">
        <v>182</v>
      </c>
      <c r="U94" s="156">
        <v>0</v>
      </c>
      <c r="V94" s="156">
        <f t="shared" si="27"/>
        <v>0</v>
      </c>
      <c r="W94" s="156"/>
      <c r="X94" s="156" t="s">
        <v>1342</v>
      </c>
      <c r="Y94" s="147"/>
      <c r="Z94" s="147"/>
      <c r="AA94" s="147"/>
      <c r="AB94" s="147"/>
      <c r="AC94" s="147"/>
      <c r="AD94" s="147"/>
      <c r="AE94" s="147"/>
      <c r="AF94" s="147"/>
      <c r="AG94" s="147" t="s">
        <v>1343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73">
        <v>60</v>
      </c>
      <c r="B95" s="174" t="s">
        <v>1344</v>
      </c>
      <c r="C95" s="185" t="s">
        <v>1345</v>
      </c>
      <c r="D95" s="175" t="s">
        <v>1099</v>
      </c>
      <c r="E95" s="176">
        <v>1</v>
      </c>
      <c r="F95" s="177"/>
      <c r="G95" s="178">
        <f t="shared" si="21"/>
        <v>0</v>
      </c>
      <c r="H95" s="177"/>
      <c r="I95" s="178">
        <f t="shared" si="22"/>
        <v>0</v>
      </c>
      <c r="J95" s="177"/>
      <c r="K95" s="178">
        <f t="shared" si="23"/>
        <v>0</v>
      </c>
      <c r="L95" s="178">
        <v>21</v>
      </c>
      <c r="M95" s="178">
        <f t="shared" si="24"/>
        <v>0</v>
      </c>
      <c r="N95" s="178">
        <v>0</v>
      </c>
      <c r="O95" s="178">
        <f t="shared" si="25"/>
        <v>0</v>
      </c>
      <c r="P95" s="178">
        <v>0</v>
      </c>
      <c r="Q95" s="178">
        <f t="shared" si="26"/>
        <v>0</v>
      </c>
      <c r="R95" s="178"/>
      <c r="S95" s="178" t="s">
        <v>181</v>
      </c>
      <c r="T95" s="179" t="s">
        <v>182</v>
      </c>
      <c r="U95" s="156">
        <v>0</v>
      </c>
      <c r="V95" s="156">
        <f t="shared" si="27"/>
        <v>0</v>
      </c>
      <c r="W95" s="156"/>
      <c r="X95" s="156" t="s">
        <v>276</v>
      </c>
      <c r="Y95" s="147"/>
      <c r="Z95" s="147"/>
      <c r="AA95" s="147"/>
      <c r="AB95" s="147"/>
      <c r="AC95" s="147"/>
      <c r="AD95" s="147"/>
      <c r="AE95" s="147"/>
      <c r="AF95" s="147"/>
      <c r="AG95" s="147" t="s">
        <v>277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73">
        <v>61</v>
      </c>
      <c r="B96" s="174" t="s">
        <v>1346</v>
      </c>
      <c r="C96" s="185" t="s">
        <v>1347</v>
      </c>
      <c r="D96" s="175" t="s">
        <v>1099</v>
      </c>
      <c r="E96" s="176">
        <v>1</v>
      </c>
      <c r="F96" s="177"/>
      <c r="G96" s="178">
        <f t="shared" si="21"/>
        <v>0</v>
      </c>
      <c r="H96" s="177"/>
      <c r="I96" s="178">
        <f t="shared" si="22"/>
        <v>0</v>
      </c>
      <c r="J96" s="177"/>
      <c r="K96" s="178">
        <f t="shared" si="23"/>
        <v>0</v>
      </c>
      <c r="L96" s="178">
        <v>21</v>
      </c>
      <c r="M96" s="178">
        <f t="shared" si="24"/>
        <v>0</v>
      </c>
      <c r="N96" s="178">
        <v>0</v>
      </c>
      <c r="O96" s="178">
        <f t="shared" si="25"/>
        <v>0</v>
      </c>
      <c r="P96" s="178">
        <v>0</v>
      </c>
      <c r="Q96" s="178">
        <f t="shared" si="26"/>
        <v>0</v>
      </c>
      <c r="R96" s="178"/>
      <c r="S96" s="178" t="s">
        <v>181</v>
      </c>
      <c r="T96" s="179" t="s">
        <v>182</v>
      </c>
      <c r="U96" s="156">
        <v>0</v>
      </c>
      <c r="V96" s="156">
        <f t="shared" si="27"/>
        <v>0</v>
      </c>
      <c r="W96" s="156"/>
      <c r="X96" s="156" t="s">
        <v>276</v>
      </c>
      <c r="Y96" s="147"/>
      <c r="Z96" s="147"/>
      <c r="AA96" s="147"/>
      <c r="AB96" s="147"/>
      <c r="AC96" s="147"/>
      <c r="AD96" s="147"/>
      <c r="AE96" s="147"/>
      <c r="AF96" s="147"/>
      <c r="AG96" s="147" t="s">
        <v>277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3">
        <v>62</v>
      </c>
      <c r="B97" s="174" t="s">
        <v>1348</v>
      </c>
      <c r="C97" s="185" t="s">
        <v>1349</v>
      </c>
      <c r="D97" s="175" t="s">
        <v>1099</v>
      </c>
      <c r="E97" s="176">
        <v>1</v>
      </c>
      <c r="F97" s="177"/>
      <c r="G97" s="178">
        <f t="shared" si="21"/>
        <v>0</v>
      </c>
      <c r="H97" s="177"/>
      <c r="I97" s="178">
        <f t="shared" si="22"/>
        <v>0</v>
      </c>
      <c r="J97" s="177"/>
      <c r="K97" s="178">
        <f t="shared" si="23"/>
        <v>0</v>
      </c>
      <c r="L97" s="178">
        <v>21</v>
      </c>
      <c r="M97" s="178">
        <f t="shared" si="24"/>
        <v>0</v>
      </c>
      <c r="N97" s="178">
        <v>0</v>
      </c>
      <c r="O97" s="178">
        <f t="shared" si="25"/>
        <v>0</v>
      </c>
      <c r="P97" s="178">
        <v>0</v>
      </c>
      <c r="Q97" s="178">
        <f t="shared" si="26"/>
        <v>0</v>
      </c>
      <c r="R97" s="178"/>
      <c r="S97" s="178" t="s">
        <v>181</v>
      </c>
      <c r="T97" s="179" t="s">
        <v>182</v>
      </c>
      <c r="U97" s="156">
        <v>0</v>
      </c>
      <c r="V97" s="156">
        <f t="shared" si="27"/>
        <v>0</v>
      </c>
      <c r="W97" s="156"/>
      <c r="X97" s="156" t="s">
        <v>276</v>
      </c>
      <c r="Y97" s="147"/>
      <c r="Z97" s="147"/>
      <c r="AA97" s="147"/>
      <c r="AB97" s="147"/>
      <c r="AC97" s="147"/>
      <c r="AD97" s="147"/>
      <c r="AE97" s="147"/>
      <c r="AF97" s="147"/>
      <c r="AG97" s="147" t="s">
        <v>277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0" t="s">
        <v>176</v>
      </c>
      <c r="B98" s="161" t="s">
        <v>94</v>
      </c>
      <c r="C98" s="182" t="s">
        <v>95</v>
      </c>
      <c r="D98" s="162"/>
      <c r="E98" s="163"/>
      <c r="F98" s="164"/>
      <c r="G98" s="164">
        <f>SUMIF(AG99:AG99,"&lt;&gt;NOR",G99:G99)</f>
        <v>0</v>
      </c>
      <c r="H98" s="164"/>
      <c r="I98" s="164">
        <f>SUM(I99:I99)</f>
        <v>0</v>
      </c>
      <c r="J98" s="164"/>
      <c r="K98" s="164">
        <f>SUM(K99:K99)</f>
        <v>0</v>
      </c>
      <c r="L98" s="164"/>
      <c r="M98" s="164">
        <f>SUM(M99:M99)</f>
        <v>0</v>
      </c>
      <c r="N98" s="164"/>
      <c r="O98" s="164">
        <f>SUM(O99:O99)</f>
        <v>0</v>
      </c>
      <c r="P98" s="164"/>
      <c r="Q98" s="164">
        <f>SUM(Q99:Q99)</f>
        <v>0</v>
      </c>
      <c r="R98" s="164"/>
      <c r="S98" s="164"/>
      <c r="T98" s="165"/>
      <c r="U98" s="159"/>
      <c r="V98" s="159">
        <f>SUM(V99:V99)</f>
        <v>0</v>
      </c>
      <c r="W98" s="159"/>
      <c r="X98" s="159"/>
      <c r="AG98" t="s">
        <v>177</v>
      </c>
    </row>
    <row r="99" spans="1:60" outlineLevel="1" x14ac:dyDescent="0.2">
      <c r="A99" s="173">
        <v>63</v>
      </c>
      <c r="B99" s="174" t="s">
        <v>1350</v>
      </c>
      <c r="C99" s="185" t="s">
        <v>1351</v>
      </c>
      <c r="D99" s="175" t="s">
        <v>180</v>
      </c>
      <c r="E99" s="176">
        <v>1</v>
      </c>
      <c r="F99" s="177"/>
      <c r="G99" s="178">
        <f>ROUND(E99*F99,2)</f>
        <v>0</v>
      </c>
      <c r="H99" s="177"/>
      <c r="I99" s="178">
        <f>ROUND(E99*H99,2)</f>
        <v>0</v>
      </c>
      <c r="J99" s="177"/>
      <c r="K99" s="178">
        <f>ROUND(E99*J99,2)</f>
        <v>0</v>
      </c>
      <c r="L99" s="178">
        <v>21</v>
      </c>
      <c r="M99" s="178">
        <f>G99*(1+L99/100)</f>
        <v>0</v>
      </c>
      <c r="N99" s="178">
        <v>0</v>
      </c>
      <c r="O99" s="178">
        <f>ROUND(E99*N99,2)</f>
        <v>0</v>
      </c>
      <c r="P99" s="178">
        <v>0</v>
      </c>
      <c r="Q99" s="178">
        <f>ROUND(E99*P99,2)</f>
        <v>0</v>
      </c>
      <c r="R99" s="178"/>
      <c r="S99" s="178" t="s">
        <v>181</v>
      </c>
      <c r="T99" s="179" t="s">
        <v>182</v>
      </c>
      <c r="U99" s="156">
        <v>0</v>
      </c>
      <c r="V99" s="156">
        <f>ROUND(E99*U99,2)</f>
        <v>0</v>
      </c>
      <c r="W99" s="156"/>
      <c r="X99" s="156" t="s">
        <v>183</v>
      </c>
      <c r="Y99" s="147"/>
      <c r="Z99" s="147"/>
      <c r="AA99" s="147"/>
      <c r="AB99" s="147"/>
      <c r="AC99" s="147"/>
      <c r="AD99" s="147"/>
      <c r="AE99" s="147"/>
      <c r="AF99" s="147"/>
      <c r="AG99" s="147" t="s">
        <v>184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0" t="s">
        <v>176</v>
      </c>
      <c r="B100" s="161" t="s">
        <v>96</v>
      </c>
      <c r="C100" s="182" t="s">
        <v>97</v>
      </c>
      <c r="D100" s="162"/>
      <c r="E100" s="163"/>
      <c r="F100" s="164"/>
      <c r="G100" s="164">
        <f>SUMIF(AG101:AG102,"&lt;&gt;NOR",G101:G102)</f>
        <v>0</v>
      </c>
      <c r="H100" s="164"/>
      <c r="I100" s="164">
        <f>SUM(I101:I102)</f>
        <v>0</v>
      </c>
      <c r="J100" s="164"/>
      <c r="K100" s="164">
        <f>SUM(K101:K102)</f>
        <v>0</v>
      </c>
      <c r="L100" s="164"/>
      <c r="M100" s="164">
        <f>SUM(M101:M102)</f>
        <v>0</v>
      </c>
      <c r="N100" s="164"/>
      <c r="O100" s="164">
        <f>SUM(O101:O102)</f>
        <v>0</v>
      </c>
      <c r="P100" s="164"/>
      <c r="Q100" s="164">
        <f>SUM(Q101:Q102)</f>
        <v>0</v>
      </c>
      <c r="R100" s="164"/>
      <c r="S100" s="164"/>
      <c r="T100" s="165"/>
      <c r="U100" s="159"/>
      <c r="V100" s="159">
        <f>SUM(V101:V102)</f>
        <v>0</v>
      </c>
      <c r="W100" s="159"/>
      <c r="X100" s="159"/>
      <c r="AG100" t="s">
        <v>177</v>
      </c>
    </row>
    <row r="101" spans="1:60" outlineLevel="1" x14ac:dyDescent="0.2">
      <c r="A101" s="173">
        <v>64</v>
      </c>
      <c r="B101" s="174" t="s">
        <v>1352</v>
      </c>
      <c r="C101" s="185" t="s">
        <v>1353</v>
      </c>
      <c r="D101" s="175" t="s">
        <v>180</v>
      </c>
      <c r="E101" s="176">
        <v>42</v>
      </c>
      <c r="F101" s="177"/>
      <c r="G101" s="178">
        <f>ROUND(E101*F101,2)</f>
        <v>0</v>
      </c>
      <c r="H101" s="177"/>
      <c r="I101" s="178">
        <f>ROUND(E101*H101,2)</f>
        <v>0</v>
      </c>
      <c r="J101" s="177"/>
      <c r="K101" s="178">
        <f>ROUND(E101*J101,2)</f>
        <v>0</v>
      </c>
      <c r="L101" s="178">
        <v>21</v>
      </c>
      <c r="M101" s="178">
        <f>G101*(1+L101/100)</f>
        <v>0</v>
      </c>
      <c r="N101" s="178">
        <v>0</v>
      </c>
      <c r="O101" s="178">
        <f>ROUND(E101*N101,2)</f>
        <v>0</v>
      </c>
      <c r="P101" s="178">
        <v>0</v>
      </c>
      <c r="Q101" s="178">
        <f>ROUND(E101*P101,2)</f>
        <v>0</v>
      </c>
      <c r="R101" s="178"/>
      <c r="S101" s="178" t="s">
        <v>181</v>
      </c>
      <c r="T101" s="179" t="s">
        <v>182</v>
      </c>
      <c r="U101" s="156">
        <v>0</v>
      </c>
      <c r="V101" s="156">
        <f>ROUND(E101*U101,2)</f>
        <v>0</v>
      </c>
      <c r="W101" s="156"/>
      <c r="X101" s="156" t="s">
        <v>183</v>
      </c>
      <c r="Y101" s="147"/>
      <c r="Z101" s="147"/>
      <c r="AA101" s="147"/>
      <c r="AB101" s="147"/>
      <c r="AC101" s="147"/>
      <c r="AD101" s="147"/>
      <c r="AE101" s="147"/>
      <c r="AF101" s="147"/>
      <c r="AG101" s="147" t="s">
        <v>184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3">
        <v>65</v>
      </c>
      <c r="B102" s="174" t="s">
        <v>1354</v>
      </c>
      <c r="C102" s="185" t="s">
        <v>1355</v>
      </c>
      <c r="D102" s="175" t="s">
        <v>180</v>
      </c>
      <c r="E102" s="176">
        <v>14</v>
      </c>
      <c r="F102" s="177"/>
      <c r="G102" s="178">
        <f>ROUND(E102*F102,2)</f>
        <v>0</v>
      </c>
      <c r="H102" s="177"/>
      <c r="I102" s="178">
        <f>ROUND(E102*H102,2)</f>
        <v>0</v>
      </c>
      <c r="J102" s="177"/>
      <c r="K102" s="178">
        <f>ROUND(E102*J102,2)</f>
        <v>0</v>
      </c>
      <c r="L102" s="178">
        <v>21</v>
      </c>
      <c r="M102" s="178">
        <f>G102*(1+L102/100)</f>
        <v>0</v>
      </c>
      <c r="N102" s="178">
        <v>0</v>
      </c>
      <c r="O102" s="178">
        <f>ROUND(E102*N102,2)</f>
        <v>0</v>
      </c>
      <c r="P102" s="178">
        <v>0</v>
      </c>
      <c r="Q102" s="178">
        <f>ROUND(E102*P102,2)</f>
        <v>0</v>
      </c>
      <c r="R102" s="178"/>
      <c r="S102" s="178" t="s">
        <v>181</v>
      </c>
      <c r="T102" s="179" t="s">
        <v>182</v>
      </c>
      <c r="U102" s="156">
        <v>0</v>
      </c>
      <c r="V102" s="156">
        <f>ROUND(E102*U102,2)</f>
        <v>0</v>
      </c>
      <c r="W102" s="156"/>
      <c r="X102" s="156" t="s">
        <v>183</v>
      </c>
      <c r="Y102" s="147"/>
      <c r="Z102" s="147"/>
      <c r="AA102" s="147"/>
      <c r="AB102" s="147"/>
      <c r="AC102" s="147"/>
      <c r="AD102" s="147"/>
      <c r="AE102" s="147"/>
      <c r="AF102" s="147"/>
      <c r="AG102" s="147" t="s">
        <v>184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0" t="s">
        <v>176</v>
      </c>
      <c r="B103" s="161" t="s">
        <v>98</v>
      </c>
      <c r="C103" s="182" t="s">
        <v>99</v>
      </c>
      <c r="D103" s="162"/>
      <c r="E103" s="163"/>
      <c r="F103" s="164"/>
      <c r="G103" s="164">
        <f>SUMIF(AG104:AG110,"&lt;&gt;NOR",G104:G110)</f>
        <v>0</v>
      </c>
      <c r="H103" s="164"/>
      <c r="I103" s="164">
        <f>SUM(I104:I110)</f>
        <v>0</v>
      </c>
      <c r="J103" s="164"/>
      <c r="K103" s="164">
        <f>SUM(K104:K110)</f>
        <v>0</v>
      </c>
      <c r="L103" s="164"/>
      <c r="M103" s="164">
        <f>SUM(M104:M110)</f>
        <v>0</v>
      </c>
      <c r="N103" s="164"/>
      <c r="O103" s="164">
        <f>SUM(O104:O110)</f>
        <v>0</v>
      </c>
      <c r="P103" s="164"/>
      <c r="Q103" s="164">
        <f>SUM(Q104:Q110)</f>
        <v>0</v>
      </c>
      <c r="R103" s="164"/>
      <c r="S103" s="164"/>
      <c r="T103" s="165"/>
      <c r="U103" s="159"/>
      <c r="V103" s="159">
        <f>SUM(V104:V110)</f>
        <v>0</v>
      </c>
      <c r="W103" s="159"/>
      <c r="X103" s="159"/>
      <c r="AG103" t="s">
        <v>177</v>
      </c>
    </row>
    <row r="104" spans="1:60" outlineLevel="1" x14ac:dyDescent="0.2">
      <c r="A104" s="173">
        <v>66</v>
      </c>
      <c r="B104" s="174" t="s">
        <v>1356</v>
      </c>
      <c r="C104" s="185" t="s">
        <v>1357</v>
      </c>
      <c r="D104" s="175" t="s">
        <v>558</v>
      </c>
      <c r="E104" s="176">
        <v>200</v>
      </c>
      <c r="F104" s="177"/>
      <c r="G104" s="178">
        <f t="shared" ref="G104:G110" si="28">ROUND(E104*F104,2)</f>
        <v>0</v>
      </c>
      <c r="H104" s="177"/>
      <c r="I104" s="178">
        <f t="shared" ref="I104:I110" si="29">ROUND(E104*H104,2)</f>
        <v>0</v>
      </c>
      <c r="J104" s="177"/>
      <c r="K104" s="178">
        <f t="shared" ref="K104:K110" si="30">ROUND(E104*J104,2)</f>
        <v>0</v>
      </c>
      <c r="L104" s="178">
        <v>21</v>
      </c>
      <c r="M104" s="178">
        <f t="shared" ref="M104:M110" si="31">G104*(1+L104/100)</f>
        <v>0</v>
      </c>
      <c r="N104" s="178">
        <v>0</v>
      </c>
      <c r="O104" s="178">
        <f t="shared" ref="O104:O110" si="32">ROUND(E104*N104,2)</f>
        <v>0</v>
      </c>
      <c r="P104" s="178">
        <v>0</v>
      </c>
      <c r="Q104" s="178">
        <f t="shared" ref="Q104:Q110" si="33">ROUND(E104*P104,2)</f>
        <v>0</v>
      </c>
      <c r="R104" s="178"/>
      <c r="S104" s="178" t="s">
        <v>181</v>
      </c>
      <c r="T104" s="179" t="s">
        <v>182</v>
      </c>
      <c r="U104" s="156">
        <v>0</v>
      </c>
      <c r="V104" s="156">
        <f t="shared" ref="V104:V110" si="34">ROUND(E104*U104,2)</f>
        <v>0</v>
      </c>
      <c r="W104" s="156"/>
      <c r="X104" s="156" t="s">
        <v>276</v>
      </c>
      <c r="Y104" s="147"/>
      <c r="Z104" s="147"/>
      <c r="AA104" s="147"/>
      <c r="AB104" s="147"/>
      <c r="AC104" s="147"/>
      <c r="AD104" s="147"/>
      <c r="AE104" s="147"/>
      <c r="AF104" s="147"/>
      <c r="AG104" s="147" t="s">
        <v>277</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3">
        <v>67</v>
      </c>
      <c r="B105" s="174" t="s">
        <v>1358</v>
      </c>
      <c r="C105" s="185" t="s">
        <v>1359</v>
      </c>
      <c r="D105" s="175" t="s">
        <v>558</v>
      </c>
      <c r="E105" s="176">
        <v>50</v>
      </c>
      <c r="F105" s="177"/>
      <c r="G105" s="178">
        <f t="shared" si="28"/>
        <v>0</v>
      </c>
      <c r="H105" s="177"/>
      <c r="I105" s="178">
        <f t="shared" si="29"/>
        <v>0</v>
      </c>
      <c r="J105" s="177"/>
      <c r="K105" s="178">
        <f t="shared" si="30"/>
        <v>0</v>
      </c>
      <c r="L105" s="178">
        <v>21</v>
      </c>
      <c r="M105" s="178">
        <f t="shared" si="31"/>
        <v>0</v>
      </c>
      <c r="N105" s="178">
        <v>0</v>
      </c>
      <c r="O105" s="178">
        <f t="shared" si="32"/>
        <v>0</v>
      </c>
      <c r="P105" s="178">
        <v>0</v>
      </c>
      <c r="Q105" s="178">
        <f t="shared" si="33"/>
        <v>0</v>
      </c>
      <c r="R105" s="178"/>
      <c r="S105" s="178" t="s">
        <v>181</v>
      </c>
      <c r="T105" s="179" t="s">
        <v>182</v>
      </c>
      <c r="U105" s="156">
        <v>0</v>
      </c>
      <c r="V105" s="156">
        <f t="shared" si="34"/>
        <v>0</v>
      </c>
      <c r="W105" s="156"/>
      <c r="X105" s="156" t="s">
        <v>276</v>
      </c>
      <c r="Y105" s="147"/>
      <c r="Z105" s="147"/>
      <c r="AA105" s="147"/>
      <c r="AB105" s="147"/>
      <c r="AC105" s="147"/>
      <c r="AD105" s="147"/>
      <c r="AE105" s="147"/>
      <c r="AF105" s="147"/>
      <c r="AG105" s="147" t="s">
        <v>277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73">
        <v>68</v>
      </c>
      <c r="B106" s="174" t="s">
        <v>1360</v>
      </c>
      <c r="C106" s="185" t="s">
        <v>1361</v>
      </c>
      <c r="D106" s="175" t="s">
        <v>558</v>
      </c>
      <c r="E106" s="176">
        <v>10</v>
      </c>
      <c r="F106" s="177"/>
      <c r="G106" s="178">
        <f t="shared" si="28"/>
        <v>0</v>
      </c>
      <c r="H106" s="177"/>
      <c r="I106" s="178">
        <f t="shared" si="29"/>
        <v>0</v>
      </c>
      <c r="J106" s="177"/>
      <c r="K106" s="178">
        <f t="shared" si="30"/>
        <v>0</v>
      </c>
      <c r="L106" s="178">
        <v>21</v>
      </c>
      <c r="M106" s="178">
        <f t="shared" si="31"/>
        <v>0</v>
      </c>
      <c r="N106" s="178">
        <v>0</v>
      </c>
      <c r="O106" s="178">
        <f t="shared" si="32"/>
        <v>0</v>
      </c>
      <c r="P106" s="178">
        <v>0</v>
      </c>
      <c r="Q106" s="178">
        <f t="shared" si="33"/>
        <v>0</v>
      </c>
      <c r="R106" s="178"/>
      <c r="S106" s="178" t="s">
        <v>181</v>
      </c>
      <c r="T106" s="179" t="s">
        <v>182</v>
      </c>
      <c r="U106" s="156">
        <v>0</v>
      </c>
      <c r="V106" s="156">
        <f t="shared" si="34"/>
        <v>0</v>
      </c>
      <c r="W106" s="156"/>
      <c r="X106" s="156" t="s">
        <v>276</v>
      </c>
      <c r="Y106" s="147"/>
      <c r="Z106" s="147"/>
      <c r="AA106" s="147"/>
      <c r="AB106" s="147"/>
      <c r="AC106" s="147"/>
      <c r="AD106" s="147"/>
      <c r="AE106" s="147"/>
      <c r="AF106" s="147"/>
      <c r="AG106" s="147" t="s">
        <v>277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73">
        <v>69</v>
      </c>
      <c r="B107" s="174" t="s">
        <v>1362</v>
      </c>
      <c r="C107" s="185" t="s">
        <v>1363</v>
      </c>
      <c r="D107" s="175" t="s">
        <v>558</v>
      </c>
      <c r="E107" s="176">
        <v>50</v>
      </c>
      <c r="F107" s="177"/>
      <c r="G107" s="178">
        <f t="shared" si="28"/>
        <v>0</v>
      </c>
      <c r="H107" s="177"/>
      <c r="I107" s="178">
        <f t="shared" si="29"/>
        <v>0</v>
      </c>
      <c r="J107" s="177"/>
      <c r="K107" s="178">
        <f t="shared" si="30"/>
        <v>0</v>
      </c>
      <c r="L107" s="178">
        <v>21</v>
      </c>
      <c r="M107" s="178">
        <f t="shared" si="31"/>
        <v>0</v>
      </c>
      <c r="N107" s="178">
        <v>0</v>
      </c>
      <c r="O107" s="178">
        <f t="shared" si="32"/>
        <v>0</v>
      </c>
      <c r="P107" s="178">
        <v>0</v>
      </c>
      <c r="Q107" s="178">
        <f t="shared" si="33"/>
        <v>0</v>
      </c>
      <c r="R107" s="178"/>
      <c r="S107" s="178" t="s">
        <v>181</v>
      </c>
      <c r="T107" s="179" t="s">
        <v>182</v>
      </c>
      <c r="U107" s="156">
        <v>0</v>
      </c>
      <c r="V107" s="156">
        <f t="shared" si="34"/>
        <v>0</v>
      </c>
      <c r="W107" s="156"/>
      <c r="X107" s="156" t="s">
        <v>276</v>
      </c>
      <c r="Y107" s="147"/>
      <c r="Z107" s="147"/>
      <c r="AA107" s="147"/>
      <c r="AB107" s="147"/>
      <c r="AC107" s="147"/>
      <c r="AD107" s="147"/>
      <c r="AE107" s="147"/>
      <c r="AF107" s="147"/>
      <c r="AG107" s="147" t="s">
        <v>277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3">
        <v>70</v>
      </c>
      <c r="B108" s="174" t="s">
        <v>1364</v>
      </c>
      <c r="C108" s="185" t="s">
        <v>1365</v>
      </c>
      <c r="D108" s="175" t="s">
        <v>558</v>
      </c>
      <c r="E108" s="176">
        <v>10</v>
      </c>
      <c r="F108" s="177"/>
      <c r="G108" s="178">
        <f t="shared" si="28"/>
        <v>0</v>
      </c>
      <c r="H108" s="177"/>
      <c r="I108" s="178">
        <f t="shared" si="29"/>
        <v>0</v>
      </c>
      <c r="J108" s="177"/>
      <c r="K108" s="178">
        <f t="shared" si="30"/>
        <v>0</v>
      </c>
      <c r="L108" s="178">
        <v>21</v>
      </c>
      <c r="M108" s="178">
        <f t="shared" si="31"/>
        <v>0</v>
      </c>
      <c r="N108" s="178">
        <v>0</v>
      </c>
      <c r="O108" s="178">
        <f t="shared" si="32"/>
        <v>0</v>
      </c>
      <c r="P108" s="178">
        <v>0</v>
      </c>
      <c r="Q108" s="178">
        <f t="shared" si="33"/>
        <v>0</v>
      </c>
      <c r="R108" s="178"/>
      <c r="S108" s="178" t="s">
        <v>181</v>
      </c>
      <c r="T108" s="179" t="s">
        <v>182</v>
      </c>
      <c r="U108" s="156">
        <v>0</v>
      </c>
      <c r="V108" s="156">
        <f t="shared" si="34"/>
        <v>0</v>
      </c>
      <c r="W108" s="156"/>
      <c r="X108" s="156" t="s">
        <v>276</v>
      </c>
      <c r="Y108" s="147"/>
      <c r="Z108" s="147"/>
      <c r="AA108" s="147"/>
      <c r="AB108" s="147"/>
      <c r="AC108" s="147"/>
      <c r="AD108" s="147"/>
      <c r="AE108" s="147"/>
      <c r="AF108" s="147"/>
      <c r="AG108" s="147" t="s">
        <v>277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73">
        <v>71</v>
      </c>
      <c r="B109" s="174" t="s">
        <v>1366</v>
      </c>
      <c r="C109" s="185" t="s">
        <v>1367</v>
      </c>
      <c r="D109" s="175" t="s">
        <v>558</v>
      </c>
      <c r="E109" s="176">
        <v>25</v>
      </c>
      <c r="F109" s="177"/>
      <c r="G109" s="178">
        <f t="shared" si="28"/>
        <v>0</v>
      </c>
      <c r="H109" s="177"/>
      <c r="I109" s="178">
        <f t="shared" si="29"/>
        <v>0</v>
      </c>
      <c r="J109" s="177"/>
      <c r="K109" s="178">
        <f t="shared" si="30"/>
        <v>0</v>
      </c>
      <c r="L109" s="178">
        <v>21</v>
      </c>
      <c r="M109" s="178">
        <f t="shared" si="31"/>
        <v>0</v>
      </c>
      <c r="N109" s="178">
        <v>0</v>
      </c>
      <c r="O109" s="178">
        <f t="shared" si="32"/>
        <v>0</v>
      </c>
      <c r="P109" s="178">
        <v>0</v>
      </c>
      <c r="Q109" s="178">
        <f t="shared" si="33"/>
        <v>0</v>
      </c>
      <c r="R109" s="178"/>
      <c r="S109" s="178" t="s">
        <v>181</v>
      </c>
      <c r="T109" s="179" t="s">
        <v>182</v>
      </c>
      <c r="U109" s="156">
        <v>0</v>
      </c>
      <c r="V109" s="156">
        <f t="shared" si="34"/>
        <v>0</v>
      </c>
      <c r="W109" s="156"/>
      <c r="X109" s="156" t="s">
        <v>183</v>
      </c>
      <c r="Y109" s="147"/>
      <c r="Z109" s="147"/>
      <c r="AA109" s="147"/>
      <c r="AB109" s="147"/>
      <c r="AC109" s="147"/>
      <c r="AD109" s="147"/>
      <c r="AE109" s="147"/>
      <c r="AF109" s="147"/>
      <c r="AG109" s="147" t="s">
        <v>184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73">
        <v>72</v>
      </c>
      <c r="B110" s="174" t="s">
        <v>1368</v>
      </c>
      <c r="C110" s="185" t="s">
        <v>1369</v>
      </c>
      <c r="D110" s="175" t="s">
        <v>558</v>
      </c>
      <c r="E110" s="176">
        <v>50</v>
      </c>
      <c r="F110" s="177"/>
      <c r="G110" s="178">
        <f t="shared" si="28"/>
        <v>0</v>
      </c>
      <c r="H110" s="177"/>
      <c r="I110" s="178">
        <f t="shared" si="29"/>
        <v>0</v>
      </c>
      <c r="J110" s="177"/>
      <c r="K110" s="178">
        <f t="shared" si="30"/>
        <v>0</v>
      </c>
      <c r="L110" s="178">
        <v>21</v>
      </c>
      <c r="M110" s="178">
        <f t="shared" si="31"/>
        <v>0</v>
      </c>
      <c r="N110" s="178">
        <v>0</v>
      </c>
      <c r="O110" s="178">
        <f t="shared" si="32"/>
        <v>0</v>
      </c>
      <c r="P110" s="178">
        <v>0</v>
      </c>
      <c r="Q110" s="178">
        <f t="shared" si="33"/>
        <v>0</v>
      </c>
      <c r="R110" s="178"/>
      <c r="S110" s="178" t="s">
        <v>181</v>
      </c>
      <c r="T110" s="179" t="s">
        <v>182</v>
      </c>
      <c r="U110" s="156">
        <v>0</v>
      </c>
      <c r="V110" s="156">
        <f t="shared" si="34"/>
        <v>0</v>
      </c>
      <c r="W110" s="156"/>
      <c r="X110" s="156" t="s">
        <v>183</v>
      </c>
      <c r="Y110" s="147"/>
      <c r="Z110" s="147"/>
      <c r="AA110" s="147"/>
      <c r="AB110" s="147"/>
      <c r="AC110" s="147"/>
      <c r="AD110" s="147"/>
      <c r="AE110" s="147"/>
      <c r="AF110" s="147"/>
      <c r="AG110" s="147" t="s">
        <v>184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60" t="s">
        <v>176</v>
      </c>
      <c r="B111" s="161" t="s">
        <v>100</v>
      </c>
      <c r="C111" s="182" t="s">
        <v>101</v>
      </c>
      <c r="D111" s="162"/>
      <c r="E111" s="163"/>
      <c r="F111" s="164"/>
      <c r="G111" s="164">
        <f>SUMIF(AG112:AG117,"&lt;&gt;NOR",G112:G117)</f>
        <v>0</v>
      </c>
      <c r="H111" s="164"/>
      <c r="I111" s="164">
        <f>SUM(I112:I117)</f>
        <v>0</v>
      </c>
      <c r="J111" s="164"/>
      <c r="K111" s="164">
        <f>SUM(K112:K117)</f>
        <v>0</v>
      </c>
      <c r="L111" s="164"/>
      <c r="M111" s="164">
        <f>SUM(M112:M117)</f>
        <v>0</v>
      </c>
      <c r="N111" s="164"/>
      <c r="O111" s="164">
        <f>SUM(O112:O117)</f>
        <v>0</v>
      </c>
      <c r="P111" s="164"/>
      <c r="Q111" s="164">
        <f>SUM(Q112:Q117)</f>
        <v>0</v>
      </c>
      <c r="R111" s="164"/>
      <c r="S111" s="164"/>
      <c r="T111" s="165"/>
      <c r="U111" s="159"/>
      <c r="V111" s="159">
        <f>SUM(V112:V117)</f>
        <v>0</v>
      </c>
      <c r="W111" s="159"/>
      <c r="X111" s="159"/>
      <c r="AG111" t="s">
        <v>177</v>
      </c>
    </row>
    <row r="112" spans="1:60" outlineLevel="1" x14ac:dyDescent="0.2">
      <c r="A112" s="173">
        <v>73</v>
      </c>
      <c r="B112" s="174" t="s">
        <v>1298</v>
      </c>
      <c r="C112" s="185" t="s">
        <v>1370</v>
      </c>
      <c r="D112" s="175" t="s">
        <v>558</v>
      </c>
      <c r="E112" s="176">
        <v>65</v>
      </c>
      <c r="F112" s="177"/>
      <c r="G112" s="178">
        <f t="shared" ref="G112:G117" si="35">ROUND(E112*F112,2)</f>
        <v>0</v>
      </c>
      <c r="H112" s="177"/>
      <c r="I112" s="178">
        <f t="shared" ref="I112:I117" si="36">ROUND(E112*H112,2)</f>
        <v>0</v>
      </c>
      <c r="J112" s="177"/>
      <c r="K112" s="178">
        <f t="shared" ref="K112:K117" si="37">ROUND(E112*J112,2)</f>
        <v>0</v>
      </c>
      <c r="L112" s="178">
        <v>21</v>
      </c>
      <c r="M112" s="178">
        <f t="shared" ref="M112:M117" si="38">G112*(1+L112/100)</f>
        <v>0</v>
      </c>
      <c r="N112" s="178">
        <v>0</v>
      </c>
      <c r="O112" s="178">
        <f t="shared" ref="O112:O117" si="39">ROUND(E112*N112,2)</f>
        <v>0</v>
      </c>
      <c r="P112" s="178">
        <v>0</v>
      </c>
      <c r="Q112" s="178">
        <f t="shared" ref="Q112:Q117" si="40">ROUND(E112*P112,2)</f>
        <v>0</v>
      </c>
      <c r="R112" s="178"/>
      <c r="S112" s="178" t="s">
        <v>181</v>
      </c>
      <c r="T112" s="179" t="s">
        <v>182</v>
      </c>
      <c r="U112" s="156">
        <v>0</v>
      </c>
      <c r="V112" s="156">
        <f t="shared" ref="V112:V117" si="41">ROUND(E112*U112,2)</f>
        <v>0</v>
      </c>
      <c r="W112" s="156"/>
      <c r="X112" s="156" t="s">
        <v>1371</v>
      </c>
      <c r="Y112" s="147"/>
      <c r="Z112" s="147"/>
      <c r="AA112" s="147"/>
      <c r="AB112" s="147"/>
      <c r="AC112" s="147"/>
      <c r="AD112" s="147"/>
      <c r="AE112" s="147"/>
      <c r="AF112" s="147"/>
      <c r="AG112" s="147" t="s">
        <v>1372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3">
        <v>74</v>
      </c>
      <c r="B113" s="174" t="s">
        <v>1300</v>
      </c>
      <c r="C113" s="185" t="s">
        <v>1373</v>
      </c>
      <c r="D113" s="175" t="s">
        <v>558</v>
      </c>
      <c r="E113" s="176">
        <v>20</v>
      </c>
      <c r="F113" s="177"/>
      <c r="G113" s="178">
        <f t="shared" si="35"/>
        <v>0</v>
      </c>
      <c r="H113" s="177"/>
      <c r="I113" s="178">
        <f t="shared" si="36"/>
        <v>0</v>
      </c>
      <c r="J113" s="177"/>
      <c r="K113" s="178">
        <f t="shared" si="37"/>
        <v>0</v>
      </c>
      <c r="L113" s="178">
        <v>21</v>
      </c>
      <c r="M113" s="178">
        <f t="shared" si="38"/>
        <v>0</v>
      </c>
      <c r="N113" s="178">
        <v>0</v>
      </c>
      <c r="O113" s="178">
        <f t="shared" si="39"/>
        <v>0</v>
      </c>
      <c r="P113" s="178">
        <v>0</v>
      </c>
      <c r="Q113" s="178">
        <f t="shared" si="40"/>
        <v>0</v>
      </c>
      <c r="R113" s="178"/>
      <c r="S113" s="178" t="s">
        <v>181</v>
      </c>
      <c r="T113" s="179" t="s">
        <v>182</v>
      </c>
      <c r="U113" s="156">
        <v>0</v>
      </c>
      <c r="V113" s="156">
        <f t="shared" si="41"/>
        <v>0</v>
      </c>
      <c r="W113" s="156"/>
      <c r="X113" s="156" t="s">
        <v>1371</v>
      </c>
      <c r="Y113" s="147"/>
      <c r="Z113" s="147"/>
      <c r="AA113" s="147"/>
      <c r="AB113" s="147"/>
      <c r="AC113" s="147"/>
      <c r="AD113" s="147"/>
      <c r="AE113" s="147"/>
      <c r="AF113" s="147"/>
      <c r="AG113" s="147" t="s">
        <v>1372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3">
        <v>75</v>
      </c>
      <c r="B114" s="174" t="s">
        <v>1302</v>
      </c>
      <c r="C114" s="185" t="s">
        <v>1374</v>
      </c>
      <c r="D114" s="175" t="s">
        <v>558</v>
      </c>
      <c r="E114" s="176">
        <v>20</v>
      </c>
      <c r="F114" s="177"/>
      <c r="G114" s="178">
        <f t="shared" si="35"/>
        <v>0</v>
      </c>
      <c r="H114" s="177"/>
      <c r="I114" s="178">
        <f t="shared" si="36"/>
        <v>0</v>
      </c>
      <c r="J114" s="177"/>
      <c r="K114" s="178">
        <f t="shared" si="37"/>
        <v>0</v>
      </c>
      <c r="L114" s="178">
        <v>21</v>
      </c>
      <c r="M114" s="178">
        <f t="shared" si="38"/>
        <v>0</v>
      </c>
      <c r="N114" s="178">
        <v>0</v>
      </c>
      <c r="O114" s="178">
        <f t="shared" si="39"/>
        <v>0</v>
      </c>
      <c r="P114" s="178">
        <v>0</v>
      </c>
      <c r="Q114" s="178">
        <f t="shared" si="40"/>
        <v>0</v>
      </c>
      <c r="R114" s="178"/>
      <c r="S114" s="178" t="s">
        <v>181</v>
      </c>
      <c r="T114" s="179" t="s">
        <v>182</v>
      </c>
      <c r="U114" s="156">
        <v>0</v>
      </c>
      <c r="V114" s="156">
        <f t="shared" si="41"/>
        <v>0</v>
      </c>
      <c r="W114" s="156"/>
      <c r="X114" s="156" t="s">
        <v>1371</v>
      </c>
      <c r="Y114" s="147"/>
      <c r="Z114" s="147"/>
      <c r="AA114" s="147"/>
      <c r="AB114" s="147"/>
      <c r="AC114" s="147"/>
      <c r="AD114" s="147"/>
      <c r="AE114" s="147"/>
      <c r="AF114" s="147"/>
      <c r="AG114" s="147" t="s">
        <v>1372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3">
        <v>76</v>
      </c>
      <c r="B115" s="174" t="s">
        <v>1304</v>
      </c>
      <c r="C115" s="185" t="s">
        <v>1375</v>
      </c>
      <c r="D115" s="175" t="s">
        <v>558</v>
      </c>
      <c r="E115" s="176">
        <v>10</v>
      </c>
      <c r="F115" s="177"/>
      <c r="G115" s="178">
        <f t="shared" si="35"/>
        <v>0</v>
      </c>
      <c r="H115" s="177"/>
      <c r="I115" s="178">
        <f t="shared" si="36"/>
        <v>0</v>
      </c>
      <c r="J115" s="177"/>
      <c r="K115" s="178">
        <f t="shared" si="37"/>
        <v>0</v>
      </c>
      <c r="L115" s="178">
        <v>21</v>
      </c>
      <c r="M115" s="178">
        <f t="shared" si="38"/>
        <v>0</v>
      </c>
      <c r="N115" s="178">
        <v>0</v>
      </c>
      <c r="O115" s="178">
        <f t="shared" si="39"/>
        <v>0</v>
      </c>
      <c r="P115" s="178">
        <v>0</v>
      </c>
      <c r="Q115" s="178">
        <f t="shared" si="40"/>
        <v>0</v>
      </c>
      <c r="R115" s="178"/>
      <c r="S115" s="178" t="s">
        <v>181</v>
      </c>
      <c r="T115" s="179" t="s">
        <v>182</v>
      </c>
      <c r="U115" s="156">
        <v>0</v>
      </c>
      <c r="V115" s="156">
        <f t="shared" si="41"/>
        <v>0</v>
      </c>
      <c r="W115" s="156"/>
      <c r="X115" s="156" t="s">
        <v>1371</v>
      </c>
      <c r="Y115" s="147"/>
      <c r="Z115" s="147"/>
      <c r="AA115" s="147"/>
      <c r="AB115" s="147"/>
      <c r="AC115" s="147"/>
      <c r="AD115" s="147"/>
      <c r="AE115" s="147"/>
      <c r="AF115" s="147"/>
      <c r="AG115" s="147" t="s">
        <v>1372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3">
        <v>77</v>
      </c>
      <c r="B116" s="174" t="s">
        <v>1306</v>
      </c>
      <c r="C116" s="185" t="s">
        <v>1376</v>
      </c>
      <c r="D116" s="175" t="s">
        <v>558</v>
      </c>
      <c r="E116" s="176">
        <v>10</v>
      </c>
      <c r="F116" s="177"/>
      <c r="G116" s="178">
        <f t="shared" si="35"/>
        <v>0</v>
      </c>
      <c r="H116" s="177"/>
      <c r="I116" s="178">
        <f t="shared" si="36"/>
        <v>0</v>
      </c>
      <c r="J116" s="177"/>
      <c r="K116" s="178">
        <f t="shared" si="37"/>
        <v>0</v>
      </c>
      <c r="L116" s="178">
        <v>21</v>
      </c>
      <c r="M116" s="178">
        <f t="shared" si="38"/>
        <v>0</v>
      </c>
      <c r="N116" s="178">
        <v>0</v>
      </c>
      <c r="O116" s="178">
        <f t="shared" si="39"/>
        <v>0</v>
      </c>
      <c r="P116" s="178">
        <v>0</v>
      </c>
      <c r="Q116" s="178">
        <f t="shared" si="40"/>
        <v>0</v>
      </c>
      <c r="R116" s="178"/>
      <c r="S116" s="178" t="s">
        <v>181</v>
      </c>
      <c r="T116" s="179" t="s">
        <v>182</v>
      </c>
      <c r="U116" s="156">
        <v>0</v>
      </c>
      <c r="V116" s="156">
        <f t="shared" si="41"/>
        <v>0</v>
      </c>
      <c r="W116" s="156"/>
      <c r="X116" s="156" t="s">
        <v>1371</v>
      </c>
      <c r="Y116" s="147"/>
      <c r="Z116" s="147"/>
      <c r="AA116" s="147"/>
      <c r="AB116" s="147"/>
      <c r="AC116" s="147"/>
      <c r="AD116" s="147"/>
      <c r="AE116" s="147"/>
      <c r="AF116" s="147"/>
      <c r="AG116" s="147" t="s">
        <v>1372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66">
        <v>78</v>
      </c>
      <c r="B117" s="167" t="s">
        <v>1308</v>
      </c>
      <c r="C117" s="183" t="s">
        <v>1377</v>
      </c>
      <c r="D117" s="168" t="s">
        <v>1099</v>
      </c>
      <c r="E117" s="169">
        <v>1</v>
      </c>
      <c r="F117" s="170"/>
      <c r="G117" s="171">
        <f t="shared" si="35"/>
        <v>0</v>
      </c>
      <c r="H117" s="170"/>
      <c r="I117" s="171">
        <f t="shared" si="36"/>
        <v>0</v>
      </c>
      <c r="J117" s="170"/>
      <c r="K117" s="171">
        <f t="shared" si="37"/>
        <v>0</v>
      </c>
      <c r="L117" s="171">
        <v>21</v>
      </c>
      <c r="M117" s="171">
        <f t="shared" si="38"/>
        <v>0</v>
      </c>
      <c r="N117" s="171">
        <v>0</v>
      </c>
      <c r="O117" s="171">
        <f t="shared" si="39"/>
        <v>0</v>
      </c>
      <c r="P117" s="171">
        <v>0</v>
      </c>
      <c r="Q117" s="171">
        <f t="shared" si="40"/>
        <v>0</v>
      </c>
      <c r="R117" s="171"/>
      <c r="S117" s="171" t="s">
        <v>181</v>
      </c>
      <c r="T117" s="172" t="s">
        <v>182</v>
      </c>
      <c r="U117" s="156">
        <v>0</v>
      </c>
      <c r="V117" s="156">
        <f t="shared" si="41"/>
        <v>0</v>
      </c>
      <c r="W117" s="156"/>
      <c r="X117" s="156" t="s">
        <v>1371</v>
      </c>
      <c r="Y117" s="147"/>
      <c r="Z117" s="147"/>
      <c r="AA117" s="147"/>
      <c r="AB117" s="147"/>
      <c r="AC117" s="147"/>
      <c r="AD117" s="147"/>
      <c r="AE117" s="147"/>
      <c r="AF117" s="147"/>
      <c r="AG117" s="147" t="s">
        <v>1372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86"/>
      <c r="D118" s="6"/>
      <c r="E118" s="3"/>
      <c r="F118" s="3"/>
      <c r="G118" s="3"/>
      <c r="H118" s="3"/>
      <c r="I118" s="3"/>
      <c r="J118" s="3"/>
      <c r="K118" s="3"/>
      <c r="L118" s="3"/>
      <c r="M118" s="3"/>
      <c r="N118" s="3"/>
      <c r="O118" s="3"/>
      <c r="P118" s="3"/>
      <c r="Q118" s="3"/>
      <c r="R118" s="3"/>
      <c r="S118" s="3"/>
      <c r="T118" s="3"/>
      <c r="U118" s="3"/>
      <c r="V118" s="3"/>
      <c r="W118" s="3"/>
      <c r="X118" s="3"/>
      <c r="AE118">
        <v>15</v>
      </c>
      <c r="AF118">
        <v>21</v>
      </c>
      <c r="AG118" t="s">
        <v>163</v>
      </c>
    </row>
    <row r="119" spans="1:60" x14ac:dyDescent="0.2">
      <c r="A119" s="150"/>
      <c r="B119" s="151" t="s">
        <v>29</v>
      </c>
      <c r="C119" s="187"/>
      <c r="D119" s="152"/>
      <c r="E119" s="153"/>
      <c r="F119" s="153"/>
      <c r="G119" s="181">
        <f>G8+G14+G23+G28+G47+G51+G61+G70+G81+G98+G100+G103+G111</f>
        <v>0</v>
      </c>
      <c r="H119" s="3"/>
      <c r="I119" s="3"/>
      <c r="J119" s="3"/>
      <c r="K119" s="3"/>
      <c r="L119" s="3"/>
      <c r="M119" s="3"/>
      <c r="N119" s="3"/>
      <c r="O119" s="3"/>
      <c r="P119" s="3"/>
      <c r="Q119" s="3"/>
      <c r="R119" s="3"/>
      <c r="S119" s="3"/>
      <c r="T119" s="3"/>
      <c r="U119" s="3"/>
      <c r="V119" s="3"/>
      <c r="W119" s="3"/>
      <c r="X119" s="3"/>
      <c r="AE119">
        <f>SUMIF(L7:L117,AE118,G7:G117)</f>
        <v>0</v>
      </c>
      <c r="AF119">
        <f>SUMIF(L7:L117,AF118,G7:G117)</f>
        <v>0</v>
      </c>
      <c r="AG119" t="s">
        <v>1154</v>
      </c>
    </row>
    <row r="120" spans="1:60" x14ac:dyDescent="0.2">
      <c r="C120" s="188"/>
      <c r="D120" s="10"/>
      <c r="AG120" t="s">
        <v>1155</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54iWdvk0OPKK5GdGR9StCfBwCsOUhgo4smp2lOrAdjrgqu7bKaOCtaD8/zJippDNjq+veE0QqEzRDF6hC/agg==" saltValue="IC4uj5bclmBu1f2DcvqewQ==" spinCount="100000" sheet="1"/>
  <mergeCells count="23">
    <mergeCell ref="C19:G19"/>
    <mergeCell ref="A1:G1"/>
    <mergeCell ref="C2:G2"/>
    <mergeCell ref="C3:G3"/>
    <mergeCell ref="C4:G4"/>
    <mergeCell ref="C18:G18"/>
    <mergeCell ref="C56:G56"/>
    <mergeCell ref="C20:G20"/>
    <mergeCell ref="C21:G21"/>
    <mergeCell ref="C22:G22"/>
    <mergeCell ref="C36:G36"/>
    <mergeCell ref="C37:G37"/>
    <mergeCell ref="C44:G44"/>
    <mergeCell ref="C49:G49"/>
    <mergeCell ref="C50:G50"/>
    <mergeCell ref="C53:G53"/>
    <mergeCell ref="C54:G54"/>
    <mergeCell ref="C55:G55"/>
    <mergeCell ref="C57:G57"/>
    <mergeCell ref="C59:G59"/>
    <mergeCell ref="C60:G60"/>
    <mergeCell ref="C66:G66"/>
    <mergeCell ref="C68:G6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01 D.1.1 Pol</vt:lpstr>
      <vt:lpstr>02 D.1.2 Pol</vt:lpstr>
      <vt:lpstr>03 D.1.3 Pol</vt:lpstr>
      <vt:lpstr>04 D.1.4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D.1.1 Pol'!Názvy_tisku</vt:lpstr>
      <vt:lpstr>'02 D.1.2 Pol'!Názvy_tisku</vt:lpstr>
      <vt:lpstr>'03 D.1.3 Pol'!Názvy_tisku</vt:lpstr>
      <vt:lpstr>'04 D.1.4 Pol'!Názvy_tisku</vt:lpstr>
      <vt:lpstr>oadresa</vt:lpstr>
      <vt:lpstr>Stavba!Objednatel</vt:lpstr>
      <vt:lpstr>Stavba!Objekt</vt:lpstr>
      <vt:lpstr>'01 D.1.1 Pol'!Oblast_tisku</vt:lpstr>
      <vt:lpstr>'02 D.1.2 Pol'!Oblast_tisku</vt:lpstr>
      <vt:lpstr>'03 D.1.3 Pol'!Oblast_tisku</vt:lpstr>
      <vt:lpstr>'04 D.1.4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Bastova</dc:creator>
  <cp:lastModifiedBy>Fujitsu</cp:lastModifiedBy>
  <cp:lastPrinted>2019-03-19T12:27:02Z</cp:lastPrinted>
  <dcterms:created xsi:type="dcterms:W3CDTF">2009-04-08T07:15:50Z</dcterms:created>
  <dcterms:modified xsi:type="dcterms:W3CDTF">2022-08-19T12:49:23Z</dcterms:modified>
</cp:coreProperties>
</file>