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ZAKÁZKY\2022\22-208-0000 Úprava měření plynu SŠT Znojmo\Projekt\"/>
    </mc:Choice>
  </mc:AlternateContent>
  <xr:revisionPtr revIDLastSave="0" documentId="13_ncr:1_{C41CEAE4-7977-4592-93B7-52458355942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PS1 PJ1.2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'PS1 PJ1.2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'PS1 PJ1.2 Pol'!$A$1:$X$58</definedName>
    <definedName name="_xlnm.Print_Area" localSheetId="0">Stavba!$A$1:$J$56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I54" i="1"/>
  <c r="I53" i="1"/>
  <c r="I52" i="1"/>
  <c r="I50" i="1"/>
  <c r="I49" i="1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V10" i="12"/>
  <c r="G11" i="12"/>
  <c r="I11" i="12"/>
  <c r="K11" i="12"/>
  <c r="K10" i="12" s="1"/>
  <c r="M11" i="12"/>
  <c r="M10" i="12" s="1"/>
  <c r="O11" i="12"/>
  <c r="O10" i="12" s="1"/>
  <c r="Q11" i="12"/>
  <c r="Q10" i="12" s="1"/>
  <c r="V11" i="12"/>
  <c r="G12" i="12"/>
  <c r="K12" i="12"/>
  <c r="M12" i="12"/>
  <c r="G13" i="12"/>
  <c r="I13" i="12"/>
  <c r="I12" i="12" s="1"/>
  <c r="K13" i="12"/>
  <c r="M13" i="12"/>
  <c r="O13" i="12"/>
  <c r="O12" i="12" s="1"/>
  <c r="Q13" i="12"/>
  <c r="Q12" i="12" s="1"/>
  <c r="V13" i="12"/>
  <c r="V12" i="12" s="1"/>
  <c r="G15" i="12"/>
  <c r="I15" i="12"/>
  <c r="I14" i="12" s="1"/>
  <c r="K15" i="12"/>
  <c r="M15" i="12"/>
  <c r="O15" i="12"/>
  <c r="Q15" i="12"/>
  <c r="V15" i="12"/>
  <c r="V14" i="12" s="1"/>
  <c r="G16" i="12"/>
  <c r="G14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K14" i="12" s="1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O14" i="12" s="1"/>
  <c r="Q21" i="12"/>
  <c r="V21" i="12"/>
  <c r="G22" i="12"/>
  <c r="M22" i="12" s="1"/>
  <c r="I22" i="12"/>
  <c r="K22" i="12"/>
  <c r="O22" i="12"/>
  <c r="Q22" i="12"/>
  <c r="Q14" i="12" s="1"/>
  <c r="V22" i="12"/>
  <c r="Q23" i="12"/>
  <c r="V23" i="12"/>
  <c r="G24" i="12"/>
  <c r="M24" i="12" s="1"/>
  <c r="I24" i="12"/>
  <c r="I23" i="12" s="1"/>
  <c r="K24" i="12"/>
  <c r="K23" i="12" s="1"/>
  <c r="O24" i="12"/>
  <c r="O23" i="12" s="1"/>
  <c r="Q24" i="12"/>
  <c r="V24" i="12"/>
  <c r="G25" i="12"/>
  <c r="G23" i="12" s="1"/>
  <c r="I51" i="1" s="1"/>
  <c r="I17" i="1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K28" i="12"/>
  <c r="M28" i="12"/>
  <c r="Q28" i="12"/>
  <c r="G29" i="12"/>
  <c r="I29" i="12"/>
  <c r="I28" i="12" s="1"/>
  <c r="K29" i="12"/>
  <c r="M29" i="12"/>
  <c r="O29" i="12"/>
  <c r="O28" i="12" s="1"/>
  <c r="Q29" i="12"/>
  <c r="V29" i="12"/>
  <c r="V28" i="12" s="1"/>
  <c r="G31" i="12"/>
  <c r="K31" i="12"/>
  <c r="O31" i="12"/>
  <c r="Q31" i="12"/>
  <c r="G32" i="12"/>
  <c r="I32" i="12"/>
  <c r="I31" i="12" s="1"/>
  <c r="K32" i="12"/>
  <c r="M32" i="12"/>
  <c r="O32" i="12"/>
  <c r="Q32" i="12"/>
  <c r="V32" i="12"/>
  <c r="V31" i="12" s="1"/>
  <c r="G34" i="12"/>
  <c r="M34" i="12" s="1"/>
  <c r="I34" i="12"/>
  <c r="K34" i="12"/>
  <c r="O34" i="12"/>
  <c r="Q34" i="12"/>
  <c r="V34" i="12"/>
  <c r="G35" i="12"/>
  <c r="K35" i="12"/>
  <c r="Q35" i="12"/>
  <c r="G36" i="12"/>
  <c r="M36" i="12" s="1"/>
  <c r="M35" i="12" s="1"/>
  <c r="I36" i="12"/>
  <c r="I35" i="12" s="1"/>
  <c r="K36" i="12"/>
  <c r="O36" i="12"/>
  <c r="O35" i="12" s="1"/>
  <c r="Q36" i="12"/>
  <c r="V36" i="12"/>
  <c r="V35" i="12" s="1"/>
  <c r="I37" i="12"/>
  <c r="K37" i="12"/>
  <c r="O37" i="12"/>
  <c r="Q37" i="12"/>
  <c r="G38" i="12"/>
  <c r="G37" i="12" s="1"/>
  <c r="I38" i="12"/>
  <c r="K38" i="12"/>
  <c r="M38" i="12"/>
  <c r="M37" i="12" s="1"/>
  <c r="O38" i="12"/>
  <c r="Q38" i="12"/>
  <c r="V38" i="12"/>
  <c r="V37" i="12" s="1"/>
  <c r="O40" i="12"/>
  <c r="G41" i="12"/>
  <c r="G40" i="12" s="1"/>
  <c r="I41" i="12"/>
  <c r="K41" i="12"/>
  <c r="K40" i="12" s="1"/>
  <c r="O41" i="12"/>
  <c r="Q41" i="12"/>
  <c r="Q40" i="12" s="1"/>
  <c r="V41" i="12"/>
  <c r="G42" i="12"/>
  <c r="I42" i="12"/>
  <c r="K42" i="12"/>
  <c r="M42" i="12"/>
  <c r="O42" i="12"/>
  <c r="Q42" i="12"/>
  <c r="V42" i="12"/>
  <c r="V40" i="12" s="1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I40" i="12" s="1"/>
  <c r="K46" i="12"/>
  <c r="O46" i="12"/>
  <c r="Q46" i="12"/>
  <c r="V46" i="12"/>
  <c r="AE48" i="12"/>
  <c r="F41" i="1" s="1"/>
  <c r="I20" i="1"/>
  <c r="I19" i="1"/>
  <c r="I18" i="1"/>
  <c r="I16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G48" i="12" l="1"/>
  <c r="F39" i="1"/>
  <c r="F40" i="1"/>
  <c r="I56" i="1"/>
  <c r="J49" i="1" s="1"/>
  <c r="M31" i="12"/>
  <c r="M41" i="12"/>
  <c r="M40" i="12" s="1"/>
  <c r="AF48" i="12"/>
  <c r="M16" i="12"/>
  <c r="M14" i="12" s="1"/>
  <c r="M25" i="12"/>
  <c r="M23" i="12" s="1"/>
  <c r="M9" i="12"/>
  <c r="M8" i="12" s="1"/>
  <c r="I21" i="1"/>
  <c r="J52" i="1" l="1"/>
  <c r="J51" i="1"/>
  <c r="G40" i="1"/>
  <c r="G39" i="1"/>
  <c r="G42" i="1" s="1"/>
  <c r="G25" i="1" s="1"/>
  <c r="G41" i="1"/>
  <c r="I41" i="1" s="1"/>
  <c r="J50" i="1"/>
  <c r="J56" i="1" s="1"/>
  <c r="J53" i="1"/>
  <c r="J54" i="1"/>
  <c r="I40" i="1"/>
  <c r="F42" i="1"/>
  <c r="G23" i="1" s="1"/>
  <c r="A27" i="1" s="1"/>
  <c r="G28" i="1" s="1"/>
  <c r="G27" i="1" s="1"/>
  <c r="G29" i="1" s="1"/>
  <c r="J55" i="1"/>
  <c r="A28" i="1" l="1"/>
  <c r="I39" i="1"/>
  <c r="I42" i="1" s="1"/>
  <c r="J41" i="1" l="1"/>
  <c r="J40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Kousal Tomáš</author>
  </authors>
  <commentList>
    <comment ref="S6" authorId="0" shapeId="0" xr:uid="{406FF62C-A081-444A-B089-34D3DF4F9E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C4A00C8-741C-44DA-82CA-48FAAA987D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<sst xmlns="http://schemas.openxmlformats.org/spreadsheetml/2006/main" count="365" uniqueCount="174">
  <si>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</si>
  <si>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</si>
  <si>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</si>
  <si>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</si>
  <si>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</si>
  <si>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</si>
  <si>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</si>
  <si>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</si>
  <si>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</si>
  <si>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</si>
  <si>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</si>
  <si>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</si>
  <si>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</si>
  <si>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</si>
  <si>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</si>
  <si>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</si>
  <si>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</si>
  <si>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</si>
  <si>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</si>
  <si>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</si>
  <si>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</si>
  <si>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</si>
  <si>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</si>
  <si>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</si>
  <si>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</si>
  <si>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</si>
  <si>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</si>
  <si>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</si>
  <si>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</si>
  <si>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</si>
  <si>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</si>
  <si>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</si>
  <si>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</si>
  <si>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</si>
  <si>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</si>
  <si>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</si>
  <si>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</si>
  <si>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</si>
  <si>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</si>
  <si>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</si>
  <si>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PJ1.2</t>
  </si>
  <si>
    <t>Rozvod plynu</t>
  </si>
  <si>
    <t>PS1</t>
  </si>
  <si>
    <t>Kotelna</t>
  </si>
  <si>
    <t>Objekt:</t>
  </si>
  <si>
    <t>Rozpočet:</t>
  </si>
  <si>
    <t>Z 22-208</t>
  </si>
  <si>
    <t>Úprava měření SŠT Znojmo</t>
  </si>
  <si>
    <t>Stavba</t>
  </si>
  <si>
    <t>Celkem za stavbu</t>
  </si>
  <si>
    <t>CZK</t>
  </si>
  <si>
    <t>Rekapitulace dílů</t>
  </si>
  <si>
    <t>Typ dílu</t>
  </si>
  <si>
    <t>900</t>
  </si>
  <si>
    <t>HZS</t>
  </si>
  <si>
    <t>723</t>
  </si>
  <si>
    <t>Vnitřní plynovod</t>
  </si>
  <si>
    <t>734</t>
  </si>
  <si>
    <t>Armatury</t>
  </si>
  <si>
    <t>783</t>
  </si>
  <si>
    <t>Nátěry</t>
  </si>
  <si>
    <t>M23</t>
  </si>
  <si>
    <t>Montáže potrubí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</si>
  <si>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</si>
  <si>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</si>
  <si>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</si>
  <si>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</si>
  <si>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</si>
  <si>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</si>
  <si>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</si>
  <si>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</si>
  <si>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</si>
  <si>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</si>
  <si>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</si>
  <si>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</si>
  <si>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</si>
  <si>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</si>
  <si>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</si>
  <si>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</si>
  <si>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</si>
  <si>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</si>
  <si>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</si>
  <si>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</si>
  <si>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</si>
  <si>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</si>
  <si>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</si>
  <si>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</si>
  <si>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</si>
  <si>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</si>
  <si>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</si>
  <si>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</si>
  <si>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</si>
  <si>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</si>
  <si>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901</t>
  </si>
  <si>
    <t>Úprava rozvodu plynu</t>
  </si>
  <si>
    <t>hod</t>
  </si>
  <si>
    <t>Vlastní</t>
  </si>
  <si>
    <t>Indiv</t>
  </si>
  <si>
    <t>POL10_</t>
  </si>
  <si>
    <t>723150804R00</t>
  </si>
  <si>
    <t>Demontáž potrubí ocel.hladkého svařovaného D 108</t>
  </si>
  <si>
    <t>m</t>
  </si>
  <si>
    <t>RTS 22/ I</t>
  </si>
  <si>
    <t>Práce</t>
  </si>
  <si>
    <t>POL1_</t>
  </si>
  <si>
    <t>723260817RXY</t>
  </si>
  <si>
    <t>Demontáž plynoměru G160</t>
  </si>
  <si>
    <t>kus</t>
  </si>
  <si>
    <t>723150312R00</t>
  </si>
  <si>
    <t>Potrubí ocelové hladké černé svařované D 57x2,9</t>
  </si>
  <si>
    <t>723150355R00</t>
  </si>
  <si>
    <t>Zhotovení redukce kováním přes 2 DN, DN 100/50</t>
  </si>
  <si>
    <t>723190907R00</t>
  </si>
  <si>
    <t>Odvzdušnění a napuštění plynového potrubí</t>
  </si>
  <si>
    <t>723190909R00</t>
  </si>
  <si>
    <t>Zkouška tlaková  plynového potrubí</t>
  </si>
  <si>
    <t>723239102XY</t>
  </si>
  <si>
    <t>Drobný montážní a spojovací materiál</t>
  </si>
  <si>
    <t>soubor</t>
  </si>
  <si>
    <t>R72311RXY</t>
  </si>
  <si>
    <t>Montáž ochozu s manostatem, včetně elektrického připojení</t>
  </si>
  <si>
    <t>kpl</t>
  </si>
  <si>
    <t>7231RXY</t>
  </si>
  <si>
    <t>Ochoz s manostatem pro DN50, 20 kPa, rozsah tlaku 0-63 kPa, 230V, 50 Hz, nevýbušné</t>
  </si>
  <si>
    <t>Specifikace</t>
  </si>
  <si>
    <t>POL3_</t>
  </si>
  <si>
    <t>998723101R00</t>
  </si>
  <si>
    <t>Přesun hmot pro vnitřní plynovod, výšky do 6 m</t>
  </si>
  <si>
    <t>t</t>
  </si>
  <si>
    <t>Přesun hmot</t>
  </si>
  <si>
    <t>POL7_</t>
  </si>
  <si>
    <t>734100812R00</t>
  </si>
  <si>
    <t>Demontáž armatur se dvěma přírubami do DN 100</t>
  </si>
  <si>
    <t>723235116R00</t>
  </si>
  <si>
    <t>Kohout kulový,vnitřní-vnitřní z. DN 50</t>
  </si>
  <si>
    <t>734494213R00</t>
  </si>
  <si>
    <t>Návarky s trubkovým závitem G 1/2</t>
  </si>
  <si>
    <t>998734101R00</t>
  </si>
  <si>
    <t>Přesun hmot pro armatury, výšky do 6 m</t>
  </si>
  <si>
    <t>783425250R00</t>
  </si>
  <si>
    <t>Nátěr syntet. potrubí do DN 100 mm Z +1x +1x email</t>
  </si>
  <si>
    <t>Odkaz na mn. položky pořadí 4 : 2,00000</t>
  </si>
  <si>
    <t>VV</t>
  </si>
  <si>
    <t>230030001R00</t>
  </si>
  <si>
    <t>Montáž trubních dílů přírubových do 5 kg</t>
  </si>
  <si>
    <t>Odkaz na mn. položky pořadí 18 : 2,00000</t>
  </si>
  <si>
    <t>31946407R</t>
  </si>
  <si>
    <t>Příruba přivařovací s krkem PN 16  DN 50 mm</t>
  </si>
  <si>
    <t>SPCM</t>
  </si>
  <si>
    <t>005231010R</t>
  </si>
  <si>
    <t>Revize plynu</t>
  </si>
  <si>
    <t>Soubor</t>
  </si>
  <si>
    <t>VRN</t>
  </si>
  <si>
    <t>POL99_8</t>
  </si>
  <si>
    <t>005124010R</t>
  </si>
  <si>
    <t>Koordinační činnost</t>
  </si>
  <si>
    <t>Koordinace stavebních a technologických dodávek stavby.</t>
  </si>
  <si>
    <t>POP</t>
  </si>
  <si>
    <t>005211010R</t>
  </si>
  <si>
    <t>Předání a převzetí staveniště</t>
  </si>
  <si>
    <t>005231040R</t>
  </si>
  <si>
    <t>Provozní řády</t>
  </si>
  <si>
    <t>Náklady zhotovitele na úpravu provozních řádů</t>
  </si>
  <si>
    <t>00524 R</t>
  </si>
  <si>
    <t>Předání a převzetí díla</t>
  </si>
  <si>
    <t>005241010R</t>
  </si>
  <si>
    <t>Dokumentace skutečného provedení</t>
  </si>
  <si>
    <t>00524RXY</t>
  </si>
  <si>
    <t>Doprava a ubytování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</si>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</sst>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8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K17" sqref="K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28" t="s">
        <v>173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23</v>
      </c>
      <c r="C2" s="78"/>
      <c r="D2" s="79" t="s">
        <v>46</v>
      </c>
      <c r="E2" s="234" t="s">
        <v>47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44</v>
      </c>
      <c r="C3" s="78"/>
      <c r="D3" s="81" t="s">
        <v>42</v>
      </c>
      <c r="E3" s="237" t="s">
        <v>43</v>
      </c>
      <c r="F3" s="238"/>
      <c r="G3" s="238"/>
      <c r="H3" s="238"/>
      <c r="I3" s="238"/>
      <c r="J3" s="239"/>
    </row>
    <row r="4" spans="1:15" ht="23.25" customHeight="1" x14ac:dyDescent="0.2">
      <c r="A4" s="76">
        <v>4536</v>
      </c>
      <c r="B4" s="82" t="s">
        <v>45</v>
      </c>
      <c r="C4" s="83"/>
      <c r="D4" s="84" t="s">
        <v>40</v>
      </c>
      <c r="E4" s="217" t="s">
        <v>41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22</v>
      </c>
      <c r="D5" s="222"/>
      <c r="E5" s="223"/>
      <c r="F5" s="223"/>
      <c r="G5" s="223"/>
      <c r="H5" s="18" t="s">
        <v>39</v>
      </c>
      <c r="I5" s="22"/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1"/>
      <c r="E11" s="241"/>
      <c r="F11" s="241"/>
      <c r="G11" s="241"/>
      <c r="H11" s="18" t="s">
        <v>39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35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40"/>
      <c r="F15" s="240"/>
      <c r="G15" s="242"/>
      <c r="H15" s="242"/>
      <c r="I15" s="242" t="s">
        <v>30</v>
      </c>
      <c r="J15" s="243"/>
    </row>
    <row r="16" spans="1:15" ht="23.25" customHeight="1" x14ac:dyDescent="0.2">
      <c r="A16" s="143" t="s">
        <v>25</v>
      </c>
      <c r="B16" s="38" t="s">
        <v>25</v>
      </c>
      <c r="C16" s="62"/>
      <c r="D16" s="63"/>
      <c r="E16" s="205"/>
      <c r="F16" s="206"/>
      <c r="G16" s="205"/>
      <c r="H16" s="206"/>
      <c r="I16" s="205">
        <f>SUMIF(F49:F55,A16,I49:I55)+SUMIF(F49:F55,"PSU",I49:I55)</f>
        <v>0</v>
      </c>
      <c r="J16" s="207"/>
    </row>
    <row r="17" spans="1:10" ht="23.25" customHeight="1" x14ac:dyDescent="0.2">
      <c r="A17" s="143" t="s">
        <v>26</v>
      </c>
      <c r="B17" s="38" t="s">
        <v>26</v>
      </c>
      <c r="C17" s="62"/>
      <c r="D17" s="63"/>
      <c r="E17" s="205"/>
      <c r="F17" s="206"/>
      <c r="G17" s="205"/>
      <c r="H17" s="206"/>
      <c r="I17" s="205">
        <f>SUMIF(F49:F55,A17,I49:I55)</f>
        <v>0</v>
      </c>
      <c r="J17" s="207"/>
    </row>
    <row r="18" spans="1:10" ht="23.25" customHeight="1" x14ac:dyDescent="0.2">
      <c r="A18" s="143" t="s">
        <v>27</v>
      </c>
      <c r="B18" s="38" t="s">
        <v>27</v>
      </c>
      <c r="C18" s="62"/>
      <c r="D18" s="63"/>
      <c r="E18" s="205"/>
      <c r="F18" s="206"/>
      <c r="G18" s="205"/>
      <c r="H18" s="206"/>
      <c r="I18" s="205">
        <f>SUMIF(F49:F55,A18,I49:I55)</f>
        <v>0</v>
      </c>
      <c r="J18" s="207"/>
    </row>
    <row r="19" spans="1:10" ht="23.25" customHeight="1" x14ac:dyDescent="0.2">
      <c r="A19" s="143" t="s">
        <v>63</v>
      </c>
      <c r="B19" s="38" t="s">
        <v>28</v>
      </c>
      <c r="C19" s="62"/>
      <c r="D19" s="63"/>
      <c r="E19" s="205"/>
      <c r="F19" s="206"/>
      <c r="G19" s="205"/>
      <c r="H19" s="206"/>
      <c r="I19" s="205">
        <f>SUMIF(F49:F55,A19,I49:I55)</f>
        <v>0</v>
      </c>
      <c r="J19" s="207"/>
    </row>
    <row r="20" spans="1:10" ht="23.25" customHeight="1" x14ac:dyDescent="0.2">
      <c r="A20" s="143" t="s">
        <v>64</v>
      </c>
      <c r="B20" s="38" t="s">
        <v>29</v>
      </c>
      <c r="C20" s="62"/>
      <c r="D20" s="63"/>
      <c r="E20" s="205"/>
      <c r="F20" s="206"/>
      <c r="G20" s="205"/>
      <c r="H20" s="206"/>
      <c r="I20" s="205">
        <f>SUMIF(F49:F55,A20,I49:I55)</f>
        <v>0</v>
      </c>
      <c r="J20" s="207"/>
    </row>
    <row r="21" spans="1:10" ht="23.25" customHeight="1" x14ac:dyDescent="0.2">
      <c r="A21" s="2"/>
      <c r="B21" s="48" t="s">
        <v>30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24</v>
      </c>
      <c r="C28" s="118"/>
      <c r="D28" s="118"/>
      <c r="E28" s="119"/>
      <c r="F28" s="120"/>
      <c r="G28" s="211">
        <f>A27</f>
        <v>0</v>
      </c>
      <c r="H28" s="211"/>
      <c r="I28" s="211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36</v>
      </c>
      <c r="C29" s="122"/>
      <c r="D29" s="122"/>
      <c r="E29" s="122"/>
      <c r="F29" s="123"/>
      <c r="G29" s="210">
        <f>ZakladDPHSni+DPHSni+ZakladDPHZakl+DPHZakl+Zaokrouhleni</f>
        <v>0</v>
      </c>
      <c r="H29" s="210"/>
      <c r="I29" s="210"/>
      <c r="J29" s="124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38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48</v>
      </c>
      <c r="C39" s="196"/>
      <c r="D39" s="196"/>
      <c r="E39" s="196"/>
      <c r="F39" s="101">
        <f>'PS1 PJ1.2 Pol'!AE48</f>
        <v>0</v>
      </c>
      <c r="G39" s="102">
        <f>'PS1 PJ1.2 Pol'!AF48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 t="s">
        <v>42</v>
      </c>
      <c r="C40" s="197" t="s">
        <v>43</v>
      </c>
      <c r="D40" s="197"/>
      <c r="E40" s="197"/>
      <c r="F40" s="107">
        <f>'PS1 PJ1.2 Pol'!AE48</f>
        <v>0</v>
      </c>
      <c r="G40" s="108">
        <f>'PS1 PJ1.2 Pol'!AF48</f>
        <v>0</v>
      </c>
      <c r="H40" s="108"/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89">
        <v>3</v>
      </c>
      <c r="B41" s="111" t="s">
        <v>40</v>
      </c>
      <c r="C41" s="196" t="s">
        <v>41</v>
      </c>
      <c r="D41" s="196"/>
      <c r="E41" s="196"/>
      <c r="F41" s="112">
        <f>'PS1 PJ1.2 Pol'!AE48</f>
        <v>0</v>
      </c>
      <c r="G41" s="103">
        <f>'PS1 PJ1.2 Pol'!AF48</f>
        <v>0</v>
      </c>
      <c r="H41" s="103"/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89"/>
      <c r="B42" s="198" t="s">
        <v>49</v>
      </c>
      <c r="C42" s="199"/>
      <c r="D42" s="199"/>
      <c r="E42" s="199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5" t="s">
        <v>51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52</v>
      </c>
      <c r="G48" s="132"/>
      <c r="H48" s="132"/>
      <c r="I48" s="132" t="s">
        <v>30</v>
      </c>
      <c r="J48" s="132" t="s">
        <v>0</v>
      </c>
    </row>
    <row r="49" spans="1:10" ht="36.75" customHeight="1" x14ac:dyDescent="0.2">
      <c r="A49" s="128"/>
      <c r="B49" s="133" t="s">
        <v>53</v>
      </c>
      <c r="C49" s="194" t="s">
        <v>54</v>
      </c>
      <c r="D49" s="195"/>
      <c r="E49" s="195"/>
      <c r="F49" s="139" t="s">
        <v>25</v>
      </c>
      <c r="G49" s="140"/>
      <c r="H49" s="140"/>
      <c r="I49" s="140">
        <f>'PS1 PJ1.2 Pol'!G8</f>
        <v>0</v>
      </c>
      <c r="J49" s="137" t="str">
        <f>IF(I56=0,"",I49/I56*100)</f>
        <v/>
      </c>
    </row>
    <row r="50" spans="1:10" ht="36.75" customHeight="1" x14ac:dyDescent="0.2">
      <c r="A50" s="128"/>
      <c r="B50" s="133" t="s">
        <v>55</v>
      </c>
      <c r="C50" s="194" t="s">
        <v>56</v>
      </c>
      <c r="D50" s="195"/>
      <c r="E50" s="195"/>
      <c r="F50" s="139" t="s">
        <v>26</v>
      </c>
      <c r="G50" s="140"/>
      <c r="H50" s="140"/>
      <c r="I50" s="140">
        <f>'PS1 PJ1.2 Pol'!G10+'PS1 PJ1.2 Pol'!G14</f>
        <v>0</v>
      </c>
      <c r="J50" s="137" t="str">
        <f>IF(I56=0,"",I50/I56*100)</f>
        <v/>
      </c>
    </row>
    <row r="51" spans="1:10" ht="36.75" customHeight="1" x14ac:dyDescent="0.2">
      <c r="A51" s="128"/>
      <c r="B51" s="133" t="s">
        <v>57</v>
      </c>
      <c r="C51" s="194" t="s">
        <v>58</v>
      </c>
      <c r="D51" s="195"/>
      <c r="E51" s="195"/>
      <c r="F51" s="139" t="s">
        <v>26</v>
      </c>
      <c r="G51" s="140"/>
      <c r="H51" s="140"/>
      <c r="I51" s="140">
        <f>'PS1 PJ1.2 Pol'!G12+'PS1 PJ1.2 Pol'!G23</f>
        <v>0</v>
      </c>
      <c r="J51" s="137" t="str">
        <f>IF(I56=0,"",I51/I56*100)</f>
        <v/>
      </c>
    </row>
    <row r="52" spans="1:10" ht="36.75" customHeight="1" x14ac:dyDescent="0.2">
      <c r="A52" s="128"/>
      <c r="B52" s="133" t="s">
        <v>59</v>
      </c>
      <c r="C52" s="194" t="s">
        <v>60</v>
      </c>
      <c r="D52" s="195"/>
      <c r="E52" s="195"/>
      <c r="F52" s="139" t="s">
        <v>26</v>
      </c>
      <c r="G52" s="140"/>
      <c r="H52" s="140"/>
      <c r="I52" s="140">
        <f>'PS1 PJ1.2 Pol'!G28</f>
        <v>0</v>
      </c>
      <c r="J52" s="137" t="str">
        <f>IF(I56=0,"",I52/I56*100)</f>
        <v/>
      </c>
    </row>
    <row r="53" spans="1:10" ht="36.75" customHeight="1" x14ac:dyDescent="0.2">
      <c r="A53" s="128"/>
      <c r="B53" s="133" t="s">
        <v>61</v>
      </c>
      <c r="C53" s="194" t="s">
        <v>62</v>
      </c>
      <c r="D53" s="195"/>
      <c r="E53" s="195"/>
      <c r="F53" s="139" t="s">
        <v>27</v>
      </c>
      <c r="G53" s="140"/>
      <c r="H53" s="140"/>
      <c r="I53" s="140">
        <f>'PS1 PJ1.2 Pol'!G31</f>
        <v>0</v>
      </c>
      <c r="J53" s="137" t="str">
        <f>IF(I56=0,"",I53/I56*100)</f>
        <v/>
      </c>
    </row>
    <row r="54" spans="1:10" ht="36.75" customHeight="1" x14ac:dyDescent="0.2">
      <c r="A54" s="128"/>
      <c r="B54" s="133" t="s">
        <v>63</v>
      </c>
      <c r="C54" s="194" t="s">
        <v>28</v>
      </c>
      <c r="D54" s="195"/>
      <c r="E54" s="195"/>
      <c r="F54" s="139" t="s">
        <v>63</v>
      </c>
      <c r="G54" s="140"/>
      <c r="H54" s="140"/>
      <c r="I54" s="140">
        <f>'PS1 PJ1.2 Pol'!G37</f>
        <v>0</v>
      </c>
      <c r="J54" s="137" t="str">
        <f>IF(I56=0,"",I54/I56*100)</f>
        <v/>
      </c>
    </row>
    <row r="55" spans="1:10" ht="36.75" customHeight="1" x14ac:dyDescent="0.2">
      <c r="A55" s="128"/>
      <c r="B55" s="133" t="s">
        <v>64</v>
      </c>
      <c r="C55" s="194" t="s">
        <v>29</v>
      </c>
      <c r="D55" s="195"/>
      <c r="E55" s="195"/>
      <c r="F55" s="139" t="s">
        <v>64</v>
      </c>
      <c r="G55" s="140"/>
      <c r="H55" s="140"/>
      <c r="I55" s="140">
        <f>'PS1 PJ1.2 Pol'!G35+'PS1 PJ1.2 Pol'!G40</f>
        <v>0</v>
      </c>
      <c r="J55" s="137" t="str">
        <f>IF(I56=0,"",I55/I56*100)</f>
        <v/>
      </c>
    </row>
    <row r="56" spans="1:10" ht="25.5" customHeight="1" x14ac:dyDescent="0.2">
      <c r="A56" s="129"/>
      <c r="B56" s="134" t="s">
        <v>1</v>
      </c>
      <c r="C56" s="135"/>
      <c r="D56" s="136"/>
      <c r="E56" s="136"/>
      <c r="F56" s="141"/>
      <c r="G56" s="142"/>
      <c r="H56" s="142"/>
      <c r="I56" s="142">
        <f>SUM(I49:I55)</f>
        <v>0</v>
      </c>
      <c r="J56" s="138">
        <f>SUM(J49:J55)</f>
        <v>0</v>
      </c>
    </row>
    <row r="57" spans="1:10" x14ac:dyDescent="0.2">
      <c r="F57" s="87"/>
      <c r="G57" s="87"/>
      <c r="H57" s="87"/>
      <c r="I57" s="87"/>
      <c r="J57" s="88"/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</sheetData>
  <sheetProtection algorithmName="SHA-512" hashValue="OpJPQAIf94IY8lbNM4RScrXaVonIw4R9BmUFIE5ooDGiUp1NwAZ943DMtTRSeLSw5r6uZgiWldVZOQG9uX2Z7A==" saltValue="Mv3i8mMCgTULYr3Tzb8O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EXydnF5wDGBQ83vdez0+90ZjHFFcy+kwRGeu7slirpzrg8fm4+QvqKzauLKeOMVNm4VG+qqMxTp7hb0qdQtmfg==" saltValue="byr9Ch8iualQR42nxvxr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044F-0387-48FA-BCD3-66EDAD47CC06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Y14" sqref="Y1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173</v>
      </c>
      <c r="B1" s="249"/>
      <c r="C1" s="249"/>
      <c r="D1" s="249"/>
      <c r="E1" s="249"/>
      <c r="F1" s="249"/>
      <c r="G1" s="249"/>
      <c r="AG1" t="s">
        <v>65</v>
      </c>
    </row>
    <row r="2" spans="1:60" ht="24.95" customHeight="1" x14ac:dyDescent="0.2">
      <c r="A2" s="144" t="s">
        <v>7</v>
      </c>
      <c r="B2" s="49" t="s">
        <v>46</v>
      </c>
      <c r="C2" s="250" t="s">
        <v>47</v>
      </c>
      <c r="D2" s="251"/>
      <c r="E2" s="251"/>
      <c r="F2" s="251"/>
      <c r="G2" s="252"/>
      <c r="AG2" t="s">
        <v>66</v>
      </c>
    </row>
    <row r="3" spans="1:60" ht="24.95" customHeight="1" x14ac:dyDescent="0.2">
      <c r="A3" s="144" t="s">
        <v>8</v>
      </c>
      <c r="B3" s="49" t="s">
        <v>42</v>
      </c>
      <c r="C3" s="250" t="s">
        <v>43</v>
      </c>
      <c r="D3" s="251"/>
      <c r="E3" s="251"/>
      <c r="F3" s="251"/>
      <c r="G3" s="252"/>
      <c r="AC3" s="126" t="s">
        <v>67</v>
      </c>
      <c r="AG3" t="s">
        <v>68</v>
      </c>
    </row>
    <row r="4" spans="1:60" ht="24.95" customHeight="1" x14ac:dyDescent="0.2">
      <c r="A4" s="145" t="s">
        <v>9</v>
      </c>
      <c r="B4" s="146" t="s">
        <v>40</v>
      </c>
      <c r="C4" s="253" t="s">
        <v>41</v>
      </c>
      <c r="D4" s="254"/>
      <c r="E4" s="254"/>
      <c r="F4" s="254"/>
      <c r="G4" s="255"/>
      <c r="AG4" t="s">
        <v>69</v>
      </c>
    </row>
    <row r="5" spans="1:60" x14ac:dyDescent="0.2">
      <c r="D5" s="10"/>
    </row>
    <row r="6" spans="1:60" ht="38.25" x14ac:dyDescent="0.2">
      <c r="A6" s="148" t="s">
        <v>70</v>
      </c>
      <c r="B6" s="150" t="s">
        <v>71</v>
      </c>
      <c r="C6" s="150" t="s">
        <v>72</v>
      </c>
      <c r="D6" s="149" t="s">
        <v>73</v>
      </c>
      <c r="E6" s="148" t="s">
        <v>74</v>
      </c>
      <c r="F6" s="147" t="s">
        <v>75</v>
      </c>
      <c r="G6" s="148" t="s">
        <v>30</v>
      </c>
      <c r="H6" s="151" t="s">
        <v>31</v>
      </c>
      <c r="I6" s="151" t="s">
        <v>76</v>
      </c>
      <c r="J6" s="151" t="s">
        <v>32</v>
      </c>
      <c r="K6" s="151" t="s">
        <v>77</v>
      </c>
      <c r="L6" s="151" t="s">
        <v>78</v>
      </c>
      <c r="M6" s="151" t="s">
        <v>79</v>
      </c>
      <c r="N6" s="151" t="s">
        <v>80</v>
      </c>
      <c r="O6" s="151" t="s">
        <v>81</v>
      </c>
      <c r="P6" s="151" t="s">
        <v>82</v>
      </c>
      <c r="Q6" s="151" t="s">
        <v>83</v>
      </c>
      <c r="R6" s="151" t="s">
        <v>84</v>
      </c>
      <c r="S6" s="151" t="s">
        <v>85</v>
      </c>
      <c r="T6" s="151" t="s">
        <v>86</v>
      </c>
      <c r="U6" s="151" t="s">
        <v>87</v>
      </c>
      <c r="V6" s="151" t="s">
        <v>88</v>
      </c>
      <c r="W6" s="151" t="s">
        <v>89</v>
      </c>
      <c r="X6" s="151" t="s">
        <v>90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8" t="s">
        <v>91</v>
      </c>
      <c r="B8" s="169" t="s">
        <v>53</v>
      </c>
      <c r="C8" s="187" t="s">
        <v>54</v>
      </c>
      <c r="D8" s="170"/>
      <c r="E8" s="171"/>
      <c r="F8" s="172"/>
      <c r="G8" s="173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7"/>
      <c r="S8" s="167"/>
      <c r="T8" s="167"/>
      <c r="U8" s="167"/>
      <c r="V8" s="167">
        <f>SUM(V9:V9)</f>
        <v>0</v>
      </c>
      <c r="W8" s="167"/>
      <c r="X8" s="167"/>
      <c r="AG8" t="s">
        <v>92</v>
      </c>
    </row>
    <row r="9" spans="1:60" outlineLevel="1" x14ac:dyDescent="0.2">
      <c r="A9" s="181">
        <v>1</v>
      </c>
      <c r="B9" s="182" t="s">
        <v>93</v>
      </c>
      <c r="C9" s="188" t="s">
        <v>94</v>
      </c>
      <c r="D9" s="183" t="s">
        <v>95</v>
      </c>
      <c r="E9" s="184">
        <v>8</v>
      </c>
      <c r="F9" s="185"/>
      <c r="G9" s="186">
        <f>ROUND(E9*F9,2)</f>
        <v>0</v>
      </c>
      <c r="H9" s="163"/>
      <c r="I9" s="162">
        <f>ROUND(E9*H9,2)</f>
        <v>0</v>
      </c>
      <c r="J9" s="163"/>
      <c r="K9" s="162">
        <f>ROUND(E9*J9,2)</f>
        <v>0</v>
      </c>
      <c r="L9" s="162">
        <v>21</v>
      </c>
      <c r="M9" s="162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2"/>
      <c r="S9" s="162" t="s">
        <v>96</v>
      </c>
      <c r="T9" s="162" t="s">
        <v>97</v>
      </c>
      <c r="U9" s="162">
        <v>0</v>
      </c>
      <c r="V9" s="162">
        <f>ROUND(E9*U9,2)</f>
        <v>0</v>
      </c>
      <c r="W9" s="162"/>
      <c r="X9" s="162" t="s">
        <v>54</v>
      </c>
      <c r="Y9" s="152"/>
      <c r="Z9" s="152"/>
      <c r="AA9" s="152"/>
      <c r="AB9" s="152"/>
      <c r="AC9" s="152"/>
      <c r="AD9" s="152"/>
      <c r="AE9" s="152"/>
      <c r="AF9" s="152"/>
      <c r="AG9" s="152" t="s">
        <v>98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8" t="s">
        <v>91</v>
      </c>
      <c r="B10" s="169" t="s">
        <v>55</v>
      </c>
      <c r="C10" s="187" t="s">
        <v>56</v>
      </c>
      <c r="D10" s="170"/>
      <c r="E10" s="171"/>
      <c r="F10" s="172"/>
      <c r="G10" s="173">
        <f>SUMIF(AG11:AG11,"&lt;&gt;NOR",G11:G11)</f>
        <v>0</v>
      </c>
      <c r="H10" s="167"/>
      <c r="I10" s="167">
        <f>SUM(I11:I11)</f>
        <v>0</v>
      </c>
      <c r="J10" s="167"/>
      <c r="K10" s="167">
        <f>SUM(K11:K11)</f>
        <v>0</v>
      </c>
      <c r="L10" s="167"/>
      <c r="M10" s="167">
        <f>SUM(M11:M11)</f>
        <v>0</v>
      </c>
      <c r="N10" s="166"/>
      <c r="O10" s="166">
        <f>SUM(O11:O11)</f>
        <v>0</v>
      </c>
      <c r="P10" s="166"/>
      <c r="Q10" s="166">
        <f>SUM(Q11:Q11)</f>
        <v>0.02</v>
      </c>
      <c r="R10" s="167"/>
      <c r="S10" s="167"/>
      <c r="T10" s="167"/>
      <c r="U10" s="167"/>
      <c r="V10" s="167">
        <f>SUM(V11:V11)</f>
        <v>0.11</v>
      </c>
      <c r="W10" s="167"/>
      <c r="X10" s="167"/>
      <c r="AG10" t="s">
        <v>92</v>
      </c>
    </row>
    <row r="11" spans="1:60" outlineLevel="1" x14ac:dyDescent="0.2">
      <c r="A11" s="181">
        <v>2</v>
      </c>
      <c r="B11" s="182" t="s">
        <v>99</v>
      </c>
      <c r="C11" s="188" t="s">
        <v>100</v>
      </c>
      <c r="D11" s="183" t="s">
        <v>101</v>
      </c>
      <c r="E11" s="184">
        <v>2</v>
      </c>
      <c r="F11" s="185"/>
      <c r="G11" s="186">
        <f>ROUND(E11*F11,2)</f>
        <v>0</v>
      </c>
      <c r="H11" s="163"/>
      <c r="I11" s="162">
        <f>ROUND(E11*H11,2)</f>
        <v>0</v>
      </c>
      <c r="J11" s="163"/>
      <c r="K11" s="162">
        <f>ROUND(E11*J11,2)</f>
        <v>0</v>
      </c>
      <c r="L11" s="162">
        <v>21</v>
      </c>
      <c r="M11" s="162">
        <f>G11*(1+L11/100)</f>
        <v>0</v>
      </c>
      <c r="N11" s="161">
        <v>3.5E-4</v>
      </c>
      <c r="O11" s="161">
        <f>ROUND(E11*N11,2)</f>
        <v>0</v>
      </c>
      <c r="P11" s="161">
        <v>9.8099999999999993E-3</v>
      </c>
      <c r="Q11" s="161">
        <f>ROUND(E11*P11,2)</f>
        <v>0.02</v>
      </c>
      <c r="R11" s="162"/>
      <c r="S11" s="162" t="s">
        <v>102</v>
      </c>
      <c r="T11" s="162" t="s">
        <v>102</v>
      </c>
      <c r="U11" s="162">
        <v>5.6000000000000001E-2</v>
      </c>
      <c r="V11" s="162">
        <f>ROUND(E11*U11,2)</f>
        <v>0.11</v>
      </c>
      <c r="W11" s="162"/>
      <c r="X11" s="162" t="s">
        <v>103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8" t="s">
        <v>91</v>
      </c>
      <c r="B12" s="169" t="s">
        <v>57</v>
      </c>
      <c r="C12" s="187" t="s">
        <v>58</v>
      </c>
      <c r="D12" s="170"/>
      <c r="E12" s="171"/>
      <c r="F12" s="172"/>
      <c r="G12" s="173">
        <f>SUMIF(AG13:AG13,"&lt;&gt;NOR",G13:G13)</f>
        <v>0</v>
      </c>
      <c r="H12" s="167"/>
      <c r="I12" s="167">
        <f>SUM(I13:I13)</f>
        <v>0</v>
      </c>
      <c r="J12" s="167"/>
      <c r="K12" s="167">
        <f>SUM(K13:K13)</f>
        <v>0</v>
      </c>
      <c r="L12" s="167"/>
      <c r="M12" s="167">
        <f>SUM(M13:M13)</f>
        <v>0</v>
      </c>
      <c r="N12" s="166"/>
      <c r="O12" s="166">
        <f>SUM(O13:O13)</f>
        <v>0.02</v>
      </c>
      <c r="P12" s="166"/>
      <c r="Q12" s="166">
        <f>SUM(Q13:Q13)</f>
        <v>0.09</v>
      </c>
      <c r="R12" s="167"/>
      <c r="S12" s="167"/>
      <c r="T12" s="167"/>
      <c r="U12" s="167"/>
      <c r="V12" s="167">
        <f>SUM(V13:V13)</f>
        <v>1.45</v>
      </c>
      <c r="W12" s="167"/>
      <c r="X12" s="167"/>
      <c r="AG12" t="s">
        <v>92</v>
      </c>
    </row>
    <row r="13" spans="1:60" outlineLevel="1" x14ac:dyDescent="0.2">
      <c r="A13" s="181">
        <v>3</v>
      </c>
      <c r="B13" s="182" t="s">
        <v>105</v>
      </c>
      <c r="C13" s="188" t="s">
        <v>106</v>
      </c>
      <c r="D13" s="183" t="s">
        <v>107</v>
      </c>
      <c r="E13" s="184">
        <v>1</v>
      </c>
      <c r="F13" s="185"/>
      <c r="G13" s="186">
        <f>ROUND(E13*F13,2)</f>
        <v>0</v>
      </c>
      <c r="H13" s="163"/>
      <c r="I13" s="162">
        <f>ROUND(E13*H13,2)</f>
        <v>0</v>
      </c>
      <c r="J13" s="163"/>
      <c r="K13" s="162">
        <f>ROUND(E13*J13,2)</f>
        <v>0</v>
      </c>
      <c r="L13" s="162">
        <v>21</v>
      </c>
      <c r="M13" s="162">
        <f>G13*(1+L13/100)</f>
        <v>0</v>
      </c>
      <c r="N13" s="161">
        <v>1.7680000000000001E-2</v>
      </c>
      <c r="O13" s="161">
        <f>ROUND(E13*N13,2)</f>
        <v>0.02</v>
      </c>
      <c r="P13" s="161">
        <v>8.5000000000000006E-2</v>
      </c>
      <c r="Q13" s="161">
        <f>ROUND(E13*P13,2)</f>
        <v>0.09</v>
      </c>
      <c r="R13" s="162"/>
      <c r="S13" s="162" t="s">
        <v>96</v>
      </c>
      <c r="T13" s="162" t="s">
        <v>102</v>
      </c>
      <c r="U13" s="162">
        <v>1.4470000000000001</v>
      </c>
      <c r="V13" s="162">
        <f>ROUND(E13*U13,2)</f>
        <v>1.45</v>
      </c>
      <c r="W13" s="162"/>
      <c r="X13" s="162" t="s">
        <v>103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8" t="s">
        <v>91</v>
      </c>
      <c r="B14" s="169" t="s">
        <v>55</v>
      </c>
      <c r="C14" s="187" t="s">
        <v>56</v>
      </c>
      <c r="D14" s="170"/>
      <c r="E14" s="171"/>
      <c r="F14" s="172"/>
      <c r="G14" s="173">
        <f>SUMIF(AG15:AG22,"&lt;&gt;NOR",G15:G22)</f>
        <v>0</v>
      </c>
      <c r="H14" s="167"/>
      <c r="I14" s="167">
        <f>SUM(I15:I22)</f>
        <v>0</v>
      </c>
      <c r="J14" s="167"/>
      <c r="K14" s="167">
        <f>SUM(K15:K22)</f>
        <v>0</v>
      </c>
      <c r="L14" s="167"/>
      <c r="M14" s="167">
        <f>SUM(M15:M22)</f>
        <v>0</v>
      </c>
      <c r="N14" s="166"/>
      <c r="O14" s="166">
        <f>SUM(O15:O22)</f>
        <v>0.03</v>
      </c>
      <c r="P14" s="166"/>
      <c r="Q14" s="166">
        <f>SUM(Q15:Q22)</f>
        <v>0</v>
      </c>
      <c r="R14" s="167"/>
      <c r="S14" s="167"/>
      <c r="T14" s="167"/>
      <c r="U14" s="167"/>
      <c r="V14" s="167">
        <f>SUM(V15:V22)</f>
        <v>6.0200000000000005</v>
      </c>
      <c r="W14" s="167"/>
      <c r="X14" s="167"/>
      <c r="AG14" t="s">
        <v>92</v>
      </c>
    </row>
    <row r="15" spans="1:60" outlineLevel="1" x14ac:dyDescent="0.2">
      <c r="A15" s="181">
        <v>4</v>
      </c>
      <c r="B15" s="182" t="s">
        <v>108</v>
      </c>
      <c r="C15" s="188" t="s">
        <v>109</v>
      </c>
      <c r="D15" s="183" t="s">
        <v>101</v>
      </c>
      <c r="E15" s="184">
        <v>2</v>
      </c>
      <c r="F15" s="185"/>
      <c r="G15" s="186">
        <f t="shared" ref="G15:G22" si="0">ROUND(E15*F15,2)</f>
        <v>0</v>
      </c>
      <c r="H15" s="163"/>
      <c r="I15" s="162">
        <f t="shared" ref="I15:I22" si="1">ROUND(E15*H15,2)</f>
        <v>0</v>
      </c>
      <c r="J15" s="163"/>
      <c r="K15" s="162">
        <f t="shared" ref="K15:K22" si="2">ROUND(E15*J15,2)</f>
        <v>0</v>
      </c>
      <c r="L15" s="162">
        <v>21</v>
      </c>
      <c r="M15" s="162">
        <f t="shared" ref="M15:M22" si="3">G15*(1+L15/100)</f>
        <v>0</v>
      </c>
      <c r="N15" s="161">
        <v>8.0599999999999995E-3</v>
      </c>
      <c r="O15" s="161">
        <f t="shared" ref="O15:O22" si="4">ROUND(E15*N15,2)</f>
        <v>0.02</v>
      </c>
      <c r="P15" s="161">
        <v>0</v>
      </c>
      <c r="Q15" s="161">
        <f t="shared" ref="Q15:Q22" si="5">ROUND(E15*P15,2)</f>
        <v>0</v>
      </c>
      <c r="R15" s="162"/>
      <c r="S15" s="162" t="s">
        <v>102</v>
      </c>
      <c r="T15" s="162" t="s">
        <v>97</v>
      </c>
      <c r="U15" s="162">
        <v>0.53700000000000003</v>
      </c>
      <c r="V15" s="162">
        <f t="shared" ref="V15:V22" si="6">ROUND(E15*U15,2)</f>
        <v>1.07</v>
      </c>
      <c r="W15" s="162"/>
      <c r="X15" s="162" t="s">
        <v>103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104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1">
        <v>5</v>
      </c>
      <c r="B16" s="182" t="s">
        <v>110</v>
      </c>
      <c r="C16" s="188" t="s">
        <v>111</v>
      </c>
      <c r="D16" s="183" t="s">
        <v>107</v>
      </c>
      <c r="E16" s="184">
        <v>2</v>
      </c>
      <c r="F16" s="185"/>
      <c r="G16" s="186">
        <f t="shared" si="0"/>
        <v>0</v>
      </c>
      <c r="H16" s="163"/>
      <c r="I16" s="162">
        <f t="shared" si="1"/>
        <v>0</v>
      </c>
      <c r="J16" s="163"/>
      <c r="K16" s="162">
        <f t="shared" si="2"/>
        <v>0</v>
      </c>
      <c r="L16" s="162">
        <v>21</v>
      </c>
      <c r="M16" s="162">
        <f t="shared" si="3"/>
        <v>0</v>
      </c>
      <c r="N16" s="161">
        <v>3.8300000000000001E-3</v>
      </c>
      <c r="O16" s="161">
        <f t="shared" si="4"/>
        <v>0.01</v>
      </c>
      <c r="P16" s="161">
        <v>0</v>
      </c>
      <c r="Q16" s="161">
        <f t="shared" si="5"/>
        <v>0</v>
      </c>
      <c r="R16" s="162"/>
      <c r="S16" s="162" t="s">
        <v>102</v>
      </c>
      <c r="T16" s="162" t="s">
        <v>102</v>
      </c>
      <c r="U16" s="162">
        <v>2.161</v>
      </c>
      <c r="V16" s="162">
        <f t="shared" si="6"/>
        <v>4.32</v>
      </c>
      <c r="W16" s="162"/>
      <c r="X16" s="162" t="s">
        <v>103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104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1">
        <v>6</v>
      </c>
      <c r="B17" s="182" t="s">
        <v>112</v>
      </c>
      <c r="C17" s="188" t="s">
        <v>113</v>
      </c>
      <c r="D17" s="183" t="s">
        <v>101</v>
      </c>
      <c r="E17" s="184">
        <v>2</v>
      </c>
      <c r="F17" s="185"/>
      <c r="G17" s="186">
        <f t="shared" si="0"/>
        <v>0</v>
      </c>
      <c r="H17" s="163"/>
      <c r="I17" s="162">
        <f t="shared" si="1"/>
        <v>0</v>
      </c>
      <c r="J17" s="163"/>
      <c r="K17" s="162">
        <f t="shared" si="2"/>
        <v>0</v>
      </c>
      <c r="L17" s="162">
        <v>21</v>
      </c>
      <c r="M17" s="162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2"/>
      <c r="S17" s="162" t="s">
        <v>102</v>
      </c>
      <c r="T17" s="162" t="s">
        <v>102</v>
      </c>
      <c r="U17" s="162">
        <v>6.2E-2</v>
      </c>
      <c r="V17" s="162">
        <f t="shared" si="6"/>
        <v>0.12</v>
      </c>
      <c r="W17" s="162"/>
      <c r="X17" s="162" t="s">
        <v>103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1">
        <v>7</v>
      </c>
      <c r="B18" s="182" t="s">
        <v>114</v>
      </c>
      <c r="C18" s="188" t="s">
        <v>115</v>
      </c>
      <c r="D18" s="183" t="s">
        <v>107</v>
      </c>
      <c r="E18" s="184">
        <v>1</v>
      </c>
      <c r="F18" s="185"/>
      <c r="G18" s="186">
        <f t="shared" si="0"/>
        <v>0</v>
      </c>
      <c r="H18" s="163"/>
      <c r="I18" s="162">
        <f t="shared" si="1"/>
        <v>0</v>
      </c>
      <c r="J18" s="163"/>
      <c r="K18" s="162">
        <f t="shared" si="2"/>
        <v>0</v>
      </c>
      <c r="L18" s="162">
        <v>21</v>
      </c>
      <c r="M18" s="162">
        <f t="shared" si="3"/>
        <v>0</v>
      </c>
      <c r="N18" s="161">
        <v>0</v>
      </c>
      <c r="O18" s="161">
        <f t="shared" si="4"/>
        <v>0</v>
      </c>
      <c r="P18" s="161">
        <v>0</v>
      </c>
      <c r="Q18" s="161">
        <f t="shared" si="5"/>
        <v>0</v>
      </c>
      <c r="R18" s="162"/>
      <c r="S18" s="162" t="s">
        <v>102</v>
      </c>
      <c r="T18" s="162" t="s">
        <v>102</v>
      </c>
      <c r="U18" s="162">
        <v>0.48199999999999998</v>
      </c>
      <c r="V18" s="162">
        <f t="shared" si="6"/>
        <v>0.48</v>
      </c>
      <c r="W18" s="162"/>
      <c r="X18" s="162" t="s">
        <v>103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104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1">
        <v>8</v>
      </c>
      <c r="B19" s="182" t="s">
        <v>116</v>
      </c>
      <c r="C19" s="188" t="s">
        <v>117</v>
      </c>
      <c r="D19" s="183" t="s">
        <v>118</v>
      </c>
      <c r="E19" s="184">
        <v>1</v>
      </c>
      <c r="F19" s="185"/>
      <c r="G19" s="186">
        <f t="shared" si="0"/>
        <v>0</v>
      </c>
      <c r="H19" s="163"/>
      <c r="I19" s="162">
        <f t="shared" si="1"/>
        <v>0</v>
      </c>
      <c r="J19" s="163"/>
      <c r="K19" s="162">
        <f t="shared" si="2"/>
        <v>0</v>
      </c>
      <c r="L19" s="162">
        <v>21</v>
      </c>
      <c r="M19" s="162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2"/>
      <c r="S19" s="162" t="s">
        <v>96</v>
      </c>
      <c r="T19" s="162" t="s">
        <v>97</v>
      </c>
      <c r="U19" s="162">
        <v>0</v>
      </c>
      <c r="V19" s="162">
        <f t="shared" si="6"/>
        <v>0</v>
      </c>
      <c r="W19" s="162"/>
      <c r="X19" s="162" t="s">
        <v>103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104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81">
        <v>9</v>
      </c>
      <c r="B20" s="182" t="s">
        <v>119</v>
      </c>
      <c r="C20" s="188" t="s">
        <v>120</v>
      </c>
      <c r="D20" s="183" t="s">
        <v>121</v>
      </c>
      <c r="E20" s="184">
        <v>1</v>
      </c>
      <c r="F20" s="185"/>
      <c r="G20" s="186">
        <f t="shared" si="0"/>
        <v>0</v>
      </c>
      <c r="H20" s="163"/>
      <c r="I20" s="162">
        <f t="shared" si="1"/>
        <v>0</v>
      </c>
      <c r="J20" s="163"/>
      <c r="K20" s="162">
        <f t="shared" si="2"/>
        <v>0</v>
      </c>
      <c r="L20" s="162">
        <v>21</v>
      </c>
      <c r="M20" s="162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2"/>
      <c r="S20" s="162" t="s">
        <v>96</v>
      </c>
      <c r="T20" s="162" t="s">
        <v>97</v>
      </c>
      <c r="U20" s="162">
        <v>0</v>
      </c>
      <c r="V20" s="162">
        <f t="shared" si="6"/>
        <v>0</v>
      </c>
      <c r="W20" s="162"/>
      <c r="X20" s="162" t="s">
        <v>103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104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81">
        <v>10</v>
      </c>
      <c r="B21" s="182" t="s">
        <v>122</v>
      </c>
      <c r="C21" s="188" t="s">
        <v>123</v>
      </c>
      <c r="D21" s="183" t="s">
        <v>121</v>
      </c>
      <c r="E21" s="184">
        <v>1</v>
      </c>
      <c r="F21" s="185"/>
      <c r="G21" s="186">
        <f t="shared" si="0"/>
        <v>0</v>
      </c>
      <c r="H21" s="163"/>
      <c r="I21" s="162">
        <f t="shared" si="1"/>
        <v>0</v>
      </c>
      <c r="J21" s="163"/>
      <c r="K21" s="162">
        <f t="shared" si="2"/>
        <v>0</v>
      </c>
      <c r="L21" s="162">
        <v>21</v>
      </c>
      <c r="M21" s="162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2"/>
      <c r="S21" s="162" t="s">
        <v>96</v>
      </c>
      <c r="T21" s="162" t="s">
        <v>97</v>
      </c>
      <c r="U21" s="162">
        <v>0</v>
      </c>
      <c r="V21" s="162">
        <f t="shared" si="6"/>
        <v>0</v>
      </c>
      <c r="W21" s="162"/>
      <c r="X21" s="162" t="s">
        <v>124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125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1">
        <v>11</v>
      </c>
      <c r="B22" s="182" t="s">
        <v>126</v>
      </c>
      <c r="C22" s="188" t="s">
        <v>127</v>
      </c>
      <c r="D22" s="183" t="s">
        <v>128</v>
      </c>
      <c r="E22" s="184">
        <v>2.4479999999999998E-2</v>
      </c>
      <c r="F22" s="185"/>
      <c r="G22" s="186">
        <f t="shared" si="0"/>
        <v>0</v>
      </c>
      <c r="H22" s="163"/>
      <c r="I22" s="162">
        <f t="shared" si="1"/>
        <v>0</v>
      </c>
      <c r="J22" s="163"/>
      <c r="K22" s="162">
        <f t="shared" si="2"/>
        <v>0</v>
      </c>
      <c r="L22" s="162">
        <v>21</v>
      </c>
      <c r="M22" s="162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2"/>
      <c r="S22" s="162" t="s">
        <v>102</v>
      </c>
      <c r="T22" s="162" t="s">
        <v>102</v>
      </c>
      <c r="U22" s="162">
        <v>1.333</v>
      </c>
      <c r="V22" s="162">
        <f t="shared" si="6"/>
        <v>0.03</v>
      </c>
      <c r="W22" s="162"/>
      <c r="X22" s="162" t="s">
        <v>129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130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8" t="s">
        <v>91</v>
      </c>
      <c r="B23" s="169" t="s">
        <v>57</v>
      </c>
      <c r="C23" s="187" t="s">
        <v>58</v>
      </c>
      <c r="D23" s="170"/>
      <c r="E23" s="171"/>
      <c r="F23" s="172"/>
      <c r="G23" s="173">
        <f>SUMIF(AG24:AG27,"&lt;&gt;NOR",G24:G27)</f>
        <v>0</v>
      </c>
      <c r="H23" s="167"/>
      <c r="I23" s="167">
        <f>SUM(I24:I27)</f>
        <v>0</v>
      </c>
      <c r="J23" s="167"/>
      <c r="K23" s="167">
        <f>SUM(K24:K27)</f>
        <v>0</v>
      </c>
      <c r="L23" s="167"/>
      <c r="M23" s="167">
        <f>SUM(M24:M27)</f>
        <v>0</v>
      </c>
      <c r="N23" s="166"/>
      <c r="O23" s="166">
        <f>SUM(O24:O27)</f>
        <v>0</v>
      </c>
      <c r="P23" s="166"/>
      <c r="Q23" s="166">
        <f>SUM(Q24:Q27)</f>
        <v>0.04</v>
      </c>
      <c r="R23" s="167"/>
      <c r="S23" s="167"/>
      <c r="T23" s="167"/>
      <c r="U23" s="167"/>
      <c r="V23" s="167">
        <f>SUM(V24:V27)</f>
        <v>1.74</v>
      </c>
      <c r="W23" s="167"/>
      <c r="X23" s="167"/>
      <c r="AG23" t="s">
        <v>92</v>
      </c>
    </row>
    <row r="24" spans="1:60" outlineLevel="1" x14ac:dyDescent="0.2">
      <c r="A24" s="181">
        <v>12</v>
      </c>
      <c r="B24" s="182" t="s">
        <v>131</v>
      </c>
      <c r="C24" s="188" t="s">
        <v>132</v>
      </c>
      <c r="D24" s="183" t="s">
        <v>107</v>
      </c>
      <c r="E24" s="184">
        <v>1</v>
      </c>
      <c r="F24" s="185"/>
      <c r="G24" s="186">
        <f>ROUND(E24*F24,2)</f>
        <v>0</v>
      </c>
      <c r="H24" s="163"/>
      <c r="I24" s="162">
        <f>ROUND(E24*H24,2)</f>
        <v>0</v>
      </c>
      <c r="J24" s="163"/>
      <c r="K24" s="162">
        <f>ROUND(E24*J24,2)</f>
        <v>0</v>
      </c>
      <c r="L24" s="162">
        <v>21</v>
      </c>
      <c r="M24" s="162">
        <f>G24*(1+L24/100)</f>
        <v>0</v>
      </c>
      <c r="N24" s="161">
        <v>2.0000000000000002E-5</v>
      </c>
      <c r="O24" s="161">
        <f>ROUND(E24*N24,2)</f>
        <v>0</v>
      </c>
      <c r="P24" s="161">
        <v>3.9E-2</v>
      </c>
      <c r="Q24" s="161">
        <f>ROUND(E24*P24,2)</f>
        <v>0.04</v>
      </c>
      <c r="R24" s="162"/>
      <c r="S24" s="162" t="s">
        <v>102</v>
      </c>
      <c r="T24" s="162" t="s">
        <v>102</v>
      </c>
      <c r="U24" s="162">
        <v>0.70699999999999996</v>
      </c>
      <c r="V24" s="162">
        <f>ROUND(E24*U24,2)</f>
        <v>0.71</v>
      </c>
      <c r="W24" s="162"/>
      <c r="X24" s="162" t="s">
        <v>103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104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1">
        <v>13</v>
      </c>
      <c r="B25" s="182" t="s">
        <v>133</v>
      </c>
      <c r="C25" s="188" t="s">
        <v>134</v>
      </c>
      <c r="D25" s="183" t="s">
        <v>107</v>
      </c>
      <c r="E25" s="184">
        <v>1</v>
      </c>
      <c r="F25" s="185"/>
      <c r="G25" s="186">
        <f>ROUND(E25*F25,2)</f>
        <v>0</v>
      </c>
      <c r="H25" s="163"/>
      <c r="I25" s="162">
        <f>ROUND(E25*H25,2)</f>
        <v>0</v>
      </c>
      <c r="J25" s="163"/>
      <c r="K25" s="162">
        <f>ROUND(E25*J25,2)</f>
        <v>0</v>
      </c>
      <c r="L25" s="162">
        <v>21</v>
      </c>
      <c r="M25" s="162">
        <f>G25*(1+L25/100)</f>
        <v>0</v>
      </c>
      <c r="N25" s="161">
        <v>2.16E-3</v>
      </c>
      <c r="O25" s="161">
        <f>ROUND(E25*N25,2)</f>
        <v>0</v>
      </c>
      <c r="P25" s="161">
        <v>0</v>
      </c>
      <c r="Q25" s="161">
        <f>ROUND(E25*P25,2)</f>
        <v>0</v>
      </c>
      <c r="R25" s="162"/>
      <c r="S25" s="162" t="s">
        <v>102</v>
      </c>
      <c r="T25" s="162" t="s">
        <v>102</v>
      </c>
      <c r="U25" s="162">
        <v>0.42399999999999999</v>
      </c>
      <c r="V25" s="162">
        <f>ROUND(E25*U25,2)</f>
        <v>0.42</v>
      </c>
      <c r="W25" s="162"/>
      <c r="X25" s="162" t="s">
        <v>103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104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1">
        <v>14</v>
      </c>
      <c r="B26" s="182" t="s">
        <v>135</v>
      </c>
      <c r="C26" s="188" t="s">
        <v>136</v>
      </c>
      <c r="D26" s="183" t="s">
        <v>107</v>
      </c>
      <c r="E26" s="184">
        <v>2</v>
      </c>
      <c r="F26" s="185"/>
      <c r="G26" s="186">
        <f>ROUND(E26*F26,2)</f>
        <v>0</v>
      </c>
      <c r="H26" s="163"/>
      <c r="I26" s="162">
        <f>ROUND(E26*H26,2)</f>
        <v>0</v>
      </c>
      <c r="J26" s="163"/>
      <c r="K26" s="162">
        <f>ROUND(E26*J26,2)</f>
        <v>0</v>
      </c>
      <c r="L26" s="162">
        <v>21</v>
      </c>
      <c r="M26" s="162">
        <f>G26*(1+L26/100)</f>
        <v>0</v>
      </c>
      <c r="N26" s="161">
        <v>2.4000000000000001E-4</v>
      </c>
      <c r="O26" s="161">
        <f>ROUND(E26*N26,2)</f>
        <v>0</v>
      </c>
      <c r="P26" s="161">
        <v>0</v>
      </c>
      <c r="Q26" s="161">
        <f>ROUND(E26*P26,2)</f>
        <v>0</v>
      </c>
      <c r="R26" s="162"/>
      <c r="S26" s="162" t="s">
        <v>102</v>
      </c>
      <c r="T26" s="162" t="s">
        <v>102</v>
      </c>
      <c r="U26" s="162">
        <v>0.27800000000000002</v>
      </c>
      <c r="V26" s="162">
        <f>ROUND(E26*U26,2)</f>
        <v>0.56000000000000005</v>
      </c>
      <c r="W26" s="162"/>
      <c r="X26" s="162" t="s">
        <v>103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104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1">
        <v>15</v>
      </c>
      <c r="B27" s="182" t="s">
        <v>137</v>
      </c>
      <c r="C27" s="188" t="s">
        <v>138</v>
      </c>
      <c r="D27" s="183" t="s">
        <v>128</v>
      </c>
      <c r="E27" s="184">
        <v>2.034E-2</v>
      </c>
      <c r="F27" s="185"/>
      <c r="G27" s="186">
        <f>ROUND(E27*F27,2)</f>
        <v>0</v>
      </c>
      <c r="H27" s="163"/>
      <c r="I27" s="162">
        <f>ROUND(E27*H27,2)</f>
        <v>0</v>
      </c>
      <c r="J27" s="163"/>
      <c r="K27" s="162">
        <f>ROUND(E27*J27,2)</f>
        <v>0</v>
      </c>
      <c r="L27" s="162">
        <v>21</v>
      </c>
      <c r="M27" s="162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2"/>
      <c r="S27" s="162" t="s">
        <v>102</v>
      </c>
      <c r="T27" s="162" t="s">
        <v>102</v>
      </c>
      <c r="U27" s="162">
        <v>2.5750000000000002</v>
      </c>
      <c r="V27" s="162">
        <f>ROUND(E27*U27,2)</f>
        <v>0.05</v>
      </c>
      <c r="W27" s="162"/>
      <c r="X27" s="162" t="s">
        <v>129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">
      <c r="A28" s="168" t="s">
        <v>91</v>
      </c>
      <c r="B28" s="169" t="s">
        <v>59</v>
      </c>
      <c r="C28" s="187" t="s">
        <v>60</v>
      </c>
      <c r="D28" s="170"/>
      <c r="E28" s="171"/>
      <c r="F28" s="172"/>
      <c r="G28" s="173">
        <f>SUMIF(AG29:AG30,"&lt;&gt;NOR",G29:G30)</f>
        <v>0</v>
      </c>
      <c r="H28" s="167"/>
      <c r="I28" s="167">
        <f>SUM(I29:I30)</f>
        <v>0</v>
      </c>
      <c r="J28" s="167"/>
      <c r="K28" s="167">
        <f>SUM(K29:K30)</f>
        <v>0</v>
      </c>
      <c r="L28" s="167"/>
      <c r="M28" s="167">
        <f>SUM(M29:M30)</f>
        <v>0</v>
      </c>
      <c r="N28" s="166"/>
      <c r="O28" s="166">
        <f>SUM(O29:O30)</f>
        <v>0</v>
      </c>
      <c r="P28" s="166"/>
      <c r="Q28" s="166">
        <f>SUM(Q29:Q30)</f>
        <v>0</v>
      </c>
      <c r="R28" s="167"/>
      <c r="S28" s="167"/>
      <c r="T28" s="167"/>
      <c r="U28" s="167"/>
      <c r="V28" s="167">
        <f>SUM(V29:V30)</f>
        <v>0.21</v>
      </c>
      <c r="W28" s="167"/>
      <c r="X28" s="167"/>
      <c r="AG28" t="s">
        <v>92</v>
      </c>
    </row>
    <row r="29" spans="1:60" outlineLevel="1" x14ac:dyDescent="0.2">
      <c r="A29" s="175">
        <v>16</v>
      </c>
      <c r="B29" s="176" t="s">
        <v>139</v>
      </c>
      <c r="C29" s="189" t="s">
        <v>140</v>
      </c>
      <c r="D29" s="177" t="s">
        <v>101</v>
      </c>
      <c r="E29" s="178">
        <v>2</v>
      </c>
      <c r="F29" s="179"/>
      <c r="G29" s="180">
        <f>ROUND(E29*F29,2)</f>
        <v>0</v>
      </c>
      <c r="H29" s="163"/>
      <c r="I29" s="162">
        <f>ROUND(E29*H29,2)</f>
        <v>0</v>
      </c>
      <c r="J29" s="163"/>
      <c r="K29" s="162">
        <f>ROUND(E29*J29,2)</f>
        <v>0</v>
      </c>
      <c r="L29" s="162">
        <v>21</v>
      </c>
      <c r="M29" s="162">
        <f>G29*(1+L29/100)</f>
        <v>0</v>
      </c>
      <c r="N29" s="161">
        <v>1E-4</v>
      </c>
      <c r="O29" s="161">
        <f>ROUND(E29*N29,2)</f>
        <v>0</v>
      </c>
      <c r="P29" s="161">
        <v>0</v>
      </c>
      <c r="Q29" s="161">
        <f>ROUND(E29*P29,2)</f>
        <v>0</v>
      </c>
      <c r="R29" s="162"/>
      <c r="S29" s="162" t="s">
        <v>102</v>
      </c>
      <c r="T29" s="162" t="s">
        <v>102</v>
      </c>
      <c r="U29" s="162">
        <v>0.107</v>
      </c>
      <c r="V29" s="162">
        <f>ROUND(E29*U29,2)</f>
        <v>0.21</v>
      </c>
      <c r="W29" s="162"/>
      <c r="X29" s="162" t="s">
        <v>103</v>
      </c>
      <c r="Y29" s="152"/>
      <c r="Z29" s="152"/>
      <c r="AA29" s="152"/>
      <c r="AB29" s="152"/>
      <c r="AC29" s="152"/>
      <c r="AD29" s="152"/>
      <c r="AE29" s="152"/>
      <c r="AF29" s="152"/>
      <c r="AG29" s="152" t="s">
        <v>104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90" t="s">
        <v>141</v>
      </c>
      <c r="D30" s="164"/>
      <c r="E30" s="165">
        <v>2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142</v>
      </c>
      <c r="AH30" s="152">
        <v>5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8" t="s">
        <v>91</v>
      </c>
      <c r="B31" s="169" t="s">
        <v>61</v>
      </c>
      <c r="C31" s="187" t="s">
        <v>62</v>
      </c>
      <c r="D31" s="170"/>
      <c r="E31" s="171"/>
      <c r="F31" s="172"/>
      <c r="G31" s="173">
        <f>SUMIF(AG32:AG34,"&lt;&gt;NOR",G32:G34)</f>
        <v>0</v>
      </c>
      <c r="H31" s="167"/>
      <c r="I31" s="167">
        <f>SUM(I32:I34)</f>
        <v>0</v>
      </c>
      <c r="J31" s="167"/>
      <c r="K31" s="167">
        <f>SUM(K32:K34)</f>
        <v>0</v>
      </c>
      <c r="L31" s="167"/>
      <c r="M31" s="167">
        <f>SUM(M32:M34)</f>
        <v>0</v>
      </c>
      <c r="N31" s="166"/>
      <c r="O31" s="166">
        <f>SUM(O32:O34)</f>
        <v>0.01</v>
      </c>
      <c r="P31" s="166"/>
      <c r="Q31" s="166">
        <f>SUM(Q32:Q34)</f>
        <v>0</v>
      </c>
      <c r="R31" s="167"/>
      <c r="S31" s="167"/>
      <c r="T31" s="167"/>
      <c r="U31" s="167"/>
      <c r="V31" s="167">
        <f>SUM(V32:V34)</f>
        <v>0.22</v>
      </c>
      <c r="W31" s="167"/>
      <c r="X31" s="167"/>
      <c r="AG31" t="s">
        <v>92</v>
      </c>
    </row>
    <row r="32" spans="1:60" outlineLevel="1" x14ac:dyDescent="0.2">
      <c r="A32" s="175">
        <v>17</v>
      </c>
      <c r="B32" s="176" t="s">
        <v>143</v>
      </c>
      <c r="C32" s="189" t="s">
        <v>144</v>
      </c>
      <c r="D32" s="177" t="s">
        <v>107</v>
      </c>
      <c r="E32" s="178">
        <v>2</v>
      </c>
      <c r="F32" s="179"/>
      <c r="G32" s="180">
        <f>ROUND(E32*F32,2)</f>
        <v>0</v>
      </c>
      <c r="H32" s="163"/>
      <c r="I32" s="162">
        <f>ROUND(E32*H32,2)</f>
        <v>0</v>
      </c>
      <c r="J32" s="163"/>
      <c r="K32" s="162">
        <f>ROUND(E32*J32,2)</f>
        <v>0</v>
      </c>
      <c r="L32" s="162">
        <v>21</v>
      </c>
      <c r="M32" s="162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2"/>
      <c r="S32" s="162" t="s">
        <v>102</v>
      </c>
      <c r="T32" s="162" t="s">
        <v>102</v>
      </c>
      <c r="U32" s="162">
        <v>0.11</v>
      </c>
      <c r="V32" s="162">
        <f>ROUND(E32*U32,2)</f>
        <v>0.22</v>
      </c>
      <c r="W32" s="162"/>
      <c r="X32" s="162" t="s">
        <v>103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104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90" t="s">
        <v>145</v>
      </c>
      <c r="D33" s="164"/>
      <c r="E33" s="165">
        <v>2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142</v>
      </c>
      <c r="AH33" s="152">
        <v>5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1">
        <v>18</v>
      </c>
      <c r="B34" s="182" t="s">
        <v>146</v>
      </c>
      <c r="C34" s="188" t="s">
        <v>147</v>
      </c>
      <c r="D34" s="183" t="s">
        <v>107</v>
      </c>
      <c r="E34" s="184">
        <v>2</v>
      </c>
      <c r="F34" s="185"/>
      <c r="G34" s="186">
        <f>ROUND(E34*F34,2)</f>
        <v>0</v>
      </c>
      <c r="H34" s="163"/>
      <c r="I34" s="162">
        <f>ROUND(E34*H34,2)</f>
        <v>0</v>
      </c>
      <c r="J34" s="163"/>
      <c r="K34" s="162">
        <f>ROUND(E34*J34,2)</f>
        <v>0</v>
      </c>
      <c r="L34" s="162">
        <v>21</v>
      </c>
      <c r="M34" s="162">
        <f>G34*(1+L34/100)</f>
        <v>0</v>
      </c>
      <c r="N34" s="161">
        <v>2.5200000000000001E-3</v>
      </c>
      <c r="O34" s="161">
        <f>ROUND(E34*N34,2)</f>
        <v>0.01</v>
      </c>
      <c r="P34" s="161">
        <v>0</v>
      </c>
      <c r="Q34" s="161">
        <f>ROUND(E34*P34,2)</f>
        <v>0</v>
      </c>
      <c r="R34" s="162" t="s">
        <v>148</v>
      </c>
      <c r="S34" s="162" t="s">
        <v>102</v>
      </c>
      <c r="T34" s="162" t="s">
        <v>102</v>
      </c>
      <c r="U34" s="162">
        <v>0</v>
      </c>
      <c r="V34" s="162">
        <f>ROUND(E34*U34,2)</f>
        <v>0</v>
      </c>
      <c r="W34" s="162"/>
      <c r="X34" s="162" t="s">
        <v>124</v>
      </c>
      <c r="Y34" s="152"/>
      <c r="Z34" s="152"/>
      <c r="AA34" s="152"/>
      <c r="AB34" s="152"/>
      <c r="AC34" s="152"/>
      <c r="AD34" s="152"/>
      <c r="AE34" s="152"/>
      <c r="AF34" s="152"/>
      <c r="AG34" s="152" t="s">
        <v>125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8" t="s">
        <v>91</v>
      </c>
      <c r="B35" s="169" t="s">
        <v>64</v>
      </c>
      <c r="C35" s="187" t="s">
        <v>29</v>
      </c>
      <c r="D35" s="170"/>
      <c r="E35" s="171"/>
      <c r="F35" s="172"/>
      <c r="G35" s="173">
        <f>SUMIF(AG36:AG36,"&lt;&gt;NOR",G36:G36)</f>
        <v>0</v>
      </c>
      <c r="H35" s="167"/>
      <c r="I35" s="167">
        <f>SUM(I36:I36)</f>
        <v>0</v>
      </c>
      <c r="J35" s="167"/>
      <c r="K35" s="167">
        <f>SUM(K36:K36)</f>
        <v>0</v>
      </c>
      <c r="L35" s="167"/>
      <c r="M35" s="167">
        <f>SUM(M36:M36)</f>
        <v>0</v>
      </c>
      <c r="N35" s="166"/>
      <c r="O35" s="166">
        <f>SUM(O36:O36)</f>
        <v>0</v>
      </c>
      <c r="P35" s="166"/>
      <c r="Q35" s="166">
        <f>SUM(Q36:Q36)</f>
        <v>0</v>
      </c>
      <c r="R35" s="167"/>
      <c r="S35" s="167"/>
      <c r="T35" s="167"/>
      <c r="U35" s="167"/>
      <c r="V35" s="167">
        <f>SUM(V36:V36)</f>
        <v>0</v>
      </c>
      <c r="W35" s="167"/>
      <c r="X35" s="167"/>
      <c r="AG35" t="s">
        <v>92</v>
      </c>
    </row>
    <row r="36" spans="1:60" outlineLevel="1" x14ac:dyDescent="0.2">
      <c r="A36" s="181">
        <v>19</v>
      </c>
      <c r="B36" s="182" t="s">
        <v>149</v>
      </c>
      <c r="C36" s="188" t="s">
        <v>150</v>
      </c>
      <c r="D36" s="183" t="s">
        <v>151</v>
      </c>
      <c r="E36" s="184">
        <v>1</v>
      </c>
      <c r="F36" s="185"/>
      <c r="G36" s="186">
        <f>ROUND(E36*F36,2)</f>
        <v>0</v>
      </c>
      <c r="H36" s="163"/>
      <c r="I36" s="162">
        <f>ROUND(E36*H36,2)</f>
        <v>0</v>
      </c>
      <c r="J36" s="163"/>
      <c r="K36" s="162">
        <f>ROUND(E36*J36,2)</f>
        <v>0</v>
      </c>
      <c r="L36" s="162">
        <v>21</v>
      </c>
      <c r="M36" s="162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2"/>
      <c r="S36" s="162" t="s">
        <v>102</v>
      </c>
      <c r="T36" s="162" t="s">
        <v>97</v>
      </c>
      <c r="U36" s="162">
        <v>0</v>
      </c>
      <c r="V36" s="162">
        <f>ROUND(E36*U36,2)</f>
        <v>0</v>
      </c>
      <c r="W36" s="162"/>
      <c r="X36" s="162" t="s">
        <v>152</v>
      </c>
      <c r="Y36" s="152"/>
      <c r="Z36" s="152"/>
      <c r="AA36" s="152"/>
      <c r="AB36" s="152"/>
      <c r="AC36" s="152"/>
      <c r="AD36" s="152"/>
      <c r="AE36" s="152"/>
      <c r="AF36" s="152"/>
      <c r="AG36" s="152" t="s">
        <v>153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8" t="s">
        <v>91</v>
      </c>
      <c r="B37" s="169" t="s">
        <v>63</v>
      </c>
      <c r="C37" s="187" t="s">
        <v>28</v>
      </c>
      <c r="D37" s="170"/>
      <c r="E37" s="171"/>
      <c r="F37" s="172"/>
      <c r="G37" s="173">
        <f>SUMIF(AG38:AG39,"&lt;&gt;NOR",G38:G39)</f>
        <v>0</v>
      </c>
      <c r="H37" s="167"/>
      <c r="I37" s="167">
        <f>SUM(I38:I39)</f>
        <v>0</v>
      </c>
      <c r="J37" s="167"/>
      <c r="K37" s="167">
        <f>SUM(K38:K39)</f>
        <v>0</v>
      </c>
      <c r="L37" s="167"/>
      <c r="M37" s="167">
        <f>SUM(M38:M39)</f>
        <v>0</v>
      </c>
      <c r="N37" s="166"/>
      <c r="O37" s="166">
        <f>SUM(O38:O39)</f>
        <v>0</v>
      </c>
      <c r="P37" s="166"/>
      <c r="Q37" s="166">
        <f>SUM(Q38:Q39)</f>
        <v>0</v>
      </c>
      <c r="R37" s="167"/>
      <c r="S37" s="167"/>
      <c r="T37" s="167"/>
      <c r="U37" s="167"/>
      <c r="V37" s="167">
        <f>SUM(V38:V39)</f>
        <v>0</v>
      </c>
      <c r="W37" s="167"/>
      <c r="X37" s="167"/>
      <c r="AG37" t="s">
        <v>92</v>
      </c>
    </row>
    <row r="38" spans="1:60" outlineLevel="1" x14ac:dyDescent="0.2">
      <c r="A38" s="175">
        <v>20</v>
      </c>
      <c r="B38" s="176" t="s">
        <v>154</v>
      </c>
      <c r="C38" s="189" t="s">
        <v>155</v>
      </c>
      <c r="D38" s="177" t="s">
        <v>151</v>
      </c>
      <c r="E38" s="178">
        <v>1</v>
      </c>
      <c r="F38" s="179"/>
      <c r="G38" s="180">
        <f>ROUND(E38*F38,2)</f>
        <v>0</v>
      </c>
      <c r="H38" s="163"/>
      <c r="I38" s="162">
        <f>ROUND(E38*H38,2)</f>
        <v>0</v>
      </c>
      <c r="J38" s="163"/>
      <c r="K38" s="162">
        <f>ROUND(E38*J38,2)</f>
        <v>0</v>
      </c>
      <c r="L38" s="162">
        <v>21</v>
      </c>
      <c r="M38" s="162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2"/>
      <c r="S38" s="162" t="s">
        <v>102</v>
      </c>
      <c r="T38" s="162" t="s">
        <v>97</v>
      </c>
      <c r="U38" s="162">
        <v>0</v>
      </c>
      <c r="V38" s="162">
        <f>ROUND(E38*U38,2)</f>
        <v>0</v>
      </c>
      <c r="W38" s="162"/>
      <c r="X38" s="162" t="s">
        <v>152</v>
      </c>
      <c r="Y38" s="152"/>
      <c r="Z38" s="152"/>
      <c r="AA38" s="152"/>
      <c r="AB38" s="152"/>
      <c r="AC38" s="152"/>
      <c r="AD38" s="152"/>
      <c r="AE38" s="152"/>
      <c r="AF38" s="152"/>
      <c r="AG38" s="152" t="s">
        <v>153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70" t="s">
        <v>156</v>
      </c>
      <c r="D39" s="271"/>
      <c r="E39" s="271"/>
      <c r="F39" s="271"/>
      <c r="G39" s="271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157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8" t="s">
        <v>91</v>
      </c>
      <c r="B40" s="169" t="s">
        <v>64</v>
      </c>
      <c r="C40" s="187" t="s">
        <v>29</v>
      </c>
      <c r="D40" s="170"/>
      <c r="E40" s="171"/>
      <c r="F40" s="172"/>
      <c r="G40" s="173">
        <f>SUMIF(AG41:AG46,"&lt;&gt;NOR",G41:G46)</f>
        <v>0</v>
      </c>
      <c r="H40" s="167"/>
      <c r="I40" s="167">
        <f>SUM(I41:I46)</f>
        <v>0</v>
      </c>
      <c r="J40" s="167"/>
      <c r="K40" s="167">
        <f>SUM(K41:K46)</f>
        <v>0</v>
      </c>
      <c r="L40" s="167"/>
      <c r="M40" s="167">
        <f>SUM(M41:M46)</f>
        <v>0</v>
      </c>
      <c r="N40" s="166"/>
      <c r="O40" s="166">
        <f>SUM(O41:O46)</f>
        <v>0</v>
      </c>
      <c r="P40" s="166"/>
      <c r="Q40" s="166">
        <f>SUM(Q41:Q46)</f>
        <v>0</v>
      </c>
      <c r="R40" s="167"/>
      <c r="S40" s="167"/>
      <c r="T40" s="167"/>
      <c r="U40" s="167"/>
      <c r="V40" s="167">
        <f>SUM(V41:V46)</f>
        <v>0</v>
      </c>
      <c r="W40" s="167"/>
      <c r="X40" s="167"/>
      <c r="AG40" t="s">
        <v>92</v>
      </c>
    </row>
    <row r="41" spans="1:60" outlineLevel="1" x14ac:dyDescent="0.2">
      <c r="A41" s="181">
        <v>21</v>
      </c>
      <c r="B41" s="182" t="s">
        <v>158</v>
      </c>
      <c r="C41" s="188" t="s">
        <v>159</v>
      </c>
      <c r="D41" s="183" t="s">
        <v>151</v>
      </c>
      <c r="E41" s="184">
        <v>1</v>
      </c>
      <c r="F41" s="185"/>
      <c r="G41" s="186">
        <f>ROUND(E41*F41,2)</f>
        <v>0</v>
      </c>
      <c r="H41" s="163"/>
      <c r="I41" s="162">
        <f>ROUND(E41*H41,2)</f>
        <v>0</v>
      </c>
      <c r="J41" s="163"/>
      <c r="K41" s="162">
        <f>ROUND(E41*J41,2)</f>
        <v>0</v>
      </c>
      <c r="L41" s="162">
        <v>21</v>
      </c>
      <c r="M41" s="162">
        <f>G41*(1+L41/100)</f>
        <v>0</v>
      </c>
      <c r="N41" s="161">
        <v>0</v>
      </c>
      <c r="O41" s="161">
        <f>ROUND(E41*N41,2)</f>
        <v>0</v>
      </c>
      <c r="P41" s="161">
        <v>0</v>
      </c>
      <c r="Q41" s="161">
        <f>ROUND(E41*P41,2)</f>
        <v>0</v>
      </c>
      <c r="R41" s="162"/>
      <c r="S41" s="162" t="s">
        <v>102</v>
      </c>
      <c r="T41" s="162" t="s">
        <v>97</v>
      </c>
      <c r="U41" s="162">
        <v>0</v>
      </c>
      <c r="V41" s="162">
        <f>ROUND(E41*U41,2)</f>
        <v>0</v>
      </c>
      <c r="W41" s="162"/>
      <c r="X41" s="162" t="s">
        <v>152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153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5">
        <v>22</v>
      </c>
      <c r="B42" s="176" t="s">
        <v>160</v>
      </c>
      <c r="C42" s="189" t="s">
        <v>161</v>
      </c>
      <c r="D42" s="177" t="s">
        <v>151</v>
      </c>
      <c r="E42" s="178">
        <v>1</v>
      </c>
      <c r="F42" s="179"/>
      <c r="G42" s="180">
        <f>ROUND(E42*F42,2)</f>
        <v>0</v>
      </c>
      <c r="H42" s="163"/>
      <c r="I42" s="162">
        <f>ROUND(E42*H42,2)</f>
        <v>0</v>
      </c>
      <c r="J42" s="163"/>
      <c r="K42" s="162">
        <f>ROUND(E42*J42,2)</f>
        <v>0</v>
      </c>
      <c r="L42" s="162">
        <v>21</v>
      </c>
      <c r="M42" s="162">
        <f>G42*(1+L42/100)</f>
        <v>0</v>
      </c>
      <c r="N42" s="161">
        <v>0</v>
      </c>
      <c r="O42" s="161">
        <f>ROUND(E42*N42,2)</f>
        <v>0</v>
      </c>
      <c r="P42" s="161">
        <v>0</v>
      </c>
      <c r="Q42" s="161">
        <f>ROUND(E42*P42,2)</f>
        <v>0</v>
      </c>
      <c r="R42" s="162"/>
      <c r="S42" s="162" t="s">
        <v>102</v>
      </c>
      <c r="T42" s="162" t="s">
        <v>97</v>
      </c>
      <c r="U42" s="162">
        <v>0</v>
      </c>
      <c r="V42" s="162">
        <f>ROUND(E42*U42,2)</f>
        <v>0</v>
      </c>
      <c r="W42" s="162"/>
      <c r="X42" s="162" t="s">
        <v>152</v>
      </c>
      <c r="Y42" s="152"/>
      <c r="Z42" s="152"/>
      <c r="AA42" s="152"/>
      <c r="AB42" s="152"/>
      <c r="AC42" s="152"/>
      <c r="AD42" s="152"/>
      <c r="AE42" s="152"/>
      <c r="AF42" s="152"/>
      <c r="AG42" s="152" t="s">
        <v>153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270" t="s">
        <v>162</v>
      </c>
      <c r="D43" s="271"/>
      <c r="E43" s="271"/>
      <c r="F43" s="271"/>
      <c r="G43" s="271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52"/>
      <c r="Z43" s="152"/>
      <c r="AA43" s="152"/>
      <c r="AB43" s="152"/>
      <c r="AC43" s="152"/>
      <c r="AD43" s="152"/>
      <c r="AE43" s="152"/>
      <c r="AF43" s="152"/>
      <c r="AG43" s="152" t="s">
        <v>157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1">
        <v>23</v>
      </c>
      <c r="B44" s="182" t="s">
        <v>163</v>
      </c>
      <c r="C44" s="188" t="s">
        <v>164</v>
      </c>
      <c r="D44" s="183" t="s">
        <v>151</v>
      </c>
      <c r="E44" s="184">
        <v>1</v>
      </c>
      <c r="F44" s="185"/>
      <c r="G44" s="186">
        <f>ROUND(E44*F44,2)</f>
        <v>0</v>
      </c>
      <c r="H44" s="163"/>
      <c r="I44" s="162">
        <f>ROUND(E44*H44,2)</f>
        <v>0</v>
      </c>
      <c r="J44" s="163"/>
      <c r="K44" s="162">
        <f>ROUND(E44*J44,2)</f>
        <v>0</v>
      </c>
      <c r="L44" s="162">
        <v>21</v>
      </c>
      <c r="M44" s="162">
        <f>G44*(1+L44/100)</f>
        <v>0</v>
      </c>
      <c r="N44" s="161">
        <v>0</v>
      </c>
      <c r="O44" s="161">
        <f>ROUND(E44*N44,2)</f>
        <v>0</v>
      </c>
      <c r="P44" s="161">
        <v>0</v>
      </c>
      <c r="Q44" s="161">
        <f>ROUND(E44*P44,2)</f>
        <v>0</v>
      </c>
      <c r="R44" s="162"/>
      <c r="S44" s="162" t="s">
        <v>102</v>
      </c>
      <c r="T44" s="162" t="s">
        <v>97</v>
      </c>
      <c r="U44" s="162">
        <v>0</v>
      </c>
      <c r="V44" s="162">
        <f>ROUND(E44*U44,2)</f>
        <v>0</v>
      </c>
      <c r="W44" s="162"/>
      <c r="X44" s="162" t="s">
        <v>152</v>
      </c>
      <c r="Y44" s="152"/>
      <c r="Z44" s="152"/>
      <c r="AA44" s="152"/>
      <c r="AB44" s="152"/>
      <c r="AC44" s="152"/>
      <c r="AD44" s="152"/>
      <c r="AE44" s="152"/>
      <c r="AF44" s="152"/>
      <c r="AG44" s="152" t="s">
        <v>153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1">
        <v>24</v>
      </c>
      <c r="B45" s="182" t="s">
        <v>165</v>
      </c>
      <c r="C45" s="188" t="s">
        <v>166</v>
      </c>
      <c r="D45" s="183" t="s">
        <v>151</v>
      </c>
      <c r="E45" s="184">
        <v>1</v>
      </c>
      <c r="F45" s="185"/>
      <c r="G45" s="186">
        <f>ROUND(E45*F45,2)</f>
        <v>0</v>
      </c>
      <c r="H45" s="163"/>
      <c r="I45" s="162">
        <f>ROUND(E45*H45,2)</f>
        <v>0</v>
      </c>
      <c r="J45" s="163"/>
      <c r="K45" s="162">
        <f>ROUND(E45*J45,2)</f>
        <v>0</v>
      </c>
      <c r="L45" s="162">
        <v>21</v>
      </c>
      <c r="M45" s="162">
        <f>G45*(1+L45/100)</f>
        <v>0</v>
      </c>
      <c r="N45" s="161">
        <v>0</v>
      </c>
      <c r="O45" s="161">
        <f>ROUND(E45*N45,2)</f>
        <v>0</v>
      </c>
      <c r="P45" s="161">
        <v>0</v>
      </c>
      <c r="Q45" s="161">
        <f>ROUND(E45*P45,2)</f>
        <v>0</v>
      </c>
      <c r="R45" s="162"/>
      <c r="S45" s="162" t="s">
        <v>102</v>
      </c>
      <c r="T45" s="162" t="s">
        <v>97</v>
      </c>
      <c r="U45" s="162">
        <v>0</v>
      </c>
      <c r="V45" s="162">
        <f>ROUND(E45*U45,2)</f>
        <v>0</v>
      </c>
      <c r="W45" s="162"/>
      <c r="X45" s="162" t="s">
        <v>152</v>
      </c>
      <c r="Y45" s="152"/>
      <c r="Z45" s="152"/>
      <c r="AA45" s="152"/>
      <c r="AB45" s="152"/>
      <c r="AC45" s="152"/>
      <c r="AD45" s="152"/>
      <c r="AE45" s="152"/>
      <c r="AF45" s="152"/>
      <c r="AG45" s="152" t="s">
        <v>153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5">
        <v>25</v>
      </c>
      <c r="B46" s="176" t="s">
        <v>167</v>
      </c>
      <c r="C46" s="189" t="s">
        <v>168</v>
      </c>
      <c r="D46" s="177" t="s">
        <v>121</v>
      </c>
      <c r="E46" s="178">
        <v>1</v>
      </c>
      <c r="F46" s="179"/>
      <c r="G46" s="180">
        <f>ROUND(E46*F46,2)</f>
        <v>0</v>
      </c>
      <c r="H46" s="163"/>
      <c r="I46" s="162">
        <f>ROUND(E46*H46,2)</f>
        <v>0</v>
      </c>
      <c r="J46" s="163"/>
      <c r="K46" s="162">
        <f>ROUND(E46*J46,2)</f>
        <v>0</v>
      </c>
      <c r="L46" s="162">
        <v>21</v>
      </c>
      <c r="M46" s="162">
        <f>G46*(1+L46/100)</f>
        <v>0</v>
      </c>
      <c r="N46" s="161">
        <v>0</v>
      </c>
      <c r="O46" s="161">
        <f>ROUND(E46*N46,2)</f>
        <v>0</v>
      </c>
      <c r="P46" s="161">
        <v>0</v>
      </c>
      <c r="Q46" s="161">
        <f>ROUND(E46*P46,2)</f>
        <v>0</v>
      </c>
      <c r="R46" s="162"/>
      <c r="S46" s="162" t="s">
        <v>96</v>
      </c>
      <c r="T46" s="162" t="s">
        <v>97</v>
      </c>
      <c r="U46" s="162">
        <v>0</v>
      </c>
      <c r="V46" s="162">
        <f>ROUND(E46*U46,2)</f>
        <v>0</v>
      </c>
      <c r="W46" s="162"/>
      <c r="X46" s="162" t="s">
        <v>152</v>
      </c>
      <c r="Y46" s="152"/>
      <c r="Z46" s="152"/>
      <c r="AA46" s="152"/>
      <c r="AB46" s="152"/>
      <c r="AC46" s="152"/>
      <c r="AD46" s="152"/>
      <c r="AE46" s="152"/>
      <c r="AF46" s="152"/>
      <c r="AG46" s="152" t="s">
        <v>153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">
      <c r="A47" s="3"/>
      <c r="B47" s="4"/>
      <c r="C47" s="19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78</v>
      </c>
    </row>
    <row r="48" spans="1:60" x14ac:dyDescent="0.2">
      <c r="A48" s="155"/>
      <c r="B48" s="156" t="s">
        <v>30</v>
      </c>
      <c r="C48" s="192"/>
      <c r="D48" s="157"/>
      <c r="E48" s="158"/>
      <c r="F48" s="158"/>
      <c r="G48" s="174">
        <f>G8+G10+G12+G14+G23+G28+G31+G35+G37+G40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169</v>
      </c>
    </row>
    <row r="49" spans="1:33" x14ac:dyDescent="0.2">
      <c r="A49" s="3"/>
      <c r="B49" s="4"/>
      <c r="C49" s="19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3"/>
      <c r="B50" s="4"/>
      <c r="C50" s="19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6" t="s">
        <v>170</v>
      </c>
      <c r="B51" s="256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58"/>
      <c r="B52" s="259"/>
      <c r="C52" s="260"/>
      <c r="D52" s="259"/>
      <c r="E52" s="259"/>
      <c r="F52" s="259"/>
      <c r="G52" s="26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171</v>
      </c>
    </row>
    <row r="53" spans="1:33" x14ac:dyDescent="0.2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2"/>
      <c r="B54" s="263"/>
      <c r="C54" s="264"/>
      <c r="D54" s="263"/>
      <c r="E54" s="263"/>
      <c r="F54" s="263"/>
      <c r="G54" s="26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66"/>
      <c r="B56" s="267"/>
      <c r="C56" s="268"/>
      <c r="D56" s="267"/>
      <c r="E56" s="267"/>
      <c r="F56" s="267"/>
      <c r="G56" s="2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3"/>
      <c r="B57" s="4"/>
      <c r="C57" s="19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C58" s="193"/>
      <c r="D58" s="10"/>
      <c r="AG58" t="s">
        <v>172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O2DFtw7WxHT9BJbEZKPp0Snnm8GKVxHMPOzQNMOiGBwRjIAhYgvH9VeYj2GQitDXfHchSqglc2IFuQ9fPZfVQ==" saltValue="s8Xi9HG1lV776T/O20TIMQ==" spinCount="100000" sheet="1"/>
  <mergeCells count="8">
    <mergeCell ref="A52:G56"/>
    <mergeCell ref="C39:G39"/>
    <mergeCell ref="C43:G43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PS1 PJ1.2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'PS1 PJ1.2 Pol'!Názvy_tisku</vt:lpstr>
      <vt:lpstr>oadresa</vt:lpstr>
      <vt:lpstr>Stavba!Objednatel</vt:lpstr>
      <vt:lpstr>Stavba!Objekt</vt:lpstr>
      <vt:lpstr>'PS1 PJ1.2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Kousal Tomáš</dc:creator>
  <cp:lastModifiedBy>Kousal Tomáš</cp:lastModifiedBy>
  <cp:lastPrinted>2019-03-19T12:27:02Z</cp:lastPrinted>
  <dcterms:created xsi:type="dcterms:W3CDTF">2009-04-08T07:15:50Z</dcterms:created>
  <dcterms:modified xsi:type="dcterms:W3CDTF">2022-06-30T09:43:45Z</dcterms:modified>
</cp:coreProperties>
</file>