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2\Zadavaci_podminky\"/>
    </mc:Choice>
  </mc:AlternateContent>
  <xr:revisionPtr revIDLastSave="0" documentId="8_{30296EA2-CDDB-45AE-A709-EF9D4CE87C4D}" xr6:coauthVersionLast="36" xr6:coauthVersionMax="36" xr10:uidLastSave="{00000000-0000-0000-0000-000000000000}"/>
  <bookViews>
    <workbookView xWindow="360" yWindow="270" windowWidth="18735" windowHeight="1221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Pol'!$A$1:$U$66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G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G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G60" i="12"/>
  <c r="I61" i="12"/>
  <c r="I60" i="12" s="1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U60" i="12" s="1"/>
  <c r="I51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M60" i="12" l="1"/>
  <c r="I37" i="12"/>
  <c r="M37" i="12"/>
  <c r="U22" i="12"/>
  <c r="O22" i="12"/>
  <c r="M8" i="12"/>
  <c r="K60" i="12"/>
  <c r="U37" i="12"/>
  <c r="M22" i="12"/>
  <c r="U8" i="12"/>
  <c r="K8" i="12"/>
  <c r="Q60" i="12"/>
  <c r="Q37" i="12"/>
  <c r="K22" i="12"/>
  <c r="Q8" i="12"/>
  <c r="I8" i="12"/>
  <c r="O60" i="12"/>
  <c r="K37" i="12"/>
  <c r="O37" i="12"/>
  <c r="Q22" i="12"/>
  <c r="I22" i="12"/>
  <c r="O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<sst xmlns="http://schemas.openxmlformats.org/spreadsheetml/2006/main" count="343" uniqueCount="197">
  <si>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</si>
  <si>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</si>
  <si>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</si>
  <si>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</si>
  <si>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</si>
  <si>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</si>
  <si>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</si>
  <si>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</si>
  <si>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</si>
  <si>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</si>
  <si>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</si>
  <si>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</si>
  <si>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</si>
  <si>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</si>
  <si>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</si>
  <si>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</si>
  <si>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</si>
  <si>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</si>
  <si>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</si>
  <si>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</si>
  <si>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</si>
  <si>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</si>
  <si>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</si>
  <si>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</si>
  <si>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</si>
  <si>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</si>
  <si>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</si>
  <si>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</si>
  <si>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</si>
  <si>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</si>
  <si>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</si>
  <si>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</si>
  <si>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</si>
  <si>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</si>
  <si>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</si>
  <si>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</si>
  <si>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</si>
  <si>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</si>
  <si>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</si>
  <si>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</si>
  <si>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</si>
  <si>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</si>
  <si>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</si>
  <si>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</si>
  <si>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</si>
  <si>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Koupelna 312</t>
  </si>
  <si>
    <t>Rozpočet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</si>
  <si>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</si>
  <si>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</si>
  <si>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</si>
  <si>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</si>
  <si>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</si>
  <si>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</si>
  <si>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</si>
  <si>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</si>
  <si>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</si>
  <si>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</si>
  <si>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</si>
  <si>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</si>
  <si>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</si>
  <si>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</si>
  <si>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</si>
  <si>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</si>
  <si>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</si>
  <si>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</si>
  <si>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</si>
  <si>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</si>
  <si>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</si>
  <si>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</si>
  <si>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</si>
  <si>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</si>
  <si>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</si>
  <si>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</si>
  <si>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</si>
  <si>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</si>
  <si>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</si>
  <si>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</si>
  <si>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</si>
  <si>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</si>
  <si>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</si>
  <si>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</si>
  <si>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</si>
  <si>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</si>
  <si>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</si>
  <si>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</si>
  <si>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</si>
  <si>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</si>
  <si>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</si>
  <si>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721176103R00</t>
  </si>
  <si>
    <t>Potrubí HT připojovací D 50 x 1,8 mm</t>
  </si>
  <si>
    <t>m</t>
  </si>
  <si>
    <t>POL1_0</t>
  </si>
  <si>
    <t>721176104R00</t>
  </si>
  <si>
    <t>Potrubí HT připojovací D 75 x 1,9 mm</t>
  </si>
  <si>
    <t>721176105R00</t>
  </si>
  <si>
    <t>Potrubí HT připojovací D 110 x 2,7 mm</t>
  </si>
  <si>
    <t>PC</t>
  </si>
  <si>
    <t>HT čistící tvarovka DN 100</t>
  </si>
  <si>
    <t>kus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</si>
  <si>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</si>
  <si>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</si>
  <si>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</si>
  <si>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</si>
  <si>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</si>
  <si>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</si>
  <si>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460680046R00</t>
  </si>
  <si>
    <t>Vysekání drážky ve zdi cihelné , pro  kanalizaci</t>
  </si>
  <si>
    <t>725119401R00</t>
  </si>
  <si>
    <t>Montáž předstěnových systémů pro zazdění</t>
  </si>
  <si>
    <t>soubor</t>
  </si>
  <si>
    <t>286967561R</t>
  </si>
  <si>
    <t>Modul-WC Kombifix ovládání zepředu UP320 h=108 cm, pro mokrý proces, do zděné předstěnové instalace.</t>
  </si>
  <si>
    <t>POL3_0</t>
  </si>
  <si>
    <t>HZS</t>
  </si>
  <si>
    <t>Demontáž stávajícího kanalizačního a vodovodního, potrubí</t>
  </si>
  <si>
    <t>hod</t>
  </si>
  <si>
    <t>Práce prováděné nad rámec cenové nabídky, budou účtovány v HZS 400 Kč/hod - odhad</t>
  </si>
  <si>
    <t>998721203R00</t>
  </si>
  <si>
    <t>Přesun hmot pro vnitřní kanalizaci, výšky do 24 m</t>
  </si>
  <si>
    <t>73221481.R19</t>
  </si>
  <si>
    <t>Vypuštění vody z vodovodního potrubí a znovu, napuštění</t>
  </si>
  <si>
    <t>s</t>
  </si>
  <si>
    <t>722172332R00</t>
  </si>
  <si>
    <t>Potrubí z PPR, D 25x4,2 mm, PN 20, vč. zed. výpom.</t>
  </si>
  <si>
    <t>722181214R00</t>
  </si>
  <si>
    <t>Izolace návleková MIRELON PRO tl. stěny 20 mm</t>
  </si>
  <si>
    <t>722237122R00</t>
  </si>
  <si>
    <t>Kohout vod.kul.,2xvnitř.záv.GIACOMINI R250D DN 20</t>
  </si>
  <si>
    <t>722179191R00</t>
  </si>
  <si>
    <t>Příplatek za malý rozsah do 20 m rozvodu</t>
  </si>
  <si>
    <t>722190401R00</t>
  </si>
  <si>
    <t>Vyvedení a upevnění výpustek DN 15</t>
  </si>
  <si>
    <t>722131933R00</t>
  </si>
  <si>
    <t>Oprava-propojení dosavadního potrubí závit. DN 25</t>
  </si>
  <si>
    <t>722220111R00</t>
  </si>
  <si>
    <t>Nástěnka K 247, pro výtokový ventil G 1/2</t>
  </si>
  <si>
    <t>PC D+M</t>
  </si>
  <si>
    <t>Bytový vodoměr DN 15 ER-AM</t>
  </si>
  <si>
    <t>722290226R00</t>
  </si>
  <si>
    <t>Zkouška tlaku potrubí závitového DN 50</t>
  </si>
  <si>
    <t>722290234R00</t>
  </si>
  <si>
    <t>Proplach a dezinfekce vodovod.potrubí DN 80</t>
  </si>
  <si>
    <t>974100020RA0</t>
  </si>
  <si>
    <t>Vysekání rýh ve zdivu z cihel, 10 x 10 cm</t>
  </si>
  <si>
    <t>998722203R00</t>
  </si>
  <si>
    <t>Přesun hmot pro vnitřní vodovod, výšky do 24 m</t>
  </si>
  <si>
    <t>7250141..</t>
  </si>
  <si>
    <t>Klozet závěsný hlub. splach., bílý vč.sedátka, v, bílé barvě - pro invalidy s odd. splachováním</t>
  </si>
  <si>
    <t>72590-0952.R19</t>
  </si>
  <si>
    <t>Montáž tlačítka pro závěsné WC</t>
  </si>
  <si>
    <t>28696752R</t>
  </si>
  <si>
    <t>Tlačítko ovládací plastové Sigma20 bílá/chrom/bílá</t>
  </si>
  <si>
    <t>Tlumící vložka k WC</t>
  </si>
  <si>
    <t>ks</t>
  </si>
  <si>
    <t>725212370R00</t>
  </si>
  <si>
    <t>Umyvadlo pro invalidy, se zápachovou uzávěrkou</t>
  </si>
  <si>
    <t>725823121RT2</t>
  </si>
  <si>
    <t>Baterie umyvadlová stoján. ruční, vč. otvír.odpadu nadstandardní</t>
  </si>
  <si>
    <t>7258451..</t>
  </si>
  <si>
    <t>Baterie sprchová nástěnná ruční pro inval.</t>
  </si>
  <si>
    <t>725291142R00</t>
  </si>
  <si>
    <t>Madlo dvojité pevné nerez Novaservis dl. 844 mm</t>
  </si>
  <si>
    <t>725291146R00</t>
  </si>
  <si>
    <t>Madlo dvojité sklopné nerez Novaservis dl. 852 mm</t>
  </si>
  <si>
    <t>725249103R00</t>
  </si>
  <si>
    <t>Montáž sprchových koutů</t>
  </si>
  <si>
    <t>554</t>
  </si>
  <si>
    <t>Dveře sprchové, sklo čiré</t>
  </si>
  <si>
    <t>55430012R</t>
  </si>
  <si>
    <t>Sedátko sklápěcí s opěrnou nohou 44x45 cm do, sprchového koutu</t>
  </si>
  <si>
    <t>597101113R00</t>
  </si>
  <si>
    <t>Montáž odvodňovacího žlabu - polymerbeton D 400</t>
  </si>
  <si>
    <t>Sprchový žlab s mřížkou  L = 80 cm</t>
  </si>
  <si>
    <t>kpl</t>
  </si>
  <si>
    <t>725980113R00</t>
  </si>
  <si>
    <t>Dvířka vanová 300 x 300 mm</t>
  </si>
  <si>
    <t>55149003R</t>
  </si>
  <si>
    <t>Držák toaletního papíru nerez SLZN 26Z</t>
  </si>
  <si>
    <t>55149013R</t>
  </si>
  <si>
    <t>Zásobník nerez na papírové ručníky SLZN 21Z + koš</t>
  </si>
  <si>
    <t>55149020R</t>
  </si>
  <si>
    <t>Dávkovač tek. mýdla nerez SLZN 04 2 díly 1 l</t>
  </si>
  <si>
    <t>PC R</t>
  </si>
  <si>
    <t>Zrcadlo 1200 x 500 s fazetou</t>
  </si>
  <si>
    <t>725299101R00</t>
  </si>
  <si>
    <t>Montáž koupelnových doplňků - mýdelníků, držáků ap</t>
  </si>
  <si>
    <t>Demontáž stávajících zařizovacích předmětů, a baterií</t>
  </si>
  <si>
    <t>998725203R00</t>
  </si>
  <si>
    <t>Přesun hmot pro zařizovací předměty, výšky do 24 m</t>
  </si>
  <si>
    <t>D+M</t>
  </si>
  <si>
    <t>Dodávka a montáž deskového radiátoru vč. připojení, na stáv. rozvod topení</t>
  </si>
  <si>
    <t>Dodávka a montáž koupelnového žebříku 600x1500, vč. připojení na stáv. rozvod topení</t>
  </si>
  <si>
    <t>Demontáž stávajících otopných těles a znovu montáž</t>
  </si>
  <si>
    <t>998735203R00</t>
  </si>
  <si>
    <t>Přesun hmot pro otopná tělesa, výšky do 24 m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</si>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</sst>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6" fillId="0" borderId="26" xfId="0" applyNumberFormat="1" applyFont="1" applyFill="1" applyBorder="1" applyAlignment="1">
      <alignment vertical="top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vertical="top" shrinkToFit="1"/>
    </xf>
    <xf numFmtId="164" fontId="16" fillId="0" borderId="33" xfId="0" applyNumberFormat="1" applyFont="1" applyFill="1" applyBorder="1" applyAlignment="1">
      <alignment vertical="top" shrinkToFit="1"/>
    </xf>
    <xf numFmtId="4" fontId="16" fillId="0" borderId="33" xfId="0" applyNumberFormat="1" applyFont="1" applyFill="1" applyBorder="1" applyAlignment="1">
      <alignment vertical="top" shrinkToFit="1"/>
    </xf>
    <xf numFmtId="0" fontId="16" fillId="0" borderId="26" xfId="0" applyFont="1" applyFill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abSelected="1" topLeftCell="B1" zoomScaleNormal="100" zoomScaleSheetLayoutView="75" workbookViewId="0">
      <selection activeCell="I47" sqref="I47:J5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7" t="s">
        <v>42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4"/>
      <c r="B2" s="79" t="s">
        <v>40</v>
      </c>
      <c r="C2" s="80"/>
      <c r="D2" s="233" t="s">
        <v>45</v>
      </c>
      <c r="E2" s="234"/>
      <c r="F2" s="234"/>
      <c r="G2" s="234"/>
      <c r="H2" s="234"/>
      <c r="I2" s="234"/>
      <c r="J2" s="235"/>
      <c r="O2" s="2"/>
    </row>
    <row r="3" spans="1:15" ht="23.25" hidden="1" customHeight="1" x14ac:dyDescent="0.2">
      <c r="A3" s="4"/>
      <c r="B3" s="81" t="s">
        <v>43</v>
      </c>
      <c r="C3" s="82"/>
      <c r="D3" s="196"/>
      <c r="E3" s="197"/>
      <c r="F3" s="197"/>
      <c r="G3" s="197"/>
      <c r="H3" s="197"/>
      <c r="I3" s="197"/>
      <c r="J3" s="198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8"/>
      <c r="E11" s="228"/>
      <c r="F11" s="228"/>
      <c r="G11" s="228"/>
      <c r="H11" s="27" t="s">
        <v>33</v>
      </c>
      <c r="I11" s="89"/>
      <c r="J11" s="11"/>
    </row>
    <row r="12" spans="1:15" ht="15.75" customHeight="1" x14ac:dyDescent="0.2">
      <c r="A12" s="4"/>
      <c r="B12" s="39"/>
      <c r="C12" s="25"/>
      <c r="D12" s="214"/>
      <c r="E12" s="214"/>
      <c r="F12" s="214"/>
      <c r="G12" s="214"/>
      <c r="H12" s="27" t="s">
        <v>34</v>
      </c>
      <c r="I12" s="89"/>
      <c r="J12" s="11"/>
    </row>
    <row r="13" spans="1:15" ht="15.75" customHeight="1" x14ac:dyDescent="0.2">
      <c r="A13" s="4"/>
      <c r="B13" s="40"/>
      <c r="C13" s="90"/>
      <c r="D13" s="215"/>
      <c r="E13" s="215"/>
      <c r="F13" s="215"/>
      <c r="G13" s="215"/>
      <c r="H13" s="28"/>
      <c r="I13" s="32"/>
      <c r="J13" s="49"/>
    </row>
    <row r="14" spans="1:15" ht="24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36"/>
      <c r="F15" s="236"/>
      <c r="G15" s="210"/>
      <c r="H15" s="210"/>
      <c r="I15" s="210" t="s">
        <v>28</v>
      </c>
      <c r="J15" s="211"/>
    </row>
    <row r="16" spans="1:15" ht="23.25" customHeight="1" x14ac:dyDescent="0.2">
      <c r="A16" s="137" t="s">
        <v>23</v>
      </c>
      <c r="B16" s="138" t="s">
        <v>23</v>
      </c>
      <c r="C16" s="56"/>
      <c r="D16" s="57"/>
      <c r="E16" s="212"/>
      <c r="F16" s="213"/>
      <c r="G16" s="212"/>
      <c r="H16" s="213"/>
      <c r="I16" s="212">
        <v>0</v>
      </c>
      <c r="J16" s="225"/>
    </row>
    <row r="17" spans="1:10" ht="23.25" customHeight="1" x14ac:dyDescent="0.2">
      <c r="A17" s="137" t="s">
        <v>24</v>
      </c>
      <c r="B17" s="138" t="s">
        <v>24</v>
      </c>
      <c r="C17" s="56"/>
      <c r="D17" s="57"/>
      <c r="E17" s="212"/>
      <c r="F17" s="213"/>
      <c r="G17" s="212"/>
      <c r="H17" s="213"/>
      <c r="I17" s="212">
        <v>0</v>
      </c>
      <c r="J17" s="225"/>
    </row>
    <row r="18" spans="1:10" ht="23.25" customHeight="1" x14ac:dyDescent="0.2">
      <c r="A18" s="137" t="s">
        <v>25</v>
      </c>
      <c r="B18" s="138" t="s">
        <v>25</v>
      </c>
      <c r="C18" s="56"/>
      <c r="D18" s="57"/>
      <c r="E18" s="212"/>
      <c r="F18" s="213"/>
      <c r="G18" s="212"/>
      <c r="H18" s="213"/>
      <c r="I18" s="212">
        <v>0</v>
      </c>
      <c r="J18" s="225"/>
    </row>
    <row r="19" spans="1:10" ht="23.25" customHeight="1" x14ac:dyDescent="0.2">
      <c r="A19" s="137" t="s">
        <v>59</v>
      </c>
      <c r="B19" s="138" t="s">
        <v>26</v>
      </c>
      <c r="C19" s="56"/>
      <c r="D19" s="57"/>
      <c r="E19" s="212"/>
      <c r="F19" s="213"/>
      <c r="G19" s="212"/>
      <c r="H19" s="213"/>
      <c r="I19" s="212">
        <v>0</v>
      </c>
      <c r="J19" s="225"/>
    </row>
    <row r="20" spans="1:10" ht="23.25" customHeight="1" x14ac:dyDescent="0.2">
      <c r="A20" s="137" t="s">
        <v>60</v>
      </c>
      <c r="B20" s="138" t="s">
        <v>27</v>
      </c>
      <c r="C20" s="56"/>
      <c r="D20" s="57"/>
      <c r="E20" s="212"/>
      <c r="F20" s="213"/>
      <c r="G20" s="212"/>
      <c r="H20" s="213"/>
      <c r="I20" s="212">
        <v>0</v>
      </c>
      <c r="J20" s="225"/>
    </row>
    <row r="21" spans="1:10" ht="23.25" customHeight="1" x14ac:dyDescent="0.2">
      <c r="A21" s="4"/>
      <c r="B21" s="72" t="s">
        <v>28</v>
      </c>
      <c r="C21" s="73"/>
      <c r="D21" s="74"/>
      <c r="E21" s="226"/>
      <c r="F21" s="227"/>
      <c r="G21" s="226"/>
      <c r="H21" s="227"/>
      <c r="I21" s="226">
        <f>SUM(I16:J20)</f>
        <v>0</v>
      </c>
      <c r="J21" s="232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23">
        <v>0</v>
      </c>
      <c r="H23" s="224"/>
      <c r="I23" s="224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0">
        <v>0</v>
      </c>
      <c r="H24" s="231"/>
      <c r="I24" s="231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3">
        <v>0</v>
      </c>
      <c r="H25" s="224"/>
      <c r="I25" s="224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0">
        <v>0</v>
      </c>
      <c r="H26" s="221"/>
      <c r="I26" s="221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2">
        <v>0</v>
      </c>
      <c r="H27" s="222"/>
      <c r="I27" s="222"/>
      <c r="J27" s="61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08">
        <v>200957.29</v>
      </c>
      <c r="H28" s="209"/>
      <c r="I28" s="209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08">
        <v>0</v>
      </c>
      <c r="H29" s="208"/>
      <c r="I29" s="208"/>
      <c r="J29" s="116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16"/>
      <c r="E34" s="216"/>
      <c r="F34" s="30"/>
      <c r="G34" s="216"/>
      <c r="H34" s="216"/>
      <c r="I34" s="216"/>
      <c r="J34" s="36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46</v>
      </c>
      <c r="C39" s="199" t="s">
        <v>45</v>
      </c>
      <c r="D39" s="200"/>
      <c r="E39" s="200"/>
      <c r="F39" s="105">
        <v>200957.29</v>
      </c>
      <c r="G39" s="106">
        <v>0</v>
      </c>
      <c r="H39" s="107">
        <v>30144</v>
      </c>
      <c r="I39" s="107">
        <v>231101.29</v>
      </c>
      <c r="J39" s="101">
        <f>IF(CenaCelkemVypocet=0,"",I39/CenaCelkemVypocet*100)</f>
        <v>100</v>
      </c>
    </row>
    <row r="40" spans="1:10" ht="25.5" hidden="1" customHeight="1" x14ac:dyDescent="0.2">
      <c r="A40" s="94"/>
      <c r="B40" s="201" t="s">
        <v>47</v>
      </c>
      <c r="C40" s="202"/>
      <c r="D40" s="202"/>
      <c r="E40" s="203"/>
      <c r="F40" s="108">
        <f>SUMIF(A39:A39,"=1",F39:F39)</f>
        <v>200957.29</v>
      </c>
      <c r="G40" s="109">
        <f>SUMIF(A39:A39,"=1",G39:G39)</f>
        <v>0</v>
      </c>
      <c r="H40" s="109">
        <f>SUMIF(A39:A39,"=1",H39:H39)</f>
        <v>30144</v>
      </c>
      <c r="I40" s="109">
        <f>SUMIF(A39:A39,"=1",I39:I39)</f>
        <v>231101.29</v>
      </c>
      <c r="J40" s="95">
        <f>SUMIF(A39:A39,"=1",J39:J39)</f>
        <v>100</v>
      </c>
    </row>
    <row r="44" spans="1:10" ht="15.75" x14ac:dyDescent="0.25">
      <c r="B44" s="117" t="s">
        <v>49</v>
      </c>
    </row>
    <row r="46" spans="1:10" ht="25.5" customHeight="1" x14ac:dyDescent="0.2">
      <c r="A46" s="118"/>
      <c r="B46" s="122" t="s">
        <v>16</v>
      </c>
      <c r="C46" s="122" t="s">
        <v>5</v>
      </c>
      <c r="D46" s="123"/>
      <c r="E46" s="123"/>
      <c r="F46" s="126" t="s">
        <v>50</v>
      </c>
      <c r="G46" s="126"/>
      <c r="H46" s="126"/>
      <c r="I46" s="204" t="s">
        <v>28</v>
      </c>
      <c r="J46" s="204"/>
    </row>
    <row r="47" spans="1:10" ht="25.5" customHeight="1" x14ac:dyDescent="0.2">
      <c r="A47" s="119"/>
      <c r="B47" s="127" t="s">
        <v>51</v>
      </c>
      <c r="C47" s="206" t="s">
        <v>52</v>
      </c>
      <c r="D47" s="207"/>
      <c r="E47" s="207"/>
      <c r="F47" s="129" t="s">
        <v>24</v>
      </c>
      <c r="G47" s="130"/>
      <c r="H47" s="130"/>
      <c r="I47" s="205"/>
      <c r="J47" s="205"/>
    </row>
    <row r="48" spans="1:10" ht="25.5" customHeight="1" x14ac:dyDescent="0.2">
      <c r="A48" s="119"/>
      <c r="B48" s="121" t="s">
        <v>53</v>
      </c>
      <c r="C48" s="191" t="s">
        <v>54</v>
      </c>
      <c r="D48" s="192"/>
      <c r="E48" s="192"/>
      <c r="F48" s="131" t="s">
        <v>24</v>
      </c>
      <c r="G48" s="132"/>
      <c r="H48" s="132"/>
      <c r="I48" s="190"/>
      <c r="J48" s="190"/>
    </row>
    <row r="49" spans="1:10" ht="25.5" customHeight="1" x14ac:dyDescent="0.2">
      <c r="A49" s="119"/>
      <c r="B49" s="121" t="s">
        <v>55</v>
      </c>
      <c r="C49" s="191" t="s">
        <v>56</v>
      </c>
      <c r="D49" s="192"/>
      <c r="E49" s="192"/>
      <c r="F49" s="131" t="s">
        <v>24</v>
      </c>
      <c r="G49" s="132"/>
      <c r="H49" s="132"/>
      <c r="I49" s="190"/>
      <c r="J49" s="190"/>
    </row>
    <row r="50" spans="1:10" ht="25.5" customHeight="1" x14ac:dyDescent="0.2">
      <c r="A50" s="119"/>
      <c r="B50" s="128" t="s">
        <v>57</v>
      </c>
      <c r="C50" s="194" t="s">
        <v>58</v>
      </c>
      <c r="D50" s="195"/>
      <c r="E50" s="195"/>
      <c r="F50" s="133" t="s">
        <v>24</v>
      </c>
      <c r="G50" s="134"/>
      <c r="H50" s="134"/>
      <c r="I50" s="193"/>
      <c r="J50" s="193"/>
    </row>
    <row r="51" spans="1:10" ht="25.5" customHeight="1" x14ac:dyDescent="0.2">
      <c r="A51" s="120"/>
      <c r="B51" s="124" t="s">
        <v>1</v>
      </c>
      <c r="C51" s="124"/>
      <c r="D51" s="125"/>
      <c r="E51" s="125"/>
      <c r="F51" s="135"/>
      <c r="G51" s="136"/>
      <c r="H51" s="136"/>
      <c r="I51" s="189">
        <f>SUM(I47:I50)</f>
        <v>0</v>
      </c>
      <c r="J51" s="189"/>
    </row>
    <row r="52" spans="1:10" x14ac:dyDescent="0.2">
      <c r="F52" s="92"/>
      <c r="G52" s="93"/>
      <c r="H52" s="92"/>
      <c r="I52" s="93"/>
      <c r="J52" s="93"/>
    </row>
    <row r="53" spans="1:10" x14ac:dyDescent="0.2">
      <c r="F53" s="92"/>
      <c r="G53" s="93"/>
      <c r="H53" s="92"/>
      <c r="I53" s="93"/>
      <c r="J53" s="93"/>
    </row>
    <row r="54" spans="1:10" x14ac:dyDescent="0.2">
      <c r="F54" s="92"/>
      <c r="G54" s="93"/>
      <c r="H54" s="92"/>
      <c r="I54" s="93"/>
      <c r="J5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51:J51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7" t="s">
        <v>41</v>
      </c>
      <c r="B2" s="76"/>
      <c r="C2" s="239"/>
      <c r="D2" s="239"/>
      <c r="E2" s="239"/>
      <c r="F2" s="239"/>
      <c r="G2" s="240"/>
    </row>
    <row r="3" spans="1:7" ht="24.95" hidden="1" customHeight="1" x14ac:dyDescent="0.2">
      <c r="A3" s="77" t="s">
        <v>7</v>
      </c>
      <c r="B3" s="76"/>
      <c r="C3" s="239"/>
      <c r="D3" s="239"/>
      <c r="E3" s="239"/>
      <c r="F3" s="239"/>
      <c r="G3" s="240"/>
    </row>
    <row r="4" spans="1:7" ht="24.95" hidden="1" customHeight="1" x14ac:dyDescent="0.2">
      <c r="A4" s="77" t="s">
        <v>8</v>
      </c>
      <c r="B4" s="76"/>
      <c r="C4" s="239"/>
      <c r="D4" s="239"/>
      <c r="E4" s="239"/>
      <c r="F4" s="239"/>
      <c r="G4" s="24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6"/>
  <sheetViews>
    <sheetView topLeftCell="A30" workbookViewId="0">
      <selection activeCell="D51" sqref="D51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1" t="s">
        <v>6</v>
      </c>
      <c r="B1" s="241"/>
      <c r="C1" s="241"/>
      <c r="D1" s="241"/>
      <c r="E1" s="241"/>
      <c r="F1" s="241"/>
      <c r="G1" s="241"/>
      <c r="AE1" t="s">
        <v>62</v>
      </c>
    </row>
    <row r="2" spans="1:60" ht="24.95" customHeight="1" x14ac:dyDescent="0.2">
      <c r="A2" s="141" t="s">
        <v>61</v>
      </c>
      <c r="B2" s="139"/>
      <c r="C2" s="242" t="s">
        <v>45</v>
      </c>
      <c r="D2" s="243"/>
      <c r="E2" s="243"/>
      <c r="F2" s="243"/>
      <c r="G2" s="244"/>
      <c r="AE2" t="s">
        <v>63</v>
      </c>
    </row>
    <row r="3" spans="1:60" ht="24.95" hidden="1" customHeight="1" x14ac:dyDescent="0.2">
      <c r="A3" s="142" t="s">
        <v>7</v>
      </c>
      <c r="B3" s="140"/>
      <c r="C3" s="245"/>
      <c r="D3" s="246"/>
      <c r="E3" s="246"/>
      <c r="F3" s="246"/>
      <c r="G3" s="247"/>
      <c r="AE3" t="s">
        <v>64</v>
      </c>
    </row>
    <row r="4" spans="1:60" ht="24.95" hidden="1" customHeight="1" x14ac:dyDescent="0.2">
      <c r="A4" s="142" t="s">
        <v>8</v>
      </c>
      <c r="B4" s="140"/>
      <c r="C4" s="245"/>
      <c r="D4" s="246"/>
      <c r="E4" s="246"/>
      <c r="F4" s="246"/>
      <c r="G4" s="247"/>
      <c r="AE4" t="s">
        <v>65</v>
      </c>
    </row>
    <row r="5" spans="1:60" hidden="1" x14ac:dyDescent="0.2">
      <c r="A5" s="143" t="s">
        <v>66</v>
      </c>
      <c r="B5" s="144"/>
      <c r="C5" s="145"/>
      <c r="D5" s="146"/>
      <c r="E5" s="146"/>
      <c r="F5" s="146"/>
      <c r="G5" s="147"/>
      <c r="AE5" t="s">
        <v>67</v>
      </c>
    </row>
    <row r="7" spans="1:60" ht="38.25" x14ac:dyDescent="0.2">
      <c r="A7" s="152" t="s">
        <v>68</v>
      </c>
      <c r="B7" s="153" t="s">
        <v>69</v>
      </c>
      <c r="C7" s="153" t="s">
        <v>70</v>
      </c>
      <c r="D7" s="152" t="s">
        <v>71</v>
      </c>
      <c r="E7" s="152" t="s">
        <v>72</v>
      </c>
      <c r="F7" s="148" t="s">
        <v>73</v>
      </c>
      <c r="G7" s="168" t="s">
        <v>28</v>
      </c>
      <c r="H7" s="169" t="s">
        <v>29</v>
      </c>
      <c r="I7" s="169" t="s">
        <v>74</v>
      </c>
      <c r="J7" s="169" t="s">
        <v>30</v>
      </c>
      <c r="K7" s="169" t="s">
        <v>75</v>
      </c>
      <c r="L7" s="169" t="s">
        <v>76</v>
      </c>
      <c r="M7" s="169" t="s">
        <v>77</v>
      </c>
      <c r="N7" s="169" t="s">
        <v>78</v>
      </c>
      <c r="O7" s="169" t="s">
        <v>79</v>
      </c>
      <c r="P7" s="169" t="s">
        <v>80</v>
      </c>
      <c r="Q7" s="169" t="s">
        <v>81</v>
      </c>
      <c r="R7" s="169" t="s">
        <v>82</v>
      </c>
      <c r="S7" s="169" t="s">
        <v>83</v>
      </c>
      <c r="T7" s="169" t="s">
        <v>84</v>
      </c>
      <c r="U7" s="155" t="s">
        <v>85</v>
      </c>
    </row>
    <row r="8" spans="1:60" x14ac:dyDescent="0.2">
      <c r="A8" s="170" t="s">
        <v>86</v>
      </c>
      <c r="B8" s="171" t="s">
        <v>51</v>
      </c>
      <c r="C8" s="172" t="s">
        <v>52</v>
      </c>
      <c r="D8" s="173"/>
      <c r="E8" s="174"/>
      <c r="F8" s="175"/>
      <c r="G8" s="175">
        <f>SUMIF(AE9:AE21,"&lt;&gt;NOR",G9:G21)</f>
        <v>0</v>
      </c>
      <c r="H8" s="175"/>
      <c r="I8" s="175">
        <f>SUM(I9:I21)</f>
        <v>11048.24</v>
      </c>
      <c r="J8" s="175"/>
      <c r="K8" s="175">
        <f>SUM(K9:K21)</f>
        <v>27481.010000000002</v>
      </c>
      <c r="L8" s="175"/>
      <c r="M8" s="175">
        <f>SUM(M9:M21)</f>
        <v>0</v>
      </c>
      <c r="N8" s="154"/>
      <c r="O8" s="154">
        <f>SUM(O9:O21)</f>
        <v>2.7999999999999997E-2</v>
      </c>
      <c r="P8" s="154"/>
      <c r="Q8" s="154">
        <f>SUM(Q9:Q21)</f>
        <v>0</v>
      </c>
      <c r="R8" s="154"/>
      <c r="S8" s="154"/>
      <c r="T8" s="170"/>
      <c r="U8" s="154">
        <f>SUM(U9:U21)</f>
        <v>13.010000000000002</v>
      </c>
      <c r="AE8" t="s">
        <v>87</v>
      </c>
    </row>
    <row r="9" spans="1:60" outlineLevel="1" x14ac:dyDescent="0.2">
      <c r="A9" s="150">
        <v>1</v>
      </c>
      <c r="B9" s="156" t="s">
        <v>88</v>
      </c>
      <c r="C9" s="183" t="s">
        <v>89</v>
      </c>
      <c r="D9" s="158" t="s">
        <v>90</v>
      </c>
      <c r="E9" s="164">
        <v>4</v>
      </c>
      <c r="F9" s="166"/>
      <c r="G9" s="166"/>
      <c r="H9" s="166">
        <v>0</v>
      </c>
      <c r="I9" s="166">
        <f t="shared" ref="I9:I21" si="0">ROUND(E9*H9,2)</f>
        <v>0</v>
      </c>
      <c r="J9" s="166">
        <v>379.9</v>
      </c>
      <c r="K9" s="166">
        <f t="shared" ref="K9:K21" si="1">ROUND(E9*J9,2)</f>
        <v>1519.6</v>
      </c>
      <c r="L9" s="166">
        <v>15</v>
      </c>
      <c r="M9" s="166">
        <f t="shared" ref="M9:M21" si="2">G9*(1+L9/100)</f>
        <v>0</v>
      </c>
      <c r="N9" s="159">
        <v>4.6999999999999999E-4</v>
      </c>
      <c r="O9" s="159">
        <f t="shared" ref="O9:O21" si="3">ROUND(E9*N9,5)</f>
        <v>1.8799999999999999E-3</v>
      </c>
      <c r="P9" s="159">
        <v>0</v>
      </c>
      <c r="Q9" s="159">
        <f t="shared" ref="Q9:Q21" si="4">ROUND(E9*P9,5)</f>
        <v>0</v>
      </c>
      <c r="R9" s="159"/>
      <c r="S9" s="159"/>
      <c r="T9" s="160">
        <v>0.35899999999999999</v>
      </c>
      <c r="U9" s="159">
        <f t="shared" ref="U9:U21" si="5">ROUND(E9*T9,2)</f>
        <v>1.44</v>
      </c>
      <c r="V9" s="149"/>
      <c r="W9" s="149"/>
      <c r="X9" s="149"/>
      <c r="Y9" s="149"/>
      <c r="Z9" s="149"/>
      <c r="AA9" s="149"/>
      <c r="AB9" s="149"/>
      <c r="AC9" s="149"/>
      <c r="AD9" s="149"/>
      <c r="AE9" s="149" t="s">
        <v>91</v>
      </c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0">
        <v>2</v>
      </c>
      <c r="B10" s="156" t="s">
        <v>92</v>
      </c>
      <c r="C10" s="183" t="s">
        <v>93</v>
      </c>
      <c r="D10" s="158" t="s">
        <v>90</v>
      </c>
      <c r="E10" s="164">
        <v>4</v>
      </c>
      <c r="F10" s="166"/>
      <c r="G10" s="166"/>
      <c r="H10" s="166">
        <v>0</v>
      </c>
      <c r="I10" s="166">
        <f t="shared" si="0"/>
        <v>0</v>
      </c>
      <c r="J10" s="166">
        <v>453.67</v>
      </c>
      <c r="K10" s="166">
        <f t="shared" si="1"/>
        <v>1814.68</v>
      </c>
      <c r="L10" s="166">
        <v>15</v>
      </c>
      <c r="M10" s="166">
        <f t="shared" si="2"/>
        <v>0</v>
      </c>
      <c r="N10" s="159">
        <v>6.9999999999999999E-4</v>
      </c>
      <c r="O10" s="159">
        <f t="shared" si="3"/>
        <v>2.8E-3</v>
      </c>
      <c r="P10" s="159">
        <v>0</v>
      </c>
      <c r="Q10" s="159">
        <f t="shared" si="4"/>
        <v>0</v>
      </c>
      <c r="R10" s="159"/>
      <c r="S10" s="159"/>
      <c r="T10" s="160">
        <v>0.45200000000000001</v>
      </c>
      <c r="U10" s="159">
        <f t="shared" si="5"/>
        <v>1.81</v>
      </c>
      <c r="V10" s="149"/>
      <c r="W10" s="149"/>
      <c r="X10" s="149"/>
      <c r="Y10" s="149"/>
      <c r="Z10" s="149"/>
      <c r="AA10" s="149"/>
      <c r="AB10" s="149"/>
      <c r="AC10" s="149"/>
      <c r="AD10" s="149"/>
      <c r="AE10" s="149" t="s">
        <v>91</v>
      </c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0">
        <v>3</v>
      </c>
      <c r="B11" s="156" t="s">
        <v>94</v>
      </c>
      <c r="C11" s="183" t="s">
        <v>95</v>
      </c>
      <c r="D11" s="158" t="s">
        <v>90</v>
      </c>
      <c r="E11" s="164">
        <v>3.5</v>
      </c>
      <c r="F11" s="166"/>
      <c r="G11" s="166"/>
      <c r="H11" s="166">
        <v>0</v>
      </c>
      <c r="I11" s="166">
        <f t="shared" si="0"/>
        <v>0</v>
      </c>
      <c r="J11" s="166">
        <v>1211.1099999999999</v>
      </c>
      <c r="K11" s="166">
        <f t="shared" si="1"/>
        <v>4238.8900000000003</v>
      </c>
      <c r="L11" s="166">
        <v>15</v>
      </c>
      <c r="M11" s="166">
        <f t="shared" si="2"/>
        <v>0</v>
      </c>
      <c r="N11" s="159">
        <v>1.5200000000000001E-3</v>
      </c>
      <c r="O11" s="159">
        <f t="shared" si="3"/>
        <v>5.3200000000000001E-3</v>
      </c>
      <c r="P11" s="159">
        <v>0</v>
      </c>
      <c r="Q11" s="159">
        <f t="shared" si="4"/>
        <v>0</v>
      </c>
      <c r="R11" s="159"/>
      <c r="S11" s="159"/>
      <c r="T11" s="160">
        <v>1.173</v>
      </c>
      <c r="U11" s="159">
        <f t="shared" si="5"/>
        <v>4.1100000000000003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 t="s">
        <v>91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0">
        <v>4</v>
      </c>
      <c r="B12" s="156" t="s">
        <v>96</v>
      </c>
      <c r="C12" s="183" t="s">
        <v>97</v>
      </c>
      <c r="D12" s="158" t="s">
        <v>98</v>
      </c>
      <c r="E12" s="164">
        <v>2</v>
      </c>
      <c r="F12" s="166"/>
      <c r="G12" s="166"/>
      <c r="H12" s="166">
        <v>0</v>
      </c>
      <c r="I12" s="166">
        <f t="shared" si="0"/>
        <v>0</v>
      </c>
      <c r="J12" s="166">
        <v>279</v>
      </c>
      <c r="K12" s="166">
        <f t="shared" si="1"/>
        <v>558</v>
      </c>
      <c r="L12" s="166">
        <v>15</v>
      </c>
      <c r="M12" s="166">
        <f t="shared" si="2"/>
        <v>0</v>
      </c>
      <c r="N12" s="159">
        <v>0</v>
      </c>
      <c r="O12" s="159">
        <f t="shared" si="3"/>
        <v>0</v>
      </c>
      <c r="P12" s="159">
        <v>0</v>
      </c>
      <c r="Q12" s="159">
        <f t="shared" si="4"/>
        <v>0</v>
      </c>
      <c r="R12" s="159"/>
      <c r="S12" s="159"/>
      <c r="T12" s="160">
        <v>0</v>
      </c>
      <c r="U12" s="159">
        <f t="shared" si="5"/>
        <v>0</v>
      </c>
      <c r="V12" s="149"/>
      <c r="W12" s="149"/>
      <c r="X12" s="149"/>
      <c r="Y12" s="149"/>
      <c r="Z12" s="149"/>
      <c r="AA12" s="149"/>
      <c r="AB12" s="149"/>
      <c r="AC12" s="149"/>
      <c r="AD12" s="149"/>
      <c r="AE12" s="149" t="s">
        <v>91</v>
      </c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0">
        <v>5</v>
      </c>
      <c r="B13" s="156" t="s">
        <v>99</v>
      </c>
      <c r="C13" s="183" t="s">
        <v>100</v>
      </c>
      <c r="D13" s="158" t="s">
        <v>98</v>
      </c>
      <c r="E13" s="164">
        <v>6</v>
      </c>
      <c r="F13" s="166"/>
      <c r="G13" s="166"/>
      <c r="H13" s="166">
        <v>0</v>
      </c>
      <c r="I13" s="166">
        <f t="shared" si="0"/>
        <v>0</v>
      </c>
      <c r="J13" s="166">
        <v>124.21</v>
      </c>
      <c r="K13" s="166">
        <f t="shared" si="1"/>
        <v>745.26</v>
      </c>
      <c r="L13" s="166">
        <v>15</v>
      </c>
      <c r="M13" s="166">
        <f t="shared" si="2"/>
        <v>0</v>
      </c>
      <c r="N13" s="159">
        <v>0</v>
      </c>
      <c r="O13" s="159">
        <f t="shared" si="3"/>
        <v>0</v>
      </c>
      <c r="P13" s="159">
        <v>0</v>
      </c>
      <c r="Q13" s="159">
        <f t="shared" si="4"/>
        <v>0</v>
      </c>
      <c r="R13" s="159"/>
      <c r="S13" s="159"/>
      <c r="T13" s="160">
        <v>0.17399999999999999</v>
      </c>
      <c r="U13" s="159">
        <f t="shared" si="5"/>
        <v>1.04</v>
      </c>
      <c r="V13" s="149"/>
      <c r="W13" s="149"/>
      <c r="X13" s="149"/>
      <c r="Y13" s="149"/>
      <c r="Z13" s="149"/>
      <c r="AA13" s="149"/>
      <c r="AB13" s="149"/>
      <c r="AC13" s="149"/>
      <c r="AD13" s="149"/>
      <c r="AE13" s="149" t="s">
        <v>91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0">
        <v>6</v>
      </c>
      <c r="B14" s="156" t="s">
        <v>101</v>
      </c>
      <c r="C14" s="183" t="s">
        <v>102</v>
      </c>
      <c r="D14" s="158" t="s">
        <v>98</v>
      </c>
      <c r="E14" s="164">
        <v>2</v>
      </c>
      <c r="F14" s="166"/>
      <c r="G14" s="166"/>
      <c r="H14" s="166">
        <v>0</v>
      </c>
      <c r="I14" s="166">
        <f t="shared" si="0"/>
        <v>0</v>
      </c>
      <c r="J14" s="166">
        <v>184.87</v>
      </c>
      <c r="K14" s="166">
        <f t="shared" si="1"/>
        <v>369.74</v>
      </c>
      <c r="L14" s="166">
        <v>15</v>
      </c>
      <c r="M14" s="166">
        <f t="shared" si="2"/>
        <v>0</v>
      </c>
      <c r="N14" s="159">
        <v>0</v>
      </c>
      <c r="O14" s="159">
        <f t="shared" si="3"/>
        <v>0</v>
      </c>
      <c r="P14" s="159">
        <v>0</v>
      </c>
      <c r="Q14" s="159">
        <f t="shared" si="4"/>
        <v>0</v>
      </c>
      <c r="R14" s="159"/>
      <c r="S14" s="159"/>
      <c r="T14" s="160">
        <v>0.25900000000000001</v>
      </c>
      <c r="U14" s="159">
        <f t="shared" si="5"/>
        <v>0.52</v>
      </c>
      <c r="V14" s="149"/>
      <c r="W14" s="149"/>
      <c r="X14" s="149"/>
      <c r="Y14" s="149"/>
      <c r="Z14" s="149"/>
      <c r="AA14" s="149"/>
      <c r="AB14" s="149"/>
      <c r="AC14" s="149"/>
      <c r="AD14" s="149"/>
      <c r="AE14" s="149" t="s">
        <v>91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0">
        <v>7</v>
      </c>
      <c r="B15" s="156" t="s">
        <v>103</v>
      </c>
      <c r="C15" s="183" t="s">
        <v>104</v>
      </c>
      <c r="D15" s="158" t="s">
        <v>90</v>
      </c>
      <c r="E15" s="164">
        <v>11.5</v>
      </c>
      <c r="F15" s="166"/>
      <c r="G15" s="166"/>
      <c r="H15" s="166">
        <v>0</v>
      </c>
      <c r="I15" s="166">
        <f t="shared" si="0"/>
        <v>0</v>
      </c>
      <c r="J15" s="166">
        <v>34.99</v>
      </c>
      <c r="K15" s="166">
        <f t="shared" si="1"/>
        <v>402.39</v>
      </c>
      <c r="L15" s="166">
        <v>15</v>
      </c>
      <c r="M15" s="166">
        <f t="shared" si="2"/>
        <v>0</v>
      </c>
      <c r="N15" s="159">
        <v>0</v>
      </c>
      <c r="O15" s="159">
        <f t="shared" si="3"/>
        <v>0</v>
      </c>
      <c r="P15" s="159">
        <v>0</v>
      </c>
      <c r="Q15" s="159">
        <f t="shared" si="4"/>
        <v>0</v>
      </c>
      <c r="R15" s="159"/>
      <c r="S15" s="159"/>
      <c r="T15" s="160">
        <v>4.8000000000000001E-2</v>
      </c>
      <c r="U15" s="159">
        <f t="shared" si="5"/>
        <v>0.55000000000000004</v>
      </c>
      <c r="V15" s="149"/>
      <c r="W15" s="149"/>
      <c r="X15" s="149"/>
      <c r="Y15" s="149"/>
      <c r="Z15" s="149"/>
      <c r="AA15" s="149"/>
      <c r="AB15" s="149"/>
      <c r="AC15" s="149"/>
      <c r="AD15" s="149"/>
      <c r="AE15" s="149" t="s">
        <v>91</v>
      </c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0">
        <v>8</v>
      </c>
      <c r="B16" s="156" t="s">
        <v>105</v>
      </c>
      <c r="C16" s="183" t="s">
        <v>106</v>
      </c>
      <c r="D16" s="158" t="s">
        <v>90</v>
      </c>
      <c r="E16" s="164">
        <v>11.5</v>
      </c>
      <c r="F16" s="166"/>
      <c r="G16" s="166"/>
      <c r="H16" s="166">
        <v>0</v>
      </c>
      <c r="I16" s="166">
        <f t="shared" si="0"/>
        <v>0</v>
      </c>
      <c r="J16" s="166">
        <v>490.5</v>
      </c>
      <c r="K16" s="166">
        <f t="shared" si="1"/>
        <v>5640.75</v>
      </c>
      <c r="L16" s="166">
        <v>15</v>
      </c>
      <c r="M16" s="166">
        <f t="shared" si="2"/>
        <v>0</v>
      </c>
      <c r="N16" s="159">
        <v>0</v>
      </c>
      <c r="O16" s="159">
        <f t="shared" si="3"/>
        <v>0</v>
      </c>
      <c r="P16" s="159">
        <v>0</v>
      </c>
      <c r="Q16" s="159">
        <f t="shared" si="4"/>
        <v>0</v>
      </c>
      <c r="R16" s="159"/>
      <c r="S16" s="159"/>
      <c r="T16" s="160">
        <v>0</v>
      </c>
      <c r="U16" s="159">
        <f t="shared" si="5"/>
        <v>0</v>
      </c>
      <c r="V16" s="149"/>
      <c r="W16" s="149"/>
      <c r="X16" s="149"/>
      <c r="Y16" s="149"/>
      <c r="Z16" s="149"/>
      <c r="AA16" s="149"/>
      <c r="AB16" s="149"/>
      <c r="AC16" s="149"/>
      <c r="AD16" s="149"/>
      <c r="AE16" s="149" t="s">
        <v>91</v>
      </c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0">
        <v>9</v>
      </c>
      <c r="B17" s="156" t="s">
        <v>107</v>
      </c>
      <c r="C17" s="183" t="s">
        <v>108</v>
      </c>
      <c r="D17" s="158" t="s">
        <v>109</v>
      </c>
      <c r="E17" s="164">
        <v>2</v>
      </c>
      <c r="F17" s="166"/>
      <c r="G17" s="166"/>
      <c r="H17" s="166">
        <v>0</v>
      </c>
      <c r="I17" s="166">
        <f t="shared" si="0"/>
        <v>0</v>
      </c>
      <c r="J17" s="166">
        <v>1371.71</v>
      </c>
      <c r="K17" s="166">
        <f t="shared" si="1"/>
        <v>2743.42</v>
      </c>
      <c r="L17" s="166">
        <v>15</v>
      </c>
      <c r="M17" s="166">
        <f t="shared" si="2"/>
        <v>0</v>
      </c>
      <c r="N17" s="159">
        <v>0</v>
      </c>
      <c r="O17" s="159">
        <f t="shared" si="3"/>
        <v>0</v>
      </c>
      <c r="P17" s="159">
        <v>0</v>
      </c>
      <c r="Q17" s="159">
        <f t="shared" si="4"/>
        <v>0</v>
      </c>
      <c r="R17" s="159"/>
      <c r="S17" s="159"/>
      <c r="T17" s="160">
        <v>1.77</v>
      </c>
      <c r="U17" s="159">
        <f t="shared" si="5"/>
        <v>3.54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 t="s">
        <v>91</v>
      </c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50">
        <v>10</v>
      </c>
      <c r="B18" s="156" t="s">
        <v>110</v>
      </c>
      <c r="C18" s="183" t="s">
        <v>111</v>
      </c>
      <c r="D18" s="158" t="s">
        <v>98</v>
      </c>
      <c r="E18" s="164">
        <v>2</v>
      </c>
      <c r="F18" s="166"/>
      <c r="G18" s="166"/>
      <c r="H18" s="166">
        <v>5524.12</v>
      </c>
      <c r="I18" s="166">
        <f t="shared" si="0"/>
        <v>11048.24</v>
      </c>
      <c r="J18" s="166">
        <v>0</v>
      </c>
      <c r="K18" s="166">
        <f t="shared" si="1"/>
        <v>0</v>
      </c>
      <c r="L18" s="166">
        <v>15</v>
      </c>
      <c r="M18" s="166">
        <f t="shared" si="2"/>
        <v>0</v>
      </c>
      <c r="N18" s="159">
        <v>8.9999999999999993E-3</v>
      </c>
      <c r="O18" s="159">
        <f t="shared" si="3"/>
        <v>1.7999999999999999E-2</v>
      </c>
      <c r="P18" s="159">
        <v>0</v>
      </c>
      <c r="Q18" s="159">
        <f t="shared" si="4"/>
        <v>0</v>
      </c>
      <c r="R18" s="159"/>
      <c r="S18" s="159"/>
      <c r="T18" s="160">
        <v>0</v>
      </c>
      <c r="U18" s="159">
        <f t="shared" si="5"/>
        <v>0</v>
      </c>
      <c r="V18" s="149"/>
      <c r="W18" s="149"/>
      <c r="X18" s="149"/>
      <c r="Y18" s="149"/>
      <c r="Z18" s="149"/>
      <c r="AA18" s="149"/>
      <c r="AB18" s="149"/>
      <c r="AC18" s="149"/>
      <c r="AD18" s="149"/>
      <c r="AE18" s="149" t="s">
        <v>112</v>
      </c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50">
        <v>11</v>
      </c>
      <c r="B19" s="156" t="s">
        <v>113</v>
      </c>
      <c r="C19" s="183" t="s">
        <v>114</v>
      </c>
      <c r="D19" s="158" t="s">
        <v>115</v>
      </c>
      <c r="E19" s="164">
        <v>8</v>
      </c>
      <c r="F19" s="166"/>
      <c r="G19" s="166"/>
      <c r="H19" s="166">
        <v>0</v>
      </c>
      <c r="I19" s="166">
        <f t="shared" si="0"/>
        <v>0</v>
      </c>
      <c r="J19" s="166">
        <v>457.8</v>
      </c>
      <c r="K19" s="166">
        <f t="shared" si="1"/>
        <v>3662.4</v>
      </c>
      <c r="L19" s="166">
        <v>15</v>
      </c>
      <c r="M19" s="166">
        <f t="shared" si="2"/>
        <v>0</v>
      </c>
      <c r="N19" s="159">
        <v>0</v>
      </c>
      <c r="O19" s="159">
        <f t="shared" si="3"/>
        <v>0</v>
      </c>
      <c r="P19" s="159">
        <v>0</v>
      </c>
      <c r="Q19" s="159">
        <f t="shared" si="4"/>
        <v>0</v>
      </c>
      <c r="R19" s="159"/>
      <c r="S19" s="159"/>
      <c r="T19" s="160">
        <v>0</v>
      </c>
      <c r="U19" s="159">
        <f t="shared" si="5"/>
        <v>0</v>
      </c>
      <c r="V19" s="149"/>
      <c r="W19" s="149"/>
      <c r="X19" s="149"/>
      <c r="Y19" s="149"/>
      <c r="Z19" s="149"/>
      <c r="AA19" s="149"/>
      <c r="AB19" s="149"/>
      <c r="AC19" s="149"/>
      <c r="AD19" s="149"/>
      <c r="AE19" s="149" t="s">
        <v>91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50">
        <v>12</v>
      </c>
      <c r="B20" s="156" t="s">
        <v>113</v>
      </c>
      <c r="C20" s="183" t="s">
        <v>116</v>
      </c>
      <c r="D20" s="158" t="s">
        <v>115</v>
      </c>
      <c r="E20" s="164">
        <v>12</v>
      </c>
      <c r="F20" s="166"/>
      <c r="G20" s="166"/>
      <c r="H20" s="166">
        <v>0</v>
      </c>
      <c r="I20" s="166">
        <f t="shared" si="0"/>
        <v>0</v>
      </c>
      <c r="J20" s="166">
        <v>400</v>
      </c>
      <c r="K20" s="166">
        <f t="shared" si="1"/>
        <v>4800</v>
      </c>
      <c r="L20" s="166">
        <v>15</v>
      </c>
      <c r="M20" s="166">
        <f t="shared" si="2"/>
        <v>0</v>
      </c>
      <c r="N20" s="159">
        <v>0</v>
      </c>
      <c r="O20" s="159">
        <f t="shared" si="3"/>
        <v>0</v>
      </c>
      <c r="P20" s="159">
        <v>0</v>
      </c>
      <c r="Q20" s="159">
        <f t="shared" si="4"/>
        <v>0</v>
      </c>
      <c r="R20" s="159"/>
      <c r="S20" s="159"/>
      <c r="T20" s="160">
        <v>0</v>
      </c>
      <c r="U20" s="159">
        <f t="shared" si="5"/>
        <v>0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 t="s">
        <v>91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0">
        <v>13</v>
      </c>
      <c r="B21" s="156" t="s">
        <v>117</v>
      </c>
      <c r="C21" s="183" t="s">
        <v>118</v>
      </c>
      <c r="D21" s="158" t="s">
        <v>0</v>
      </c>
      <c r="E21" s="164">
        <v>347.13940000000002</v>
      </c>
      <c r="F21" s="166"/>
      <c r="G21" s="166"/>
      <c r="H21" s="166">
        <v>0</v>
      </c>
      <c r="I21" s="166">
        <f t="shared" si="0"/>
        <v>0</v>
      </c>
      <c r="J21" s="166">
        <v>2.84</v>
      </c>
      <c r="K21" s="166">
        <f t="shared" si="1"/>
        <v>985.88</v>
      </c>
      <c r="L21" s="166">
        <v>15</v>
      </c>
      <c r="M21" s="166">
        <f t="shared" si="2"/>
        <v>0</v>
      </c>
      <c r="N21" s="159">
        <v>0</v>
      </c>
      <c r="O21" s="159">
        <f t="shared" si="3"/>
        <v>0</v>
      </c>
      <c r="P21" s="159">
        <v>0</v>
      </c>
      <c r="Q21" s="159">
        <f t="shared" si="4"/>
        <v>0</v>
      </c>
      <c r="R21" s="159"/>
      <c r="S21" s="159"/>
      <c r="T21" s="160">
        <v>0</v>
      </c>
      <c r="U21" s="159">
        <f t="shared" si="5"/>
        <v>0</v>
      </c>
      <c r="V21" s="149"/>
      <c r="W21" s="149"/>
      <c r="X21" s="149"/>
      <c r="Y21" s="149"/>
      <c r="Z21" s="149"/>
      <c r="AA21" s="149"/>
      <c r="AB21" s="149"/>
      <c r="AC21" s="149"/>
      <c r="AD21" s="149"/>
      <c r="AE21" s="149" t="s">
        <v>91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51" t="s">
        <v>86</v>
      </c>
      <c r="B22" s="157" t="s">
        <v>53</v>
      </c>
      <c r="C22" s="184" t="s">
        <v>54</v>
      </c>
      <c r="D22" s="161"/>
      <c r="E22" s="165"/>
      <c r="F22" s="167"/>
      <c r="G22" s="167">
        <f>SUMIF(AE23:AE36,"&lt;&gt;NOR",G23:G36)</f>
        <v>0</v>
      </c>
      <c r="H22" s="167"/>
      <c r="I22" s="167">
        <f>SUM(I23:I36)</f>
        <v>0</v>
      </c>
      <c r="J22" s="167"/>
      <c r="K22" s="167">
        <f>SUM(K23:K36)</f>
        <v>33234.17</v>
      </c>
      <c r="L22" s="167"/>
      <c r="M22" s="167">
        <f>SUM(M23:M36)</f>
        <v>0</v>
      </c>
      <c r="N22" s="162"/>
      <c r="O22" s="162">
        <f>SUM(O23:O36)</f>
        <v>0.10036999999999997</v>
      </c>
      <c r="P22" s="162"/>
      <c r="Q22" s="162">
        <f>SUM(Q23:Q36)</f>
        <v>0.27</v>
      </c>
      <c r="R22" s="162"/>
      <c r="S22" s="162"/>
      <c r="T22" s="163"/>
      <c r="U22" s="162">
        <f>SUM(U23:U36)</f>
        <v>33.03</v>
      </c>
      <c r="AE22" t="s">
        <v>87</v>
      </c>
    </row>
    <row r="23" spans="1:60" ht="22.5" outlineLevel="1" x14ac:dyDescent="0.2">
      <c r="A23" s="150">
        <v>14</v>
      </c>
      <c r="B23" s="156" t="s">
        <v>119</v>
      </c>
      <c r="C23" s="183" t="s">
        <v>120</v>
      </c>
      <c r="D23" s="158" t="s">
        <v>121</v>
      </c>
      <c r="E23" s="164">
        <v>2</v>
      </c>
      <c r="F23" s="166"/>
      <c r="G23" s="166"/>
      <c r="H23" s="166">
        <v>0</v>
      </c>
      <c r="I23" s="166">
        <f t="shared" ref="I23:I36" si="6">ROUND(E23*H23,2)</f>
        <v>0</v>
      </c>
      <c r="J23" s="166">
        <v>414.2</v>
      </c>
      <c r="K23" s="166">
        <f t="shared" ref="K23:K36" si="7">ROUND(E23*J23,2)</f>
        <v>828.4</v>
      </c>
      <c r="L23" s="166">
        <v>15</v>
      </c>
      <c r="M23" s="166">
        <f t="shared" ref="M23:M36" si="8">G23*(1+L23/100)</f>
        <v>0</v>
      </c>
      <c r="N23" s="159">
        <v>0</v>
      </c>
      <c r="O23" s="159">
        <f t="shared" ref="O23:O36" si="9">ROUND(E23*N23,5)</f>
        <v>0</v>
      </c>
      <c r="P23" s="159">
        <v>0</v>
      </c>
      <c r="Q23" s="159">
        <f t="shared" ref="Q23:Q36" si="10">ROUND(E23*P23,5)</f>
        <v>0</v>
      </c>
      <c r="R23" s="159"/>
      <c r="S23" s="159"/>
      <c r="T23" s="160">
        <v>0.75</v>
      </c>
      <c r="U23" s="159">
        <f t="shared" ref="U23:U36" si="11">ROUND(E23*T23,2)</f>
        <v>1.5</v>
      </c>
      <c r="V23" s="149"/>
      <c r="W23" s="149"/>
      <c r="X23" s="149"/>
      <c r="Y23" s="149"/>
      <c r="Z23" s="149"/>
      <c r="AA23" s="149"/>
      <c r="AB23" s="149"/>
      <c r="AC23" s="149"/>
      <c r="AD23" s="149"/>
      <c r="AE23" s="149" t="s">
        <v>91</v>
      </c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0">
        <v>15</v>
      </c>
      <c r="B24" s="156" t="s">
        <v>122</v>
      </c>
      <c r="C24" s="183" t="s">
        <v>123</v>
      </c>
      <c r="D24" s="158" t="s">
        <v>90</v>
      </c>
      <c r="E24" s="164">
        <v>15</v>
      </c>
      <c r="F24" s="166"/>
      <c r="G24" s="166"/>
      <c r="H24" s="166">
        <v>0</v>
      </c>
      <c r="I24" s="166">
        <f t="shared" si="6"/>
        <v>0</v>
      </c>
      <c r="J24" s="166">
        <v>563.41</v>
      </c>
      <c r="K24" s="166">
        <f t="shared" si="7"/>
        <v>8451.15</v>
      </c>
      <c r="L24" s="166">
        <v>15</v>
      </c>
      <c r="M24" s="166">
        <f t="shared" si="8"/>
        <v>0</v>
      </c>
      <c r="N24" s="159">
        <v>5.2199999999999998E-3</v>
      </c>
      <c r="O24" s="159">
        <f t="shared" si="9"/>
        <v>7.8299999999999995E-2</v>
      </c>
      <c r="P24" s="159">
        <v>0</v>
      </c>
      <c r="Q24" s="159">
        <f t="shared" si="10"/>
        <v>0</v>
      </c>
      <c r="R24" s="159"/>
      <c r="S24" s="159"/>
      <c r="T24" s="160">
        <v>0.63429999999999997</v>
      </c>
      <c r="U24" s="159">
        <f t="shared" si="11"/>
        <v>9.51</v>
      </c>
      <c r="V24" s="149"/>
      <c r="W24" s="149"/>
      <c r="X24" s="149"/>
      <c r="Y24" s="149"/>
      <c r="Z24" s="149"/>
      <c r="AA24" s="149"/>
      <c r="AB24" s="149"/>
      <c r="AC24" s="149"/>
      <c r="AD24" s="149"/>
      <c r="AE24" s="149" t="s">
        <v>91</v>
      </c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0">
        <v>16</v>
      </c>
      <c r="B25" s="156" t="s">
        <v>124</v>
      </c>
      <c r="C25" s="183" t="s">
        <v>125</v>
      </c>
      <c r="D25" s="158" t="s">
        <v>90</v>
      </c>
      <c r="E25" s="164">
        <v>15</v>
      </c>
      <c r="F25" s="166"/>
      <c r="G25" s="166"/>
      <c r="H25" s="166">
        <v>0</v>
      </c>
      <c r="I25" s="166">
        <f t="shared" si="6"/>
        <v>0</v>
      </c>
      <c r="J25" s="166">
        <v>128.65</v>
      </c>
      <c r="K25" s="166">
        <f t="shared" si="7"/>
        <v>1929.75</v>
      </c>
      <c r="L25" s="166">
        <v>15</v>
      </c>
      <c r="M25" s="166">
        <f t="shared" si="8"/>
        <v>0</v>
      </c>
      <c r="N25" s="159">
        <v>3.0000000000000001E-5</v>
      </c>
      <c r="O25" s="159">
        <f t="shared" si="9"/>
        <v>4.4999999999999999E-4</v>
      </c>
      <c r="P25" s="159">
        <v>0</v>
      </c>
      <c r="Q25" s="159">
        <f t="shared" si="10"/>
        <v>0</v>
      </c>
      <c r="R25" s="159"/>
      <c r="S25" s="159"/>
      <c r="T25" s="160">
        <v>0.13500000000000001</v>
      </c>
      <c r="U25" s="159">
        <f t="shared" si="11"/>
        <v>2.0299999999999998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 t="s">
        <v>91</v>
      </c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0">
        <v>17</v>
      </c>
      <c r="B26" s="156" t="s">
        <v>126</v>
      </c>
      <c r="C26" s="183" t="s">
        <v>127</v>
      </c>
      <c r="D26" s="158" t="s">
        <v>98</v>
      </c>
      <c r="E26" s="164">
        <v>2</v>
      </c>
      <c r="F26" s="166"/>
      <c r="G26" s="166"/>
      <c r="H26" s="166">
        <v>0</v>
      </c>
      <c r="I26" s="166">
        <f t="shared" si="6"/>
        <v>0</v>
      </c>
      <c r="J26" s="166">
        <v>478.27</v>
      </c>
      <c r="K26" s="166">
        <f t="shared" si="7"/>
        <v>956.54</v>
      </c>
      <c r="L26" s="166">
        <v>15</v>
      </c>
      <c r="M26" s="166">
        <f t="shared" si="8"/>
        <v>0</v>
      </c>
      <c r="N26" s="159">
        <v>3.1E-4</v>
      </c>
      <c r="O26" s="159">
        <f t="shared" si="9"/>
        <v>6.2E-4</v>
      </c>
      <c r="P26" s="159">
        <v>0</v>
      </c>
      <c r="Q26" s="159">
        <f t="shared" si="10"/>
        <v>0</v>
      </c>
      <c r="R26" s="159"/>
      <c r="S26" s="159"/>
      <c r="T26" s="160">
        <v>0.20699999999999999</v>
      </c>
      <c r="U26" s="159">
        <f t="shared" si="11"/>
        <v>0.41</v>
      </c>
      <c r="V26" s="149"/>
      <c r="W26" s="149"/>
      <c r="X26" s="149"/>
      <c r="Y26" s="149"/>
      <c r="Z26" s="149"/>
      <c r="AA26" s="149"/>
      <c r="AB26" s="149"/>
      <c r="AC26" s="149"/>
      <c r="AD26" s="149"/>
      <c r="AE26" s="149" t="s">
        <v>91</v>
      </c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0">
        <v>18</v>
      </c>
      <c r="B27" s="156" t="s">
        <v>128</v>
      </c>
      <c r="C27" s="183" t="s">
        <v>129</v>
      </c>
      <c r="D27" s="158" t="s">
        <v>109</v>
      </c>
      <c r="E27" s="164">
        <v>1</v>
      </c>
      <c r="F27" s="166"/>
      <c r="G27" s="166"/>
      <c r="H27" s="166">
        <v>0</v>
      </c>
      <c r="I27" s="166">
        <f t="shared" si="6"/>
        <v>0</v>
      </c>
      <c r="J27" s="166">
        <v>508.13</v>
      </c>
      <c r="K27" s="166">
        <f t="shared" si="7"/>
        <v>508.13</v>
      </c>
      <c r="L27" s="166">
        <v>15</v>
      </c>
      <c r="M27" s="166">
        <f t="shared" si="8"/>
        <v>0</v>
      </c>
      <c r="N27" s="159">
        <v>0</v>
      </c>
      <c r="O27" s="159">
        <f t="shared" si="9"/>
        <v>0</v>
      </c>
      <c r="P27" s="159">
        <v>0</v>
      </c>
      <c r="Q27" s="159">
        <f t="shared" si="10"/>
        <v>0</v>
      </c>
      <c r="R27" s="159"/>
      <c r="S27" s="159"/>
      <c r="T27" s="160">
        <v>0.65566000000000002</v>
      </c>
      <c r="U27" s="159">
        <f t="shared" si="11"/>
        <v>0.66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 t="s">
        <v>91</v>
      </c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0">
        <v>19</v>
      </c>
      <c r="B28" s="156" t="s">
        <v>130</v>
      </c>
      <c r="C28" s="183" t="s">
        <v>131</v>
      </c>
      <c r="D28" s="158" t="s">
        <v>98</v>
      </c>
      <c r="E28" s="164">
        <v>14</v>
      </c>
      <c r="F28" s="166"/>
      <c r="G28" s="166"/>
      <c r="H28" s="166">
        <v>0</v>
      </c>
      <c r="I28" s="166">
        <f t="shared" si="6"/>
        <v>0</v>
      </c>
      <c r="J28" s="166">
        <v>323.86</v>
      </c>
      <c r="K28" s="166">
        <f t="shared" si="7"/>
        <v>4534.04</v>
      </c>
      <c r="L28" s="166">
        <v>15</v>
      </c>
      <c r="M28" s="166">
        <f t="shared" si="8"/>
        <v>0</v>
      </c>
      <c r="N28" s="159">
        <v>0</v>
      </c>
      <c r="O28" s="159">
        <f t="shared" si="9"/>
        <v>0</v>
      </c>
      <c r="P28" s="159">
        <v>0</v>
      </c>
      <c r="Q28" s="159">
        <f t="shared" si="10"/>
        <v>0</v>
      </c>
      <c r="R28" s="159"/>
      <c r="S28" s="159"/>
      <c r="T28" s="160">
        <v>0.42499999999999999</v>
      </c>
      <c r="U28" s="159">
        <f t="shared" si="11"/>
        <v>5.95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 t="s">
        <v>91</v>
      </c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0">
        <v>20</v>
      </c>
      <c r="B29" s="156" t="s">
        <v>132</v>
      </c>
      <c r="C29" s="183" t="s">
        <v>133</v>
      </c>
      <c r="D29" s="158" t="s">
        <v>98</v>
      </c>
      <c r="E29" s="164">
        <v>2</v>
      </c>
      <c r="F29" s="166"/>
      <c r="G29" s="166"/>
      <c r="H29" s="166">
        <v>0</v>
      </c>
      <c r="I29" s="166">
        <f t="shared" si="6"/>
        <v>0</v>
      </c>
      <c r="J29" s="166">
        <v>600.87</v>
      </c>
      <c r="K29" s="166">
        <f t="shared" si="7"/>
        <v>1201.74</v>
      </c>
      <c r="L29" s="166">
        <v>15</v>
      </c>
      <c r="M29" s="166">
        <f t="shared" si="8"/>
        <v>0</v>
      </c>
      <c r="N29" s="159">
        <v>9.8999999999999999E-4</v>
      </c>
      <c r="O29" s="159">
        <f t="shared" si="9"/>
        <v>1.98E-3</v>
      </c>
      <c r="P29" s="159">
        <v>0</v>
      </c>
      <c r="Q29" s="159">
        <f t="shared" si="10"/>
        <v>0</v>
      </c>
      <c r="R29" s="159"/>
      <c r="S29" s="159"/>
      <c r="T29" s="160">
        <v>0.66900000000000004</v>
      </c>
      <c r="U29" s="159">
        <f t="shared" si="11"/>
        <v>1.34</v>
      </c>
      <c r="V29" s="149"/>
      <c r="W29" s="149"/>
      <c r="X29" s="149"/>
      <c r="Y29" s="149"/>
      <c r="Z29" s="149"/>
      <c r="AA29" s="149"/>
      <c r="AB29" s="149"/>
      <c r="AC29" s="149"/>
      <c r="AD29" s="149"/>
      <c r="AE29" s="149" t="s">
        <v>91</v>
      </c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0">
        <v>21</v>
      </c>
      <c r="B30" s="156" t="s">
        <v>134</v>
      </c>
      <c r="C30" s="183" t="s">
        <v>135</v>
      </c>
      <c r="D30" s="158" t="s">
        <v>98</v>
      </c>
      <c r="E30" s="164">
        <v>14</v>
      </c>
      <c r="F30" s="166"/>
      <c r="G30" s="166"/>
      <c r="H30" s="166">
        <v>0</v>
      </c>
      <c r="I30" s="166">
        <f t="shared" si="6"/>
        <v>0</v>
      </c>
      <c r="J30" s="166">
        <v>298.18</v>
      </c>
      <c r="K30" s="166">
        <f t="shared" si="7"/>
        <v>4174.5200000000004</v>
      </c>
      <c r="L30" s="166">
        <v>15</v>
      </c>
      <c r="M30" s="166">
        <f t="shared" si="8"/>
        <v>0</v>
      </c>
      <c r="N30" s="159">
        <v>6.3000000000000003E-4</v>
      </c>
      <c r="O30" s="159">
        <f t="shared" si="9"/>
        <v>8.8199999999999997E-3</v>
      </c>
      <c r="P30" s="159">
        <v>0</v>
      </c>
      <c r="Q30" s="159">
        <f t="shared" si="10"/>
        <v>0</v>
      </c>
      <c r="R30" s="159"/>
      <c r="S30" s="159"/>
      <c r="T30" s="160">
        <v>0.27200000000000002</v>
      </c>
      <c r="U30" s="159">
        <f t="shared" si="11"/>
        <v>3.81</v>
      </c>
      <c r="V30" s="149"/>
      <c r="W30" s="149"/>
      <c r="X30" s="149"/>
      <c r="Y30" s="149"/>
      <c r="Z30" s="149"/>
      <c r="AA30" s="149"/>
      <c r="AB30" s="149"/>
      <c r="AC30" s="149"/>
      <c r="AD30" s="149"/>
      <c r="AE30" s="149" t="s">
        <v>91</v>
      </c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0">
        <v>22</v>
      </c>
      <c r="B31" s="248" t="s">
        <v>136</v>
      </c>
      <c r="C31" s="249" t="s">
        <v>137</v>
      </c>
      <c r="D31" s="250" t="s">
        <v>121</v>
      </c>
      <c r="E31" s="251">
        <v>0</v>
      </c>
      <c r="F31" s="252"/>
      <c r="G31" s="252"/>
      <c r="H31" s="166">
        <v>0</v>
      </c>
      <c r="I31" s="166">
        <f t="shared" si="6"/>
        <v>0</v>
      </c>
      <c r="J31" s="166">
        <v>530.83000000000004</v>
      </c>
      <c r="K31" s="166">
        <f t="shared" si="7"/>
        <v>0</v>
      </c>
      <c r="L31" s="166">
        <v>15</v>
      </c>
      <c r="M31" s="166">
        <f t="shared" si="8"/>
        <v>0</v>
      </c>
      <c r="N31" s="159">
        <v>0</v>
      </c>
      <c r="O31" s="159">
        <f t="shared" si="9"/>
        <v>0</v>
      </c>
      <c r="P31" s="159">
        <v>0</v>
      </c>
      <c r="Q31" s="159">
        <f t="shared" si="10"/>
        <v>0</v>
      </c>
      <c r="R31" s="159"/>
      <c r="S31" s="159"/>
      <c r="T31" s="160">
        <v>0</v>
      </c>
      <c r="U31" s="159">
        <f t="shared" si="11"/>
        <v>0</v>
      </c>
      <c r="V31" s="149"/>
      <c r="W31" s="149"/>
      <c r="X31" s="149"/>
      <c r="Y31" s="149"/>
      <c r="Z31" s="149"/>
      <c r="AA31" s="149"/>
      <c r="AB31" s="149"/>
      <c r="AC31" s="149"/>
      <c r="AD31" s="149"/>
      <c r="AE31" s="149" t="s">
        <v>91</v>
      </c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0">
        <v>23</v>
      </c>
      <c r="B32" s="156" t="s">
        <v>138</v>
      </c>
      <c r="C32" s="183" t="s">
        <v>139</v>
      </c>
      <c r="D32" s="158" t="s">
        <v>90</v>
      </c>
      <c r="E32" s="164">
        <v>15</v>
      </c>
      <c r="F32" s="166"/>
      <c r="G32" s="166"/>
      <c r="H32" s="166">
        <v>0</v>
      </c>
      <c r="I32" s="166">
        <f t="shared" si="6"/>
        <v>0</v>
      </c>
      <c r="J32" s="166">
        <v>69.25</v>
      </c>
      <c r="K32" s="166">
        <f t="shared" si="7"/>
        <v>1038.75</v>
      </c>
      <c r="L32" s="166">
        <v>15</v>
      </c>
      <c r="M32" s="166">
        <f t="shared" si="8"/>
        <v>0</v>
      </c>
      <c r="N32" s="159">
        <v>1.8000000000000001E-4</v>
      </c>
      <c r="O32" s="159">
        <f t="shared" si="9"/>
        <v>2.7000000000000001E-3</v>
      </c>
      <c r="P32" s="159">
        <v>0</v>
      </c>
      <c r="Q32" s="159">
        <f t="shared" si="10"/>
        <v>0</v>
      </c>
      <c r="R32" s="159"/>
      <c r="S32" s="159"/>
      <c r="T32" s="160">
        <v>6.7000000000000004E-2</v>
      </c>
      <c r="U32" s="159">
        <f t="shared" si="11"/>
        <v>1.01</v>
      </c>
      <c r="V32" s="149"/>
      <c r="W32" s="149"/>
      <c r="X32" s="149"/>
      <c r="Y32" s="149"/>
      <c r="Z32" s="149"/>
      <c r="AA32" s="149"/>
      <c r="AB32" s="149"/>
      <c r="AC32" s="149"/>
      <c r="AD32" s="149"/>
      <c r="AE32" s="149" t="s">
        <v>91</v>
      </c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0">
        <v>24</v>
      </c>
      <c r="B33" s="156" t="s">
        <v>140</v>
      </c>
      <c r="C33" s="183" t="s">
        <v>141</v>
      </c>
      <c r="D33" s="158" t="s">
        <v>90</v>
      </c>
      <c r="E33" s="164">
        <v>15</v>
      </c>
      <c r="F33" s="166"/>
      <c r="G33" s="166"/>
      <c r="H33" s="166">
        <v>0</v>
      </c>
      <c r="I33" s="166">
        <f t="shared" si="6"/>
        <v>0</v>
      </c>
      <c r="J33" s="166">
        <v>46.11</v>
      </c>
      <c r="K33" s="166">
        <f t="shared" si="7"/>
        <v>691.65</v>
      </c>
      <c r="L33" s="166">
        <v>15</v>
      </c>
      <c r="M33" s="166">
        <f t="shared" si="8"/>
        <v>0</v>
      </c>
      <c r="N33" s="159">
        <v>1.0000000000000001E-5</v>
      </c>
      <c r="O33" s="159">
        <f t="shared" si="9"/>
        <v>1.4999999999999999E-4</v>
      </c>
      <c r="P33" s="159">
        <v>0</v>
      </c>
      <c r="Q33" s="159">
        <f t="shared" si="10"/>
        <v>0</v>
      </c>
      <c r="R33" s="159"/>
      <c r="S33" s="159"/>
      <c r="T33" s="160">
        <v>6.2E-2</v>
      </c>
      <c r="U33" s="159">
        <f t="shared" si="11"/>
        <v>0.93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 t="s">
        <v>91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0">
        <v>25</v>
      </c>
      <c r="B34" s="156" t="s">
        <v>142</v>
      </c>
      <c r="C34" s="183" t="s">
        <v>143</v>
      </c>
      <c r="D34" s="158" t="s">
        <v>90</v>
      </c>
      <c r="E34" s="164">
        <v>15</v>
      </c>
      <c r="F34" s="166"/>
      <c r="G34" s="166"/>
      <c r="H34" s="166">
        <v>0</v>
      </c>
      <c r="I34" s="166">
        <f t="shared" si="6"/>
        <v>0</v>
      </c>
      <c r="J34" s="166">
        <v>226.4</v>
      </c>
      <c r="K34" s="166">
        <f t="shared" si="7"/>
        <v>3396</v>
      </c>
      <c r="L34" s="166">
        <v>15</v>
      </c>
      <c r="M34" s="166">
        <f t="shared" si="8"/>
        <v>0</v>
      </c>
      <c r="N34" s="159">
        <v>4.8999999999999998E-4</v>
      </c>
      <c r="O34" s="159">
        <f t="shared" si="9"/>
        <v>7.3499999999999998E-3</v>
      </c>
      <c r="P34" s="159">
        <v>1.7999999999999999E-2</v>
      </c>
      <c r="Q34" s="159">
        <f t="shared" si="10"/>
        <v>0.27</v>
      </c>
      <c r="R34" s="159"/>
      <c r="S34" s="159"/>
      <c r="T34" s="160">
        <v>0.39212999999999998</v>
      </c>
      <c r="U34" s="159">
        <f t="shared" si="11"/>
        <v>5.88</v>
      </c>
      <c r="V34" s="149"/>
      <c r="W34" s="149"/>
      <c r="X34" s="149"/>
      <c r="Y34" s="149"/>
      <c r="Z34" s="149"/>
      <c r="AA34" s="149"/>
      <c r="AB34" s="149"/>
      <c r="AC34" s="149"/>
      <c r="AD34" s="149"/>
      <c r="AE34" s="149" t="s">
        <v>91</v>
      </c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50">
        <v>26</v>
      </c>
      <c r="B35" s="156" t="s">
        <v>113</v>
      </c>
      <c r="C35" s="183" t="s">
        <v>116</v>
      </c>
      <c r="D35" s="158" t="s">
        <v>115</v>
      </c>
      <c r="E35" s="164">
        <v>12</v>
      </c>
      <c r="F35" s="166"/>
      <c r="G35" s="166"/>
      <c r="H35" s="166">
        <v>0</v>
      </c>
      <c r="I35" s="166">
        <f t="shared" si="6"/>
        <v>0</v>
      </c>
      <c r="J35" s="166">
        <v>400</v>
      </c>
      <c r="K35" s="166">
        <f t="shared" si="7"/>
        <v>4800</v>
      </c>
      <c r="L35" s="166">
        <v>15</v>
      </c>
      <c r="M35" s="166">
        <f t="shared" si="8"/>
        <v>0</v>
      </c>
      <c r="N35" s="159">
        <v>0</v>
      </c>
      <c r="O35" s="159">
        <f t="shared" si="9"/>
        <v>0</v>
      </c>
      <c r="P35" s="159">
        <v>0</v>
      </c>
      <c r="Q35" s="159">
        <f t="shared" si="10"/>
        <v>0</v>
      </c>
      <c r="R35" s="159"/>
      <c r="S35" s="159"/>
      <c r="T35" s="160">
        <v>0</v>
      </c>
      <c r="U35" s="159">
        <f t="shared" si="11"/>
        <v>0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 t="s">
        <v>91</v>
      </c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0">
        <v>27</v>
      </c>
      <c r="B36" s="156" t="s">
        <v>144</v>
      </c>
      <c r="C36" s="183" t="s">
        <v>145</v>
      </c>
      <c r="D36" s="158" t="s">
        <v>0</v>
      </c>
      <c r="E36" s="164">
        <v>371.02769999999998</v>
      </c>
      <c r="F36" s="166"/>
      <c r="G36" s="166"/>
      <c r="H36" s="166">
        <v>0</v>
      </c>
      <c r="I36" s="166">
        <f t="shared" si="6"/>
        <v>0</v>
      </c>
      <c r="J36" s="166">
        <v>1.95</v>
      </c>
      <c r="K36" s="166">
        <f t="shared" si="7"/>
        <v>723.5</v>
      </c>
      <c r="L36" s="166">
        <v>15</v>
      </c>
      <c r="M36" s="166">
        <f t="shared" si="8"/>
        <v>0</v>
      </c>
      <c r="N36" s="159">
        <v>0</v>
      </c>
      <c r="O36" s="159">
        <f t="shared" si="9"/>
        <v>0</v>
      </c>
      <c r="P36" s="159">
        <v>0</v>
      </c>
      <c r="Q36" s="159">
        <f t="shared" si="10"/>
        <v>0</v>
      </c>
      <c r="R36" s="159"/>
      <c r="S36" s="159"/>
      <c r="T36" s="160">
        <v>0</v>
      </c>
      <c r="U36" s="159">
        <f t="shared" si="11"/>
        <v>0</v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 t="s">
        <v>91</v>
      </c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51" t="s">
        <v>86</v>
      </c>
      <c r="B37" s="157" t="s">
        <v>55</v>
      </c>
      <c r="C37" s="184" t="s">
        <v>56</v>
      </c>
      <c r="D37" s="161"/>
      <c r="E37" s="165"/>
      <c r="F37" s="167"/>
      <c r="G37" s="167">
        <f>SUMIF(AE38:AE59,"&lt;&gt;NOR",G38:G59)</f>
        <v>0</v>
      </c>
      <c r="H37" s="167"/>
      <c r="I37" s="167">
        <f>SUM(I38:I59)</f>
        <v>3880</v>
      </c>
      <c r="J37" s="167"/>
      <c r="K37" s="167">
        <f>SUM(K38:K59)</f>
        <v>82502.760000000009</v>
      </c>
      <c r="L37" s="167"/>
      <c r="M37" s="167">
        <f>SUM(M38:M59)</f>
        <v>0</v>
      </c>
      <c r="N37" s="162"/>
      <c r="O37" s="162">
        <f>SUM(O38:O59)</f>
        <v>0.62737000000000009</v>
      </c>
      <c r="P37" s="162"/>
      <c r="Q37" s="162">
        <f>SUM(Q38:Q59)</f>
        <v>0</v>
      </c>
      <c r="R37" s="162"/>
      <c r="S37" s="162"/>
      <c r="T37" s="163"/>
      <c r="U37" s="162">
        <f>SUM(U38:U59)</f>
        <v>16.449999999999996</v>
      </c>
      <c r="AE37" t="s">
        <v>87</v>
      </c>
    </row>
    <row r="38" spans="1:60" ht="22.5" outlineLevel="1" x14ac:dyDescent="0.2">
      <c r="A38" s="150">
        <v>28</v>
      </c>
      <c r="B38" s="248" t="s">
        <v>146</v>
      </c>
      <c r="C38" s="249" t="s">
        <v>147</v>
      </c>
      <c r="D38" s="250" t="s">
        <v>109</v>
      </c>
      <c r="E38" s="251">
        <v>2</v>
      </c>
      <c r="F38" s="252"/>
      <c r="G38" s="252"/>
      <c r="H38" s="166">
        <v>0</v>
      </c>
      <c r="I38" s="166">
        <f t="shared" ref="I38:I59" si="12">ROUND(E38*H38,2)</f>
        <v>0</v>
      </c>
      <c r="J38" s="166">
        <v>10656.93</v>
      </c>
      <c r="K38" s="166">
        <f t="shared" ref="K38:K59" si="13">ROUND(E38*J38,2)</f>
        <v>21313.86</v>
      </c>
      <c r="L38" s="166">
        <v>15</v>
      </c>
      <c r="M38" s="166">
        <f t="shared" ref="M38:M59" si="14">G38*(1+L38/100)</f>
        <v>0</v>
      </c>
      <c r="N38" s="159">
        <v>1.7590000000000001E-2</v>
      </c>
      <c r="O38" s="159">
        <f t="shared" ref="O38:O59" si="15">ROUND(E38*N38,5)</f>
        <v>3.5180000000000003E-2</v>
      </c>
      <c r="P38" s="159">
        <v>0</v>
      </c>
      <c r="Q38" s="159">
        <f t="shared" ref="Q38:Q59" si="16">ROUND(E38*P38,5)</f>
        <v>0</v>
      </c>
      <c r="R38" s="159"/>
      <c r="S38" s="159"/>
      <c r="T38" s="160">
        <v>0.97299999999999998</v>
      </c>
      <c r="U38" s="159">
        <f t="shared" ref="U38:U59" si="17">ROUND(E38*T38,2)</f>
        <v>1.95</v>
      </c>
      <c r="V38" s="149"/>
      <c r="W38" s="149"/>
      <c r="X38" s="149"/>
      <c r="Y38" s="149"/>
      <c r="Z38" s="149"/>
      <c r="AA38" s="149"/>
      <c r="AB38" s="149"/>
      <c r="AC38" s="149"/>
      <c r="AD38" s="149"/>
      <c r="AE38" s="149" t="s">
        <v>91</v>
      </c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0">
        <v>29</v>
      </c>
      <c r="B39" s="248" t="s">
        <v>148</v>
      </c>
      <c r="C39" s="249" t="s">
        <v>149</v>
      </c>
      <c r="D39" s="250" t="s">
        <v>98</v>
      </c>
      <c r="E39" s="251">
        <v>2</v>
      </c>
      <c r="F39" s="252"/>
      <c r="G39" s="252"/>
      <c r="H39" s="166">
        <v>0</v>
      </c>
      <c r="I39" s="166">
        <f t="shared" si="12"/>
        <v>0</v>
      </c>
      <c r="J39" s="166">
        <v>163.5</v>
      </c>
      <c r="K39" s="166">
        <f t="shared" si="13"/>
        <v>327</v>
      </c>
      <c r="L39" s="166">
        <v>15</v>
      </c>
      <c r="M39" s="166">
        <f t="shared" si="14"/>
        <v>0</v>
      </c>
      <c r="N39" s="159">
        <v>1.0000000000000001E-5</v>
      </c>
      <c r="O39" s="159">
        <f t="shared" si="15"/>
        <v>2.0000000000000002E-5</v>
      </c>
      <c r="P39" s="159">
        <v>0</v>
      </c>
      <c r="Q39" s="159">
        <f t="shared" si="16"/>
        <v>0</v>
      </c>
      <c r="R39" s="159"/>
      <c r="S39" s="159"/>
      <c r="T39" s="160">
        <v>0.121</v>
      </c>
      <c r="U39" s="159">
        <f t="shared" si="17"/>
        <v>0.24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 t="s">
        <v>91</v>
      </c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0">
        <v>30</v>
      </c>
      <c r="B40" s="248" t="s">
        <v>150</v>
      </c>
      <c r="C40" s="249" t="s">
        <v>151</v>
      </c>
      <c r="D40" s="250" t="s">
        <v>98</v>
      </c>
      <c r="E40" s="251">
        <v>2</v>
      </c>
      <c r="F40" s="252"/>
      <c r="G40" s="252"/>
      <c r="H40" s="166">
        <v>1940</v>
      </c>
      <c r="I40" s="166">
        <f t="shared" si="12"/>
        <v>3880</v>
      </c>
      <c r="J40" s="166">
        <v>0</v>
      </c>
      <c r="K40" s="166">
        <f t="shared" si="13"/>
        <v>0</v>
      </c>
      <c r="L40" s="166">
        <v>15</v>
      </c>
      <c r="M40" s="166">
        <f t="shared" si="14"/>
        <v>0</v>
      </c>
      <c r="N40" s="159">
        <v>3.2000000000000003E-4</v>
      </c>
      <c r="O40" s="159">
        <f t="shared" si="15"/>
        <v>6.4000000000000005E-4</v>
      </c>
      <c r="P40" s="159">
        <v>0</v>
      </c>
      <c r="Q40" s="159">
        <f t="shared" si="16"/>
        <v>0</v>
      </c>
      <c r="R40" s="159"/>
      <c r="S40" s="159"/>
      <c r="T40" s="160">
        <v>0</v>
      </c>
      <c r="U40" s="159">
        <f t="shared" si="17"/>
        <v>0</v>
      </c>
      <c r="V40" s="149"/>
      <c r="W40" s="149"/>
      <c r="X40" s="149"/>
      <c r="Y40" s="149"/>
      <c r="Z40" s="149"/>
      <c r="AA40" s="149"/>
      <c r="AB40" s="149"/>
      <c r="AC40" s="149"/>
      <c r="AD40" s="149"/>
      <c r="AE40" s="149" t="s">
        <v>112</v>
      </c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0">
        <v>31</v>
      </c>
      <c r="B41" s="248" t="s">
        <v>96</v>
      </c>
      <c r="C41" s="249" t="s">
        <v>152</v>
      </c>
      <c r="D41" s="250" t="s">
        <v>153</v>
      </c>
      <c r="E41" s="251">
        <v>2</v>
      </c>
      <c r="F41" s="252"/>
      <c r="G41" s="252"/>
      <c r="H41" s="166">
        <v>0</v>
      </c>
      <c r="I41" s="166">
        <f t="shared" si="12"/>
        <v>0</v>
      </c>
      <c r="J41" s="166">
        <v>136.25</v>
      </c>
      <c r="K41" s="166">
        <f t="shared" si="13"/>
        <v>272.5</v>
      </c>
      <c r="L41" s="166">
        <v>15</v>
      </c>
      <c r="M41" s="166">
        <f t="shared" si="14"/>
        <v>0</v>
      </c>
      <c r="N41" s="159">
        <v>0</v>
      </c>
      <c r="O41" s="159">
        <f t="shared" si="15"/>
        <v>0</v>
      </c>
      <c r="P41" s="159">
        <v>0</v>
      </c>
      <c r="Q41" s="159">
        <f t="shared" si="16"/>
        <v>0</v>
      </c>
      <c r="R41" s="159"/>
      <c r="S41" s="159"/>
      <c r="T41" s="160">
        <v>0</v>
      </c>
      <c r="U41" s="159">
        <f t="shared" si="17"/>
        <v>0</v>
      </c>
      <c r="V41" s="149"/>
      <c r="W41" s="149"/>
      <c r="X41" s="149"/>
      <c r="Y41" s="149"/>
      <c r="Z41" s="149"/>
      <c r="AA41" s="149"/>
      <c r="AB41" s="149"/>
      <c r="AC41" s="149"/>
      <c r="AD41" s="149"/>
      <c r="AE41" s="149" t="s">
        <v>91</v>
      </c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0">
        <v>32</v>
      </c>
      <c r="B42" s="248" t="s">
        <v>154</v>
      </c>
      <c r="C42" s="249" t="s">
        <v>155</v>
      </c>
      <c r="D42" s="250" t="s">
        <v>109</v>
      </c>
      <c r="E42" s="251">
        <v>4</v>
      </c>
      <c r="F42" s="252"/>
      <c r="G42" s="252"/>
      <c r="H42" s="166">
        <v>0</v>
      </c>
      <c r="I42" s="166">
        <f t="shared" si="12"/>
        <v>0</v>
      </c>
      <c r="J42" s="166">
        <v>2849.83</v>
      </c>
      <c r="K42" s="166">
        <f t="shared" si="13"/>
        <v>11399.32</v>
      </c>
      <c r="L42" s="166">
        <v>15</v>
      </c>
      <c r="M42" s="166">
        <f t="shared" si="14"/>
        <v>0</v>
      </c>
      <c r="N42" s="159">
        <v>1.7420000000000001E-2</v>
      </c>
      <c r="O42" s="159">
        <f t="shared" si="15"/>
        <v>6.9680000000000006E-2</v>
      </c>
      <c r="P42" s="159">
        <v>0</v>
      </c>
      <c r="Q42" s="159">
        <f t="shared" si="16"/>
        <v>0</v>
      </c>
      <c r="R42" s="159"/>
      <c r="S42" s="159"/>
      <c r="T42" s="160">
        <v>1.2529999999999999</v>
      </c>
      <c r="U42" s="159">
        <f t="shared" si="17"/>
        <v>5.01</v>
      </c>
      <c r="V42" s="149"/>
      <c r="W42" s="149"/>
      <c r="X42" s="149"/>
      <c r="Y42" s="149"/>
      <c r="Z42" s="149"/>
      <c r="AA42" s="149"/>
      <c r="AB42" s="149"/>
      <c r="AC42" s="149"/>
      <c r="AD42" s="149"/>
      <c r="AE42" s="149" t="s">
        <v>91</v>
      </c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0">
        <v>33</v>
      </c>
      <c r="B43" s="248" t="s">
        <v>156</v>
      </c>
      <c r="C43" s="249" t="s">
        <v>157</v>
      </c>
      <c r="D43" s="250" t="s">
        <v>98</v>
      </c>
      <c r="E43" s="251">
        <v>4</v>
      </c>
      <c r="F43" s="252"/>
      <c r="G43" s="252"/>
      <c r="H43" s="166">
        <v>0</v>
      </c>
      <c r="I43" s="166">
        <f t="shared" si="12"/>
        <v>0</v>
      </c>
      <c r="J43" s="166">
        <v>3916.76</v>
      </c>
      <c r="K43" s="166">
        <f t="shared" si="13"/>
        <v>15667.04</v>
      </c>
      <c r="L43" s="166">
        <v>15</v>
      </c>
      <c r="M43" s="166">
        <f t="shared" si="14"/>
        <v>0</v>
      </c>
      <c r="N43" s="159">
        <v>2E-3</v>
      </c>
      <c r="O43" s="159">
        <f t="shared" si="15"/>
        <v>8.0000000000000002E-3</v>
      </c>
      <c r="P43" s="159">
        <v>0</v>
      </c>
      <c r="Q43" s="159">
        <f t="shared" si="16"/>
        <v>0</v>
      </c>
      <c r="R43" s="159"/>
      <c r="S43" s="159"/>
      <c r="T43" s="160">
        <v>0.48499999999999999</v>
      </c>
      <c r="U43" s="159">
        <f t="shared" si="17"/>
        <v>1.94</v>
      </c>
      <c r="V43" s="149"/>
      <c r="W43" s="149"/>
      <c r="X43" s="149"/>
      <c r="Y43" s="149"/>
      <c r="Z43" s="149"/>
      <c r="AA43" s="149"/>
      <c r="AB43" s="149"/>
      <c r="AC43" s="149"/>
      <c r="AD43" s="149"/>
      <c r="AE43" s="149" t="s">
        <v>91</v>
      </c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0">
        <v>34</v>
      </c>
      <c r="B44" s="248" t="s">
        <v>158</v>
      </c>
      <c r="C44" s="249" t="s">
        <v>159</v>
      </c>
      <c r="D44" s="250" t="s">
        <v>98</v>
      </c>
      <c r="E44" s="251">
        <v>2</v>
      </c>
      <c r="F44" s="252"/>
      <c r="G44" s="252"/>
      <c r="H44" s="166">
        <v>0</v>
      </c>
      <c r="I44" s="166">
        <f t="shared" si="12"/>
        <v>0</v>
      </c>
      <c r="J44" s="166">
        <v>2452.5</v>
      </c>
      <c r="K44" s="166">
        <f t="shared" si="13"/>
        <v>4905</v>
      </c>
      <c r="L44" s="166">
        <v>15</v>
      </c>
      <c r="M44" s="166">
        <f t="shared" si="14"/>
        <v>0</v>
      </c>
      <c r="N44" s="159">
        <v>1.2E-4</v>
      </c>
      <c r="O44" s="159">
        <f t="shared" si="15"/>
        <v>2.4000000000000001E-4</v>
      </c>
      <c r="P44" s="159">
        <v>0</v>
      </c>
      <c r="Q44" s="159">
        <f t="shared" si="16"/>
        <v>0</v>
      </c>
      <c r="R44" s="159"/>
      <c r="S44" s="159"/>
      <c r="T44" s="160">
        <v>0.58699999999999997</v>
      </c>
      <c r="U44" s="159">
        <f t="shared" si="17"/>
        <v>1.17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 t="s">
        <v>91</v>
      </c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0">
        <v>35</v>
      </c>
      <c r="B45" s="248" t="s">
        <v>160</v>
      </c>
      <c r="C45" s="249" t="s">
        <v>161</v>
      </c>
      <c r="D45" s="250" t="s">
        <v>109</v>
      </c>
      <c r="E45" s="251">
        <v>2</v>
      </c>
      <c r="F45" s="252"/>
      <c r="G45" s="252"/>
      <c r="H45" s="166">
        <v>0</v>
      </c>
      <c r="I45" s="166">
        <f t="shared" si="12"/>
        <v>0</v>
      </c>
      <c r="J45" s="166">
        <v>2016.5</v>
      </c>
      <c r="K45" s="166">
        <f t="shared" si="13"/>
        <v>4033</v>
      </c>
      <c r="L45" s="166">
        <v>15</v>
      </c>
      <c r="M45" s="166">
        <f t="shared" si="14"/>
        <v>0</v>
      </c>
      <c r="N45" s="159">
        <v>2E-3</v>
      </c>
      <c r="O45" s="159">
        <f t="shared" si="15"/>
        <v>4.0000000000000001E-3</v>
      </c>
      <c r="P45" s="159">
        <v>0</v>
      </c>
      <c r="Q45" s="159">
        <f t="shared" si="16"/>
        <v>0</v>
      </c>
      <c r="R45" s="159"/>
      <c r="S45" s="159"/>
      <c r="T45" s="160">
        <v>0.38</v>
      </c>
      <c r="U45" s="159">
        <f t="shared" si="17"/>
        <v>0.76</v>
      </c>
      <c r="V45" s="149"/>
      <c r="W45" s="149"/>
      <c r="X45" s="149"/>
      <c r="Y45" s="149"/>
      <c r="Z45" s="149"/>
      <c r="AA45" s="149"/>
      <c r="AB45" s="149"/>
      <c r="AC45" s="149"/>
      <c r="AD45" s="149"/>
      <c r="AE45" s="149" t="s">
        <v>91</v>
      </c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0">
        <v>36</v>
      </c>
      <c r="B46" s="248" t="s">
        <v>162</v>
      </c>
      <c r="C46" s="249" t="s">
        <v>163</v>
      </c>
      <c r="D46" s="250" t="s">
        <v>109</v>
      </c>
      <c r="E46" s="251">
        <v>2</v>
      </c>
      <c r="F46" s="252"/>
      <c r="G46" s="252"/>
      <c r="H46" s="166">
        <v>0</v>
      </c>
      <c r="I46" s="166">
        <f t="shared" si="12"/>
        <v>0</v>
      </c>
      <c r="J46" s="166">
        <v>2125.5</v>
      </c>
      <c r="K46" s="166">
        <f t="shared" si="13"/>
        <v>4251</v>
      </c>
      <c r="L46" s="166">
        <v>15</v>
      </c>
      <c r="M46" s="166">
        <f t="shared" si="14"/>
        <v>0</v>
      </c>
      <c r="N46" s="159">
        <v>2.2000000000000001E-3</v>
      </c>
      <c r="O46" s="159">
        <f t="shared" si="15"/>
        <v>4.4000000000000003E-3</v>
      </c>
      <c r="P46" s="159">
        <v>0</v>
      </c>
      <c r="Q46" s="159">
        <f t="shared" si="16"/>
        <v>0</v>
      </c>
      <c r="R46" s="159"/>
      <c r="S46" s="159"/>
      <c r="T46" s="160">
        <v>0.38</v>
      </c>
      <c r="U46" s="159">
        <f t="shared" si="17"/>
        <v>0.76</v>
      </c>
      <c r="V46" s="149"/>
      <c r="W46" s="149"/>
      <c r="X46" s="149"/>
      <c r="Y46" s="149"/>
      <c r="Z46" s="149"/>
      <c r="AA46" s="149"/>
      <c r="AB46" s="149"/>
      <c r="AC46" s="149"/>
      <c r="AD46" s="149"/>
      <c r="AE46" s="149" t="s">
        <v>91</v>
      </c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0">
        <v>37</v>
      </c>
      <c r="B47" s="248" t="s">
        <v>164</v>
      </c>
      <c r="C47" s="249" t="s">
        <v>165</v>
      </c>
      <c r="D47" s="250" t="s">
        <v>109</v>
      </c>
      <c r="E47" s="251">
        <v>0</v>
      </c>
      <c r="F47" s="252"/>
      <c r="G47" s="252"/>
      <c r="H47" s="166">
        <v>0</v>
      </c>
      <c r="I47" s="166">
        <f t="shared" si="12"/>
        <v>0</v>
      </c>
      <c r="J47" s="166">
        <v>0</v>
      </c>
      <c r="K47" s="166">
        <f t="shared" si="13"/>
        <v>0</v>
      </c>
      <c r="L47" s="166">
        <v>15</v>
      </c>
      <c r="M47" s="166">
        <f t="shared" si="14"/>
        <v>0</v>
      </c>
      <c r="N47" s="159">
        <v>1.7000000000000001E-4</v>
      </c>
      <c r="O47" s="159">
        <f t="shared" si="15"/>
        <v>0</v>
      </c>
      <c r="P47" s="159">
        <v>0</v>
      </c>
      <c r="Q47" s="159">
        <f t="shared" si="16"/>
        <v>0</v>
      </c>
      <c r="R47" s="159"/>
      <c r="S47" s="159"/>
      <c r="T47" s="160">
        <v>2.9</v>
      </c>
      <c r="U47" s="159">
        <f t="shared" si="17"/>
        <v>0</v>
      </c>
      <c r="V47" s="149"/>
      <c r="W47" s="149"/>
      <c r="X47" s="149"/>
      <c r="Y47" s="149"/>
      <c r="Z47" s="149"/>
      <c r="AA47" s="149"/>
      <c r="AB47" s="149"/>
      <c r="AC47" s="149"/>
      <c r="AD47" s="149"/>
      <c r="AE47" s="149" t="s">
        <v>91</v>
      </c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0">
        <v>38</v>
      </c>
      <c r="B48" s="248" t="s">
        <v>166</v>
      </c>
      <c r="C48" s="249" t="s">
        <v>167</v>
      </c>
      <c r="D48" s="250" t="s">
        <v>109</v>
      </c>
      <c r="E48" s="251">
        <v>0</v>
      </c>
      <c r="F48" s="252"/>
      <c r="G48" s="252"/>
      <c r="H48" s="166">
        <v>0</v>
      </c>
      <c r="I48" s="166">
        <f t="shared" si="12"/>
        <v>0</v>
      </c>
      <c r="J48" s="166">
        <v>0</v>
      </c>
      <c r="K48" s="166">
        <f t="shared" si="13"/>
        <v>0</v>
      </c>
      <c r="L48" s="166">
        <v>15</v>
      </c>
      <c r="M48" s="166">
        <f t="shared" si="14"/>
        <v>0</v>
      </c>
      <c r="N48" s="159">
        <v>0.01</v>
      </c>
      <c r="O48" s="159">
        <f t="shared" si="15"/>
        <v>0</v>
      </c>
      <c r="P48" s="159">
        <v>0</v>
      </c>
      <c r="Q48" s="159">
        <f t="shared" si="16"/>
        <v>0</v>
      </c>
      <c r="R48" s="159"/>
      <c r="S48" s="159"/>
      <c r="T48" s="160">
        <v>0</v>
      </c>
      <c r="U48" s="159">
        <f t="shared" si="17"/>
        <v>0</v>
      </c>
      <c r="V48" s="149"/>
      <c r="W48" s="149"/>
      <c r="X48" s="149"/>
      <c r="Y48" s="149"/>
      <c r="Z48" s="149"/>
      <c r="AA48" s="149"/>
      <c r="AB48" s="149"/>
      <c r="AC48" s="149"/>
      <c r="AD48" s="149"/>
      <c r="AE48" s="149" t="s">
        <v>112</v>
      </c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0">
        <v>39</v>
      </c>
      <c r="B49" s="248" t="s">
        <v>168</v>
      </c>
      <c r="C49" s="249" t="s">
        <v>169</v>
      </c>
      <c r="D49" s="250" t="s">
        <v>98</v>
      </c>
      <c r="E49" s="251">
        <v>0</v>
      </c>
      <c r="F49" s="252"/>
      <c r="G49" s="252"/>
      <c r="H49" s="166">
        <v>3836</v>
      </c>
      <c r="I49" s="166">
        <f t="shared" si="12"/>
        <v>0</v>
      </c>
      <c r="J49" s="166">
        <v>0</v>
      </c>
      <c r="K49" s="166">
        <f t="shared" si="13"/>
        <v>0</v>
      </c>
      <c r="L49" s="166">
        <v>15</v>
      </c>
      <c r="M49" s="166">
        <f t="shared" si="14"/>
        <v>0</v>
      </c>
      <c r="N49" s="159">
        <v>8.0000000000000002E-3</v>
      </c>
      <c r="O49" s="159">
        <f t="shared" si="15"/>
        <v>0</v>
      </c>
      <c r="P49" s="159">
        <v>0</v>
      </c>
      <c r="Q49" s="159">
        <f t="shared" si="16"/>
        <v>0</v>
      </c>
      <c r="R49" s="159"/>
      <c r="S49" s="159"/>
      <c r="T49" s="160">
        <v>0</v>
      </c>
      <c r="U49" s="159">
        <f t="shared" si="17"/>
        <v>0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 t="s">
        <v>112</v>
      </c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0">
        <v>40</v>
      </c>
      <c r="B50" s="248" t="s">
        <v>170</v>
      </c>
      <c r="C50" s="249" t="s">
        <v>171</v>
      </c>
      <c r="D50" s="250" t="s">
        <v>90</v>
      </c>
      <c r="E50" s="251">
        <v>2</v>
      </c>
      <c r="F50" s="252"/>
      <c r="G50" s="252"/>
      <c r="H50" s="166">
        <v>0</v>
      </c>
      <c r="I50" s="166">
        <f t="shared" si="12"/>
        <v>0</v>
      </c>
      <c r="J50" s="166">
        <v>727.95</v>
      </c>
      <c r="K50" s="166">
        <f t="shared" si="13"/>
        <v>1455.9</v>
      </c>
      <c r="L50" s="166">
        <v>15</v>
      </c>
      <c r="M50" s="166">
        <f t="shared" si="14"/>
        <v>0</v>
      </c>
      <c r="N50" s="159">
        <v>0.25207000000000002</v>
      </c>
      <c r="O50" s="159">
        <f t="shared" si="15"/>
        <v>0.50414000000000003</v>
      </c>
      <c r="P50" s="159">
        <v>0</v>
      </c>
      <c r="Q50" s="159">
        <f t="shared" si="16"/>
        <v>0</v>
      </c>
      <c r="R50" s="159"/>
      <c r="S50" s="159"/>
      <c r="T50" s="160">
        <v>0.64159999999999995</v>
      </c>
      <c r="U50" s="159">
        <f t="shared" si="17"/>
        <v>1.28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 t="s">
        <v>91</v>
      </c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0">
        <v>41</v>
      </c>
      <c r="B51" s="248" t="s">
        <v>96</v>
      </c>
      <c r="C51" s="249" t="s">
        <v>172</v>
      </c>
      <c r="D51" s="250" t="s">
        <v>173</v>
      </c>
      <c r="E51" s="251">
        <v>2</v>
      </c>
      <c r="F51" s="252"/>
      <c r="G51" s="252"/>
      <c r="H51" s="166">
        <v>0</v>
      </c>
      <c r="I51" s="166">
        <f t="shared" si="12"/>
        <v>0</v>
      </c>
      <c r="J51" s="166">
        <v>6496.4</v>
      </c>
      <c r="K51" s="166">
        <f t="shared" si="13"/>
        <v>12992.8</v>
      </c>
      <c r="L51" s="166">
        <v>15</v>
      </c>
      <c r="M51" s="166">
        <f t="shared" si="14"/>
        <v>0</v>
      </c>
      <c r="N51" s="159">
        <v>0</v>
      </c>
      <c r="O51" s="159">
        <f t="shared" si="15"/>
        <v>0</v>
      </c>
      <c r="P51" s="159">
        <v>0</v>
      </c>
      <c r="Q51" s="159">
        <f t="shared" si="16"/>
        <v>0</v>
      </c>
      <c r="R51" s="159"/>
      <c r="S51" s="159"/>
      <c r="T51" s="160">
        <v>0</v>
      </c>
      <c r="U51" s="159">
        <f t="shared" si="17"/>
        <v>0</v>
      </c>
      <c r="V51" s="149"/>
      <c r="W51" s="149"/>
      <c r="X51" s="149"/>
      <c r="Y51" s="149"/>
      <c r="Z51" s="149"/>
      <c r="AA51" s="149"/>
      <c r="AB51" s="149"/>
      <c r="AC51" s="149"/>
      <c r="AD51" s="149"/>
      <c r="AE51" s="149" t="s">
        <v>91</v>
      </c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0">
        <v>42</v>
      </c>
      <c r="B52" s="248" t="s">
        <v>174</v>
      </c>
      <c r="C52" s="249" t="s">
        <v>175</v>
      </c>
      <c r="D52" s="250" t="s">
        <v>98</v>
      </c>
      <c r="E52" s="251">
        <v>1</v>
      </c>
      <c r="F52" s="252"/>
      <c r="G52" s="252"/>
      <c r="H52" s="166">
        <v>0</v>
      </c>
      <c r="I52" s="166">
        <f t="shared" si="12"/>
        <v>0</v>
      </c>
      <c r="J52" s="166">
        <v>348.8</v>
      </c>
      <c r="K52" s="166">
        <f t="shared" si="13"/>
        <v>348.8</v>
      </c>
      <c r="L52" s="166">
        <v>15</v>
      </c>
      <c r="M52" s="166">
        <f t="shared" si="14"/>
        <v>0</v>
      </c>
      <c r="N52" s="159">
        <v>8.0000000000000004E-4</v>
      </c>
      <c r="O52" s="159">
        <f t="shared" si="15"/>
        <v>8.0000000000000004E-4</v>
      </c>
      <c r="P52" s="159">
        <v>0</v>
      </c>
      <c r="Q52" s="159">
        <f t="shared" si="16"/>
        <v>0</v>
      </c>
      <c r="R52" s="159"/>
      <c r="S52" s="159"/>
      <c r="T52" s="160">
        <v>0.37</v>
      </c>
      <c r="U52" s="159">
        <f t="shared" si="17"/>
        <v>0.37</v>
      </c>
      <c r="V52" s="149"/>
      <c r="W52" s="149"/>
      <c r="X52" s="149"/>
      <c r="Y52" s="149"/>
      <c r="Z52" s="149"/>
      <c r="AA52" s="149"/>
      <c r="AB52" s="149"/>
      <c r="AC52" s="149"/>
      <c r="AD52" s="149"/>
      <c r="AE52" s="149" t="s">
        <v>91</v>
      </c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0">
        <v>43</v>
      </c>
      <c r="B53" s="248" t="s">
        <v>176</v>
      </c>
      <c r="C53" s="249" t="s">
        <v>177</v>
      </c>
      <c r="D53" s="250" t="s">
        <v>98</v>
      </c>
      <c r="E53" s="251">
        <v>0</v>
      </c>
      <c r="F53" s="252"/>
      <c r="G53" s="252"/>
      <c r="H53" s="166">
        <v>1744</v>
      </c>
      <c r="I53" s="166">
        <f t="shared" si="12"/>
        <v>0</v>
      </c>
      <c r="J53" s="166">
        <v>0</v>
      </c>
      <c r="K53" s="166">
        <f t="shared" si="13"/>
        <v>0</v>
      </c>
      <c r="L53" s="166">
        <v>15</v>
      </c>
      <c r="M53" s="166">
        <f t="shared" si="14"/>
        <v>0</v>
      </c>
      <c r="N53" s="159">
        <v>2.3999999999999998E-3</v>
      </c>
      <c r="O53" s="159">
        <f t="shared" si="15"/>
        <v>0</v>
      </c>
      <c r="P53" s="159">
        <v>0</v>
      </c>
      <c r="Q53" s="159">
        <f t="shared" si="16"/>
        <v>0</v>
      </c>
      <c r="R53" s="159"/>
      <c r="S53" s="159"/>
      <c r="T53" s="160">
        <v>0</v>
      </c>
      <c r="U53" s="159">
        <f t="shared" si="17"/>
        <v>0</v>
      </c>
      <c r="V53" s="149"/>
      <c r="W53" s="149"/>
      <c r="X53" s="149"/>
      <c r="Y53" s="149"/>
      <c r="Z53" s="149"/>
      <c r="AA53" s="149"/>
      <c r="AB53" s="149"/>
      <c r="AC53" s="149"/>
      <c r="AD53" s="149"/>
      <c r="AE53" s="149" t="s">
        <v>112</v>
      </c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0">
        <v>44</v>
      </c>
      <c r="B54" s="248" t="s">
        <v>178</v>
      </c>
      <c r="C54" s="249" t="s">
        <v>179</v>
      </c>
      <c r="D54" s="250" t="s">
        <v>98</v>
      </c>
      <c r="E54" s="251">
        <v>0</v>
      </c>
      <c r="F54" s="252"/>
      <c r="G54" s="252"/>
      <c r="H54" s="166">
        <v>2005.6</v>
      </c>
      <c r="I54" s="166">
        <f t="shared" si="12"/>
        <v>0</v>
      </c>
      <c r="J54" s="166">
        <v>0</v>
      </c>
      <c r="K54" s="166">
        <f t="shared" si="13"/>
        <v>0</v>
      </c>
      <c r="L54" s="166">
        <v>15</v>
      </c>
      <c r="M54" s="166">
        <f t="shared" si="14"/>
        <v>0</v>
      </c>
      <c r="N54" s="159">
        <v>2.4400000000000002E-2</v>
      </c>
      <c r="O54" s="159">
        <f t="shared" si="15"/>
        <v>0</v>
      </c>
      <c r="P54" s="159">
        <v>0</v>
      </c>
      <c r="Q54" s="159">
        <f t="shared" si="16"/>
        <v>0</v>
      </c>
      <c r="R54" s="159"/>
      <c r="S54" s="159"/>
      <c r="T54" s="160">
        <v>0</v>
      </c>
      <c r="U54" s="159">
        <f t="shared" si="17"/>
        <v>0</v>
      </c>
      <c r="V54" s="149"/>
      <c r="W54" s="149"/>
      <c r="X54" s="149"/>
      <c r="Y54" s="149"/>
      <c r="Z54" s="149"/>
      <c r="AA54" s="149"/>
      <c r="AB54" s="149"/>
      <c r="AC54" s="149"/>
      <c r="AD54" s="149"/>
      <c r="AE54" s="149" t="s">
        <v>112</v>
      </c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0">
        <v>45</v>
      </c>
      <c r="B55" s="248" t="s">
        <v>180</v>
      </c>
      <c r="C55" s="249" t="s">
        <v>181</v>
      </c>
      <c r="D55" s="250" t="s">
        <v>98</v>
      </c>
      <c r="E55" s="251">
        <v>0</v>
      </c>
      <c r="F55" s="252"/>
      <c r="G55" s="252"/>
      <c r="H55" s="166">
        <v>1398.47</v>
      </c>
      <c r="I55" s="166">
        <f t="shared" si="12"/>
        <v>0</v>
      </c>
      <c r="J55" s="166">
        <v>0</v>
      </c>
      <c r="K55" s="166">
        <f t="shared" si="13"/>
        <v>0</v>
      </c>
      <c r="L55" s="166">
        <v>15</v>
      </c>
      <c r="M55" s="166">
        <f t="shared" si="14"/>
        <v>0</v>
      </c>
      <c r="N55" s="159">
        <v>1.1999999999999999E-3</v>
      </c>
      <c r="O55" s="159">
        <f t="shared" si="15"/>
        <v>0</v>
      </c>
      <c r="P55" s="159">
        <v>0</v>
      </c>
      <c r="Q55" s="159">
        <f t="shared" si="16"/>
        <v>0</v>
      </c>
      <c r="R55" s="159"/>
      <c r="S55" s="159"/>
      <c r="T55" s="160">
        <v>0</v>
      </c>
      <c r="U55" s="159">
        <f t="shared" si="17"/>
        <v>0</v>
      </c>
      <c r="V55" s="149"/>
      <c r="W55" s="149"/>
      <c r="X55" s="149"/>
      <c r="Y55" s="149"/>
      <c r="Z55" s="149"/>
      <c r="AA55" s="149"/>
      <c r="AB55" s="149"/>
      <c r="AC55" s="149"/>
      <c r="AD55" s="149"/>
      <c r="AE55" s="149" t="s">
        <v>112</v>
      </c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0">
        <v>46</v>
      </c>
      <c r="B56" s="248" t="s">
        <v>182</v>
      </c>
      <c r="C56" s="249" t="s">
        <v>183</v>
      </c>
      <c r="D56" s="250" t="s">
        <v>98</v>
      </c>
      <c r="E56" s="251">
        <v>0</v>
      </c>
      <c r="F56" s="252"/>
      <c r="G56" s="252"/>
      <c r="H56" s="166">
        <v>1907.5</v>
      </c>
      <c r="I56" s="166">
        <f t="shared" si="12"/>
        <v>0</v>
      </c>
      <c r="J56" s="166">
        <v>0</v>
      </c>
      <c r="K56" s="166">
        <f t="shared" si="13"/>
        <v>0</v>
      </c>
      <c r="L56" s="166">
        <v>15</v>
      </c>
      <c r="M56" s="166">
        <f t="shared" si="14"/>
        <v>0</v>
      </c>
      <c r="N56" s="159">
        <v>1.4500000000000001E-2</v>
      </c>
      <c r="O56" s="159">
        <f t="shared" si="15"/>
        <v>0</v>
      </c>
      <c r="P56" s="159">
        <v>0</v>
      </c>
      <c r="Q56" s="159">
        <f t="shared" si="16"/>
        <v>0</v>
      </c>
      <c r="R56" s="159"/>
      <c r="S56" s="159"/>
      <c r="T56" s="160">
        <v>0</v>
      </c>
      <c r="U56" s="159">
        <f t="shared" si="17"/>
        <v>0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 t="s">
        <v>112</v>
      </c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0">
        <v>47</v>
      </c>
      <c r="B57" s="248" t="s">
        <v>184</v>
      </c>
      <c r="C57" s="249" t="s">
        <v>185</v>
      </c>
      <c r="D57" s="250" t="s">
        <v>109</v>
      </c>
      <c r="E57" s="251">
        <v>9</v>
      </c>
      <c r="F57" s="252"/>
      <c r="G57" s="252"/>
      <c r="H57" s="166">
        <v>0</v>
      </c>
      <c r="I57" s="166">
        <f t="shared" si="12"/>
        <v>0</v>
      </c>
      <c r="J57" s="166">
        <v>261.70999999999998</v>
      </c>
      <c r="K57" s="166">
        <f t="shared" si="13"/>
        <v>2355.39</v>
      </c>
      <c r="L57" s="166">
        <v>15</v>
      </c>
      <c r="M57" s="166">
        <f t="shared" si="14"/>
        <v>0</v>
      </c>
      <c r="N57" s="159">
        <v>3.0000000000000001E-5</v>
      </c>
      <c r="O57" s="159">
        <f t="shared" si="15"/>
        <v>2.7E-4</v>
      </c>
      <c r="P57" s="159">
        <v>0</v>
      </c>
      <c r="Q57" s="159">
        <f t="shared" si="16"/>
        <v>0</v>
      </c>
      <c r="R57" s="159"/>
      <c r="S57" s="159"/>
      <c r="T57" s="160">
        <v>0.33</v>
      </c>
      <c r="U57" s="159">
        <f t="shared" si="17"/>
        <v>2.97</v>
      </c>
      <c r="V57" s="149"/>
      <c r="W57" s="149"/>
      <c r="X57" s="149"/>
      <c r="Y57" s="149"/>
      <c r="Z57" s="149"/>
      <c r="AA57" s="149"/>
      <c r="AB57" s="149"/>
      <c r="AC57" s="149"/>
      <c r="AD57" s="149"/>
      <c r="AE57" s="149" t="s">
        <v>91</v>
      </c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0">
        <v>48</v>
      </c>
      <c r="B58" s="248" t="s">
        <v>113</v>
      </c>
      <c r="C58" s="249" t="s">
        <v>186</v>
      </c>
      <c r="D58" s="250" t="s">
        <v>115</v>
      </c>
      <c r="E58" s="251">
        <v>6</v>
      </c>
      <c r="F58" s="252"/>
      <c r="G58" s="252"/>
      <c r="H58" s="166">
        <v>0</v>
      </c>
      <c r="I58" s="166">
        <f t="shared" si="12"/>
        <v>0</v>
      </c>
      <c r="J58" s="166">
        <v>457.8</v>
      </c>
      <c r="K58" s="166">
        <f t="shared" si="13"/>
        <v>2746.8</v>
      </c>
      <c r="L58" s="166">
        <v>15</v>
      </c>
      <c r="M58" s="166">
        <f t="shared" si="14"/>
        <v>0</v>
      </c>
      <c r="N58" s="159">
        <v>0</v>
      </c>
      <c r="O58" s="159">
        <f t="shared" si="15"/>
        <v>0</v>
      </c>
      <c r="P58" s="159">
        <v>0</v>
      </c>
      <c r="Q58" s="159">
        <f t="shared" si="16"/>
        <v>0</v>
      </c>
      <c r="R58" s="159"/>
      <c r="S58" s="159"/>
      <c r="T58" s="160">
        <v>0</v>
      </c>
      <c r="U58" s="159">
        <f t="shared" si="17"/>
        <v>0</v>
      </c>
      <c r="V58" s="149"/>
      <c r="W58" s="149"/>
      <c r="X58" s="149"/>
      <c r="Y58" s="149"/>
      <c r="Z58" s="149"/>
      <c r="AA58" s="149"/>
      <c r="AB58" s="149"/>
      <c r="AC58" s="149"/>
      <c r="AD58" s="149"/>
      <c r="AE58" s="149" t="s">
        <v>91</v>
      </c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0">
        <v>49</v>
      </c>
      <c r="B59" s="248" t="s">
        <v>187</v>
      </c>
      <c r="C59" s="249" t="s">
        <v>188</v>
      </c>
      <c r="D59" s="250" t="s">
        <v>0</v>
      </c>
      <c r="E59" s="251">
        <v>886.42229999999995</v>
      </c>
      <c r="F59" s="252"/>
      <c r="G59" s="252"/>
      <c r="H59" s="166">
        <v>0</v>
      </c>
      <c r="I59" s="166">
        <f t="shared" si="12"/>
        <v>0</v>
      </c>
      <c r="J59" s="166">
        <v>0.49</v>
      </c>
      <c r="K59" s="166">
        <f t="shared" si="13"/>
        <v>434.35</v>
      </c>
      <c r="L59" s="166">
        <v>15</v>
      </c>
      <c r="M59" s="166">
        <f t="shared" si="14"/>
        <v>0</v>
      </c>
      <c r="N59" s="159">
        <v>0</v>
      </c>
      <c r="O59" s="159">
        <f t="shared" si="15"/>
        <v>0</v>
      </c>
      <c r="P59" s="159">
        <v>0</v>
      </c>
      <c r="Q59" s="159">
        <f t="shared" si="16"/>
        <v>0</v>
      </c>
      <c r="R59" s="159"/>
      <c r="S59" s="159"/>
      <c r="T59" s="160">
        <v>0</v>
      </c>
      <c r="U59" s="159">
        <f t="shared" si="17"/>
        <v>0</v>
      </c>
      <c r="V59" s="149"/>
      <c r="W59" s="149"/>
      <c r="X59" s="149"/>
      <c r="Y59" s="149"/>
      <c r="Z59" s="149"/>
      <c r="AA59" s="149"/>
      <c r="AB59" s="149"/>
      <c r="AC59" s="149"/>
      <c r="AD59" s="149"/>
      <c r="AE59" s="149" t="s">
        <v>91</v>
      </c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51" t="s">
        <v>86</v>
      </c>
      <c r="B60" s="157" t="s">
        <v>57</v>
      </c>
      <c r="C60" s="184" t="s">
        <v>58</v>
      </c>
      <c r="D60" s="161"/>
      <c r="E60" s="165"/>
      <c r="F60" s="167"/>
      <c r="G60" s="167">
        <f>SUMIF(AE61:AE64,"&lt;&gt;NOR",G61:G64)</f>
        <v>0</v>
      </c>
      <c r="H60" s="167"/>
      <c r="I60" s="167">
        <f>SUM(I61:I64)</f>
        <v>0</v>
      </c>
      <c r="J60" s="167"/>
      <c r="K60" s="167">
        <f>SUM(K61:K64)</f>
        <v>19076.879999999997</v>
      </c>
      <c r="L60" s="167"/>
      <c r="M60" s="167">
        <f>SUM(M61:M64)</f>
        <v>0</v>
      </c>
      <c r="N60" s="162"/>
      <c r="O60" s="162">
        <f>SUM(O61:O64)</f>
        <v>0</v>
      </c>
      <c r="P60" s="162"/>
      <c r="Q60" s="162">
        <f>SUM(Q61:Q64)</f>
        <v>0</v>
      </c>
      <c r="R60" s="162"/>
      <c r="S60" s="162"/>
      <c r="T60" s="163"/>
      <c r="U60" s="162">
        <f>SUM(U61:U64)</f>
        <v>0</v>
      </c>
      <c r="AE60" t="s">
        <v>87</v>
      </c>
    </row>
    <row r="61" spans="1:60" ht="22.5" outlineLevel="1" x14ac:dyDescent="0.2">
      <c r="A61" s="150">
        <v>50</v>
      </c>
      <c r="B61" s="156" t="s">
        <v>189</v>
      </c>
      <c r="C61" s="183" t="s">
        <v>190</v>
      </c>
      <c r="D61" s="158" t="s">
        <v>121</v>
      </c>
      <c r="E61" s="164">
        <v>1</v>
      </c>
      <c r="F61" s="166"/>
      <c r="G61" s="166"/>
      <c r="H61" s="166">
        <v>0</v>
      </c>
      <c r="I61" s="166">
        <f>ROUND(E61*H61,2)</f>
        <v>0</v>
      </c>
      <c r="J61" s="166">
        <v>16743.78</v>
      </c>
      <c r="K61" s="166">
        <f>ROUND(E61*J61,2)</f>
        <v>16743.78</v>
      </c>
      <c r="L61" s="166">
        <v>15</v>
      </c>
      <c r="M61" s="166">
        <f>G61*(1+L61/100)</f>
        <v>0</v>
      </c>
      <c r="N61" s="159">
        <v>0</v>
      </c>
      <c r="O61" s="159">
        <f>ROUND(E61*N61,5)</f>
        <v>0</v>
      </c>
      <c r="P61" s="159">
        <v>0</v>
      </c>
      <c r="Q61" s="159">
        <f>ROUND(E61*P61,5)</f>
        <v>0</v>
      </c>
      <c r="R61" s="159"/>
      <c r="S61" s="159"/>
      <c r="T61" s="160">
        <v>0</v>
      </c>
      <c r="U61" s="159">
        <f>ROUND(E61*T61,2)</f>
        <v>0</v>
      </c>
      <c r="V61" s="149"/>
      <c r="W61" s="149"/>
      <c r="X61" s="149"/>
      <c r="Y61" s="149"/>
      <c r="Z61" s="149"/>
      <c r="AA61" s="149"/>
      <c r="AB61" s="149"/>
      <c r="AC61" s="149"/>
      <c r="AD61" s="149"/>
      <c r="AE61" s="149" t="s">
        <v>91</v>
      </c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253">
        <v>51</v>
      </c>
      <c r="B62" s="248" t="s">
        <v>189</v>
      </c>
      <c r="C62" s="249" t="s">
        <v>191</v>
      </c>
      <c r="D62" s="250" t="s">
        <v>121</v>
      </c>
      <c r="E62" s="251">
        <v>2</v>
      </c>
      <c r="F62" s="252"/>
      <c r="G62" s="252"/>
      <c r="H62" s="166">
        <v>0</v>
      </c>
      <c r="I62" s="166">
        <f>ROUND(E62*H62,2)</f>
        <v>0</v>
      </c>
      <c r="J62" s="166">
        <v>0</v>
      </c>
      <c r="K62" s="166">
        <f>ROUND(E62*J62,2)</f>
        <v>0</v>
      </c>
      <c r="L62" s="166">
        <v>15</v>
      </c>
      <c r="M62" s="166">
        <f>G62*(1+L62/100)</f>
        <v>0</v>
      </c>
      <c r="N62" s="159">
        <v>0</v>
      </c>
      <c r="O62" s="159">
        <f>ROUND(E62*N62,5)</f>
        <v>0</v>
      </c>
      <c r="P62" s="159">
        <v>0</v>
      </c>
      <c r="Q62" s="159">
        <f>ROUND(E62*P62,5)</f>
        <v>0</v>
      </c>
      <c r="R62" s="159"/>
      <c r="S62" s="159"/>
      <c r="T62" s="160">
        <v>0</v>
      </c>
      <c r="U62" s="159">
        <f>ROUND(E62*T62,2)</f>
        <v>0</v>
      </c>
      <c r="V62" s="149"/>
      <c r="W62" s="149"/>
      <c r="X62" s="149"/>
      <c r="Y62" s="149"/>
      <c r="Z62" s="149"/>
      <c r="AA62" s="149"/>
      <c r="AB62" s="149"/>
      <c r="AC62" s="149"/>
      <c r="AD62" s="149"/>
      <c r="AE62" s="149" t="s">
        <v>91</v>
      </c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0">
        <v>52</v>
      </c>
      <c r="B63" s="156" t="s">
        <v>113</v>
      </c>
      <c r="C63" s="183" t="s">
        <v>192</v>
      </c>
      <c r="D63" s="158" t="s">
        <v>115</v>
      </c>
      <c r="E63" s="164">
        <v>5</v>
      </c>
      <c r="F63" s="166"/>
      <c r="G63" s="166"/>
      <c r="H63" s="166">
        <v>0</v>
      </c>
      <c r="I63" s="166">
        <f>ROUND(E63*H63,2)</f>
        <v>0</v>
      </c>
      <c r="J63" s="166">
        <v>457.8</v>
      </c>
      <c r="K63" s="166">
        <f>ROUND(E63*J63,2)</f>
        <v>2289</v>
      </c>
      <c r="L63" s="166">
        <v>15</v>
      </c>
      <c r="M63" s="166">
        <f>G63*(1+L63/100)</f>
        <v>0</v>
      </c>
      <c r="N63" s="159">
        <v>0</v>
      </c>
      <c r="O63" s="159">
        <f>ROUND(E63*N63,5)</f>
        <v>0</v>
      </c>
      <c r="P63" s="159">
        <v>0</v>
      </c>
      <c r="Q63" s="159">
        <f>ROUND(E63*P63,5)</f>
        <v>0</v>
      </c>
      <c r="R63" s="159"/>
      <c r="S63" s="159"/>
      <c r="T63" s="160">
        <v>0</v>
      </c>
      <c r="U63" s="159">
        <f>ROUND(E63*T63,2)</f>
        <v>0</v>
      </c>
      <c r="V63" s="149"/>
      <c r="W63" s="149"/>
      <c r="X63" s="149"/>
      <c r="Y63" s="149"/>
      <c r="Z63" s="149"/>
      <c r="AA63" s="149"/>
      <c r="AB63" s="149"/>
      <c r="AC63" s="149"/>
      <c r="AD63" s="149"/>
      <c r="AE63" s="149" t="s">
        <v>91</v>
      </c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6">
        <v>53</v>
      </c>
      <c r="B64" s="177" t="s">
        <v>193</v>
      </c>
      <c r="C64" s="185" t="s">
        <v>194</v>
      </c>
      <c r="D64" s="178" t="s">
        <v>0</v>
      </c>
      <c r="E64" s="179">
        <v>10</v>
      </c>
      <c r="F64" s="180"/>
      <c r="G64" s="180"/>
      <c r="H64" s="180">
        <v>0</v>
      </c>
      <c r="I64" s="180">
        <f>ROUND(E64*H64,2)</f>
        <v>0</v>
      </c>
      <c r="J64" s="180">
        <v>4.41</v>
      </c>
      <c r="K64" s="180">
        <f>ROUND(E64*J64,2)</f>
        <v>44.1</v>
      </c>
      <c r="L64" s="180">
        <v>15</v>
      </c>
      <c r="M64" s="180">
        <f>G64*(1+L64/100)</f>
        <v>0</v>
      </c>
      <c r="N64" s="181">
        <v>0</v>
      </c>
      <c r="O64" s="181">
        <f>ROUND(E64*N64,5)</f>
        <v>0</v>
      </c>
      <c r="P64" s="181">
        <v>0</v>
      </c>
      <c r="Q64" s="181">
        <f>ROUND(E64*P64,5)</f>
        <v>0</v>
      </c>
      <c r="R64" s="181"/>
      <c r="S64" s="181"/>
      <c r="T64" s="182">
        <v>0</v>
      </c>
      <c r="U64" s="181">
        <f>ROUND(E64*T64,2)</f>
        <v>0</v>
      </c>
      <c r="V64" s="149"/>
      <c r="W64" s="149"/>
      <c r="X64" s="149"/>
      <c r="Y64" s="149"/>
      <c r="Z64" s="149"/>
      <c r="AA64" s="149"/>
      <c r="AB64" s="149"/>
      <c r="AC64" s="149"/>
      <c r="AD64" s="149"/>
      <c r="AE64" s="149" t="s">
        <v>91</v>
      </c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31" x14ac:dyDescent="0.2">
      <c r="A65" s="6"/>
      <c r="B65" s="7" t="s">
        <v>195</v>
      </c>
      <c r="C65" s="186" t="s">
        <v>195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C65">
        <v>15</v>
      </c>
      <c r="AD65">
        <v>21</v>
      </c>
    </row>
    <row r="66" spans="1:31" x14ac:dyDescent="0.2">
      <c r="C66" s="187"/>
      <c r="AE66" t="s">
        <v>196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Ekonom</cp:lastModifiedBy>
  <cp:lastPrinted>2014-02-28T09:52:57Z</cp:lastPrinted>
  <dcterms:created xsi:type="dcterms:W3CDTF">2009-04-08T07:15:50Z</dcterms:created>
  <dcterms:modified xsi:type="dcterms:W3CDTF">2022-08-23T08:36:45Z</dcterms:modified>
</cp:coreProperties>
</file>