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873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'Položky'!$A$1:$G$33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<sst xmlns="http://schemas.openxmlformats.org/spreadsheetml/2006/main" count="180" uniqueCount="135">
  <si>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</si>
  <si>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</si>
  <si>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</si>
  <si>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</si>
  <si>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</si>
  <si>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</si>
  <si>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</si>
  <si>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</si>
  <si>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</si>
  <si>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</si>
  <si>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</si>
  <si>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</si>
  <si>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</si>
  <si>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</si>
  <si>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</si>
  <si>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</si>
  <si>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</si>
  <si>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</si>
  <si>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</si>
  <si>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</si>
  <si>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</si>
  <si>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</si>
  <si>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</si>
  <si>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</si>
  <si>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</si>
  <si>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</si>
  <si>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</si>
  <si>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</si>
  <si>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</si>
  <si>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</si>
  <si>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</si>
  <si>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</si>
  <si>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</si>
  <si>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</si>
  <si>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</si>
  <si>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</si>
  <si>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</si>
  <si>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</si>
  <si>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</si>
  <si>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</si>
  <si>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</si>
  <si>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</si>
  <si>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</si>
  <si>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</si>
  <si>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</si>
  <si>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</si>
  <si>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</si>
  <si>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</si>
  <si>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</si>
  <si>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</si>
  <si>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</si>
  <si>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</si>
  <si>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</si>
  <si>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</si>
  <si>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</si>
  <si>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</si>
  <si>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</si>
  <si>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</si>
  <si>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</si>
  <si>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</si>
  <si>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</si>
  <si>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</si>
  <si>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</si>
  <si>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</si>
  <si>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</si>
  <si>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</si>
  <si>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</si>
  <si>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</si>
  <si>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</si>
  <si>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</si>
  <si>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</si>
  <si>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</si>
  <si>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</si>
  <si>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</si>
  <si>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</si>
  <si>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</si>
  <si>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</si>
  <si>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</si>
  <si>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FK1_2011</t>
  </si>
  <si>
    <t>Rekonstrukce prostor v objektu transfuzní stanice</t>
  </si>
  <si>
    <t>SO02</t>
  </si>
  <si>
    <t>Zpevněné plochy</t>
  </si>
  <si>
    <t>SO02.1</t>
  </si>
  <si>
    <t>181101102R00</t>
  </si>
  <si>
    <t xml:space="preserve">Úprava pláně v zářezech v hor. 1-4, se zhutněním </t>
  </si>
  <si>
    <t>m2</t>
  </si>
  <si>
    <t>113107141R00</t>
  </si>
  <si>
    <t>Odstranění krytu pl. do 200 m2, živice tl. 5 cm vč.případných obrubníků</t>
  </si>
  <si>
    <t>D96</t>
  </si>
  <si>
    <t>Přesuny suti a vybouraných hmot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</si>
  <si>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</si>
  <si>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</si>
  <si>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</si>
  <si>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</si>
  <si>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</si>
  <si>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979088212R00</t>
  </si>
  <si>
    <t xml:space="preserve">Nakládání suti na dopravní prostředky </t>
  </si>
  <si>
    <t>979999998R00</t>
  </si>
  <si>
    <t xml:space="preserve">Poplatek za skládku </t>
  </si>
  <si>
    <t>113107122R00</t>
  </si>
  <si>
    <t xml:space="preserve">Odstranění podkladu pl. 200 m2,kam.drcené tl.20 cm </t>
  </si>
  <si>
    <t>5</t>
  </si>
  <si>
    <t>Komunikace</t>
  </si>
  <si>
    <t>564751111R00</t>
  </si>
  <si>
    <t xml:space="preserve">Podklad z kameniva drceného vel.32-63 mm,tl. 15 cm </t>
  </si>
  <si>
    <t>567122114R00</t>
  </si>
  <si>
    <t xml:space="preserve">Podklad z kameniva zpev.cementem KZC 1 tl.15 cm </t>
  </si>
  <si>
    <t>596111111RU2</t>
  </si>
  <si>
    <t>Kladení dlažby mozaika 1barva, lože z kam.do 4 cm zámková dlažba HBB 19,8/16,3/8 přír</t>
  </si>
  <si>
    <t>91</t>
  </si>
  <si>
    <t>Doplňující práce na komunikaci</t>
  </si>
  <si>
    <t>917862111R00</t>
  </si>
  <si>
    <t xml:space="preserve">Osazení stojat. obrub. bet. s opěrou,lože z B 12,5 </t>
  </si>
  <si>
    <t>m</t>
  </si>
  <si>
    <t>918101111R00</t>
  </si>
  <si>
    <t xml:space="preserve">Lože pod obrubníky nebo obruby dlažeb z B 12,5 </t>
  </si>
  <si>
    <t>m3</t>
  </si>
  <si>
    <t>59217504</t>
  </si>
  <si>
    <t>kus</t>
  </si>
  <si>
    <t>59217509</t>
  </si>
  <si>
    <t>99</t>
  </si>
  <si>
    <t>Staveništní přesun hmot</t>
  </si>
  <si>
    <t>998223011R00</t>
  </si>
  <si>
    <t xml:space="preserve">Přesun hmot, pozemní komunikace, kryt dlážděný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</si>
  <si>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</si>
  <si>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</si>
  <si>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</si>
  <si>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</si>
  <si>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</si>
  <si>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</si>
  <si>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</si>
  <si>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</si>
  <si>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na pracoviště hemodialyzačního střediska</t>
  </si>
  <si>
    <t>Obrubník přírodní 100x15/12x25 cm</t>
  </si>
  <si>
    <t>Obrubník přírodní 50x8x25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</si>
</sst>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4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0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0" fillId="2" borderId="8" xfId="0" applyNumberFormat="1" applyFont="1" applyFill="1" applyBorder="1"/>
    <xf numFmtId="0" fontId="3" fillId="2" borderId="9" xfId="0" applyFont="1" applyFill="1" applyBorder="1"/>
    <xf numFmtId="0" fontId="0" fillId="2" borderId="9" xfId="0" applyFont="1" applyFill="1" applyBorder="1"/>
    <xf numFmtId="0" fontId="0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0" fillId="2" borderId="13" xfId="0" applyNumberFormat="1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5" xfId="0" applyBorder="1"/>
    <xf numFmtId="0" fontId="0" fillId="0" borderId="24" xfId="0" applyBorder="1" applyAlignment="1">
      <alignment shrinkToFit="1"/>
    </xf>
    <xf numFmtId="0" fontId="0" fillId="0" borderId="26" xfId="0" applyBorder="1"/>
    <xf numFmtId="0" fontId="0" fillId="0" borderId="7" xfId="0" applyFont="1" applyBorder="1"/>
    <xf numFmtId="0" fontId="0" fillId="0" borderId="12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0" fillId="0" borderId="13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5" fontId="0" fillId="0" borderId="39" xfId="0" applyNumberFormat="1" applyBorder="1" applyAlignment="1">
      <alignment horizontal="right"/>
    </xf>
    <xf numFmtId="0" fontId="0" fillId="0" borderId="39" xfId="0" applyBorder="1"/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1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2" xfId="0" applyNumberFormat="1" applyBorder="1"/>
    <xf numFmtId="0" fontId="3" fillId="0" borderId="43" xfId="20" applyFont="1" applyBorder="1">
      <alignment/>
      <protection/>
    </xf>
    <xf numFmtId="0" fontId="0" fillId="0" borderId="43" xfId="20" applyBorder="1">
      <alignment/>
      <protection/>
    </xf>
    <xf numFmtId="0" fontId="0" fillId="0" borderId="43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0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2" xfId="0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0" fillId="0" borderId="26" xfId="0" applyFont="1" applyBorder="1"/>
    <xf numFmtId="0" fontId="0" fillId="0" borderId="24" xfId="0" applyFont="1" applyBorder="1"/>
    <xf numFmtId="0" fontId="0" fillId="0" borderId="16" xfId="0" applyFont="1" applyBorder="1"/>
    <xf numFmtId="3" fontId="0" fillId="0" borderId="25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2" borderId="28" xfId="0" applyFill="1" applyBorder="1"/>
    <xf numFmtId="0" fontId="3" fillId="2" borderId="29" xfId="0" applyFont="1" applyFill="1" applyBorder="1"/>
    <xf numFmtId="0" fontId="0" fillId="2" borderId="29" xfId="0" applyFill="1" applyBorder="1"/>
    <xf numFmtId="4" fontId="0" fillId="2" borderId="48" xfId="0" applyNumberFormat="1" applyFill="1" applyBorder="1"/>
    <xf numFmtId="4" fontId="0" fillId="2" borderId="28" xfId="0" applyNumberFormat="1" applyFill="1" applyBorder="1"/>
    <xf numFmtId="4" fontId="0" fillId="2" borderId="29" xfId="0" applyNumberFormat="1" applyFill="1" applyBorder="1"/>
    <xf numFmtId="3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0" fillId="0" borderId="40" xfId="20" applyBorder="1" applyAlignment="1">
      <alignment horizontal="left"/>
      <protection/>
    </xf>
    <xf numFmtId="0" fontId="0" fillId="0" borderId="42" xfId="20" applyBorder="1">
      <alignment/>
      <protection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0" fillId="0" borderId="9" xfId="20" applyBorder="1" applyAlignment="1">
      <alignment horizontal="center"/>
      <protection/>
    </xf>
    <xf numFmtId="0" fontId="0" fillId="0" borderId="9" xfId="20" applyNumberFormat="1" applyBorder="1" applyAlignment="1">
      <alignment horizontal="right"/>
      <protection/>
    </xf>
    <xf numFmtId="0" fontId="0" fillId="0" borderId="8" xfId="20" applyNumberFormat="1" applyBorder="1">
      <alignment/>
      <protection/>
    </xf>
    <xf numFmtId="0" fontId="0" fillId="0" borderId="0" xfId="20" applyNumberFormat="1">
      <alignment/>
      <protection/>
    </xf>
    <xf numFmtId="0" fontId="11" fillId="0" borderId="0" xfId="20" applyFont="1">
      <alignment/>
      <protection/>
    </xf>
    <xf numFmtId="0" fontId="7" fillId="0" borderId="51" xfId="20" applyFont="1" applyBorder="1" applyAlignment="1">
      <alignment horizontal="center" vertical="top"/>
      <protection/>
    </xf>
    <xf numFmtId="49" fontId="7" fillId="0" borderId="51" xfId="20" applyNumberFormat="1" applyFont="1" applyBorder="1" applyAlignment="1">
      <alignment horizontal="left" vertical="top"/>
      <protection/>
    </xf>
    <xf numFmtId="0" fontId="7" fillId="0" borderId="51" xfId="20" applyFont="1" applyBorder="1" applyAlignment="1">
      <alignment vertical="top" wrapText="1"/>
      <protection/>
    </xf>
    <xf numFmtId="49" fontId="7" fillId="0" borderId="51" xfId="20" applyNumberFormat="1" applyFont="1" applyBorder="1" applyAlignment="1">
      <alignment horizontal="center" shrinkToFit="1"/>
      <protection/>
    </xf>
    <xf numFmtId="4" fontId="7" fillId="0" borderId="51" xfId="20" applyNumberFormat="1" applyFont="1" applyBorder="1" applyAlignment="1">
      <alignment horizontal="right"/>
      <protection/>
    </xf>
    <xf numFmtId="4" fontId="7" fillId="0" borderId="51" xfId="20" applyNumberFormat="1" applyFont="1" applyBorder="1">
      <alignment/>
      <protection/>
    </xf>
    <xf numFmtId="0" fontId="11" fillId="0" borderId="0" xfId="20" applyFont="1">
      <alignment/>
      <protection/>
    </xf>
    <xf numFmtId="0" fontId="0" fillId="2" borderId="10" xfId="20" applyFill="1" applyBorder="1" applyAlignment="1">
      <alignment horizontal="center"/>
      <protection/>
    </xf>
    <xf numFmtId="49" fontId="12" fillId="2" borderId="10" xfId="20" applyNumberFormat="1" applyFont="1" applyFill="1" applyBorder="1" applyAlignment="1">
      <alignment horizontal="left"/>
      <protection/>
    </xf>
    <xf numFmtId="0" fontId="12" fillId="2" borderId="50" xfId="20" applyFont="1" applyFill="1" applyBorder="1">
      <alignment/>
      <protection/>
    </xf>
    <xf numFmtId="0" fontId="0" fillId="2" borderId="9" xfId="20" applyFill="1" applyBorder="1" applyAlignment="1">
      <alignment horizontal="center"/>
      <protection/>
    </xf>
    <xf numFmtId="4" fontId="0" fillId="2" borderId="9" xfId="20" applyNumberFormat="1" applyFill="1" applyBorder="1" applyAlignment="1">
      <alignment horizontal="right"/>
      <protection/>
    </xf>
    <xf numFmtId="4" fontId="0" fillId="2" borderId="8" xfId="20" applyNumberForma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Border="1">
      <alignment/>
      <protection/>
    </xf>
    <xf numFmtId="3" fontId="14" fillId="0" borderId="0" xfId="20" applyNumberFormat="1" applyFont="1" applyBorder="1" applyAlignment="1">
      <alignment horizontal="right"/>
      <protection/>
    </xf>
    <xf numFmtId="4" fontId="14" fillId="0" borderId="0" xfId="20" applyNumberFormat="1" applyFont="1" applyBorder="1">
      <alignment/>
      <protection/>
    </xf>
    <xf numFmtId="0" fontId="13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0" fillId="0" borderId="13" xfId="0" applyNumberFormat="1" applyFont="1" applyBorder="1"/>
    <xf numFmtId="3" fontId="0" fillId="0" borderId="49" xfId="0" applyNumberFormat="1" applyFont="1" applyBorder="1"/>
    <xf numFmtId="3" fontId="0" fillId="0" borderId="52" xfId="0" applyNumberFormat="1" applyFont="1" applyBorder="1"/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166" fontId="0" fillId="0" borderId="50" xfId="0" applyNumberFormat="1" applyBorder="1" applyAlignment="1">
      <alignment horizontal="right" indent="2"/>
    </xf>
    <xf numFmtId="166" fontId="0" fillId="0" borderId="15" xfId="0" applyNumberForma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54" xfId="20" applyFont="1" applyBorder="1" applyAlignment="1">
      <alignment horizontal="center"/>
      <protection/>
    </xf>
    <xf numFmtId="0" fontId="0" fillId="0" borderId="55" xfId="20" applyFont="1" applyBorder="1" applyAlignment="1">
      <alignment horizontal="center"/>
      <protection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left"/>
      <protection/>
    </xf>
    <xf numFmtId="0" fontId="0" fillId="0" borderId="43" xfId="20" applyFont="1" applyBorder="1" applyAlignment="1">
      <alignment horizontal="left"/>
      <protection/>
    </xf>
    <xf numFmtId="0" fontId="0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8" fillId="0" borderId="0" xfId="20" applyFont="1" applyAlignment="1">
      <alignment horizontal="center"/>
      <protection/>
    </xf>
    <xf numFmtId="49" fontId="0" fillId="0" borderId="56" xfId="20" applyNumberFormat="1" applyFont="1" applyBorder="1" applyAlignment="1">
      <alignment horizontal="center"/>
      <protection/>
    </xf>
    <xf numFmtId="0" fontId="0" fillId="0" borderId="58" xfId="20" applyBorder="1" applyAlignment="1">
      <alignment horizontal="center" shrinkToFit="1"/>
      <protection/>
    </xf>
    <xf numFmtId="0" fontId="0" fillId="0" borderId="43" xfId="20" applyBorder="1" applyAlignment="1">
      <alignment horizontal="center" shrinkToFit="1"/>
      <protection/>
    </xf>
    <xf numFmtId="0" fontId="0" fillId="0" borderId="59" xfId="20" applyBorder="1" applyAlignment="1">
      <alignment horizontal="center" shrinkToFit="1"/>
      <protection/>
    </xf>
    <xf numFmtId="49" fontId="7" fillId="0" borderId="51" xfId="20" applyNumberFormat="1" applyFont="1" applyFill="1" applyBorder="1" applyAlignment="1">
      <alignment horizontal="left" vertical="top"/>
      <protection/>
    </xf>
    <xf numFmtId="49" fontId="12" fillId="0" borderId="10" xfId="20" applyNumberFormat="1" applyFont="1" applyFill="1" applyBorder="1" applyAlignment="1">
      <alignment horizontal="left"/>
      <protection/>
    </xf>
    <xf numFmtId="49" fontId="3" fillId="0" borderId="49" xfId="20" applyNumberFormat="1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6">
      <selection activeCell="F31" sqref="F31:G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SO02.1</v>
      </c>
      <c r="D2" s="5" t="str">
        <f>Rekapitulace!G2</f>
        <v>Zpevněné plochy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198" t="s">
        <v>132</v>
      </c>
      <c r="D8" s="198"/>
      <c r="E8" s="199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198" t="str">
        <f>Projektant</f>
        <v>na pracoviště hemodialyzačního střediska</v>
      </c>
      <c r="D9" s="198"/>
      <c r="E9" s="199"/>
      <c r="F9" s="11"/>
      <c r="G9" s="33"/>
      <c r="H9" s="34"/>
    </row>
    <row r="10" spans="1:8" ht="12.75">
      <c r="A10" s="28" t="s">
        <v>14</v>
      </c>
      <c r="B10" s="11"/>
      <c r="C10" s="198"/>
      <c r="D10" s="198"/>
      <c r="E10" s="198"/>
      <c r="F10" s="35"/>
      <c r="G10" s="36"/>
      <c r="H10" s="37"/>
    </row>
    <row r="11" spans="1:57" ht="13.5" customHeight="1">
      <c r="A11" s="28" t="s">
        <v>15</v>
      </c>
      <c r="B11" s="11"/>
      <c r="C11" s="198"/>
      <c r="D11" s="198"/>
      <c r="E11" s="198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0"/>
      <c r="D12" s="200"/>
      <c r="E12" s="200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Rekapitulace!A18</f>
        <v>Ztížené výrobní podmínky</v>
      </c>
      <c r="E15" s="57"/>
      <c r="F15" s="58"/>
      <c r="G15" s="55">
        <f>Rekapitulace!I18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59" t="str">
        <f>Rekapitulace!A19</f>
        <v>Oborová přirážka</v>
      </c>
      <c r="E16" s="60"/>
      <c r="F16" s="61"/>
      <c r="G16" s="55">
        <f>Rekapitulace!I19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59" t="str">
        <f>Rekapitulace!A20</f>
        <v>Přesun stavebních kapacit</v>
      </c>
      <c r="E17" s="60"/>
      <c r="F17" s="61"/>
      <c r="G17" s="55">
        <f>Rekapitulace!I20</f>
        <v>0</v>
      </c>
    </row>
    <row r="18" spans="1:7" ht="15.95" customHeight="1">
      <c r="A18" s="62" t="s">
        <v>27</v>
      </c>
      <c r="B18" s="63" t="s">
        <v>28</v>
      </c>
      <c r="C18" s="55">
        <f>Dodavka</f>
        <v>0</v>
      </c>
      <c r="D18" s="59" t="str">
        <f>Rekapitulace!A21</f>
        <v>Mimostaveništní doprava</v>
      </c>
      <c r="E18" s="60"/>
      <c r="F18" s="61"/>
      <c r="G18" s="55">
        <f>Rekapitulace!I21</f>
        <v>0</v>
      </c>
    </row>
    <row r="19" spans="1:7" ht="15.95" customHeight="1">
      <c r="A19" s="64" t="s">
        <v>29</v>
      </c>
      <c r="B19" s="54"/>
      <c r="C19" s="55">
        <f>SUM(C15:C18)</f>
        <v>0</v>
      </c>
      <c r="D19" s="65" t="str">
        <f>Rekapitulace!A22</f>
        <v>Zařízení staveniště</v>
      </c>
      <c r="E19" s="60"/>
      <c r="F19" s="61"/>
      <c r="G19" s="55">
        <f>Rekapitulace!I22</f>
        <v>0</v>
      </c>
    </row>
    <row r="20" spans="1:7" ht="15.95" customHeight="1">
      <c r="A20" s="64"/>
      <c r="B20" s="54"/>
      <c r="C20" s="55"/>
      <c r="D20" s="59" t="str">
        <f>Rekapitulace!A23</f>
        <v>Provoz investora</v>
      </c>
      <c r="E20" s="60"/>
      <c r="F20" s="61"/>
      <c r="G20" s="55">
        <f>Rekapitulace!I23</f>
        <v>0</v>
      </c>
    </row>
    <row r="21" spans="1:7" ht="15.95" customHeight="1">
      <c r="A21" s="64" t="s">
        <v>30</v>
      </c>
      <c r="B21" s="54"/>
      <c r="C21" s="55">
        <f>HZS</f>
        <v>0</v>
      </c>
      <c r="D21" s="59" t="str">
        <f>Rekapitulace!A24</f>
        <v>Kompletační činnost (IČD)</v>
      </c>
      <c r="E21" s="60"/>
      <c r="F21" s="61"/>
      <c r="G21" s="55">
        <f>Rekapitulace!I24</f>
        <v>0</v>
      </c>
    </row>
    <row r="22" spans="1:7" ht="15.9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95" customHeight="1" thickBot="1">
      <c r="A23" s="201" t="s">
        <v>33</v>
      </c>
      <c r="B23" s="202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3">
        <f>SUM(C23)</f>
        <v>0</v>
      </c>
      <c r="G30" s="204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3">
        <f>ROUND(PRODUCT(F30,C31/100),1)</f>
        <v>0</v>
      </c>
      <c r="G31" s="204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3">
        <v>0</v>
      </c>
      <c r="G32" s="204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03">
        <f>ROUND(PRODUCT(F32,C33/100),1)</f>
        <v>0</v>
      </c>
      <c r="G33" s="204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5">
        <f>CEILING(SUM(F30:F33),IF(SUM(F30:F33)&gt;=0,1,-1))</f>
        <v>0</v>
      </c>
      <c r="G34" s="206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197"/>
      <c r="C37" s="197"/>
      <c r="D37" s="197"/>
      <c r="E37" s="197"/>
      <c r="F37" s="197"/>
      <c r="G37" s="197"/>
      <c r="H37" t="s">
        <v>5</v>
      </c>
    </row>
    <row r="38" spans="1:8" ht="12.75" customHeight="1">
      <c r="A38" s="95"/>
      <c r="B38" s="197"/>
      <c r="C38" s="197"/>
      <c r="D38" s="197"/>
      <c r="E38" s="197"/>
      <c r="F38" s="197"/>
      <c r="G38" s="197"/>
      <c r="H38" t="s">
        <v>5</v>
      </c>
    </row>
    <row r="39" spans="1:8" ht="12.75">
      <c r="A39" s="95"/>
      <c r="B39" s="197"/>
      <c r="C39" s="197"/>
      <c r="D39" s="197"/>
      <c r="E39" s="197"/>
      <c r="F39" s="197"/>
      <c r="G39" s="197"/>
      <c r="H39" t="s">
        <v>5</v>
      </c>
    </row>
    <row r="40" spans="1:8" ht="12.75">
      <c r="A40" s="95"/>
      <c r="B40" s="197"/>
      <c r="C40" s="197"/>
      <c r="D40" s="197"/>
      <c r="E40" s="197"/>
      <c r="F40" s="197"/>
      <c r="G40" s="197"/>
      <c r="H40" t="s">
        <v>5</v>
      </c>
    </row>
    <row r="41" spans="1:8" ht="12.75">
      <c r="A41" s="95"/>
      <c r="B41" s="197"/>
      <c r="C41" s="197"/>
      <c r="D41" s="197"/>
      <c r="E41" s="197"/>
      <c r="F41" s="197"/>
      <c r="G41" s="197"/>
      <c r="H41" t="s">
        <v>5</v>
      </c>
    </row>
    <row r="42" spans="1:8" ht="12.75">
      <c r="A42" s="95"/>
      <c r="B42" s="197"/>
      <c r="C42" s="197"/>
      <c r="D42" s="197"/>
      <c r="E42" s="197"/>
      <c r="F42" s="197"/>
      <c r="G42" s="197"/>
      <c r="H42" t="s">
        <v>5</v>
      </c>
    </row>
    <row r="43" spans="1:8" ht="12.75">
      <c r="A43" s="95"/>
      <c r="B43" s="197"/>
      <c r="C43" s="197"/>
      <c r="D43" s="197"/>
      <c r="E43" s="197"/>
      <c r="F43" s="197"/>
      <c r="G43" s="197"/>
      <c r="H43" t="s">
        <v>5</v>
      </c>
    </row>
    <row r="44" spans="1:8" ht="12.75">
      <c r="A44" s="95"/>
      <c r="B44" s="197"/>
      <c r="C44" s="197"/>
      <c r="D44" s="197"/>
      <c r="E44" s="197"/>
      <c r="F44" s="197"/>
      <c r="G44" s="197"/>
      <c r="H44" t="s">
        <v>5</v>
      </c>
    </row>
    <row r="45" spans="1:8" ht="0.75" customHeight="1">
      <c r="A45" s="95"/>
      <c r="B45" s="197"/>
      <c r="C45" s="197"/>
      <c r="D45" s="197"/>
      <c r="E45" s="197"/>
      <c r="F45" s="197"/>
      <c r="G45" s="197"/>
      <c r="H45" t="s">
        <v>5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7"/>
  <sheetViews>
    <sheetView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7" t="s">
        <v>48</v>
      </c>
      <c r="B1" s="208"/>
      <c r="C1" s="96" t="str">
        <f>CONCATENATE(cislostavby," ",nazevstavby)</f>
        <v>FK1_2011 Rekonstrukce prostor v objektu transfuzní stanice</v>
      </c>
      <c r="D1" s="97"/>
      <c r="E1" s="98"/>
      <c r="F1" s="97"/>
      <c r="G1" s="99" t="s">
        <v>49</v>
      </c>
      <c r="H1" s="100" t="s">
        <v>82</v>
      </c>
      <c r="I1" s="101"/>
    </row>
    <row r="2" spans="1:9" ht="13.5" thickBot="1">
      <c r="A2" s="209" t="s">
        <v>50</v>
      </c>
      <c r="B2" s="210"/>
      <c r="C2" s="102" t="str">
        <f>CONCATENATE(cisloobjektu," ",nazevobjektu)</f>
        <v>SO02 Zpevněné plochy</v>
      </c>
      <c r="D2" s="103"/>
      <c r="E2" s="104"/>
      <c r="F2" s="103"/>
      <c r="G2" s="211" t="s">
        <v>81</v>
      </c>
      <c r="H2" s="212"/>
      <c r="I2" s="213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2" t="str">
        <f>Položky!B7</f>
        <v>1</v>
      </c>
      <c r="B7" s="114" t="str">
        <f>Položky!C7</f>
        <v>Zemní práce</v>
      </c>
      <c r="D7" s="115"/>
      <c r="E7" s="193">
        <f>Položky!BA10</f>
        <v>0</v>
      </c>
      <c r="F7" s="194">
        <f>Položky!BB10</f>
        <v>0</v>
      </c>
      <c r="G7" s="194">
        <f>Položky!BC10</f>
        <v>0</v>
      </c>
      <c r="H7" s="194">
        <f>Položky!BD10</f>
        <v>0</v>
      </c>
      <c r="I7" s="195">
        <f>Položky!BE10</f>
        <v>0</v>
      </c>
    </row>
    <row r="8" spans="1:9" s="34" customFormat="1" ht="12.75">
      <c r="A8" s="192" t="str">
        <f>Položky!B11</f>
        <v>D96</v>
      </c>
      <c r="B8" s="114" t="str">
        <f>Položky!C11</f>
        <v>Přesuny suti a vybouraných hmot</v>
      </c>
      <c r="D8" s="115"/>
      <c r="E8" s="193">
        <f>Položky!BA16</f>
        <v>0</v>
      </c>
      <c r="F8" s="194">
        <f>Položky!BB16</f>
        <v>0</v>
      </c>
      <c r="G8" s="194">
        <f>Položky!BC16</f>
        <v>0</v>
      </c>
      <c r="H8" s="194">
        <f>Položky!BD16</f>
        <v>0</v>
      </c>
      <c r="I8" s="195">
        <f>Položky!BE16</f>
        <v>0</v>
      </c>
    </row>
    <row r="9" spans="1:9" s="34" customFormat="1" ht="12.75">
      <c r="A9" s="192" t="str">
        <f>Položky!B17</f>
        <v>1</v>
      </c>
      <c r="B9" s="114" t="str">
        <f>Položky!C17</f>
        <v>Zemní práce</v>
      </c>
      <c r="D9" s="115"/>
      <c r="E9" s="193">
        <f>Položky!BA19</f>
        <v>0</v>
      </c>
      <c r="F9" s="194">
        <f>Položky!BB19</f>
        <v>0</v>
      </c>
      <c r="G9" s="194">
        <f>Položky!BC19</f>
        <v>0</v>
      </c>
      <c r="H9" s="194">
        <f>Položky!BD19</f>
        <v>0</v>
      </c>
      <c r="I9" s="195">
        <f>Položky!BE19</f>
        <v>0</v>
      </c>
    </row>
    <row r="10" spans="1:9" s="34" customFormat="1" ht="12.75">
      <c r="A10" s="192" t="str">
        <f>Položky!B20</f>
        <v>5</v>
      </c>
      <c r="B10" s="114" t="str">
        <f>Položky!C20</f>
        <v>Komunikace</v>
      </c>
      <c r="D10" s="115"/>
      <c r="E10" s="193">
        <f>Položky!BA24</f>
        <v>0</v>
      </c>
      <c r="F10" s="194">
        <f>Položky!BB24</f>
        <v>0</v>
      </c>
      <c r="G10" s="194">
        <f>Položky!BC24</f>
        <v>0</v>
      </c>
      <c r="H10" s="194">
        <f>Položky!BD24</f>
        <v>0</v>
      </c>
      <c r="I10" s="195">
        <f>Položky!BE24</f>
        <v>0</v>
      </c>
    </row>
    <row r="11" spans="1:9" s="34" customFormat="1" ht="12.75">
      <c r="A11" s="192" t="str">
        <f>Položky!B25</f>
        <v>91</v>
      </c>
      <c r="B11" s="114" t="str">
        <f>Položky!C25</f>
        <v>Doplňující práce na komunikaci</v>
      </c>
      <c r="D11" s="115"/>
      <c r="E11" s="193">
        <f>Položky!BA30</f>
        <v>0</v>
      </c>
      <c r="F11" s="194">
        <f>Položky!BB30</f>
        <v>0</v>
      </c>
      <c r="G11" s="194">
        <f>Položky!BC30</f>
        <v>0</v>
      </c>
      <c r="H11" s="194">
        <f>Položky!BD30</f>
        <v>0</v>
      </c>
      <c r="I11" s="195">
        <f>Položky!BE30</f>
        <v>0</v>
      </c>
    </row>
    <row r="12" spans="1:9" s="34" customFormat="1" ht="13.5" thickBot="1">
      <c r="A12" s="192" t="str">
        <f>Položky!B31</f>
        <v>99</v>
      </c>
      <c r="B12" s="114" t="str">
        <f>Položky!C31</f>
        <v>Staveništní přesun hmot</v>
      </c>
      <c r="D12" s="115"/>
      <c r="E12" s="193">
        <f>Položky!BA33</f>
        <v>0</v>
      </c>
      <c r="F12" s="194">
        <f>Položky!BB33</f>
        <v>0</v>
      </c>
      <c r="G12" s="194">
        <f>Položky!BC33</f>
        <v>0</v>
      </c>
      <c r="H12" s="194">
        <f>Položky!BD33</f>
        <v>0</v>
      </c>
      <c r="I12" s="195">
        <f>Položky!BE33</f>
        <v>0</v>
      </c>
    </row>
    <row r="13" spans="1:9" s="122" customFormat="1" ht="13.5" thickBot="1">
      <c r="A13" s="116"/>
      <c r="B13" s="117" t="s">
        <v>57</v>
      </c>
      <c r="C13" s="117"/>
      <c r="D13" s="118"/>
      <c r="E13" s="119">
        <f>SUM(E7:E12)</f>
        <v>0</v>
      </c>
      <c r="F13" s="120">
        <f>SUM(F7:F12)</f>
        <v>0</v>
      </c>
      <c r="G13" s="120">
        <f>SUM(G7:G12)</f>
        <v>0</v>
      </c>
      <c r="H13" s="120">
        <f>SUM(H7:H12)</f>
        <v>0</v>
      </c>
      <c r="I13" s="121">
        <f>SUM(I7:I12)</f>
        <v>0</v>
      </c>
    </row>
    <row r="14" spans="1:9" ht="12.75">
      <c r="A14" s="34"/>
      <c r="B14" s="34"/>
      <c r="C14" s="34"/>
      <c r="D14" s="34"/>
      <c r="E14" s="34"/>
      <c r="F14" s="34"/>
      <c r="G14" s="34"/>
      <c r="H14" s="34"/>
      <c r="I14" s="34"/>
    </row>
    <row r="15" spans="1:57" ht="19.5" customHeight="1">
      <c r="A15" s="106" t="s">
        <v>58</v>
      </c>
      <c r="B15" s="106"/>
      <c r="C15" s="106"/>
      <c r="D15" s="106"/>
      <c r="E15" s="106"/>
      <c r="F15" s="106"/>
      <c r="G15" s="123"/>
      <c r="H15" s="106"/>
      <c r="I15" s="106"/>
      <c r="BA15" s="40"/>
      <c r="BB15" s="40"/>
      <c r="BC15" s="40"/>
      <c r="BD15" s="40"/>
      <c r="BE15" s="40"/>
    </row>
    <row r="16" ht="13.5" thickBot="1"/>
    <row r="17" spans="1:9" ht="12.75">
      <c r="A17" s="71" t="s">
        <v>59</v>
      </c>
      <c r="B17" s="72"/>
      <c r="C17" s="72"/>
      <c r="D17" s="124"/>
      <c r="E17" s="125" t="s">
        <v>60</v>
      </c>
      <c r="F17" s="126" t="s">
        <v>61</v>
      </c>
      <c r="G17" s="127" t="s">
        <v>62</v>
      </c>
      <c r="H17" s="128"/>
      <c r="I17" s="129" t="s">
        <v>60</v>
      </c>
    </row>
    <row r="18" spans="1:53" ht="12.75">
      <c r="A18" s="130" t="s">
        <v>124</v>
      </c>
      <c r="B18" s="131"/>
      <c r="C18" s="131"/>
      <c r="D18" s="132"/>
      <c r="E18" s="133"/>
      <c r="F18" s="134"/>
      <c r="G18" s="135">
        <f aca="true" t="shared" si="0" ref="G18:G25">CHOOSE(BA18+1,HSV+PSV,HSV+PSV+Mont,HSV+PSV+Dodavka+Mont,HSV,PSV,Mont,Dodavka,Mont+Dodavka,0)</f>
        <v>0</v>
      </c>
      <c r="H18" s="136"/>
      <c r="I18" s="137">
        <f aca="true" t="shared" si="1" ref="I18:I25">E18+F18*G18/100</f>
        <v>0</v>
      </c>
      <c r="BA18">
        <v>0</v>
      </c>
    </row>
    <row r="19" spans="1:53" ht="12.75">
      <c r="A19" s="130" t="s">
        <v>125</v>
      </c>
      <c r="B19" s="131"/>
      <c r="C19" s="131"/>
      <c r="D19" s="132"/>
      <c r="E19" s="133"/>
      <c r="F19" s="134"/>
      <c r="G19" s="135">
        <f t="shared" si="0"/>
        <v>0</v>
      </c>
      <c r="H19" s="136"/>
      <c r="I19" s="137">
        <f t="shared" si="1"/>
        <v>0</v>
      </c>
      <c r="BA19">
        <v>0</v>
      </c>
    </row>
    <row r="20" spans="1:53" ht="12.75">
      <c r="A20" s="130" t="s">
        <v>126</v>
      </c>
      <c r="B20" s="131"/>
      <c r="C20" s="131"/>
      <c r="D20" s="132"/>
      <c r="E20" s="133"/>
      <c r="F20" s="134"/>
      <c r="G20" s="135">
        <f t="shared" si="0"/>
        <v>0</v>
      </c>
      <c r="H20" s="136"/>
      <c r="I20" s="137">
        <f t="shared" si="1"/>
        <v>0</v>
      </c>
      <c r="BA20">
        <v>0</v>
      </c>
    </row>
    <row r="21" spans="1:53" ht="12.75">
      <c r="A21" s="130" t="s">
        <v>127</v>
      </c>
      <c r="B21" s="131"/>
      <c r="C21" s="131"/>
      <c r="D21" s="132"/>
      <c r="E21" s="133"/>
      <c r="F21" s="134"/>
      <c r="G21" s="135">
        <f t="shared" si="0"/>
        <v>0</v>
      </c>
      <c r="H21" s="136"/>
      <c r="I21" s="137">
        <f t="shared" si="1"/>
        <v>0</v>
      </c>
      <c r="BA21">
        <v>0</v>
      </c>
    </row>
    <row r="22" spans="1:53" ht="12.75">
      <c r="A22" s="130" t="s">
        <v>128</v>
      </c>
      <c r="B22" s="131"/>
      <c r="C22" s="131"/>
      <c r="D22" s="132"/>
      <c r="E22" s="133"/>
      <c r="F22" s="134"/>
      <c r="G22" s="135">
        <f t="shared" si="0"/>
        <v>0</v>
      </c>
      <c r="H22" s="136"/>
      <c r="I22" s="137">
        <f t="shared" si="1"/>
        <v>0</v>
      </c>
      <c r="BA22">
        <v>1</v>
      </c>
    </row>
    <row r="23" spans="1:53" ht="12.75">
      <c r="A23" s="130" t="s">
        <v>129</v>
      </c>
      <c r="B23" s="131"/>
      <c r="C23" s="131"/>
      <c r="D23" s="132"/>
      <c r="E23" s="133"/>
      <c r="F23" s="134"/>
      <c r="G23" s="135">
        <f t="shared" si="0"/>
        <v>0</v>
      </c>
      <c r="H23" s="136"/>
      <c r="I23" s="137">
        <f t="shared" si="1"/>
        <v>0</v>
      </c>
      <c r="BA23">
        <v>1</v>
      </c>
    </row>
    <row r="24" spans="1:53" ht="12.75">
      <c r="A24" s="130" t="s">
        <v>130</v>
      </c>
      <c r="B24" s="131"/>
      <c r="C24" s="131"/>
      <c r="D24" s="132"/>
      <c r="E24" s="133"/>
      <c r="F24" s="134"/>
      <c r="G24" s="135">
        <f t="shared" si="0"/>
        <v>0</v>
      </c>
      <c r="H24" s="136"/>
      <c r="I24" s="137">
        <f t="shared" si="1"/>
        <v>0</v>
      </c>
      <c r="BA24">
        <v>2</v>
      </c>
    </row>
    <row r="25" spans="1:53" ht="12.75">
      <c r="A25" s="130" t="s">
        <v>131</v>
      </c>
      <c r="B25" s="131"/>
      <c r="C25" s="131"/>
      <c r="D25" s="132"/>
      <c r="E25" s="133"/>
      <c r="F25" s="134"/>
      <c r="G25" s="135">
        <f t="shared" si="0"/>
        <v>0</v>
      </c>
      <c r="H25" s="136"/>
      <c r="I25" s="137">
        <f t="shared" si="1"/>
        <v>0</v>
      </c>
      <c r="BA25">
        <v>2</v>
      </c>
    </row>
    <row r="26" spans="1:9" ht="13.5" thickBot="1">
      <c r="A26" s="138"/>
      <c r="B26" s="139" t="s">
        <v>63</v>
      </c>
      <c r="C26" s="140"/>
      <c r="D26" s="141"/>
      <c r="E26" s="142"/>
      <c r="F26" s="143"/>
      <c r="G26" s="143"/>
      <c r="H26" s="214">
        <f>SUM(I18:I25)</f>
        <v>0</v>
      </c>
      <c r="I26" s="215"/>
    </row>
    <row r="28" spans="2:9" ht="12.75">
      <c r="B28" s="122"/>
      <c r="F28" s="144"/>
      <c r="G28" s="145"/>
      <c r="H28" s="145"/>
      <c r="I28" s="146"/>
    </row>
    <row r="29" spans="6:9" ht="12.75">
      <c r="F29" s="144"/>
      <c r="G29" s="145"/>
      <c r="H29" s="145"/>
      <c r="I29" s="146"/>
    </row>
    <row r="30" spans="6:9" ht="12.75"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6"/>
  <sheetViews>
    <sheetView showGridLines="0" showZeros="0" tabSelected="1" workbookViewId="0" topLeftCell="A4">
      <selection activeCell="B9" sqref="B9:B20"/>
    </sheetView>
  </sheetViews>
  <sheetFormatPr defaultColWidth="9.1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6" t="s">
        <v>77</v>
      </c>
      <c r="B1" s="216"/>
      <c r="C1" s="216"/>
      <c r="D1" s="216"/>
      <c r="E1" s="216"/>
      <c r="F1" s="216"/>
      <c r="G1" s="216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7" t="s">
        <v>48</v>
      </c>
      <c r="B3" s="208"/>
      <c r="C3" s="96" t="str">
        <f>CONCATENATE(cislostavby," ",nazevstavby)</f>
        <v>FK1_2011 Rekonstrukce prostor v objektu transfuzní stanice</v>
      </c>
      <c r="D3" s="97"/>
      <c r="E3" s="151" t="s">
        <v>64</v>
      </c>
      <c r="F3" s="152" t="str">
        <f>Rekapitulace!H1</f>
        <v>SO02.1</v>
      </c>
      <c r="G3" s="153"/>
    </row>
    <row r="4" spans="1:7" ht="13.5" thickBot="1">
      <c r="A4" s="217" t="s">
        <v>50</v>
      </c>
      <c r="B4" s="210"/>
      <c r="C4" s="102" t="str">
        <f>CONCATENATE(cisloobjektu," ",nazevobjektu)</f>
        <v>SO02 Zpevněné plochy</v>
      </c>
      <c r="D4" s="103"/>
      <c r="E4" s="218" t="str">
        <f>Rekapitulace!G2</f>
        <v>Zpevněné plochy</v>
      </c>
      <c r="F4" s="219"/>
      <c r="G4" s="220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73</v>
      </c>
      <c r="C7" s="164" t="s">
        <v>74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83</v>
      </c>
      <c r="C8" s="172" t="s">
        <v>84</v>
      </c>
      <c r="D8" s="173" t="s">
        <v>85</v>
      </c>
      <c r="E8" s="174">
        <v>1754.22</v>
      </c>
      <c r="F8" s="174">
        <v>0</v>
      </c>
      <c r="G8" s="17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1</v>
      </c>
      <c r="CB8" s="176">
        <v>1</v>
      </c>
      <c r="CZ8" s="147">
        <v>0</v>
      </c>
    </row>
    <row r="9" spans="1:104" ht="22.5">
      <c r="A9" s="170">
        <v>2</v>
      </c>
      <c r="B9" s="221" t="s">
        <v>86</v>
      </c>
      <c r="C9" s="172" t="s">
        <v>87</v>
      </c>
      <c r="D9" s="173" t="s">
        <v>85</v>
      </c>
      <c r="E9" s="174">
        <v>90.25</v>
      </c>
      <c r="F9" s="174">
        <v>0</v>
      </c>
      <c r="G9" s="175">
        <f>E9*F9</f>
        <v>0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>IF(AZ9=1,G9,0)</f>
        <v>0</v>
      </c>
      <c r="BB9" s="147">
        <f>IF(AZ9=2,G9,0)</f>
        <v>0</v>
      </c>
      <c r="BC9" s="147">
        <f>IF(AZ9=3,G9,0)</f>
        <v>0</v>
      </c>
      <c r="BD9" s="147">
        <f>IF(AZ9=4,G9,0)</f>
        <v>0</v>
      </c>
      <c r="BE9" s="147">
        <f>IF(AZ9=5,G9,0)</f>
        <v>0</v>
      </c>
      <c r="CA9" s="176">
        <v>1</v>
      </c>
      <c r="CB9" s="176">
        <v>1</v>
      </c>
      <c r="CZ9" s="147">
        <v>0</v>
      </c>
    </row>
    <row r="10" spans="1:57" ht="12.75">
      <c r="A10" s="177"/>
      <c r="B10" s="222" t="s">
        <v>75</v>
      </c>
      <c r="C10" s="179" t="str">
        <f>CONCATENATE(B7," ",C7)</f>
        <v>1 Zemní práce</v>
      </c>
      <c r="D10" s="180"/>
      <c r="E10" s="181"/>
      <c r="F10" s="182"/>
      <c r="G10" s="183">
        <f>SUM(G7:G9)</f>
        <v>0</v>
      </c>
      <c r="O10" s="169">
        <v>4</v>
      </c>
      <c r="BA10" s="184">
        <f>SUM(BA7:BA9)</f>
        <v>0</v>
      </c>
      <c r="BB10" s="184">
        <f>SUM(BB7:BB9)</f>
        <v>0</v>
      </c>
      <c r="BC10" s="184">
        <f>SUM(BC7:BC9)</f>
        <v>0</v>
      </c>
      <c r="BD10" s="184">
        <f>SUM(BD7:BD9)</f>
        <v>0</v>
      </c>
      <c r="BE10" s="184">
        <f>SUM(BE7:BE9)</f>
        <v>0</v>
      </c>
    </row>
    <row r="11" spans="1:15" ht="12.75">
      <c r="A11" s="162" t="s">
        <v>72</v>
      </c>
      <c r="B11" s="223" t="s">
        <v>88</v>
      </c>
      <c r="C11" s="164" t="s">
        <v>89</v>
      </c>
      <c r="D11" s="165"/>
      <c r="E11" s="166"/>
      <c r="F11" s="166"/>
      <c r="G11" s="167"/>
      <c r="H11" s="168"/>
      <c r="I11" s="168"/>
      <c r="O11" s="169">
        <v>1</v>
      </c>
    </row>
    <row r="12" spans="1:104" ht="12.75">
      <c r="A12" s="170">
        <v>3</v>
      </c>
      <c r="B12" s="221" t="s">
        <v>90</v>
      </c>
      <c r="C12" s="172" t="s">
        <v>91</v>
      </c>
      <c r="D12" s="173" t="s">
        <v>92</v>
      </c>
      <c r="E12" s="174">
        <v>8.84449999999606</v>
      </c>
      <c r="F12" s="174">
        <v>0</v>
      </c>
      <c r="G12" s="175">
        <f>E12*F12</f>
        <v>0</v>
      </c>
      <c r="O12" s="169">
        <v>2</v>
      </c>
      <c r="AA12" s="147">
        <v>8</v>
      </c>
      <c r="AB12" s="147">
        <v>0</v>
      </c>
      <c r="AC12" s="147">
        <v>3</v>
      </c>
      <c r="AZ12" s="147">
        <v>1</v>
      </c>
      <c r="BA12" s="147">
        <f>IF(AZ12=1,G12,0)</f>
        <v>0</v>
      </c>
      <c r="BB12" s="147">
        <f>IF(AZ12=2,G12,0)</f>
        <v>0</v>
      </c>
      <c r="BC12" s="147">
        <f>IF(AZ12=3,G12,0)</f>
        <v>0</v>
      </c>
      <c r="BD12" s="147">
        <f>IF(AZ12=4,G12,0)</f>
        <v>0</v>
      </c>
      <c r="BE12" s="147">
        <f>IF(AZ12=5,G12,0)</f>
        <v>0</v>
      </c>
      <c r="CA12" s="176">
        <v>8</v>
      </c>
      <c r="CB12" s="176">
        <v>0</v>
      </c>
      <c r="CZ12" s="147">
        <v>0</v>
      </c>
    </row>
    <row r="13" spans="1:104" ht="12.75">
      <c r="A13" s="170">
        <v>4</v>
      </c>
      <c r="B13" s="221" t="s">
        <v>93</v>
      </c>
      <c r="C13" s="172" t="s">
        <v>94</v>
      </c>
      <c r="D13" s="173" t="s">
        <v>92</v>
      </c>
      <c r="E13" s="174">
        <v>123.822999999945</v>
      </c>
      <c r="F13" s="174">
        <v>0</v>
      </c>
      <c r="G13" s="175">
        <f>E13*F13</f>
        <v>0</v>
      </c>
      <c r="O13" s="169">
        <v>2</v>
      </c>
      <c r="AA13" s="147">
        <v>8</v>
      </c>
      <c r="AB13" s="147">
        <v>0</v>
      </c>
      <c r="AC13" s="147">
        <v>3</v>
      </c>
      <c r="AZ13" s="147">
        <v>1</v>
      </c>
      <c r="BA13" s="147">
        <f>IF(AZ13=1,G13,0)</f>
        <v>0</v>
      </c>
      <c r="BB13" s="147">
        <f>IF(AZ13=2,G13,0)</f>
        <v>0</v>
      </c>
      <c r="BC13" s="147">
        <f>IF(AZ13=3,G13,0)</f>
        <v>0</v>
      </c>
      <c r="BD13" s="147">
        <f>IF(AZ13=4,G13,0)</f>
        <v>0</v>
      </c>
      <c r="BE13" s="147">
        <f>IF(AZ13=5,G13,0)</f>
        <v>0</v>
      </c>
      <c r="CA13" s="176">
        <v>8</v>
      </c>
      <c r="CB13" s="176">
        <v>0</v>
      </c>
      <c r="CZ13" s="147">
        <v>0</v>
      </c>
    </row>
    <row r="14" spans="1:104" ht="12.75">
      <c r="A14" s="170">
        <v>5</v>
      </c>
      <c r="B14" s="221" t="s">
        <v>95</v>
      </c>
      <c r="C14" s="172" t="s">
        <v>96</v>
      </c>
      <c r="D14" s="173" t="s">
        <v>92</v>
      </c>
      <c r="E14" s="174">
        <v>8.84449999999606</v>
      </c>
      <c r="F14" s="174">
        <v>0</v>
      </c>
      <c r="G14" s="175">
        <f>E14*F14</f>
        <v>0</v>
      </c>
      <c r="O14" s="169">
        <v>2</v>
      </c>
      <c r="AA14" s="147">
        <v>8</v>
      </c>
      <c r="AB14" s="147">
        <v>0</v>
      </c>
      <c r="AC14" s="147">
        <v>3</v>
      </c>
      <c r="AZ14" s="147">
        <v>1</v>
      </c>
      <c r="BA14" s="147">
        <f>IF(AZ14=1,G14,0)</f>
        <v>0</v>
      </c>
      <c r="BB14" s="147">
        <f>IF(AZ14=2,G14,0)</f>
        <v>0</v>
      </c>
      <c r="BC14" s="147">
        <f>IF(AZ14=3,G14,0)</f>
        <v>0</v>
      </c>
      <c r="BD14" s="147">
        <f>IF(AZ14=4,G14,0)</f>
        <v>0</v>
      </c>
      <c r="BE14" s="147">
        <f>IF(AZ14=5,G14,0)</f>
        <v>0</v>
      </c>
      <c r="CA14" s="176">
        <v>8</v>
      </c>
      <c r="CB14" s="176">
        <v>0</v>
      </c>
      <c r="CZ14" s="147">
        <v>0</v>
      </c>
    </row>
    <row r="15" spans="1:104" ht="12.75">
      <c r="A15" s="170">
        <v>6</v>
      </c>
      <c r="B15" s="221" t="s">
        <v>97</v>
      </c>
      <c r="C15" s="172" t="s">
        <v>98</v>
      </c>
      <c r="D15" s="173" t="s">
        <v>92</v>
      </c>
      <c r="E15" s="174">
        <v>8.84449999999606</v>
      </c>
      <c r="F15" s="174">
        <v>0</v>
      </c>
      <c r="G15" s="175">
        <f>E15*F15</f>
        <v>0</v>
      </c>
      <c r="O15" s="169">
        <v>2</v>
      </c>
      <c r="AA15" s="147">
        <v>8</v>
      </c>
      <c r="AB15" s="147">
        <v>0</v>
      </c>
      <c r="AC15" s="147">
        <v>3</v>
      </c>
      <c r="AZ15" s="147">
        <v>1</v>
      </c>
      <c r="BA15" s="147">
        <f>IF(AZ15=1,G15,0)</f>
        <v>0</v>
      </c>
      <c r="BB15" s="147">
        <f>IF(AZ15=2,G15,0)</f>
        <v>0</v>
      </c>
      <c r="BC15" s="147">
        <f>IF(AZ15=3,G15,0)</f>
        <v>0</v>
      </c>
      <c r="BD15" s="147">
        <f>IF(AZ15=4,G15,0)</f>
        <v>0</v>
      </c>
      <c r="BE15" s="147">
        <f>IF(AZ15=5,G15,0)</f>
        <v>0</v>
      </c>
      <c r="CA15" s="176">
        <v>8</v>
      </c>
      <c r="CB15" s="176">
        <v>0</v>
      </c>
      <c r="CZ15" s="147">
        <v>0</v>
      </c>
    </row>
    <row r="16" spans="1:57" ht="12.75">
      <c r="A16" s="177"/>
      <c r="B16" s="222" t="s">
        <v>75</v>
      </c>
      <c r="C16" s="179" t="str">
        <f>CONCATENATE(B11," ",C11)</f>
        <v>D96 Přesuny suti a vybouraných hmot</v>
      </c>
      <c r="D16" s="180"/>
      <c r="E16" s="181"/>
      <c r="F16" s="182"/>
      <c r="G16" s="183">
        <f>SUM(G11:G15)</f>
        <v>0</v>
      </c>
      <c r="O16" s="169">
        <v>4</v>
      </c>
      <c r="BA16" s="184">
        <f>SUM(BA11:BA15)</f>
        <v>0</v>
      </c>
      <c r="BB16" s="184">
        <f>SUM(BB11:BB15)</f>
        <v>0</v>
      </c>
      <c r="BC16" s="184">
        <f>SUM(BC11:BC15)</f>
        <v>0</v>
      </c>
      <c r="BD16" s="184">
        <f>SUM(BD11:BD15)</f>
        <v>0</v>
      </c>
      <c r="BE16" s="184">
        <f>SUM(BE11:BE15)</f>
        <v>0</v>
      </c>
    </row>
    <row r="17" spans="1:15" ht="12.75">
      <c r="A17" s="162" t="s">
        <v>72</v>
      </c>
      <c r="B17" s="223" t="s">
        <v>73</v>
      </c>
      <c r="C17" s="164" t="s">
        <v>74</v>
      </c>
      <c r="D17" s="165"/>
      <c r="E17" s="166"/>
      <c r="F17" s="166"/>
      <c r="G17" s="167"/>
      <c r="H17" s="168"/>
      <c r="I17" s="168"/>
      <c r="O17" s="169">
        <v>1</v>
      </c>
    </row>
    <row r="18" spans="1:104" ht="12.75">
      <c r="A18" s="170">
        <v>7</v>
      </c>
      <c r="B18" s="221" t="s">
        <v>99</v>
      </c>
      <c r="C18" s="172" t="s">
        <v>100</v>
      </c>
      <c r="D18" s="173" t="s">
        <v>85</v>
      </c>
      <c r="E18" s="174">
        <v>90.25</v>
      </c>
      <c r="F18" s="174">
        <v>0</v>
      </c>
      <c r="G18" s="175">
        <f>E18*F18</f>
        <v>0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>IF(AZ18=1,G18,0)</f>
        <v>0</v>
      </c>
      <c r="BB18" s="147">
        <f>IF(AZ18=2,G18,0)</f>
        <v>0</v>
      </c>
      <c r="BC18" s="147">
        <f>IF(AZ18=3,G18,0)</f>
        <v>0</v>
      </c>
      <c r="BD18" s="147">
        <f>IF(AZ18=4,G18,0)</f>
        <v>0</v>
      </c>
      <c r="BE18" s="147">
        <f>IF(AZ18=5,G18,0)</f>
        <v>0</v>
      </c>
      <c r="CA18" s="176">
        <v>1</v>
      </c>
      <c r="CB18" s="176">
        <v>1</v>
      </c>
      <c r="CZ18" s="147">
        <v>0</v>
      </c>
    </row>
    <row r="19" spans="1:57" ht="12.75">
      <c r="A19" s="177"/>
      <c r="B19" s="222" t="s">
        <v>75</v>
      </c>
      <c r="C19" s="179" t="str">
        <f>CONCATENATE(B17," ",C17)</f>
        <v>1 Zemní práce</v>
      </c>
      <c r="D19" s="180"/>
      <c r="E19" s="181"/>
      <c r="F19" s="182"/>
      <c r="G19" s="183">
        <f>SUM(G17:G18)</f>
        <v>0</v>
      </c>
      <c r="O19" s="169">
        <v>4</v>
      </c>
      <c r="BA19" s="184">
        <f>SUM(BA17:BA18)</f>
        <v>0</v>
      </c>
      <c r="BB19" s="184">
        <f>SUM(BB17:BB18)</f>
        <v>0</v>
      </c>
      <c r="BC19" s="184">
        <f>SUM(BC17:BC18)</f>
        <v>0</v>
      </c>
      <c r="BD19" s="184">
        <f>SUM(BD17:BD18)</f>
        <v>0</v>
      </c>
      <c r="BE19" s="184">
        <f>SUM(BE17:BE18)</f>
        <v>0</v>
      </c>
    </row>
    <row r="20" spans="1:15" ht="12.75">
      <c r="A20" s="162" t="s">
        <v>72</v>
      </c>
      <c r="B20" s="223" t="s">
        <v>101</v>
      </c>
      <c r="C20" s="164" t="s">
        <v>102</v>
      </c>
      <c r="D20" s="165"/>
      <c r="E20" s="166"/>
      <c r="F20" s="166"/>
      <c r="G20" s="167"/>
      <c r="H20" s="168"/>
      <c r="I20" s="168"/>
      <c r="O20" s="169">
        <v>1</v>
      </c>
    </row>
    <row r="21" spans="1:104" ht="12.75">
      <c r="A21" s="170">
        <v>8</v>
      </c>
      <c r="B21" s="171" t="s">
        <v>103</v>
      </c>
      <c r="C21" s="172" t="s">
        <v>104</v>
      </c>
      <c r="D21" s="173" t="s">
        <v>85</v>
      </c>
      <c r="E21" s="174">
        <v>292.371</v>
      </c>
      <c r="F21" s="174">
        <v>0</v>
      </c>
      <c r="G21" s="175">
        <f>E21*F21</f>
        <v>0</v>
      </c>
      <c r="O21" s="169">
        <v>2</v>
      </c>
      <c r="AA21" s="147">
        <v>1</v>
      </c>
      <c r="AB21" s="147">
        <v>1</v>
      </c>
      <c r="AC21" s="147">
        <v>1</v>
      </c>
      <c r="AZ21" s="147">
        <v>1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A21" s="176">
        <v>1</v>
      </c>
      <c r="CB21" s="176">
        <v>1</v>
      </c>
      <c r="CZ21" s="147">
        <v>0.2916</v>
      </c>
    </row>
    <row r="22" spans="1:104" ht="12.75">
      <c r="A22" s="170">
        <v>9</v>
      </c>
      <c r="B22" s="171" t="s">
        <v>105</v>
      </c>
      <c r="C22" s="172" t="s">
        <v>106</v>
      </c>
      <c r="D22" s="173" t="s">
        <v>85</v>
      </c>
      <c r="E22" s="174">
        <v>292.371</v>
      </c>
      <c r="F22" s="174">
        <v>0</v>
      </c>
      <c r="G22" s="175">
        <f>E22*F22</f>
        <v>0</v>
      </c>
      <c r="O22" s="169">
        <v>2</v>
      </c>
      <c r="AA22" s="147">
        <v>1</v>
      </c>
      <c r="AB22" s="147">
        <v>1</v>
      </c>
      <c r="AC22" s="147">
        <v>1</v>
      </c>
      <c r="AZ22" s="147">
        <v>1</v>
      </c>
      <c r="BA22" s="147">
        <f>IF(AZ22=1,G22,0)</f>
        <v>0</v>
      </c>
      <c r="BB22" s="147">
        <f>IF(AZ22=2,G22,0)</f>
        <v>0</v>
      </c>
      <c r="BC22" s="147">
        <f>IF(AZ22=3,G22,0)</f>
        <v>0</v>
      </c>
      <c r="BD22" s="147">
        <f>IF(AZ22=4,G22,0)</f>
        <v>0</v>
      </c>
      <c r="BE22" s="147">
        <f>IF(AZ22=5,G22,0)</f>
        <v>0</v>
      </c>
      <c r="CA22" s="176">
        <v>1</v>
      </c>
      <c r="CB22" s="176">
        <v>1</v>
      </c>
      <c r="CZ22" s="147">
        <v>0.42514</v>
      </c>
    </row>
    <row r="23" spans="1:104" ht="22.5">
      <c r="A23" s="170">
        <v>10</v>
      </c>
      <c r="B23" s="171" t="s">
        <v>107</v>
      </c>
      <c r="C23" s="172" t="s">
        <v>108</v>
      </c>
      <c r="D23" s="173" t="s">
        <v>85</v>
      </c>
      <c r="E23" s="174">
        <v>292.371</v>
      </c>
      <c r="F23" s="174">
        <v>0</v>
      </c>
      <c r="G23" s="175">
        <f>E23*F23</f>
        <v>0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>IF(AZ23=1,G23,0)</f>
        <v>0</v>
      </c>
      <c r="BB23" s="147">
        <f>IF(AZ23=2,G23,0)</f>
        <v>0</v>
      </c>
      <c r="BC23" s="147">
        <f>IF(AZ23=3,G23,0)</f>
        <v>0</v>
      </c>
      <c r="BD23" s="147">
        <f>IF(AZ23=4,G23,0)</f>
        <v>0</v>
      </c>
      <c r="BE23" s="147">
        <f>IF(AZ23=5,G23,0)</f>
        <v>0</v>
      </c>
      <c r="CA23" s="176">
        <v>1</v>
      </c>
      <c r="CB23" s="176">
        <v>1</v>
      </c>
      <c r="CZ23" s="147">
        <v>0.28126</v>
      </c>
    </row>
    <row r="24" spans="1:57" ht="12.75">
      <c r="A24" s="177"/>
      <c r="B24" s="178" t="s">
        <v>75</v>
      </c>
      <c r="C24" s="179" t="str">
        <f>CONCATENATE(B20," ",C20)</f>
        <v>5 Komunikace</v>
      </c>
      <c r="D24" s="180"/>
      <c r="E24" s="181"/>
      <c r="F24" s="182"/>
      <c r="G24" s="183">
        <f>SUM(G20:G23)</f>
        <v>0</v>
      </c>
      <c r="O24" s="169">
        <v>4</v>
      </c>
      <c r="BA24" s="184">
        <f>SUM(BA20:BA23)</f>
        <v>0</v>
      </c>
      <c r="BB24" s="184">
        <f>SUM(BB20:BB23)</f>
        <v>0</v>
      </c>
      <c r="BC24" s="184">
        <f>SUM(BC20:BC23)</f>
        <v>0</v>
      </c>
      <c r="BD24" s="184">
        <f>SUM(BD20:BD23)</f>
        <v>0</v>
      </c>
      <c r="BE24" s="184">
        <f>SUM(BE20:BE23)</f>
        <v>0</v>
      </c>
    </row>
    <row r="25" spans="1:15" ht="12.75">
      <c r="A25" s="162" t="s">
        <v>72</v>
      </c>
      <c r="B25" s="163" t="s">
        <v>109</v>
      </c>
      <c r="C25" s="164" t="s">
        <v>110</v>
      </c>
      <c r="D25" s="165"/>
      <c r="E25" s="166"/>
      <c r="F25" s="166"/>
      <c r="G25" s="167"/>
      <c r="H25" s="168"/>
      <c r="I25" s="168"/>
      <c r="O25" s="169">
        <v>1</v>
      </c>
    </row>
    <row r="26" spans="1:104" ht="12.75">
      <c r="A26" s="170">
        <v>11</v>
      </c>
      <c r="B26" s="171" t="s">
        <v>111</v>
      </c>
      <c r="C26" s="172" t="s">
        <v>112</v>
      </c>
      <c r="D26" s="173" t="s">
        <v>113</v>
      </c>
      <c r="E26" s="174">
        <v>108.87</v>
      </c>
      <c r="F26" s="174">
        <v>0</v>
      </c>
      <c r="G26" s="175">
        <f>E26*F26</f>
        <v>0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>IF(AZ26=1,G26,0)</f>
        <v>0</v>
      </c>
      <c r="BB26" s="147">
        <f>IF(AZ26=2,G26,0)</f>
        <v>0</v>
      </c>
      <c r="BC26" s="147">
        <f>IF(AZ26=3,G26,0)</f>
        <v>0</v>
      </c>
      <c r="BD26" s="147">
        <f>IF(AZ26=4,G26,0)</f>
        <v>0</v>
      </c>
      <c r="BE26" s="147">
        <f>IF(AZ26=5,G26,0)</f>
        <v>0</v>
      </c>
      <c r="CA26" s="176">
        <v>1</v>
      </c>
      <c r="CB26" s="176">
        <v>1</v>
      </c>
      <c r="CZ26" s="147">
        <v>0.13612</v>
      </c>
    </row>
    <row r="27" spans="1:104" ht="12.75">
      <c r="A27" s="170">
        <v>12</v>
      </c>
      <c r="B27" s="171" t="s">
        <v>114</v>
      </c>
      <c r="C27" s="172" t="s">
        <v>115</v>
      </c>
      <c r="D27" s="173" t="s">
        <v>116</v>
      </c>
      <c r="E27" s="174">
        <v>8.1653</v>
      </c>
      <c r="F27" s="174">
        <v>0</v>
      </c>
      <c r="G27" s="175">
        <f>E27*F27</f>
        <v>0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>IF(AZ27=1,G27,0)</f>
        <v>0</v>
      </c>
      <c r="BB27" s="147">
        <f>IF(AZ27=2,G27,0)</f>
        <v>0</v>
      </c>
      <c r="BC27" s="147">
        <f>IF(AZ27=3,G27,0)</f>
        <v>0</v>
      </c>
      <c r="BD27" s="147">
        <f>IF(AZ27=4,G27,0)</f>
        <v>0</v>
      </c>
      <c r="BE27" s="147">
        <f>IF(AZ27=5,G27,0)</f>
        <v>0</v>
      </c>
      <c r="CA27" s="176">
        <v>1</v>
      </c>
      <c r="CB27" s="176">
        <v>1</v>
      </c>
      <c r="CZ27" s="147">
        <v>2.37855</v>
      </c>
    </row>
    <row r="28" spans="1:104" ht="12.75">
      <c r="A28" s="170">
        <v>13</v>
      </c>
      <c r="B28" s="171" t="s">
        <v>117</v>
      </c>
      <c r="C28" s="172" t="s">
        <v>133</v>
      </c>
      <c r="D28" s="173" t="s">
        <v>118</v>
      </c>
      <c r="E28" s="174">
        <v>102.8887</v>
      </c>
      <c r="F28" s="174">
        <v>0</v>
      </c>
      <c r="G28" s="175">
        <f>E28*F28</f>
        <v>0</v>
      </c>
      <c r="O28" s="169">
        <v>2</v>
      </c>
      <c r="AA28" s="147">
        <v>3</v>
      </c>
      <c r="AB28" s="147">
        <v>1</v>
      </c>
      <c r="AC28" s="147">
        <v>59217504</v>
      </c>
      <c r="AZ28" s="147">
        <v>1</v>
      </c>
      <c r="BA28" s="147">
        <f>IF(AZ28=1,G28,0)</f>
        <v>0</v>
      </c>
      <c r="BB28" s="147">
        <f>IF(AZ28=2,G28,0)</f>
        <v>0</v>
      </c>
      <c r="BC28" s="147">
        <f>IF(AZ28=3,G28,0)</f>
        <v>0</v>
      </c>
      <c r="BD28" s="147">
        <f>IF(AZ28=4,G28,0)</f>
        <v>0</v>
      </c>
      <c r="BE28" s="147">
        <f>IF(AZ28=5,G28,0)</f>
        <v>0</v>
      </c>
      <c r="CA28" s="176">
        <v>3</v>
      </c>
      <c r="CB28" s="176">
        <v>1</v>
      </c>
      <c r="CZ28" s="147">
        <v>0.086</v>
      </c>
    </row>
    <row r="29" spans="1:104" ht="12.75">
      <c r="A29" s="170">
        <v>14</v>
      </c>
      <c r="B29" s="171" t="s">
        <v>119</v>
      </c>
      <c r="C29" s="172" t="s">
        <v>134</v>
      </c>
      <c r="D29" s="173" t="s">
        <v>118</v>
      </c>
      <c r="E29" s="174">
        <v>14.14</v>
      </c>
      <c r="F29" s="174">
        <v>0</v>
      </c>
      <c r="G29" s="175">
        <f>E29*F29</f>
        <v>0</v>
      </c>
      <c r="O29" s="169">
        <v>2</v>
      </c>
      <c r="AA29" s="147">
        <v>3</v>
      </c>
      <c r="AB29" s="147">
        <v>1</v>
      </c>
      <c r="AC29" s="147">
        <v>59217509</v>
      </c>
      <c r="AZ29" s="147">
        <v>1</v>
      </c>
      <c r="BA29" s="147">
        <f>IF(AZ29=1,G29,0)</f>
        <v>0</v>
      </c>
      <c r="BB29" s="147">
        <f>IF(AZ29=2,G29,0)</f>
        <v>0</v>
      </c>
      <c r="BC29" s="147">
        <f>IF(AZ29=3,G29,0)</f>
        <v>0</v>
      </c>
      <c r="BD29" s="147">
        <f>IF(AZ29=4,G29,0)</f>
        <v>0</v>
      </c>
      <c r="BE29" s="147">
        <f>IF(AZ29=5,G29,0)</f>
        <v>0</v>
      </c>
      <c r="CA29" s="176">
        <v>3</v>
      </c>
      <c r="CB29" s="176">
        <v>1</v>
      </c>
      <c r="CZ29" s="147">
        <v>0.024</v>
      </c>
    </row>
    <row r="30" spans="1:57" ht="12.75">
      <c r="A30" s="177"/>
      <c r="B30" s="178" t="s">
        <v>75</v>
      </c>
      <c r="C30" s="179" t="str">
        <f>CONCATENATE(B25," ",C25)</f>
        <v>91 Doplňující práce na komunikaci</v>
      </c>
      <c r="D30" s="180"/>
      <c r="E30" s="181"/>
      <c r="F30" s="182"/>
      <c r="G30" s="183">
        <f>SUM(G25:G29)</f>
        <v>0</v>
      </c>
      <c r="O30" s="169">
        <v>4</v>
      </c>
      <c r="BA30" s="184">
        <f>SUM(BA25:BA29)</f>
        <v>0</v>
      </c>
      <c r="BB30" s="184">
        <f>SUM(BB25:BB29)</f>
        <v>0</v>
      </c>
      <c r="BC30" s="184">
        <f>SUM(BC25:BC29)</f>
        <v>0</v>
      </c>
      <c r="BD30" s="184">
        <f>SUM(BD25:BD29)</f>
        <v>0</v>
      </c>
      <c r="BE30" s="184">
        <f>SUM(BE25:BE29)</f>
        <v>0</v>
      </c>
    </row>
    <row r="31" spans="1:15" ht="12.75">
      <c r="A31" s="162" t="s">
        <v>72</v>
      </c>
      <c r="B31" s="163" t="s">
        <v>120</v>
      </c>
      <c r="C31" s="164" t="s">
        <v>121</v>
      </c>
      <c r="D31" s="165"/>
      <c r="E31" s="166"/>
      <c r="F31" s="166"/>
      <c r="G31" s="167"/>
      <c r="H31" s="168"/>
      <c r="I31" s="168"/>
      <c r="O31" s="169">
        <v>1</v>
      </c>
    </row>
    <row r="32" spans="1:104" ht="12.75">
      <c r="A32" s="170">
        <v>15</v>
      </c>
      <c r="B32" s="171" t="s">
        <v>122</v>
      </c>
      <c r="C32" s="172" t="s">
        <v>123</v>
      </c>
      <c r="D32" s="173" t="s">
        <v>92</v>
      </c>
      <c r="E32" s="174">
        <v>335.215004915</v>
      </c>
      <c r="F32" s="174">
        <v>0</v>
      </c>
      <c r="G32" s="175">
        <f>E32*F32</f>
        <v>0</v>
      </c>
      <c r="O32" s="169">
        <v>2</v>
      </c>
      <c r="AA32" s="147">
        <v>7</v>
      </c>
      <c r="AB32" s="147">
        <v>1</v>
      </c>
      <c r="AC32" s="147">
        <v>2</v>
      </c>
      <c r="AZ32" s="147">
        <v>1</v>
      </c>
      <c r="BA32" s="147">
        <f>IF(AZ32=1,G32,0)</f>
        <v>0</v>
      </c>
      <c r="BB32" s="147">
        <f>IF(AZ32=2,G32,0)</f>
        <v>0</v>
      </c>
      <c r="BC32" s="147">
        <f>IF(AZ32=3,G32,0)</f>
        <v>0</v>
      </c>
      <c r="BD32" s="147">
        <f>IF(AZ32=4,G32,0)</f>
        <v>0</v>
      </c>
      <c r="BE32" s="147">
        <f>IF(AZ32=5,G32,0)</f>
        <v>0</v>
      </c>
      <c r="CA32" s="176">
        <v>7</v>
      </c>
      <c r="CB32" s="176">
        <v>1</v>
      </c>
      <c r="CZ32" s="147">
        <v>0</v>
      </c>
    </row>
    <row r="33" spans="1:57" ht="12.75">
      <c r="A33" s="177"/>
      <c r="B33" s="178" t="s">
        <v>75</v>
      </c>
      <c r="C33" s="179" t="str">
        <f>CONCATENATE(B31," ",C31)</f>
        <v>99 Staveništní přesun hmot</v>
      </c>
      <c r="D33" s="180"/>
      <c r="E33" s="181"/>
      <c r="F33" s="182"/>
      <c r="G33" s="183">
        <f>SUM(G31:G32)</f>
        <v>0</v>
      </c>
      <c r="O33" s="169">
        <v>4</v>
      </c>
      <c r="BA33" s="184">
        <f>SUM(BA31:BA32)</f>
        <v>0</v>
      </c>
      <c r="BB33" s="184">
        <f>SUM(BB31:BB32)</f>
        <v>0</v>
      </c>
      <c r="BC33" s="184">
        <f>SUM(BC31:BC32)</f>
        <v>0</v>
      </c>
      <c r="BD33" s="184">
        <f>SUM(BD31:BD32)</f>
        <v>0</v>
      </c>
      <c r="BE33" s="184">
        <f>SUM(BE31:BE32)</f>
        <v>0</v>
      </c>
    </row>
    <row r="34" ht="12.75">
      <c r="E34" s="147"/>
    </row>
    <row r="35" ht="12.75">
      <c r="E35" s="147"/>
    </row>
    <row r="36" ht="12.75">
      <c r="E36" s="147"/>
    </row>
    <row r="37" ht="12.75">
      <c r="E37" s="147"/>
    </row>
    <row r="38" ht="12.75">
      <c r="E38" s="147"/>
    </row>
    <row r="39" ht="12.75">
      <c r="E39" s="147"/>
    </row>
    <row r="40" ht="12.75">
      <c r="E40" s="147"/>
    </row>
    <row r="41" ht="12.75">
      <c r="E41" s="147"/>
    </row>
    <row r="42" ht="12.75">
      <c r="E42" s="147"/>
    </row>
    <row r="43" ht="12.75">
      <c r="E43" s="147"/>
    </row>
    <row r="44" ht="12.75">
      <c r="E44" s="147"/>
    </row>
    <row r="45" ht="12.75">
      <c r="E45" s="147"/>
    </row>
    <row r="46" ht="12.75">
      <c r="E46" s="147"/>
    </row>
    <row r="47" ht="12.75">
      <c r="E47" s="147"/>
    </row>
    <row r="48" ht="12.75">
      <c r="E48" s="147"/>
    </row>
    <row r="49" ht="12.75">
      <c r="E49" s="147"/>
    </row>
    <row r="50" ht="12.75">
      <c r="E50" s="147"/>
    </row>
    <row r="51" ht="12.75">
      <c r="E51" s="147"/>
    </row>
    <row r="52" ht="12.75">
      <c r="E52" s="147"/>
    </row>
    <row r="53" ht="12.75">
      <c r="E53" s="147"/>
    </row>
    <row r="54" ht="12.75">
      <c r="E54" s="147"/>
    </row>
    <row r="55" ht="12.75">
      <c r="E55" s="147"/>
    </row>
    <row r="56" ht="12.75">
      <c r="E56" s="147"/>
    </row>
    <row r="57" spans="1:7" ht="12.75">
      <c r="A57" s="185"/>
      <c r="B57" s="185"/>
      <c r="C57" s="185"/>
      <c r="D57" s="185"/>
      <c r="E57" s="185"/>
      <c r="F57" s="185"/>
      <c r="G57" s="185"/>
    </row>
    <row r="58" spans="1:7" ht="12.75">
      <c r="A58" s="185"/>
      <c r="B58" s="185"/>
      <c r="C58" s="185"/>
      <c r="D58" s="185"/>
      <c r="E58" s="185"/>
      <c r="F58" s="185"/>
      <c r="G58" s="185"/>
    </row>
    <row r="59" spans="1:7" ht="12.75">
      <c r="A59" s="185"/>
      <c r="B59" s="185"/>
      <c r="C59" s="185"/>
      <c r="D59" s="185"/>
      <c r="E59" s="185"/>
      <c r="F59" s="185"/>
      <c r="G59" s="185"/>
    </row>
    <row r="60" spans="1:7" ht="12.75">
      <c r="A60" s="185"/>
      <c r="B60" s="185"/>
      <c r="C60" s="185"/>
      <c r="D60" s="185"/>
      <c r="E60" s="185"/>
      <c r="F60" s="185"/>
      <c r="G60" s="185"/>
    </row>
    <row r="61" ht="12.75">
      <c r="E61" s="147"/>
    </row>
    <row r="62" ht="12.75">
      <c r="E62" s="147"/>
    </row>
    <row r="63" ht="12.75">
      <c r="E63" s="147"/>
    </row>
    <row r="64" ht="12.75">
      <c r="E64" s="147"/>
    </row>
    <row r="65" ht="12.75">
      <c r="E65" s="147"/>
    </row>
    <row r="66" ht="12.75">
      <c r="E66" s="147"/>
    </row>
    <row r="67" ht="12.75">
      <c r="E67" s="147"/>
    </row>
    <row r="68" ht="12.75">
      <c r="E68" s="147"/>
    </row>
    <row r="69" ht="12.75">
      <c r="E69" s="147"/>
    </row>
    <row r="70" ht="12.75">
      <c r="E70" s="147"/>
    </row>
    <row r="71" ht="12.75">
      <c r="E71" s="147"/>
    </row>
    <row r="72" ht="12.75">
      <c r="E72" s="147"/>
    </row>
    <row r="73" ht="12.75">
      <c r="E73" s="147"/>
    </row>
    <row r="74" ht="12.75">
      <c r="E74" s="147"/>
    </row>
    <row r="75" ht="12.75">
      <c r="E75" s="147"/>
    </row>
    <row r="76" ht="12.75">
      <c r="E76" s="147"/>
    </row>
    <row r="77" ht="12.75">
      <c r="E77" s="147"/>
    </row>
    <row r="78" ht="12.75">
      <c r="E78" s="147"/>
    </row>
    <row r="79" ht="12.75">
      <c r="E79" s="147"/>
    </row>
    <row r="80" ht="12.75">
      <c r="E80" s="147"/>
    </row>
    <row r="81" ht="12.75">
      <c r="E81" s="147"/>
    </row>
    <row r="82" ht="12.75">
      <c r="E82" s="147"/>
    </row>
    <row r="83" ht="12.75">
      <c r="E83" s="147"/>
    </row>
    <row r="84" ht="12.75">
      <c r="E84" s="147"/>
    </row>
    <row r="85" ht="12.75">
      <c r="E85" s="147"/>
    </row>
    <row r="86" ht="12.75">
      <c r="E86" s="147"/>
    </row>
    <row r="87" ht="12.75">
      <c r="E87" s="147"/>
    </row>
    <row r="88" ht="12.75">
      <c r="E88" s="147"/>
    </row>
    <row r="89" ht="12.75">
      <c r="E89" s="147"/>
    </row>
    <row r="90" ht="12.75">
      <c r="E90" s="147"/>
    </row>
    <row r="91" ht="12.75">
      <c r="E91" s="147"/>
    </row>
    <row r="92" spans="1:2" ht="12.75">
      <c r="A92" s="186"/>
      <c r="B92" s="186"/>
    </row>
    <row r="93" spans="1:7" ht="12.75">
      <c r="A93" s="185"/>
      <c r="B93" s="185"/>
      <c r="C93" s="187"/>
      <c r="D93" s="187"/>
      <c r="E93" s="188"/>
      <c r="F93" s="187"/>
      <c r="G93" s="189"/>
    </row>
    <row r="94" spans="1:7" ht="12.75">
      <c r="A94" s="190"/>
      <c r="B94" s="190"/>
      <c r="C94" s="185"/>
      <c r="D94" s="185"/>
      <c r="E94" s="191"/>
      <c r="F94" s="185"/>
      <c r="G94" s="185"/>
    </row>
    <row r="95" spans="1:7" ht="12.75">
      <c r="A95" s="185"/>
      <c r="B95" s="185"/>
      <c r="C95" s="185"/>
      <c r="D95" s="185"/>
      <c r="E95" s="191"/>
      <c r="F95" s="185"/>
      <c r="G95" s="185"/>
    </row>
    <row r="96" spans="1:7" ht="12.75">
      <c r="A96" s="185"/>
      <c r="B96" s="185"/>
      <c r="C96" s="185"/>
      <c r="D96" s="185"/>
      <c r="E96" s="191"/>
      <c r="F96" s="185"/>
      <c r="G96" s="185"/>
    </row>
    <row r="97" spans="1:7" ht="12.75">
      <c r="A97" s="185"/>
      <c r="B97" s="185"/>
      <c r="C97" s="185"/>
      <c r="D97" s="185"/>
      <c r="E97" s="191"/>
      <c r="F97" s="185"/>
      <c r="G97" s="185"/>
    </row>
    <row r="98" spans="1:7" ht="12.75">
      <c r="A98" s="185"/>
      <c r="B98" s="185"/>
      <c r="C98" s="185"/>
      <c r="D98" s="185"/>
      <c r="E98" s="191"/>
      <c r="F98" s="185"/>
      <c r="G98" s="185"/>
    </row>
    <row r="99" spans="1:7" ht="12.75">
      <c r="A99" s="185"/>
      <c r="B99" s="185"/>
      <c r="C99" s="185"/>
      <c r="D99" s="185"/>
      <c r="E99" s="191"/>
      <c r="F99" s="185"/>
      <c r="G99" s="185"/>
    </row>
    <row r="100" spans="1:7" ht="12.75">
      <c r="A100" s="185"/>
      <c r="B100" s="185"/>
      <c r="C100" s="185"/>
      <c r="D100" s="185"/>
      <c r="E100" s="191"/>
      <c r="F100" s="185"/>
      <c r="G100" s="185"/>
    </row>
    <row r="101" spans="1:7" ht="12.75">
      <c r="A101" s="185"/>
      <c r="B101" s="185"/>
      <c r="C101" s="185"/>
      <c r="D101" s="185"/>
      <c r="E101" s="191"/>
      <c r="F101" s="185"/>
      <c r="G101" s="185"/>
    </row>
    <row r="102" spans="1:7" ht="12.75">
      <c r="A102" s="185"/>
      <c r="B102" s="185"/>
      <c r="C102" s="185"/>
      <c r="D102" s="185"/>
      <c r="E102" s="191"/>
      <c r="F102" s="185"/>
      <c r="G102" s="185"/>
    </row>
    <row r="103" spans="1:7" ht="12.75">
      <c r="A103" s="185"/>
      <c r="B103" s="185"/>
      <c r="C103" s="185"/>
      <c r="D103" s="185"/>
      <c r="E103" s="191"/>
      <c r="F103" s="185"/>
      <c r="G103" s="185"/>
    </row>
    <row r="104" spans="1:7" ht="12.75">
      <c r="A104" s="185"/>
      <c r="B104" s="185"/>
      <c r="C104" s="185"/>
      <c r="D104" s="185"/>
      <c r="E104" s="191"/>
      <c r="F104" s="185"/>
      <c r="G104" s="185"/>
    </row>
    <row r="105" spans="1:7" ht="12.75">
      <c r="A105" s="185"/>
      <c r="B105" s="185"/>
      <c r="C105" s="185"/>
      <c r="D105" s="185"/>
      <c r="E105" s="191"/>
      <c r="F105" s="185"/>
      <c r="G105" s="185"/>
    </row>
    <row r="106" spans="1:7" ht="12.75">
      <c r="A106" s="185"/>
      <c r="B106" s="185"/>
      <c r="C106" s="185"/>
      <c r="D106" s="185"/>
      <c r="E106" s="191"/>
      <c r="F106" s="185"/>
      <c r="G106" s="18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OHL ŽS,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GEPROSTAV projekce s.r.o.</dc:creator>
  <cp:keywords/>
  <dc:description/>
  <cp:lastModifiedBy>Alice Otáhalová</cp:lastModifiedBy>
  <dcterms:created xsi:type="dcterms:W3CDTF">2014-08-19T09:51:38Z</dcterms:created>
  <dcterms:modified xsi:type="dcterms:W3CDTF">2014-08-22T08:10:41Z</dcterms:modified>
  <cp:category/>
  <cp:version/>
  <cp:contentType/>
  <cp:contentStatus/>
</cp:coreProperties>
</file>