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94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Rekapitulace!$G$25</definedName>
    <definedName name="Dodavka0">Položky!#REF!</definedName>
    <definedName name="HSV">Rekapitulace!$E$25</definedName>
    <definedName name="HSV0">Položky!#REF!</definedName>
    <definedName name="HZS">Rekapitulace!$I$25</definedName>
    <definedName name="HZS0">Položky!#REF!</definedName>
    <definedName name="JKSO">'Krycí list'!$G$2</definedName>
    <definedName name="MJ">'Krycí list'!$G$5</definedName>
    <definedName name="Mont">Rekapitulace!$H$25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Položky!$A$1:$K$274</definedName>
    <definedName name="_xlnm.Print_Area" localSheetId="1">Rekapitulace!$A$1:$I$39</definedName>
    <definedName name="PocetMJ">'Krycí list'!$G$6</definedName>
    <definedName name="Poznamka">'Krycí list'!$B$37</definedName>
    <definedName name="Projektant">'Krycí list'!$C$8</definedName>
    <definedName name="PSV">Rekapitulace!$F$25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G273" i="3"/>
  <c r="BF273" i="3"/>
  <c r="BE273" i="3"/>
  <c r="BD273" i="3"/>
  <c r="BC273" i="3"/>
  <c r="K273" i="3"/>
  <c r="I273" i="3"/>
  <c r="G273" i="3"/>
  <c r="BG272" i="3"/>
  <c r="BF272" i="3"/>
  <c r="BE272" i="3"/>
  <c r="BD272" i="3"/>
  <c r="BC272" i="3"/>
  <c r="K272" i="3"/>
  <c r="I272" i="3"/>
  <c r="G272" i="3"/>
  <c r="BG271" i="3"/>
  <c r="BF271" i="3"/>
  <c r="BE271" i="3"/>
  <c r="BD271" i="3"/>
  <c r="BC271" i="3"/>
  <c r="K271" i="3"/>
  <c r="I271" i="3"/>
  <c r="G271" i="3"/>
  <c r="BG270" i="3"/>
  <c r="BF270" i="3"/>
  <c r="BE270" i="3"/>
  <c r="BD270" i="3"/>
  <c r="BC270" i="3"/>
  <c r="K270" i="3"/>
  <c r="I270" i="3"/>
  <c r="G270" i="3"/>
  <c r="BG269" i="3"/>
  <c r="BG274" i="3" s="1"/>
  <c r="I24" i="2" s="1"/>
  <c r="BF269" i="3"/>
  <c r="BE269" i="3"/>
  <c r="BE274" i="3" s="1"/>
  <c r="G24" i="2" s="1"/>
  <c r="BD269" i="3"/>
  <c r="BC269" i="3"/>
  <c r="BC274" i="3" s="1"/>
  <c r="E24" i="2" s="1"/>
  <c r="K269" i="3"/>
  <c r="I269" i="3"/>
  <c r="I274" i="3" s="1"/>
  <c r="G269" i="3"/>
  <c r="B24" i="2"/>
  <c r="A24" i="2"/>
  <c r="BF274" i="3"/>
  <c r="H24" i="2" s="1"/>
  <c r="BD274" i="3"/>
  <c r="F24" i="2" s="1"/>
  <c r="K274" i="3"/>
  <c r="G274" i="3"/>
  <c r="C274" i="3"/>
  <c r="BG266" i="3"/>
  <c r="BE266" i="3"/>
  <c r="BE267" i="3" s="1"/>
  <c r="G23" i="2" s="1"/>
  <c r="BD266" i="3"/>
  <c r="BD267" i="3" s="1"/>
  <c r="F23" i="2" s="1"/>
  <c r="BC266" i="3"/>
  <c r="K266" i="3"/>
  <c r="K267" i="3" s="1"/>
  <c r="I266" i="3"/>
  <c r="I267" i="3" s="1"/>
  <c r="G266" i="3"/>
  <c r="G267" i="3" s="1"/>
  <c r="B23" i="2"/>
  <c r="A23" i="2"/>
  <c r="BG267" i="3"/>
  <c r="I23" i="2" s="1"/>
  <c r="BC267" i="3"/>
  <c r="E23" i="2" s="1"/>
  <c r="C267" i="3"/>
  <c r="BG261" i="3"/>
  <c r="BF261" i="3"/>
  <c r="BE261" i="3"/>
  <c r="BC261" i="3"/>
  <c r="BC264" i="3" s="1"/>
  <c r="E22" i="2" s="1"/>
  <c r="K261" i="3"/>
  <c r="I261" i="3"/>
  <c r="G261" i="3"/>
  <c r="BD261" i="3" s="1"/>
  <c r="BG257" i="3"/>
  <c r="BF257" i="3"/>
  <c r="BE257" i="3"/>
  <c r="BE264" i="3" s="1"/>
  <c r="G22" i="2" s="1"/>
  <c r="BC257" i="3"/>
  <c r="K257" i="3"/>
  <c r="I257" i="3"/>
  <c r="G257" i="3"/>
  <c r="BD257" i="3" s="1"/>
  <c r="BG255" i="3"/>
  <c r="BF255" i="3"/>
  <c r="BF264" i="3" s="1"/>
  <c r="H22" i="2" s="1"/>
  <c r="BE255" i="3"/>
  <c r="BC255" i="3"/>
  <c r="K255" i="3"/>
  <c r="I255" i="3"/>
  <c r="G255" i="3"/>
  <c r="B22" i="2"/>
  <c r="A22" i="2"/>
  <c r="BG264" i="3"/>
  <c r="I22" i="2" s="1"/>
  <c r="C264" i="3"/>
  <c r="BG252" i="3"/>
  <c r="BF252" i="3"/>
  <c r="BE252" i="3"/>
  <c r="BC252" i="3"/>
  <c r="BC253" i="3" s="1"/>
  <c r="E21" i="2" s="1"/>
  <c r="K252" i="3"/>
  <c r="I252" i="3"/>
  <c r="G252" i="3"/>
  <c r="BD252" i="3" s="1"/>
  <c r="BG250" i="3"/>
  <c r="BF250" i="3"/>
  <c r="BE250" i="3"/>
  <c r="BE253" i="3" s="1"/>
  <c r="G21" i="2" s="1"/>
  <c r="BC250" i="3"/>
  <c r="K250" i="3"/>
  <c r="I250" i="3"/>
  <c r="G250" i="3"/>
  <c r="BD250" i="3" s="1"/>
  <c r="BG248" i="3"/>
  <c r="BF248" i="3"/>
  <c r="BF253" i="3" s="1"/>
  <c r="H21" i="2" s="1"/>
  <c r="BE248" i="3"/>
  <c r="BC248" i="3"/>
  <c r="K248" i="3"/>
  <c r="I248" i="3"/>
  <c r="G248" i="3"/>
  <c r="B21" i="2"/>
  <c r="A21" i="2"/>
  <c r="BG253" i="3"/>
  <c r="I21" i="2" s="1"/>
  <c r="C253" i="3"/>
  <c r="BG245" i="3"/>
  <c r="BF245" i="3"/>
  <c r="BE245" i="3"/>
  <c r="BC245" i="3"/>
  <c r="K245" i="3"/>
  <c r="I245" i="3"/>
  <c r="G245" i="3"/>
  <c r="BD245" i="3" s="1"/>
  <c r="BG243" i="3"/>
  <c r="BF243" i="3"/>
  <c r="BE243" i="3"/>
  <c r="BC243" i="3"/>
  <c r="K243" i="3"/>
  <c r="I243" i="3"/>
  <c r="G243" i="3"/>
  <c r="BD243" i="3" s="1"/>
  <c r="BG242" i="3"/>
  <c r="BF242" i="3"/>
  <c r="BE242" i="3"/>
  <c r="BC242" i="3"/>
  <c r="K242" i="3"/>
  <c r="I242" i="3"/>
  <c r="G242" i="3"/>
  <c r="BD242" i="3" s="1"/>
  <c r="BG241" i="3"/>
  <c r="BF241" i="3"/>
  <c r="BE241" i="3"/>
  <c r="BC241" i="3"/>
  <c r="K241" i="3"/>
  <c r="I241" i="3"/>
  <c r="G241" i="3"/>
  <c r="BD241" i="3" s="1"/>
  <c r="BG240" i="3"/>
  <c r="BF240" i="3"/>
  <c r="BE240" i="3"/>
  <c r="BC240" i="3"/>
  <c r="K240" i="3"/>
  <c r="I240" i="3"/>
  <c r="G240" i="3"/>
  <c r="BD240" i="3" s="1"/>
  <c r="BG239" i="3"/>
  <c r="BF239" i="3"/>
  <c r="BE239" i="3"/>
  <c r="BC239" i="3"/>
  <c r="K239" i="3"/>
  <c r="I239" i="3"/>
  <c r="G239" i="3"/>
  <c r="BD239" i="3" s="1"/>
  <c r="BG238" i="3"/>
  <c r="BF238" i="3"/>
  <c r="BE238" i="3"/>
  <c r="BC238" i="3"/>
  <c r="K238" i="3"/>
  <c r="I238" i="3"/>
  <c r="G238" i="3"/>
  <c r="BD238" i="3" s="1"/>
  <c r="BG237" i="3"/>
  <c r="BF237" i="3"/>
  <c r="BE237" i="3"/>
  <c r="BC237" i="3"/>
  <c r="K237" i="3"/>
  <c r="I237" i="3"/>
  <c r="G237" i="3"/>
  <c r="BD237" i="3" s="1"/>
  <c r="BG236" i="3"/>
  <c r="BF236" i="3"/>
  <c r="BE236" i="3"/>
  <c r="BC236" i="3"/>
  <c r="K236" i="3"/>
  <c r="I236" i="3"/>
  <c r="G236" i="3"/>
  <c r="BD236" i="3" s="1"/>
  <c r="BG235" i="3"/>
  <c r="BF235" i="3"/>
  <c r="BE235" i="3"/>
  <c r="BC235" i="3"/>
  <c r="K235" i="3"/>
  <c r="I235" i="3"/>
  <c r="G235" i="3"/>
  <c r="BD235" i="3" s="1"/>
  <c r="BG234" i="3"/>
  <c r="BF234" i="3"/>
  <c r="BE234" i="3"/>
  <c r="BC234" i="3"/>
  <c r="K234" i="3"/>
  <c r="I234" i="3"/>
  <c r="G234" i="3"/>
  <c r="BD234" i="3" s="1"/>
  <c r="BG233" i="3"/>
  <c r="BF233" i="3"/>
  <c r="BE233" i="3"/>
  <c r="BC233" i="3"/>
  <c r="K233" i="3"/>
  <c r="I233" i="3"/>
  <c r="G233" i="3"/>
  <c r="BD233" i="3" s="1"/>
  <c r="BG232" i="3"/>
  <c r="BF232" i="3"/>
  <c r="BE232" i="3"/>
  <c r="BC232" i="3"/>
  <c r="K232" i="3"/>
  <c r="I232" i="3"/>
  <c r="G232" i="3"/>
  <c r="BD232" i="3" s="1"/>
  <c r="BG231" i="3"/>
  <c r="BF231" i="3"/>
  <c r="BE231" i="3"/>
  <c r="BC231" i="3"/>
  <c r="K231" i="3"/>
  <c r="I231" i="3"/>
  <c r="G231" i="3"/>
  <c r="BD231" i="3" s="1"/>
  <c r="BG230" i="3"/>
  <c r="BF230" i="3"/>
  <c r="BE230" i="3"/>
  <c r="BC230" i="3"/>
  <c r="K230" i="3"/>
  <c r="I230" i="3"/>
  <c r="G230" i="3"/>
  <c r="BD230" i="3" s="1"/>
  <c r="BG229" i="3"/>
  <c r="BF229" i="3"/>
  <c r="BE229" i="3"/>
  <c r="BC229" i="3"/>
  <c r="K229" i="3"/>
  <c r="I229" i="3"/>
  <c r="G229" i="3"/>
  <c r="BD229" i="3" s="1"/>
  <c r="BG228" i="3"/>
  <c r="BF228" i="3"/>
  <c r="BE228" i="3"/>
  <c r="BC228" i="3"/>
  <c r="BC246" i="3" s="1"/>
  <c r="E20" i="2" s="1"/>
  <c r="K228" i="3"/>
  <c r="I228" i="3"/>
  <c r="G228" i="3"/>
  <c r="BD228" i="3" s="1"/>
  <c r="BG227" i="3"/>
  <c r="BF227" i="3"/>
  <c r="BE227" i="3"/>
  <c r="BE246" i="3" s="1"/>
  <c r="G20" i="2" s="1"/>
  <c r="BC227" i="3"/>
  <c r="K227" i="3"/>
  <c r="I227" i="3"/>
  <c r="G227" i="3"/>
  <c r="BD227" i="3" s="1"/>
  <c r="BG226" i="3"/>
  <c r="BF226" i="3"/>
  <c r="BF246" i="3" s="1"/>
  <c r="H20" i="2" s="1"/>
  <c r="BE226" i="3"/>
  <c r="BC226" i="3"/>
  <c r="K226" i="3"/>
  <c r="I226" i="3"/>
  <c r="I246" i="3" s="1"/>
  <c r="G226" i="3"/>
  <c r="B20" i="2"/>
  <c r="A20" i="2"/>
  <c r="BG246" i="3"/>
  <c r="I20" i="2" s="1"/>
  <c r="C246" i="3"/>
  <c r="BG223" i="3"/>
  <c r="BF223" i="3"/>
  <c r="BE223" i="3"/>
  <c r="BC223" i="3"/>
  <c r="K223" i="3"/>
  <c r="I223" i="3"/>
  <c r="G223" i="3"/>
  <c r="BD223" i="3" s="1"/>
  <c r="BG221" i="3"/>
  <c r="BF221" i="3"/>
  <c r="BE221" i="3"/>
  <c r="BC221" i="3"/>
  <c r="K221" i="3"/>
  <c r="I221" i="3"/>
  <c r="G221" i="3"/>
  <c r="BD221" i="3" s="1"/>
  <c r="BG219" i="3"/>
  <c r="BF219" i="3"/>
  <c r="BE219" i="3"/>
  <c r="BC219" i="3"/>
  <c r="K219" i="3"/>
  <c r="I219" i="3"/>
  <c r="G219" i="3"/>
  <c r="BD219" i="3" s="1"/>
  <c r="BG217" i="3"/>
  <c r="BF217" i="3"/>
  <c r="BE217" i="3"/>
  <c r="BC217" i="3"/>
  <c r="K217" i="3"/>
  <c r="I217" i="3"/>
  <c r="G217" i="3"/>
  <c r="BD217" i="3" s="1"/>
  <c r="BG213" i="3"/>
  <c r="BF213" i="3"/>
  <c r="BE213" i="3"/>
  <c r="BC213" i="3"/>
  <c r="K213" i="3"/>
  <c r="I213" i="3"/>
  <c r="G213" i="3"/>
  <c r="BD213" i="3" s="1"/>
  <c r="BG210" i="3"/>
  <c r="BF210" i="3"/>
  <c r="BE210" i="3"/>
  <c r="BC210" i="3"/>
  <c r="K210" i="3"/>
  <c r="I210" i="3"/>
  <c r="G210" i="3"/>
  <c r="BD210" i="3" s="1"/>
  <c r="BG206" i="3"/>
  <c r="BF206" i="3"/>
  <c r="BE206" i="3"/>
  <c r="BC206" i="3"/>
  <c r="K206" i="3"/>
  <c r="I206" i="3"/>
  <c r="G206" i="3"/>
  <c r="BD206" i="3" s="1"/>
  <c r="BG204" i="3"/>
  <c r="BF204" i="3"/>
  <c r="BE204" i="3"/>
  <c r="BC204" i="3"/>
  <c r="K204" i="3"/>
  <c r="I204" i="3"/>
  <c r="G204" i="3"/>
  <c r="BD204" i="3" s="1"/>
  <c r="BG202" i="3"/>
  <c r="BF202" i="3"/>
  <c r="BE202" i="3"/>
  <c r="BC202" i="3"/>
  <c r="K202" i="3"/>
  <c r="I202" i="3"/>
  <c r="G202" i="3"/>
  <c r="BD202" i="3" s="1"/>
  <c r="BG200" i="3"/>
  <c r="BF200" i="3"/>
  <c r="BE200" i="3"/>
  <c r="BC200" i="3"/>
  <c r="K200" i="3"/>
  <c r="I200" i="3"/>
  <c r="G200" i="3"/>
  <c r="BD200" i="3" s="1"/>
  <c r="BG198" i="3"/>
  <c r="BF198" i="3"/>
  <c r="BE198" i="3"/>
  <c r="BC198" i="3"/>
  <c r="K198" i="3"/>
  <c r="I198" i="3"/>
  <c r="G198" i="3"/>
  <c r="BD198" i="3" s="1"/>
  <c r="BG196" i="3"/>
  <c r="BF196" i="3"/>
  <c r="BE196" i="3"/>
  <c r="BE224" i="3" s="1"/>
  <c r="G19" i="2" s="1"/>
  <c r="BC196" i="3"/>
  <c r="K196" i="3"/>
  <c r="I196" i="3"/>
  <c r="G196" i="3"/>
  <c r="BD196" i="3" s="1"/>
  <c r="BG189" i="3"/>
  <c r="BF189" i="3"/>
  <c r="BE189" i="3"/>
  <c r="BC189" i="3"/>
  <c r="BC224" i="3" s="1"/>
  <c r="E19" i="2" s="1"/>
  <c r="K189" i="3"/>
  <c r="I189" i="3"/>
  <c r="G189" i="3"/>
  <c r="BD189" i="3" s="1"/>
  <c r="BG185" i="3"/>
  <c r="BG224" i="3" s="1"/>
  <c r="I19" i="2" s="1"/>
  <c r="BF185" i="3"/>
  <c r="BE185" i="3"/>
  <c r="BC185" i="3"/>
  <c r="K185" i="3"/>
  <c r="K224" i="3" s="1"/>
  <c r="I185" i="3"/>
  <c r="G185" i="3"/>
  <c r="B19" i="2"/>
  <c r="A19" i="2"/>
  <c r="C224" i="3"/>
  <c r="BG182" i="3"/>
  <c r="BG183" i="3" s="1"/>
  <c r="I18" i="2" s="1"/>
  <c r="BF182" i="3"/>
  <c r="BF183" i="3" s="1"/>
  <c r="H18" i="2" s="1"/>
  <c r="BE182" i="3"/>
  <c r="BD182" i="3"/>
  <c r="BD183" i="3" s="1"/>
  <c r="F18" i="2" s="1"/>
  <c r="K182" i="3"/>
  <c r="K183" i="3" s="1"/>
  <c r="I182" i="3"/>
  <c r="G182" i="3"/>
  <c r="BC182" i="3" s="1"/>
  <c r="BC183" i="3" s="1"/>
  <c r="E18" i="2" s="1"/>
  <c r="B18" i="2"/>
  <c r="A18" i="2"/>
  <c r="BE183" i="3"/>
  <c r="G18" i="2" s="1"/>
  <c r="I183" i="3"/>
  <c r="C183" i="3"/>
  <c r="BG178" i="3"/>
  <c r="BF178" i="3"/>
  <c r="BE178" i="3"/>
  <c r="BD178" i="3"/>
  <c r="K178" i="3"/>
  <c r="I178" i="3"/>
  <c r="G178" i="3"/>
  <c r="BC178" i="3" s="1"/>
  <c r="BG176" i="3"/>
  <c r="BF176" i="3"/>
  <c r="BE176" i="3"/>
  <c r="BD176" i="3"/>
  <c r="K176" i="3"/>
  <c r="I176" i="3"/>
  <c r="G176" i="3"/>
  <c r="BC176" i="3" s="1"/>
  <c r="BG171" i="3"/>
  <c r="BF171" i="3"/>
  <c r="BE171" i="3"/>
  <c r="BD171" i="3"/>
  <c r="K171" i="3"/>
  <c r="I171" i="3"/>
  <c r="G171" i="3"/>
  <c r="BC171" i="3" s="1"/>
  <c r="BG166" i="3"/>
  <c r="BF166" i="3"/>
  <c r="BE166" i="3"/>
  <c r="BD166" i="3"/>
  <c r="K166" i="3"/>
  <c r="I166" i="3"/>
  <c r="G166" i="3"/>
  <c r="BC166" i="3" s="1"/>
  <c r="BG158" i="3"/>
  <c r="BF158" i="3"/>
  <c r="BE158" i="3"/>
  <c r="BD158" i="3"/>
  <c r="K158" i="3"/>
  <c r="I158" i="3"/>
  <c r="G158" i="3"/>
  <c r="BC158" i="3" s="1"/>
  <c r="BG155" i="3"/>
  <c r="BF155" i="3"/>
  <c r="BE155" i="3"/>
  <c r="BD155" i="3"/>
  <c r="K155" i="3"/>
  <c r="I155" i="3"/>
  <c r="I180" i="3" s="1"/>
  <c r="G155" i="3"/>
  <c r="BC155" i="3" s="1"/>
  <c r="BG153" i="3"/>
  <c r="BF153" i="3"/>
  <c r="BE153" i="3"/>
  <c r="BD153" i="3"/>
  <c r="K153" i="3"/>
  <c r="I153" i="3"/>
  <c r="G153" i="3"/>
  <c r="BC153" i="3" s="1"/>
  <c r="BG149" i="3"/>
  <c r="BF149" i="3"/>
  <c r="BE149" i="3"/>
  <c r="BD149" i="3"/>
  <c r="K149" i="3"/>
  <c r="I149" i="3"/>
  <c r="G149" i="3"/>
  <c r="BC149" i="3" s="1"/>
  <c r="BG146" i="3"/>
  <c r="BF146" i="3"/>
  <c r="BE146" i="3"/>
  <c r="BD146" i="3"/>
  <c r="K146" i="3"/>
  <c r="I146" i="3"/>
  <c r="G146" i="3"/>
  <c r="BC146" i="3" s="1"/>
  <c r="BG144" i="3"/>
  <c r="BF144" i="3"/>
  <c r="BE144" i="3"/>
  <c r="BE180" i="3" s="1"/>
  <c r="G17" i="2" s="1"/>
  <c r="BD144" i="3"/>
  <c r="K144" i="3"/>
  <c r="I144" i="3"/>
  <c r="G144" i="3"/>
  <c r="BC144" i="3" s="1"/>
  <c r="BG141" i="3"/>
  <c r="BF141" i="3"/>
  <c r="BE141" i="3"/>
  <c r="BD141" i="3"/>
  <c r="K141" i="3"/>
  <c r="I141" i="3"/>
  <c r="G141" i="3"/>
  <c r="BC141" i="3" s="1"/>
  <c r="BG138" i="3"/>
  <c r="BG180" i="3" s="1"/>
  <c r="I17" i="2" s="1"/>
  <c r="BF138" i="3"/>
  <c r="BE138" i="3"/>
  <c r="BD138" i="3"/>
  <c r="K138" i="3"/>
  <c r="I138" i="3"/>
  <c r="G138" i="3"/>
  <c r="BC138" i="3" s="1"/>
  <c r="BC180" i="3" s="1"/>
  <c r="E17" i="2" s="1"/>
  <c r="BG136" i="3"/>
  <c r="BF136" i="3"/>
  <c r="BF180" i="3" s="1"/>
  <c r="H17" i="2" s="1"/>
  <c r="BE136" i="3"/>
  <c r="BD136" i="3"/>
  <c r="K136" i="3"/>
  <c r="I136" i="3"/>
  <c r="G136" i="3"/>
  <c r="BC136" i="3" s="1"/>
  <c r="B17" i="2"/>
  <c r="A17" i="2"/>
  <c r="C180" i="3"/>
  <c r="BG131" i="3"/>
  <c r="BF131" i="3"/>
  <c r="BF134" i="3" s="1"/>
  <c r="BE131" i="3"/>
  <c r="BE134" i="3" s="1"/>
  <c r="G16" i="2" s="1"/>
  <c r="BD131" i="3"/>
  <c r="BD134" i="3" s="1"/>
  <c r="F16" i="2" s="1"/>
  <c r="K131" i="3"/>
  <c r="K134" i="3" s="1"/>
  <c r="I131" i="3"/>
  <c r="G131" i="3"/>
  <c r="H16" i="2"/>
  <c r="B16" i="2"/>
  <c r="A16" i="2"/>
  <c r="BG134" i="3"/>
  <c r="I16" i="2" s="1"/>
  <c r="I134" i="3"/>
  <c r="C134" i="3"/>
  <c r="BG128" i="3"/>
  <c r="BF128" i="3"/>
  <c r="BE128" i="3"/>
  <c r="BD128" i="3"/>
  <c r="K128" i="3"/>
  <c r="I128" i="3"/>
  <c r="G128" i="3"/>
  <c r="BC128" i="3" s="1"/>
  <c r="BG126" i="3"/>
  <c r="BF126" i="3"/>
  <c r="BE126" i="3"/>
  <c r="BD126" i="3"/>
  <c r="K126" i="3"/>
  <c r="I126" i="3"/>
  <c r="I129" i="3" s="1"/>
  <c r="G126" i="3"/>
  <c r="BC126" i="3" s="1"/>
  <c r="BG120" i="3"/>
  <c r="BG129" i="3" s="1"/>
  <c r="I15" i="2" s="1"/>
  <c r="BF120" i="3"/>
  <c r="BE120" i="3"/>
  <c r="BE129" i="3" s="1"/>
  <c r="G15" i="2" s="1"/>
  <c r="BD120" i="3"/>
  <c r="K120" i="3"/>
  <c r="I120" i="3"/>
  <c r="G120" i="3"/>
  <c r="BC120" i="3" s="1"/>
  <c r="BC129" i="3" s="1"/>
  <c r="E15" i="2" s="1"/>
  <c r="B15" i="2"/>
  <c r="A15" i="2"/>
  <c r="C129" i="3"/>
  <c r="BG114" i="3"/>
  <c r="BF114" i="3"/>
  <c r="BF118" i="3" s="1"/>
  <c r="H14" i="2" s="1"/>
  <c r="BE114" i="3"/>
  <c r="BD114" i="3"/>
  <c r="BD118" i="3" s="1"/>
  <c r="F14" i="2" s="1"/>
  <c r="K114" i="3"/>
  <c r="K118" i="3" s="1"/>
  <c r="I118" i="3"/>
  <c r="G114" i="3"/>
  <c r="BC114" i="3" s="1"/>
  <c r="BC118" i="3" s="1"/>
  <c r="E14" i="2" s="1"/>
  <c r="B14" i="2"/>
  <c r="A14" i="2"/>
  <c r="BG118" i="3"/>
  <c r="I14" i="2" s="1"/>
  <c r="BE118" i="3"/>
  <c r="G14" i="2" s="1"/>
  <c r="C118" i="3"/>
  <c r="BG108" i="3"/>
  <c r="BF108" i="3"/>
  <c r="BE108" i="3"/>
  <c r="BD108" i="3"/>
  <c r="K108" i="3"/>
  <c r="I108" i="3"/>
  <c r="G108" i="3"/>
  <c r="BC108" i="3" s="1"/>
  <c r="BG106" i="3"/>
  <c r="BF106" i="3"/>
  <c r="BE106" i="3"/>
  <c r="BD106" i="3"/>
  <c r="K106" i="3"/>
  <c r="G106" i="3"/>
  <c r="BC106" i="3" s="1"/>
  <c r="BG104" i="3"/>
  <c r="BF104" i="3"/>
  <c r="BE104" i="3"/>
  <c r="BD104" i="3"/>
  <c r="K104" i="3"/>
  <c r="G104" i="3"/>
  <c r="BC104" i="3" s="1"/>
  <c r="BG102" i="3"/>
  <c r="BF102" i="3"/>
  <c r="BE102" i="3"/>
  <c r="BD102" i="3"/>
  <c r="K102" i="3"/>
  <c r="I102" i="3"/>
  <c r="G102" i="3"/>
  <c r="BC102" i="3" s="1"/>
  <c r="BG100" i="3"/>
  <c r="BG112" i="3" s="1"/>
  <c r="I13" i="2" s="1"/>
  <c r="BF100" i="3"/>
  <c r="BE100" i="3"/>
  <c r="BD100" i="3"/>
  <c r="K100" i="3"/>
  <c r="G100" i="3"/>
  <c r="BC100" i="3" s="1"/>
  <c r="BG98" i="3"/>
  <c r="BF98" i="3"/>
  <c r="BE98" i="3"/>
  <c r="BD98" i="3"/>
  <c r="K98" i="3"/>
  <c r="G98" i="3"/>
  <c r="BC98" i="3" s="1"/>
  <c r="BG96" i="3"/>
  <c r="BF96" i="3"/>
  <c r="BE96" i="3"/>
  <c r="BE112" i="3" s="1"/>
  <c r="G13" i="2" s="1"/>
  <c r="BD96" i="3"/>
  <c r="K96" i="3"/>
  <c r="G96" i="3"/>
  <c r="BC96" i="3" s="1"/>
  <c r="BG94" i="3"/>
  <c r="BF94" i="3"/>
  <c r="BE94" i="3"/>
  <c r="BD94" i="3"/>
  <c r="BD112" i="3" s="1"/>
  <c r="F13" i="2" s="1"/>
  <c r="K94" i="3"/>
  <c r="G94" i="3"/>
  <c r="BC94" i="3" s="1"/>
  <c r="B13" i="2"/>
  <c r="A13" i="2"/>
  <c r="I112" i="3"/>
  <c r="C112" i="3"/>
  <c r="BG90" i="3"/>
  <c r="BF90" i="3"/>
  <c r="BE90" i="3"/>
  <c r="BD90" i="3"/>
  <c r="K90" i="3"/>
  <c r="G90" i="3"/>
  <c r="BC90" i="3" s="1"/>
  <c r="BG88" i="3"/>
  <c r="BF88" i="3"/>
  <c r="BE88" i="3"/>
  <c r="BD88" i="3"/>
  <c r="K88" i="3"/>
  <c r="G88" i="3"/>
  <c r="BC88" i="3" s="1"/>
  <c r="BG83" i="3"/>
  <c r="BF83" i="3"/>
  <c r="BE83" i="3"/>
  <c r="BD83" i="3"/>
  <c r="K83" i="3"/>
  <c r="G83" i="3"/>
  <c r="BC83" i="3" s="1"/>
  <c r="BG81" i="3"/>
  <c r="BF81" i="3"/>
  <c r="BE81" i="3"/>
  <c r="BD81" i="3"/>
  <c r="K81" i="3"/>
  <c r="G81" i="3"/>
  <c r="BC81" i="3" s="1"/>
  <c r="BG77" i="3"/>
  <c r="BF77" i="3"/>
  <c r="BE77" i="3"/>
  <c r="BE92" i="3" s="1"/>
  <c r="G12" i="2" s="1"/>
  <c r="BD77" i="3"/>
  <c r="K77" i="3"/>
  <c r="G77" i="3"/>
  <c r="BC77" i="3" s="1"/>
  <c r="BG75" i="3"/>
  <c r="BF75" i="3"/>
  <c r="BE75" i="3"/>
  <c r="BD75" i="3"/>
  <c r="K75" i="3"/>
  <c r="I92" i="3"/>
  <c r="G75" i="3"/>
  <c r="BC75" i="3" s="1"/>
  <c r="BG72" i="3"/>
  <c r="BG92" i="3" s="1"/>
  <c r="I12" i="2" s="1"/>
  <c r="BF72" i="3"/>
  <c r="BE72" i="3"/>
  <c r="BD72" i="3"/>
  <c r="K72" i="3"/>
  <c r="K92" i="3" s="1"/>
  <c r="G72" i="3"/>
  <c r="BC72" i="3" s="1"/>
  <c r="B12" i="2"/>
  <c r="A12" i="2"/>
  <c r="C92" i="3"/>
  <c r="BG60" i="3"/>
  <c r="BF60" i="3"/>
  <c r="BE60" i="3"/>
  <c r="BD60" i="3"/>
  <c r="K60" i="3"/>
  <c r="I70" i="3"/>
  <c r="G60" i="3"/>
  <c r="BC60" i="3" s="1"/>
  <c r="BG54" i="3"/>
  <c r="BG70" i="3" s="1"/>
  <c r="I11" i="2" s="1"/>
  <c r="BF54" i="3"/>
  <c r="BE54" i="3"/>
  <c r="BD54" i="3"/>
  <c r="K54" i="3"/>
  <c r="K70" i="3" s="1"/>
  <c r="G54" i="3"/>
  <c r="BC54" i="3" s="1"/>
  <c r="BC70" i="3" s="1"/>
  <c r="E11" i="2" s="1"/>
  <c r="B11" i="2"/>
  <c r="A11" i="2"/>
  <c r="BE70" i="3"/>
  <c r="G11" i="2" s="1"/>
  <c r="C70" i="3"/>
  <c r="BG50" i="3"/>
  <c r="BF50" i="3"/>
  <c r="BE50" i="3"/>
  <c r="BD50" i="3"/>
  <c r="K50" i="3"/>
  <c r="I52" i="3"/>
  <c r="G50" i="3"/>
  <c r="BC50" i="3" s="1"/>
  <c r="BG48" i="3"/>
  <c r="BG52" i="3" s="1"/>
  <c r="I10" i="2" s="1"/>
  <c r="BF48" i="3"/>
  <c r="BE48" i="3"/>
  <c r="BD48" i="3"/>
  <c r="K48" i="3"/>
  <c r="K52" i="3" s="1"/>
  <c r="G48" i="3"/>
  <c r="BC48" i="3" s="1"/>
  <c r="BC52" i="3" s="1"/>
  <c r="E10" i="2" s="1"/>
  <c r="B10" i="2"/>
  <c r="A10" i="2"/>
  <c r="BE52" i="3"/>
  <c r="G10" i="2" s="1"/>
  <c r="C52" i="3"/>
  <c r="BG44" i="3"/>
  <c r="BF44" i="3"/>
  <c r="BE44" i="3"/>
  <c r="BD44" i="3"/>
  <c r="K44" i="3"/>
  <c r="G44" i="3"/>
  <c r="BC44" i="3" s="1"/>
  <c r="BG41" i="3"/>
  <c r="BG46" i="3" s="1"/>
  <c r="I9" i="2" s="1"/>
  <c r="BF41" i="3"/>
  <c r="BE41" i="3"/>
  <c r="BE46" i="3" s="1"/>
  <c r="G9" i="2" s="1"/>
  <c r="BD41" i="3"/>
  <c r="K41" i="3"/>
  <c r="K46" i="3" s="1"/>
  <c r="G41" i="3"/>
  <c r="B9" i="2"/>
  <c r="A9" i="2"/>
  <c r="I46" i="3"/>
  <c r="C46" i="3"/>
  <c r="BG37" i="3"/>
  <c r="BF37" i="3"/>
  <c r="BE37" i="3"/>
  <c r="BD37" i="3"/>
  <c r="K37" i="3"/>
  <c r="I37" i="3"/>
  <c r="G37" i="3"/>
  <c r="BC37" i="3" s="1"/>
  <c r="BG35" i="3"/>
  <c r="BF35" i="3"/>
  <c r="BE35" i="3"/>
  <c r="BD35" i="3"/>
  <c r="K35" i="3"/>
  <c r="I35" i="3"/>
  <c r="G35" i="3"/>
  <c r="BC35" i="3" s="1"/>
  <c r="BG33" i="3"/>
  <c r="BF33" i="3"/>
  <c r="BE33" i="3"/>
  <c r="BD33" i="3"/>
  <c r="K33" i="3"/>
  <c r="G33" i="3"/>
  <c r="BC33" i="3" s="1"/>
  <c r="BG28" i="3"/>
  <c r="BF28" i="3"/>
  <c r="BE28" i="3"/>
  <c r="BD28" i="3"/>
  <c r="K28" i="3"/>
  <c r="G28" i="3"/>
  <c r="BC28" i="3" s="1"/>
  <c r="BG26" i="3"/>
  <c r="BG39" i="3" s="1"/>
  <c r="I8" i="2" s="1"/>
  <c r="BF26" i="3"/>
  <c r="BE26" i="3"/>
  <c r="BD26" i="3"/>
  <c r="K26" i="3"/>
  <c r="K39" i="3" s="1"/>
  <c r="G26" i="3"/>
  <c r="BC26" i="3" s="1"/>
  <c r="BC39" i="3" s="1"/>
  <c r="E8" i="2" s="1"/>
  <c r="BG16" i="3"/>
  <c r="BF16" i="3"/>
  <c r="BE16" i="3"/>
  <c r="BD16" i="3"/>
  <c r="BD39" i="3" s="1"/>
  <c r="F8" i="2" s="1"/>
  <c r="K16" i="3"/>
  <c r="I39" i="3"/>
  <c r="G16" i="3"/>
  <c r="BC16" i="3" s="1"/>
  <c r="B8" i="2"/>
  <c r="A8" i="2"/>
  <c r="BE39" i="3"/>
  <c r="G8" i="2" s="1"/>
  <c r="C39" i="3"/>
  <c r="BG13" i="3"/>
  <c r="BF13" i="3"/>
  <c r="BF14" i="3" s="1"/>
  <c r="H7" i="2" s="1"/>
  <c r="BE13" i="3"/>
  <c r="BD13" i="3"/>
  <c r="K13" i="3"/>
  <c r="I13" i="3"/>
  <c r="I14" i="3" s="1"/>
  <c r="G13" i="3"/>
  <c r="BC13" i="3" s="1"/>
  <c r="BG11" i="3"/>
  <c r="BF11" i="3"/>
  <c r="BE11" i="3"/>
  <c r="BD11" i="3"/>
  <c r="K11" i="3"/>
  <c r="I11" i="3"/>
  <c r="G11" i="3"/>
  <c r="BC11" i="3" s="1"/>
  <c r="BG10" i="3"/>
  <c r="BF10" i="3"/>
  <c r="BE10" i="3"/>
  <c r="BD10" i="3"/>
  <c r="K10" i="3"/>
  <c r="I10" i="3"/>
  <c r="G10" i="3"/>
  <c r="BC10" i="3" s="1"/>
  <c r="BG8" i="3"/>
  <c r="BG14" i="3" s="1"/>
  <c r="I7" i="2" s="1"/>
  <c r="BF8" i="3"/>
  <c r="BE8" i="3"/>
  <c r="BE14" i="3" s="1"/>
  <c r="G7" i="2" s="1"/>
  <c r="G25" i="2" s="1"/>
  <c r="C18" i="1" s="1"/>
  <c r="BD8" i="3"/>
  <c r="K8" i="3"/>
  <c r="K14" i="3" s="1"/>
  <c r="I8" i="3"/>
  <c r="G8" i="3"/>
  <c r="BC8" i="3" s="1"/>
  <c r="B7" i="2"/>
  <c r="A7" i="2"/>
  <c r="BD14" i="3"/>
  <c r="F7" i="2" s="1"/>
  <c r="C14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I264" i="3" l="1"/>
  <c r="I253" i="3"/>
  <c r="I224" i="3"/>
  <c r="I25" i="2"/>
  <c r="C21" i="1" s="1"/>
  <c r="G14" i="3"/>
  <c r="BD46" i="3"/>
  <c r="F9" i="2" s="1"/>
  <c r="BD52" i="3"/>
  <c r="F10" i="2" s="1"/>
  <c r="BD70" i="3"/>
  <c r="F11" i="2" s="1"/>
  <c r="BD92" i="3"/>
  <c r="F12" i="2" s="1"/>
  <c r="BC112" i="3"/>
  <c r="E13" i="2" s="1"/>
  <c r="BF129" i="3"/>
  <c r="H15" i="2" s="1"/>
  <c r="K180" i="3"/>
  <c r="K246" i="3"/>
  <c r="K253" i="3"/>
  <c r="K264" i="3"/>
  <c r="BC92" i="3"/>
  <c r="E12" i="2" s="1"/>
  <c r="BF112" i="3"/>
  <c r="H13" i="2" s="1"/>
  <c r="K129" i="3"/>
  <c r="BD180" i="3"/>
  <c r="F17" i="2" s="1"/>
  <c r="G224" i="3"/>
  <c r="BC14" i="3"/>
  <c r="E7" i="2" s="1"/>
  <c r="G39" i="3"/>
  <c r="BF46" i="3"/>
  <c r="H9" i="2" s="1"/>
  <c r="BF52" i="3"/>
  <c r="H10" i="2" s="1"/>
  <c r="BF70" i="3"/>
  <c r="H11" i="2" s="1"/>
  <c r="BF92" i="3"/>
  <c r="H12" i="2" s="1"/>
  <c r="K112" i="3"/>
  <c r="BD129" i="3"/>
  <c r="F15" i="2" s="1"/>
  <c r="BF224" i="3"/>
  <c r="H19" i="2" s="1"/>
  <c r="G246" i="3"/>
  <c r="G253" i="3"/>
  <c r="G264" i="3"/>
  <c r="BF39" i="3"/>
  <c r="H8" i="2" s="1"/>
  <c r="BC41" i="3"/>
  <c r="BC46" i="3" s="1"/>
  <c r="E9" i="2" s="1"/>
  <c r="G46" i="3"/>
  <c r="G52" i="3"/>
  <c r="G70" i="3"/>
  <c r="G92" i="3"/>
  <c r="G112" i="3"/>
  <c r="G118" i="3"/>
  <c r="G129" i="3"/>
  <c r="BC131" i="3"/>
  <c r="BC134" i="3" s="1"/>
  <c r="E16" i="2" s="1"/>
  <c r="G134" i="3"/>
  <c r="BD185" i="3"/>
  <c r="BD224" i="3" s="1"/>
  <c r="F19" i="2" s="1"/>
  <c r="F25" i="2" s="1"/>
  <c r="C16" i="1" s="1"/>
  <c r="BD226" i="3"/>
  <c r="BD246" i="3" s="1"/>
  <c r="F20" i="2" s="1"/>
  <c r="BD248" i="3"/>
  <c r="BD253" i="3" s="1"/>
  <c r="F21" i="2" s="1"/>
  <c r="BD255" i="3"/>
  <c r="BD264" i="3" s="1"/>
  <c r="F22" i="2" s="1"/>
  <c r="BF266" i="3"/>
  <c r="BF267" i="3" s="1"/>
  <c r="H23" i="2" s="1"/>
  <c r="G180" i="3"/>
  <c r="G183" i="3"/>
  <c r="E25" i="2" l="1"/>
  <c r="H25" i="2"/>
  <c r="C17" i="1" s="1"/>
  <c r="G34" i="2"/>
  <c r="I34" i="2" s="1"/>
  <c r="G19" i="1" s="1"/>
  <c r="G33" i="2"/>
  <c r="I33" i="2" s="1"/>
  <c r="G18" i="1" s="1"/>
  <c r="G32" i="2"/>
  <c r="I32" i="2" s="1"/>
  <c r="G17" i="1" s="1"/>
  <c r="G31" i="2"/>
  <c r="I31" i="2" s="1"/>
  <c r="G16" i="1" s="1"/>
  <c r="G30" i="2"/>
  <c r="I30" i="2" s="1"/>
  <c r="C15" i="1"/>
  <c r="C19" i="1" s="1"/>
  <c r="C22" i="1" s="1"/>
  <c r="G36" i="2" l="1"/>
  <c r="I36" i="2" s="1"/>
  <c r="G21" i="1" s="1"/>
  <c r="G37" i="2"/>
  <c r="I37" i="2" s="1"/>
  <c r="G35" i="2"/>
  <c r="I35" i="2" s="1"/>
  <c r="G20" i="1" s="1"/>
  <c r="H38" i="2"/>
  <c r="G23" i="1" s="1"/>
  <c r="G22" i="1" s="1"/>
  <c r="G15" i="1"/>
  <c r="C23" i="1" l="1"/>
  <c r="F30" i="1" s="1"/>
  <c r="F31" i="1"/>
  <c r="F34" i="1" s="1"/>
</calcChain>
</file>

<file path=xl/sharedStrings.xml><?xml version="1.0" encoding="utf-8"?>
<sst xmlns="http://schemas.openxmlformats.org/spreadsheetml/2006/main" count="745" uniqueCount="452">
  <si>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</si>
  <si>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</si>
  <si>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</si>
  <si>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</si>
  <si>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</si>
  <si>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</si>
  <si>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</si>
  <si>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</si>
  <si>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</si>
  <si>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</si>
  <si>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</si>
  <si>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</si>
  <si>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</si>
  <si>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</si>
  <si>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</si>
  <si>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</si>
  <si>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</si>
  <si>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</si>
  <si>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</si>
  <si>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</si>
  <si>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</si>
  <si>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</si>
  <si>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</si>
  <si>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</si>
  <si>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</si>
  <si>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</si>
  <si>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</si>
  <si>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</si>
  <si>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</si>
  <si>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</si>
  <si>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</si>
  <si>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</si>
  <si>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</si>
  <si>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</si>
  <si>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</si>
  <si>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</si>
  <si>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</si>
  <si>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</si>
  <si>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</si>
  <si>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</si>
  <si>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</si>
  <si>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</si>
  <si>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</si>
  <si>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</si>
  <si>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</si>
  <si>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</si>
  <si>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</si>
  <si>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</si>
  <si>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</si>
  <si>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</si>
  <si>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</si>
  <si>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</si>
  <si>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</si>
  <si>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</si>
  <si>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</si>
  <si>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</si>
  <si>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</si>
  <si>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</si>
  <si>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</si>
  <si>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</si>
  <si>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</si>
  <si>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</si>
  <si>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</si>
  <si>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</si>
  <si>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</si>
  <si>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</si>
  <si>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</si>
  <si>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</si>
  <si>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</si>
  <si>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</si>
  <si>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</si>
  <si>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</si>
  <si>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</si>
  <si>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</si>
  <si>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</si>
  <si>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</si>
  <si>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</si>
  <si>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1</t>
  </si>
  <si>
    <t>Zemní práce</t>
  </si>
  <si>
    <t>Celkem za</t>
  </si>
  <si>
    <t>SLEPÝ ROZPOČET</t>
  </si>
  <si>
    <t>Slepý rozpočet</t>
  </si>
  <si>
    <t>9500005</t>
  </si>
  <si>
    <t>Rekonstrukce budov stávajících garáží</t>
  </si>
  <si>
    <t>2014/5</t>
  </si>
  <si>
    <t>02</t>
  </si>
  <si>
    <t>B-garáže dílny</t>
  </si>
  <si>
    <t>811.59</t>
  </si>
  <si>
    <t>139601102R00</t>
  </si>
  <si>
    <t>Ruční výkop jam, rýh a šachet v hornině tř. 3</t>
  </si>
  <si>
    <t>m3</t>
  </si>
  <si>
    <t>vyb.podlahy sekce 2,3:146,0*(0,15+0,23)</t>
  </si>
  <si>
    <t>162701105R00</t>
  </si>
  <si>
    <t>Vodorovné přemístění výkopku z hor.1-4 do 10000 m</t>
  </si>
  <si>
    <t>162701109R00</t>
  </si>
  <si>
    <t>Příplatek k vod. přemístění hor.1-4 za další 1 km</t>
  </si>
  <si>
    <t>předpoklad 20 km:55,48*10</t>
  </si>
  <si>
    <t>199000002R00</t>
  </si>
  <si>
    <t>Poplatek za skládku horniny 1- 4</t>
  </si>
  <si>
    <t>3</t>
  </si>
  <si>
    <t>Svislé a kompletní konstrukce</t>
  </si>
  <si>
    <t>311238115R00</t>
  </si>
  <si>
    <t>Zdivo POROTHERM 30 P+D P10 na MVC 5, tl. 300 mm</t>
  </si>
  <si>
    <t>m2</t>
  </si>
  <si>
    <t>sekce 1:6,4*1,35+6,4*0,8+9,96*(1,35+0,8)*0,5*2</t>
  </si>
  <si>
    <t>přípočet zesílení pilířky:0,45*6*1,9+0,3*2,0*2</t>
  </si>
  <si>
    <t>sekce 2:10,82*0,6+10,82*1,6</t>
  </si>
  <si>
    <t>sekce 3:5,6*0,8</t>
  </si>
  <si>
    <t>sekce 4:7,2*0,6+7,2*1,6+9,96*(0,6+1,6)*0,5</t>
  </si>
  <si>
    <t>sekce 5:11,72*0,2+11,72*1,0</t>
  </si>
  <si>
    <t>sekce 6:7,88*0,6</t>
  </si>
  <si>
    <t>sekce 7:16,22*0,07+16,22*0,6</t>
  </si>
  <si>
    <t>sekce 8:4,08*0,6+7,7*1,33</t>
  </si>
  <si>
    <t>314231116R00</t>
  </si>
  <si>
    <t>Zdivo komínů z CP 29 P15 na MC 10 pod omítku</t>
  </si>
  <si>
    <t>nadezdění komínů:(1,05*1,05-3,14*0,2*0,2)*1,0+0,9*0,45*1,5</t>
  </si>
  <si>
    <t>342241162R00</t>
  </si>
  <si>
    <t>Příčky z cihel plných CP29  tl. 140 mm</t>
  </si>
  <si>
    <t>atika sekce 1-4:30,45*0,26+30,45*0,53+9,95*0,53*3</t>
  </si>
  <si>
    <t>atika sekce 5-6:19,6*0,23+19,6*0,53</t>
  </si>
  <si>
    <t>atika sekce 7:16,5*1,0+16,5*0,26+7,7*0,75+1,9*0,75*2</t>
  </si>
  <si>
    <t>atika sekce 8:4,1*0,53+4,1*0,26</t>
  </si>
  <si>
    <t>342264051RX1</t>
  </si>
  <si>
    <t>Podhled sádrokartonový na zavěšenou ocel. konstr. desky protipožární tl. 2 x 12,5 mm, bez izolace</t>
  </si>
  <si>
    <t>otvory po světlících:2,3*1,35*8+2,75*1,35*2+3,25*2,5</t>
  </si>
  <si>
    <t>342264098RT2</t>
  </si>
  <si>
    <t>Příplatek k podhledu sádrokart. za plochu do 10 m2 pro plochy 2 - 5 m2</t>
  </si>
  <si>
    <t>otvory po světlících:2,3*1,35*8+2,75*1,35*2</t>
  </si>
  <si>
    <t>342264098RT3</t>
  </si>
  <si>
    <t>Příplatek k podhledu sádrokart. za plochu do 10 m2 pro plochy 5 - 10 m2</t>
  </si>
  <si>
    <t>otvor po světlíku:3,25*2,5</t>
  </si>
  <si>
    <t>4</t>
  </si>
  <si>
    <t>Vodorovné konstrukce</t>
  </si>
  <si>
    <t>417320040RAA</t>
  </si>
  <si>
    <t>Ztužující věnec ŽB beton C 25/30, 30 x 20 cm bednění, výztuž 90 kg/m3</t>
  </si>
  <si>
    <t>m</t>
  </si>
  <si>
    <t>sekce 1-4:30,9*2+9,5*3-5,4</t>
  </si>
  <si>
    <t>sekce 5-8:40,2*2-(7,85+16,5+4,1)+7,1</t>
  </si>
  <si>
    <t>417 32-předběžn</t>
  </si>
  <si>
    <t>Ztužující věnec ŽB beton C 25/30, 30 x 24 cm bednění, výztuž 90 kg/m3</t>
  </si>
  <si>
    <t>sekce 7:16,5+1,7*2</t>
  </si>
  <si>
    <t>50</t>
  </si>
  <si>
    <t>Zpevněné plochy</t>
  </si>
  <si>
    <t>564841111R00</t>
  </si>
  <si>
    <t>Podklad ze štěrkodrti po zhutnění tloušťky 12 cm</t>
  </si>
  <si>
    <t>sekce 2,3:146,0</t>
  </si>
  <si>
    <t>567142115R00</t>
  </si>
  <si>
    <t>Podklad z kameniva zpev.cementem KZC 1 tl.25 cm</t>
  </si>
  <si>
    <t>61</t>
  </si>
  <si>
    <t>Úpravy povrchů vnitřní</t>
  </si>
  <si>
    <t>612409991R00</t>
  </si>
  <si>
    <t>Začištění omítek kolem oken,dveří apod.</t>
  </si>
  <si>
    <t>nad nov.podl.sekce 2,3:(9,2+5,2)*2+(9,2+10,5)*2-3,55*3-0,9*3</t>
  </si>
  <si>
    <t>dtto,sekce 5,6:(6,8*2+7,8+0,15*4+0,45+0,25)+(6,8*2+3,65)</t>
  </si>
  <si>
    <t>(3,7+6,8*2)</t>
  </si>
  <si>
    <t>dtto,sekce 7:(9,05*2+3,7+0,15*4+0,2+0,1*2)+(4,0+9,05*2+0,25*4+0,1*4)</t>
  </si>
  <si>
    <t>(7,65+9,05+8,9+2,2+2,05+0,4+0,15*6+0,1*5-0,8)</t>
  </si>
  <si>
    <t>612421615R00</t>
  </si>
  <si>
    <t>Omítka vnitřní zdiva, MVC, hrubá zatřená</t>
  </si>
  <si>
    <t>v půdním prostoru:</t>
  </si>
  <si>
    <t>sekce 1:(6,7-0,9)*1,55+6,7*1,0+9,65*(1,0+1,55)*0,5*2+0,3*1,9*14</t>
  </si>
  <si>
    <t>sekce 2:10,82*0,8+10,82*1,8+9,65*(0,8+1,8)*0,5</t>
  </si>
  <si>
    <t>sekce 3:5,6*1,0</t>
  </si>
  <si>
    <t>sekce 4:7,33*0,8+7,33*1,8+9,65*(0,8+1,8)*0,5</t>
  </si>
  <si>
    <t>sekce 5:11,72*0,4+11,72*1,2+7,4*(0,4+1,2)*0,5</t>
  </si>
  <si>
    <t>sekce 6:7,88*0,8+7,4*0,8*0,5</t>
  </si>
  <si>
    <t>sekce 7:16,5*0,27+16,5*0,8+7,4*(0,8+0,27)*0,5+2,0*0,24*2</t>
  </si>
  <si>
    <t>sekce 8:4,08*0,8+7,4*0,8*0,5</t>
  </si>
  <si>
    <t>62</t>
  </si>
  <si>
    <t>Úpravy povrchů vnější</t>
  </si>
  <si>
    <t>622311132RT1</t>
  </si>
  <si>
    <t>Zateplovací systém, EPS F tl.100 mm s omítkou</t>
  </si>
  <si>
    <t>v místech okapů-východ.strana:30,9*1,96</t>
  </si>
  <si>
    <t xml:space="preserve">                                 -jižní strana:19,6*0,66+4,1*0,26</t>
  </si>
  <si>
    <t>622421121R00</t>
  </si>
  <si>
    <t>Omítka vnější stěn, MVC, hrubá zatřená</t>
  </si>
  <si>
    <t>střecha pod oplechování svislé:107,8*0,14+7,6*0,14</t>
  </si>
  <si>
    <t>622421143R00</t>
  </si>
  <si>
    <t>Omítka vnější stěn, MVC, štuková, složitost 1-2</t>
  </si>
  <si>
    <t>nadezděné části-strana západní:7,0*1,53+10,8*2,33+5,4*1,53+7,7*(2,24+1,3)*0,5+7,7*(1,33+0,53)*0,5</t>
  </si>
  <si>
    <t xml:space="preserve">                                  strana jižní:16,5*0,53+2,0*0,75*2+9,95*(2,1+1,53)*0,5</t>
  </si>
  <si>
    <t>atika:7,7*0,65</t>
  </si>
  <si>
    <t>622451143R00</t>
  </si>
  <si>
    <t>Omítka vnější stěn, MC, štuková, složitost 1 - 2</t>
  </si>
  <si>
    <t>severní strana-na stáv+nové zdivo:257,0+76,0</t>
  </si>
  <si>
    <t>622471317RU0</t>
  </si>
  <si>
    <t>Nátěr nebo nástřik stěn vnějších, složitost 1 - 2</t>
  </si>
  <si>
    <t>623421141R00</t>
  </si>
  <si>
    <t>Omítka vnější sloupů, s pl.rovnými, štuková sl.1-2</t>
  </si>
  <si>
    <t>komíny-nadezdění:1,05*4*1,0+(0,9+0,45)*2*1,5</t>
  </si>
  <si>
    <t>623471317R00</t>
  </si>
  <si>
    <t>Nátěr vnějších pilířů  složitost 2</t>
  </si>
  <si>
    <t>63</t>
  </si>
  <si>
    <t>Podlahy a podlahové konstrukce</t>
  </si>
  <si>
    <t>631313711R00</t>
  </si>
  <si>
    <t>Mazanina betonová tl. 8 - 12 cm C 25/30</t>
  </si>
  <si>
    <t>sekce 5,(dvě pole) 6,7:242,0*0,12</t>
  </si>
  <si>
    <t>631315711RT3</t>
  </si>
  <si>
    <t>Mazanina betonová tl. 12 - 24 cm C 25/30 vyztužená ocelovými vlákny 25 kg/m3</t>
  </si>
  <si>
    <t>sekce 2+3:146,0*0,18</t>
  </si>
  <si>
    <t>631319163R00</t>
  </si>
  <si>
    <t>Příplatek za konečnou úpravu mazanin tl. 12 cm</t>
  </si>
  <si>
    <t>631319165R00</t>
  </si>
  <si>
    <t>Příplatek za konečnou úpravu mazanin tl. 24 cm</t>
  </si>
  <si>
    <t>631319173R00</t>
  </si>
  <si>
    <t>Příplatek za stržení povrchu mazaniny tl. 12 cm</t>
  </si>
  <si>
    <t>631361921RT4</t>
  </si>
  <si>
    <t>Výztuž mazanin svařovanou sítí z drátů tažených průměr drátu  6,0, oka 100/100 mm</t>
  </si>
  <si>
    <t>t</t>
  </si>
  <si>
    <t>sekce 5,(dvě pole) 6,7:242,0*0,00444</t>
  </si>
  <si>
    <t>632451024R00</t>
  </si>
  <si>
    <t>Vyrovnávací potěr MC 15, v pásu, tl. 50 mm</t>
  </si>
  <si>
    <t>pod oplechování-atiky:107,8*0,15+7,6*0,3</t>
  </si>
  <si>
    <t>634 66-předběž</t>
  </si>
  <si>
    <t>Výplň dilat spára -5mm</t>
  </si>
  <si>
    <t>nové podlahy sekce 2,3:9,2+5,2*2+9,2*3+10,5*2</t>
  </si>
  <si>
    <t>nové podlahy sekce 5,6:6,8*2+7,8+3,65+3,7</t>
  </si>
  <si>
    <t xml:space="preserve">          dtto,sekce 7:3,7*2+4,0*2+7,65*2+6,65</t>
  </si>
  <si>
    <t>91</t>
  </si>
  <si>
    <t>Doplňující práce na komunikaci</t>
  </si>
  <si>
    <t>919723111R00</t>
  </si>
  <si>
    <t>Dilatační spáry - řezání, podélné, šířka 2 - 5 mm</t>
  </si>
  <si>
    <t>94</t>
  </si>
  <si>
    <t>Lešení a stavební výtahy</t>
  </si>
  <si>
    <t>941941031R00</t>
  </si>
  <si>
    <t>Montáž lešení leh.řad.s podlahami,š.do 1 m, H 10 m</t>
  </si>
  <si>
    <t>pohl.severní:(9,95+1,0)*6,4+19,6*4,5+(20,5+1,0)*4,7</t>
  </si>
  <si>
    <t>pohl.východní:(30,9+1,0*2)*4,4</t>
  </si>
  <si>
    <t>pohl.jižní:(9,95+1,0*2)*5,1+19,6*2,8+(16,5+1,0*2+2,0*2)*2,5</t>
  </si>
  <si>
    <t>(4,1+1,0)*2,5</t>
  </si>
  <si>
    <t>pohl.západní:(23,2+1,0)*5,1+(7,8+1,0*2)*3,3</t>
  </si>
  <si>
    <t>941941191R00</t>
  </si>
  <si>
    <t>Příplatek za každý měsíc použití lešení k pol.1031</t>
  </si>
  <si>
    <t>předpoklad 2 měsíce:744,675*2</t>
  </si>
  <si>
    <t>941941831R00</t>
  </si>
  <si>
    <t>Demontáž lešení leh.řad.s podlahami,š.1 m, H 10 m</t>
  </si>
  <si>
    <t>95</t>
  </si>
  <si>
    <t>Dokončovací konstrukce na pozemních stavbách</t>
  </si>
  <si>
    <t>952 90-předběžn</t>
  </si>
  <si>
    <t>Čistění plochá střecha-půda</t>
  </si>
  <si>
    <t>sekce 1,2-4:6,7*9,8+23,75*9,8</t>
  </si>
  <si>
    <t>sekce 5-8:19,6*7,7+(20,15-3,95)*9,65+3,95*7,65</t>
  </si>
  <si>
    <t>96</t>
  </si>
  <si>
    <t>Bourání konstrukcí</t>
  </si>
  <si>
    <t>113107111R00</t>
  </si>
  <si>
    <t>Odstranění podkladu pl. 200 m2,kam.těžené do tl.10 cm</t>
  </si>
  <si>
    <t>vyb.podlahy sekce 2,3:146,0</t>
  </si>
  <si>
    <t>113107231R00</t>
  </si>
  <si>
    <t>Odstranění podkladu nad 200 m2, beton, tl.do 15 cm</t>
  </si>
  <si>
    <t>vyb.podlahy sekce 5,6,7:242,0</t>
  </si>
  <si>
    <t>712300833R00</t>
  </si>
  <si>
    <t>Odstranění živičné krytiny střech do 10° 3vrstvé</t>
  </si>
  <si>
    <t>střecha-sekce 2,3,4:10,75*9,75+5,4*9,75+7,15*9,7-1,35*2,75*2-2,5*3,25</t>
  </si>
  <si>
    <t>střecha-sekce 5,6,7,8:(11,5+7,85+20,3)*7,6-2,2*1,35*8+16,5*2,0</t>
  </si>
  <si>
    <t>764352810R00</t>
  </si>
  <si>
    <t>Demontáž žlabů půlkruh. rovných, rš 330 mm, do 30°</t>
  </si>
  <si>
    <t>střecha sekce 1-8:30,9+40,2+16,5</t>
  </si>
  <si>
    <t>764454801R00</t>
  </si>
  <si>
    <t>Demontáž odpadních trub kruhových,D 75 a 100 mm</t>
  </si>
  <si>
    <t>sekce 1-4:4,3+5,1+5,9+5,1</t>
  </si>
  <si>
    <t>sekce 5-8:3,9+4,0+4,2+3,5+0,6</t>
  </si>
  <si>
    <t>767311810R00</t>
  </si>
  <si>
    <t>Demontáž světlíků všech typů včetně zasklení</t>
  </si>
  <si>
    <t>sekce 3:3,25*2,5</t>
  </si>
  <si>
    <t>sekce 4:1,35*2,75*2</t>
  </si>
  <si>
    <t>sekce 5-8:1,35*2,2*8</t>
  </si>
  <si>
    <t>767392802R00</t>
  </si>
  <si>
    <t>Demontáž krytin střech z plechů, šroubovaných</t>
  </si>
  <si>
    <t>střecha sekce 1:6,6*10,15-1,15*1,13-0,9*0,45</t>
  </si>
  <si>
    <t>962031133R00</t>
  </si>
  <si>
    <t>Bourání příček cihelných tl. 15 cm</t>
  </si>
  <si>
    <t>střecha sekce 5,6:7,5*0,37*2</t>
  </si>
  <si>
    <t>obezdění světlíku:(2,5+3,25)*2*0,6+2,5*1,4*0,5*2</t>
  </si>
  <si>
    <t>962032231R00</t>
  </si>
  <si>
    <t>Bourání zdiva z cihel pálených na MVC</t>
  </si>
  <si>
    <t>sekce 1-viz přísl.řez:7,0*0,5*0,3+9,65*0,3*0,2*2</t>
  </si>
  <si>
    <t>sekce 2:10,75*0,45*0,3</t>
  </si>
  <si>
    <t>sekce 3:5,8*0,3*0,65+9,65*0,2*(0,65+0,2)*0,5*2</t>
  </si>
  <si>
    <t>sekce 4:7,35*0,4*0,59+9,55*0,2*0,59</t>
  </si>
  <si>
    <t>sekce 5:11,5*0,2*0,37</t>
  </si>
  <si>
    <t>sekce 6:(7,85+0,15)*0,2*0,37</t>
  </si>
  <si>
    <t>sekce 7:(20,3+0,15)*0,2*0,32+7,7*0,25*0,32</t>
  </si>
  <si>
    <t>962032631R00</t>
  </si>
  <si>
    <t>Bourání zdiva komínového z cihel na MVC</t>
  </si>
  <si>
    <t>sekce 5:1,3*0,45*1,62</t>
  </si>
  <si>
    <t>sekce 6:0,45*0,25*0,92</t>
  </si>
  <si>
    <t>sekce 7:0,45*0,45*0,65+1,7*0,35*0,87+0,37*0,45*0,87</t>
  </si>
  <si>
    <t>0,75*0,35*0,87+0,46*0,48*0,85</t>
  </si>
  <si>
    <t>965041441R00</t>
  </si>
  <si>
    <t>Bourání mazanin škvárobet. tl. nad 10 cm, nad 4 m2</t>
  </si>
  <si>
    <t>střecha sekce 2,3:10,75*9,75*0,15+(5,4*9,75-2,5*3,25)*0,225</t>
  </si>
  <si>
    <t xml:space="preserve">                 sekce 4:(7,15*9,7-1,35*2,75*2)*0,195</t>
  </si>
  <si>
    <t xml:space="preserve">                 sekce 5,6:(11,5*7,6-2,2*1,35*3)*0,06+(7,85*7,6-2,2*1,35*2)*0,06</t>
  </si>
  <si>
    <t xml:space="preserve">                 sekce 7,8:(20,3*7,6-2,2*1,35*3)*0,05</t>
  </si>
  <si>
    <t>978015291R00</t>
  </si>
  <si>
    <t>Otlučení omítek vnějších MVC v složit.1-4 do 100 %</t>
  </si>
  <si>
    <t>severní strana stáv.zdivo:257,0</t>
  </si>
  <si>
    <t>762900030RAB</t>
  </si>
  <si>
    <t>Demontáž dřevěného krovu s bedněním</t>
  </si>
  <si>
    <t>m.j.půdorys. plocha krovu sekce 1:6,6*9,75-1,15*1,13-0,9*0,45</t>
  </si>
  <si>
    <t>99</t>
  </si>
  <si>
    <t>Staveništní přesun hmot</t>
  </si>
  <si>
    <t>999281108R00</t>
  </si>
  <si>
    <t xml:space="preserve">Přesun hmot pro opravy a údržbu do výšky 12 m </t>
  </si>
  <si>
    <t>762</t>
  </si>
  <si>
    <t>Konstrukce tesařské</t>
  </si>
  <si>
    <t>762332110R00</t>
  </si>
  <si>
    <t>Montáž vázaných krovů pravidelných do 120 cm2</t>
  </si>
  <si>
    <t>krokve 80/120:10,2*33+7,9*24+10,0*17</t>
  </si>
  <si>
    <t>sekce 1-4 vzpěry,pásky 100/100:1,6*16+1,8*16+1,4*36</t>
  </si>
  <si>
    <t>sekce 5-8 pásky 100/100:1,0*26</t>
  </si>
  <si>
    <t>762332120R00</t>
  </si>
  <si>
    <t>Montáž vázaných krovů pravidelných do 224 cm2</t>
  </si>
  <si>
    <t>pozednice 140/140:140,4</t>
  </si>
  <si>
    <t>vaznice 140/140:23,6*3+39,75*2+16,2</t>
  </si>
  <si>
    <t>sekce 1-4,podkl.trámek 140/120:7,0*9</t>
  </si>
  <si>
    <t xml:space="preserve">                     sloupky 140/140:0,5*3+1,3*24</t>
  </si>
  <si>
    <t>sekce 5-8,podkl.trámek 140/120:3,4*12</t>
  </si>
  <si>
    <t xml:space="preserve">                     sloupky 140/140:0,8*6+0,4*18+7,2</t>
  </si>
  <si>
    <t>762342204R00</t>
  </si>
  <si>
    <t>Montáž laťování střech, svislé, vzdálenost 100 cm</t>
  </si>
  <si>
    <t>kontralatě -plochy střechy šikmá:670,0</t>
  </si>
  <si>
    <t>762395000R00</t>
  </si>
  <si>
    <t>Spojovací a ochranné prostředky pro střechy</t>
  </si>
  <si>
    <t>1,9182+7,7357+7,3519+1,1487+2,948+1,4388</t>
  </si>
  <si>
    <t>762822110R00</t>
  </si>
  <si>
    <t>Montáž stropnic hraněných pl. do 144 cm2</t>
  </si>
  <si>
    <t>otvory po světlících 80/120 mm:78,4</t>
  </si>
  <si>
    <t>762895000R00</t>
  </si>
  <si>
    <t>Spojovací prostředky pro montáž stropů</t>
  </si>
  <si>
    <t>otvory po světlících 80/120 mm:78,4*0,08*0,12*1,08</t>
  </si>
  <si>
    <t>762 34-předběž</t>
  </si>
  <si>
    <t>Montáž laťování střech, vzdálenost latí a 500 mm</t>
  </si>
  <si>
    <t>latě a 500 mm -plochy střechy šikmá:670,0</t>
  </si>
  <si>
    <t>60515009</t>
  </si>
  <si>
    <t>Hranolek SM/JD 1 76-100 cm2 dl. 200-350 cm</t>
  </si>
  <si>
    <t>otvory po světlících 80/120:78,4*0,08*0,12*1,08</t>
  </si>
  <si>
    <t>sekce 1-4 vzpěry,pásky 100/100:(1,6*16+1,8*16+1,4*36)*0,1*0,1*1,1</t>
  </si>
  <si>
    <t>sekce 5-8 pásky 100/100:1,0*26*0,1*0,1*1,1</t>
  </si>
  <si>
    <t>60515218</t>
  </si>
  <si>
    <t>Hranol SM/JD 1 12x14 délka 300-600 cm</t>
  </si>
  <si>
    <t>sekce 1-4,podkl.trámek 140/120:7,0*9*0,14*0,12*1,1</t>
  </si>
  <si>
    <t>sekce 5-8,podkl.trámek 140/120:3,4*12*0,14*0,12*1,1</t>
  </si>
  <si>
    <t>60515230</t>
  </si>
  <si>
    <t>Hranol SM/JD 1 14x14 délka 300-600 cm</t>
  </si>
  <si>
    <t>pozednice 140/140:140,4*0,14*0,14*1,1</t>
  </si>
  <si>
    <t>vaznice 140/140:(23,6*3+39,75*2+16,2)*0,14*0,14*1,1</t>
  </si>
  <si>
    <t xml:space="preserve">                     sloupky 140/140:(0,5*3+1,3*24+0,8*6+0,4*18+7,2)*0,14*0,14*1,1</t>
  </si>
  <si>
    <t>60515787</t>
  </si>
  <si>
    <t>Hranol SM profil 80x120 m  nad délku 8 m</t>
  </si>
  <si>
    <t>krokve 80/120:(10,2*33+7,9*24+10,0*17)*0,08*0,12*1,1</t>
  </si>
  <si>
    <t>60517110</t>
  </si>
  <si>
    <t>Lať střešní 30x50 mm</t>
  </si>
  <si>
    <t>kontralatě 3/5:696,2*0,03*0,05*1,1</t>
  </si>
  <si>
    <t>60517111</t>
  </si>
  <si>
    <t>Lať střešní 40x50 mm</t>
  </si>
  <si>
    <t>vodorov.latě 4/5 cm:1340,0*0,04*0,05*1,1</t>
  </si>
  <si>
    <t>998762202R00</t>
  </si>
  <si>
    <t xml:space="preserve">Přesun hmot pro tesařské konstrukce, výšky do 12 m </t>
  </si>
  <si>
    <t>764</t>
  </si>
  <si>
    <t>Konstrukce klempířské</t>
  </si>
  <si>
    <t>765901131R00</t>
  </si>
  <si>
    <t>Fólie podstřešní paropropustná Tyvek Solid</t>
  </si>
  <si>
    <t>764 01-předběžn</t>
  </si>
  <si>
    <t>K/01-žlab prům 200 mm z poplast plechu</t>
  </si>
  <si>
    <t>764 02-předběžn</t>
  </si>
  <si>
    <t>K/02-žlab prům 160 mm z poplast plechu</t>
  </si>
  <si>
    <t>764 03-předběžn</t>
  </si>
  <si>
    <t>K/03-žlab prům 240 mm z poplast plechu</t>
  </si>
  <si>
    <t>764 04-předběžn</t>
  </si>
  <si>
    <t>K/04-svod prům 125 mm z poplast plechu</t>
  </si>
  <si>
    <t>764 05-předběžn</t>
  </si>
  <si>
    <t>K/04-kotlík pro svod prům.125 mm z poplast.plechu</t>
  </si>
  <si>
    <t>kus</t>
  </si>
  <si>
    <t>764 06-předběžn</t>
  </si>
  <si>
    <t>K/05-svod prům 100 mm z poplast plechu</t>
  </si>
  <si>
    <t>764 07-předběžn</t>
  </si>
  <si>
    <t>K/05-kotlík pro svod prům.100 mm z poplast.plechu</t>
  </si>
  <si>
    <t>764 08-předběžn</t>
  </si>
  <si>
    <t>K/06-svod prům 150 mm z poplast plechu</t>
  </si>
  <si>
    <t>764 09-předběžn</t>
  </si>
  <si>
    <t>K/06-kotlík pro svod prům.150 mm z poplast.plechu</t>
  </si>
  <si>
    <t>764 10-předběžn</t>
  </si>
  <si>
    <t>K/07-okapnice oplechování r.š.330 mm z poplastovaného plechu</t>
  </si>
  <si>
    <t>764 11-předběžn</t>
  </si>
  <si>
    <t>K/08-lemování zdí s oplech.nadezd. r.š.330+330 mm z poplastovaného plechu</t>
  </si>
  <si>
    <t>764 12-předběžn</t>
  </si>
  <si>
    <t>K/09-lemování zdí s oplech.nadezd. r.š.330+500 mm z poplastovaného plechu</t>
  </si>
  <si>
    <t>764 13-předběžn</t>
  </si>
  <si>
    <t>K/10-lemování zdí pro omítku r.š.330 mm z poplastovaného plechu</t>
  </si>
  <si>
    <t>764 14-předběžn</t>
  </si>
  <si>
    <t>K/11-závětrná lišta r.š.660 mm z poplastovaného plechu</t>
  </si>
  <si>
    <t>764 15-předběžn</t>
  </si>
  <si>
    <t>K/12-lemování komínu 1050x1050 mm z poplastovaného plechu</t>
  </si>
  <si>
    <t>764 16-předběžn</t>
  </si>
  <si>
    <t>K/13-lemování komínu 900x450 mm z poplastovaného plechu</t>
  </si>
  <si>
    <t>764 17-předběž</t>
  </si>
  <si>
    <t>Krytina z vlnitého plechu CB 55/177 tl.0,75mm s povrch.úpravou polyester   montáž+dodávka</t>
  </si>
  <si>
    <t>vč.těsnících pásek ve spojích:670,0</t>
  </si>
  <si>
    <t>998764202R00</t>
  </si>
  <si>
    <t xml:space="preserve">Přesun hmot pro klempířské konstr., výšky do 12 m </t>
  </si>
  <si>
    <t>767</t>
  </si>
  <si>
    <t>Konstrukce zámečnické</t>
  </si>
  <si>
    <t>767995106R00</t>
  </si>
  <si>
    <t>Výroba a montáž kov. atypických konstr. do 250 kg</t>
  </si>
  <si>
    <t>kg</t>
  </si>
  <si>
    <t>ocel.vaznice krovu 2xU.č.180:(6,9*2*2+5,8*2)*22,0</t>
  </si>
  <si>
    <t>13483310</t>
  </si>
  <si>
    <t>Tyč průřezu U 180, hrubé, jakost oceli 11373</t>
  </si>
  <si>
    <t>T</t>
  </si>
  <si>
    <t>ocel.vaznice krovu 2xU.č.180:(6,9*2*2+5,8*2)*22,0*0,001*1,05</t>
  </si>
  <si>
    <t>998767202R00</t>
  </si>
  <si>
    <t xml:space="preserve">Přesun hmot pro zámečnické konstr., výšky do 12 m </t>
  </si>
  <si>
    <t>783</t>
  </si>
  <si>
    <t>Nátěry</t>
  </si>
  <si>
    <t>783226100R00</t>
  </si>
  <si>
    <t>Nátěr syntetický kovových konstrukcí základní</t>
  </si>
  <si>
    <t>ocel.vaznice krovu 2xU.č.180:(6,9*2+5,8)*0,72</t>
  </si>
  <si>
    <t>783782205R00</t>
  </si>
  <si>
    <t>Nátěr tesařských konstrukcí Bochemitem QB 2x</t>
  </si>
  <si>
    <t>pom.konstr.pro SDK:78,4*0,4</t>
  </si>
  <si>
    <t>konstr.střechy:(140,4+166,5+32,7+12,0+7,2)*0,56+696,2*0,4+696,2*0,16</t>
  </si>
  <si>
    <t>(63,0+40,8)*0,52+(54,4+50,4+26,0)*0,4+1340*0,18</t>
  </si>
  <si>
    <t>783851225R00</t>
  </si>
  <si>
    <t>Nátěr epoxidový betonových podlah Nitoflor FC 130</t>
  </si>
  <si>
    <t>sekce 2+3:146,0</t>
  </si>
  <si>
    <t>sekce 5,6,7:242,0</t>
  </si>
  <si>
    <t>M21-1</t>
  </si>
  <si>
    <t>Hromosvody</t>
  </si>
  <si>
    <t>100</t>
  </si>
  <si>
    <t>Hromosvod viz amostatný rozpočet</t>
  </si>
  <si>
    <t>kpl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</si>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</sst>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0.0"/>
    <numFmt numFmtId="166" formatCode="#,##0\ &quot;Kč&quot;"/>
    <numFmt numFmtId="167" formatCode="#,##0.00000"/>
  </numFmts>
  <fonts count="20" x14ac:knownFonts="1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30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vertical="justify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 applyBorder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6" xfId="1" applyFont="1" applyBorder="1" applyAlignment="1">
      <alignment horizontal="right"/>
    </xf>
    <xf numFmtId="0" fontId="2" fillId="0" borderId="45" xfId="1" applyFont="1" applyBorder="1" applyAlignment="1">
      <alignment horizontal="left"/>
    </xf>
    <xf numFmtId="0" fontId="2" fillId="0" borderId="47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wrapText="1"/>
    </xf>
    <xf numFmtId="0" fontId="3" fillId="0" borderId="56" xfId="1" applyFont="1" applyBorder="1" applyAlignment="1">
      <alignment horizontal="center"/>
    </xf>
    <xf numFmtId="49" fontId="3" fillId="0" borderId="56" xfId="1" applyNumberFormat="1" applyFont="1" applyBorder="1" applyAlignment="1">
      <alignment horizontal="left"/>
    </xf>
    <xf numFmtId="0" fontId="3" fillId="0" borderId="15" xfId="1" applyFont="1" applyBorder="1"/>
    <xf numFmtId="0" fontId="2" fillId="0" borderId="9" xfId="1" applyFont="1" applyBorder="1" applyAlignment="1">
      <alignment horizontal="center"/>
    </xf>
    <xf numFmtId="0" fontId="2" fillId="0" borderId="9" xfId="1" applyNumberFormat="1" applyFont="1" applyBorder="1" applyAlignment="1">
      <alignment horizontal="right"/>
    </xf>
    <xf numFmtId="0" fontId="2" fillId="0" borderId="9" xfId="1" applyNumberFormat="1" applyFont="1" applyBorder="1"/>
    <xf numFmtId="0" fontId="7" fillId="0" borderId="9" xfId="1" applyNumberFormat="1" applyFont="1" applyBorder="1"/>
    <xf numFmtId="0" fontId="7" fillId="0" borderId="8" xfId="1" applyNumberFormat="1" applyFont="1" applyBorder="1"/>
    <xf numFmtId="0" fontId="12" fillId="0" borderId="0" xfId="1" applyFont="1"/>
    <xf numFmtId="0" fontId="7" fillId="0" borderId="59" xfId="1" applyFont="1" applyBorder="1" applyAlignment="1">
      <alignment horizontal="center" vertical="top"/>
    </xf>
    <xf numFmtId="49" fontId="7" fillId="0" borderId="59" xfId="1" applyNumberFormat="1" applyFont="1" applyBorder="1" applyAlignment="1">
      <alignment horizontal="left" vertical="top"/>
    </xf>
    <xf numFmtId="0" fontId="7" fillId="0" borderId="59" xfId="1" applyFont="1" applyBorder="1" applyAlignment="1">
      <alignment vertical="top" wrapText="1"/>
    </xf>
    <xf numFmtId="49" fontId="7" fillId="0" borderId="59" xfId="1" applyNumberFormat="1" applyFont="1" applyBorder="1" applyAlignment="1">
      <alignment horizontal="center" shrinkToFit="1"/>
    </xf>
    <xf numFmtId="4" fontId="7" fillId="0" borderId="59" xfId="1" applyNumberFormat="1" applyFont="1" applyBorder="1" applyAlignment="1">
      <alignment horizontal="right"/>
    </xf>
    <xf numFmtId="4" fontId="7" fillId="0" borderId="59" xfId="1" applyNumberFormat="1" applyFont="1" applyBorder="1"/>
    <xf numFmtId="167" fontId="7" fillId="0" borderId="59" xfId="1" applyNumberFormat="1" applyFont="1" applyBorder="1"/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13" fillId="0" borderId="0" xfId="1" applyFont="1" applyAlignment="1">
      <alignment wrapText="1"/>
    </xf>
    <xf numFmtId="4" fontId="14" fillId="3" borderId="62" xfId="1" applyNumberFormat="1" applyFont="1" applyFill="1" applyBorder="1" applyAlignment="1">
      <alignment horizontal="right" wrapText="1"/>
    </xf>
    <xf numFmtId="0" fontId="14" fillId="3" borderId="34" xfId="1" applyFont="1" applyFill="1" applyBorder="1" applyAlignment="1">
      <alignment horizontal="left" wrapText="1"/>
    </xf>
    <xf numFmtId="0" fontId="14" fillId="0" borderId="0" xfId="0" applyFont="1" applyBorder="1" applyAlignment="1">
      <alignment horizontal="right"/>
    </xf>
    <xf numFmtId="0" fontId="2" fillId="0" borderId="0" xfId="1" applyFont="1" applyBorder="1"/>
    <xf numFmtId="0" fontId="2" fillId="0" borderId="13" xfId="1" applyFont="1" applyBorder="1"/>
    <xf numFmtId="0" fontId="2" fillId="2" borderId="10" xfId="1" applyFont="1" applyFill="1" applyBorder="1" applyAlignment="1">
      <alignment horizontal="center"/>
    </xf>
    <xf numFmtId="49" fontId="16" fillId="2" borderId="10" xfId="1" applyNumberFormat="1" applyFont="1" applyFill="1" applyBorder="1" applyAlignment="1">
      <alignment horizontal="left"/>
    </xf>
    <xf numFmtId="0" fontId="16" fillId="2" borderId="15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17" fillId="2" borderId="10" xfId="1" applyFont="1" applyFill="1" applyBorder="1"/>
    <xf numFmtId="167" fontId="17" fillId="2" borderId="10" xfId="1" applyNumberFormat="1" applyFont="1" applyFill="1" applyBorder="1"/>
    <xf numFmtId="3" fontId="2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0" fontId="2" fillId="0" borderId="0" xfId="0" applyFont="1" applyAlignment="1">
      <alignment horizontal="left" wrapText="1"/>
    </xf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7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49" fontId="14" fillId="3" borderId="60" xfId="1" applyNumberFormat="1" applyFont="1" applyFill="1" applyBorder="1" applyAlignment="1">
      <alignment horizontal="left" wrapText="1"/>
    </xf>
    <xf numFmtId="49" fontId="15" fillId="0" borderId="61" xfId="0" applyNumberFormat="1" applyFont="1" applyBorder="1" applyAlignment="1">
      <alignment horizontal="left" wrapText="1"/>
    </xf>
    <xf numFmtId="0" fontId="9" fillId="0" borderId="0" xfId="1" applyFont="1" applyAlignment="1">
      <alignment horizontal="center"/>
    </xf>
    <xf numFmtId="49" fontId="2" fillId="0" borderId="48" xfId="1" applyNumberFormat="1" applyFont="1" applyBorder="1" applyAlignment="1">
      <alignment horizontal="center"/>
    </xf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2" workbookViewId="0"/>
  </sheetViews>
  <sheetFormatPr defaultRowHeight="12.75" x14ac:dyDescent="0.2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7" ht="24.75" customHeight="1" thickBot="1" x14ac:dyDescent="0.25">
      <c r="A1" s="1" t="s">
        <v>80</v>
      </c>
      <c r="B1" s="2"/>
      <c r="C1" s="2"/>
      <c r="D1" s="2"/>
      <c r="E1" s="2"/>
      <c r="F1" s="2"/>
      <c r="G1" s="2"/>
    </row>
    <row r="2" spans="1:57" ht="12.75" customHeight="1" x14ac:dyDescent="0.2">
      <c r="A2" s="4" t="s">
        <v>0</v>
      </c>
      <c r="B2" s="5"/>
      <c r="C2" s="6">
        <f>Rekapitulace!H1</f>
        <v>0</v>
      </c>
      <c r="D2" s="6">
        <f>Rekapitulace!G2</f>
        <v>0</v>
      </c>
      <c r="E2" s="5"/>
      <c r="F2" s="7" t="s">
        <v>1</v>
      </c>
      <c r="G2" s="8" t="s">
        <v>87</v>
      </c>
    </row>
    <row r="3" spans="1:57" ht="3" hidden="1" customHeight="1" x14ac:dyDescent="0.2">
      <c r="A3" s="9"/>
      <c r="B3" s="10"/>
      <c r="C3" s="11"/>
      <c r="D3" s="11"/>
      <c r="E3" s="10"/>
      <c r="F3" s="12"/>
      <c r="G3" s="13"/>
    </row>
    <row r="4" spans="1:57" ht="12" customHeight="1" x14ac:dyDescent="0.2">
      <c r="A4" s="14" t="s">
        <v>2</v>
      </c>
      <c r="B4" s="10"/>
      <c r="C4" s="11" t="s">
        <v>3</v>
      </c>
      <c r="D4" s="11"/>
      <c r="E4" s="10"/>
      <c r="F4" s="12" t="s">
        <v>4</v>
      </c>
      <c r="G4" s="15"/>
    </row>
    <row r="5" spans="1:57" ht="12.95" customHeight="1" x14ac:dyDescent="0.2">
      <c r="A5" s="16" t="s">
        <v>85</v>
      </c>
      <c r="B5" s="17"/>
      <c r="C5" s="18" t="s">
        <v>86</v>
      </c>
      <c r="D5" s="19"/>
      <c r="E5" s="20"/>
      <c r="F5" s="12" t="s">
        <v>6</v>
      </c>
      <c r="G5" s="13"/>
    </row>
    <row r="6" spans="1:57" ht="12.95" customHeight="1" x14ac:dyDescent="0.2">
      <c r="A6" s="14" t="s">
        <v>7</v>
      </c>
      <c r="B6" s="10"/>
      <c r="C6" s="11" t="s">
        <v>8</v>
      </c>
      <c r="D6" s="11"/>
      <c r="E6" s="10"/>
      <c r="F6" s="21" t="s">
        <v>9</v>
      </c>
      <c r="G6" s="22"/>
      <c r="O6" s="23"/>
    </row>
    <row r="7" spans="1:57" ht="12.95" customHeight="1" x14ac:dyDescent="0.2">
      <c r="A7" s="24" t="s">
        <v>82</v>
      </c>
      <c r="B7" s="25"/>
      <c r="C7" s="26" t="s">
        <v>83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2"/>
      <c r="C8" s="209"/>
      <c r="D8" s="209"/>
      <c r="E8" s="210"/>
      <c r="F8" s="30" t="s">
        <v>12</v>
      </c>
      <c r="G8" s="31"/>
      <c r="H8" s="32"/>
      <c r="I8" s="33"/>
    </row>
    <row r="9" spans="1:57" x14ac:dyDescent="0.2">
      <c r="A9" s="29" t="s">
        <v>13</v>
      </c>
      <c r="B9" s="12"/>
      <c r="C9" s="209">
        <f>Projektant</f>
        <v>0</v>
      </c>
      <c r="D9" s="209"/>
      <c r="E9" s="210"/>
      <c r="F9" s="12"/>
      <c r="G9" s="34"/>
      <c r="H9" s="35"/>
    </row>
    <row r="10" spans="1:57" x14ac:dyDescent="0.2">
      <c r="A10" s="29" t="s">
        <v>14</v>
      </c>
      <c r="B10" s="12"/>
      <c r="C10" s="209"/>
      <c r="D10" s="209"/>
      <c r="E10" s="209"/>
      <c r="F10" s="36"/>
      <c r="G10" s="37"/>
      <c r="H10" s="38"/>
    </row>
    <row r="11" spans="1:57" ht="13.5" customHeight="1" x14ac:dyDescent="0.2">
      <c r="A11" s="29" t="s">
        <v>15</v>
      </c>
      <c r="B11" s="12"/>
      <c r="C11" s="209"/>
      <c r="D11" s="209"/>
      <c r="E11" s="209"/>
      <c r="F11" s="39" t="s">
        <v>16</v>
      </c>
      <c r="G11" s="40" t="s">
        <v>84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11"/>
      <c r="D12" s="211"/>
      <c r="E12" s="211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Rekapitulace!A30</f>
        <v>Ztížené výrobní podmínky</v>
      </c>
      <c r="E15" s="58"/>
      <c r="F15" s="59"/>
      <c r="G15" s="56">
        <f>Rekapitulace!I30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 t="str">
        <f>Rekapitulace!A31</f>
        <v>Oborová přirážka</v>
      </c>
      <c r="E16" s="60"/>
      <c r="F16" s="61"/>
      <c r="G16" s="56">
        <f>Rekapitulace!I31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Rekapitulace!A32</f>
        <v>Přesun stavebních kapacit</v>
      </c>
      <c r="E17" s="60"/>
      <c r="F17" s="61"/>
      <c r="G17" s="56">
        <f>Rekapitulace!I32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Rekapitulace!A33</f>
        <v>Mimostaveništní doprava</v>
      </c>
      <c r="E18" s="60"/>
      <c r="F18" s="61"/>
      <c r="G18" s="56">
        <f>Rekapitulace!I33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 t="str">
        <f>Rekapitulace!A34</f>
        <v>Zařízení staveniště</v>
      </c>
      <c r="E19" s="60"/>
      <c r="F19" s="61"/>
      <c r="G19" s="56">
        <f>Rekapitulace!I34</f>
        <v>0</v>
      </c>
    </row>
    <row r="20" spans="1:7" ht="15.95" customHeight="1" x14ac:dyDescent="0.2">
      <c r="A20" s="64"/>
      <c r="B20" s="55"/>
      <c r="C20" s="56"/>
      <c r="D20" s="9" t="str">
        <f>Rekapitulace!A35</f>
        <v>Provoz investora</v>
      </c>
      <c r="E20" s="60"/>
      <c r="F20" s="61"/>
      <c r="G20" s="56">
        <f>Rekapitulace!I35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 t="str">
        <f>Rekapitulace!A36</f>
        <v>Kompletační činnost (IČD)</v>
      </c>
      <c r="E21" s="60"/>
      <c r="F21" s="61"/>
      <c r="G21" s="56">
        <f>Rekapitulace!I36</f>
        <v>0</v>
      </c>
    </row>
    <row r="22" spans="1:7" ht="15.95" customHeight="1" x14ac:dyDescent="0.2">
      <c r="A22" s="65" t="s">
        <v>31</v>
      </c>
      <c r="B22" s="35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2" t="s">
        <v>33</v>
      </c>
      <c r="B23" s="213"/>
      <c r="C23" s="66">
        <f>C22+G23</f>
        <v>0</v>
      </c>
      <c r="D23" s="67" t="s">
        <v>34</v>
      </c>
      <c r="E23" s="68"/>
      <c r="F23" s="69"/>
      <c r="G23" s="56">
        <f>VRN</f>
        <v>0</v>
      </c>
    </row>
    <row r="24" spans="1:7" x14ac:dyDescent="0.2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 x14ac:dyDescent="0.2">
      <c r="A25" s="65" t="s">
        <v>38</v>
      </c>
      <c r="B25" s="35"/>
      <c r="C25" s="75"/>
      <c r="D25" s="35" t="s">
        <v>38</v>
      </c>
      <c r="F25" s="76" t="s">
        <v>38</v>
      </c>
      <c r="G25" s="77"/>
    </row>
    <row r="26" spans="1:7" ht="37.5" customHeight="1" x14ac:dyDescent="0.2">
      <c r="A26" s="65" t="s">
        <v>39</v>
      </c>
      <c r="B26" s="78"/>
      <c r="C26" s="75"/>
      <c r="D26" s="35" t="s">
        <v>39</v>
      </c>
      <c r="F26" s="76" t="s">
        <v>39</v>
      </c>
      <c r="G26" s="77"/>
    </row>
    <row r="27" spans="1:7" x14ac:dyDescent="0.2">
      <c r="A27" s="65"/>
      <c r="B27" s="79"/>
      <c r="C27" s="75"/>
      <c r="D27" s="35"/>
      <c r="F27" s="76"/>
      <c r="G27" s="77"/>
    </row>
    <row r="28" spans="1:7" x14ac:dyDescent="0.2">
      <c r="A28" s="65" t="s">
        <v>40</v>
      </c>
      <c r="B28" s="35"/>
      <c r="C28" s="75"/>
      <c r="D28" s="76" t="s">
        <v>41</v>
      </c>
      <c r="E28" s="75"/>
      <c r="F28" s="80" t="s">
        <v>41</v>
      </c>
      <c r="G28" s="77"/>
    </row>
    <row r="29" spans="1:7" ht="69" customHeight="1" x14ac:dyDescent="0.2">
      <c r="A29" s="65"/>
      <c r="B29" s="35"/>
      <c r="C29" s="81"/>
      <c r="D29" s="82"/>
      <c r="E29" s="81"/>
      <c r="F29" s="35"/>
      <c r="G29" s="77"/>
    </row>
    <row r="30" spans="1:7" x14ac:dyDescent="0.2">
      <c r="A30" s="83" t="s">
        <v>42</v>
      </c>
      <c r="B30" s="84"/>
      <c r="C30" s="85">
        <v>21</v>
      </c>
      <c r="D30" s="84" t="s">
        <v>43</v>
      </c>
      <c r="E30" s="86"/>
      <c r="F30" s="204">
        <f>C23-F32</f>
        <v>0</v>
      </c>
      <c r="G30" s="205"/>
    </row>
    <row r="31" spans="1:7" x14ac:dyDescent="0.2">
      <c r="A31" s="83" t="s">
        <v>44</v>
      </c>
      <c r="B31" s="84"/>
      <c r="C31" s="85">
        <f>SazbaDPH1</f>
        <v>21</v>
      </c>
      <c r="D31" s="84" t="s">
        <v>45</v>
      </c>
      <c r="E31" s="86"/>
      <c r="F31" s="204">
        <f>ROUND(PRODUCT(F30,C31/100),0)</f>
        <v>0</v>
      </c>
      <c r="G31" s="205"/>
    </row>
    <row r="32" spans="1:7" x14ac:dyDescent="0.2">
      <c r="A32" s="83" t="s">
        <v>42</v>
      </c>
      <c r="B32" s="84"/>
      <c r="C32" s="85">
        <v>0</v>
      </c>
      <c r="D32" s="84" t="s">
        <v>45</v>
      </c>
      <c r="E32" s="86"/>
      <c r="F32" s="204">
        <v>0</v>
      </c>
      <c r="G32" s="205"/>
    </row>
    <row r="33" spans="1:8" x14ac:dyDescent="0.2">
      <c r="A33" s="83" t="s">
        <v>44</v>
      </c>
      <c r="B33" s="87"/>
      <c r="C33" s="88">
        <f>SazbaDPH2</f>
        <v>0</v>
      </c>
      <c r="D33" s="84" t="s">
        <v>45</v>
      </c>
      <c r="E33" s="61"/>
      <c r="F33" s="204">
        <f>ROUND(PRODUCT(F32,C33/100),0)</f>
        <v>0</v>
      </c>
      <c r="G33" s="205"/>
    </row>
    <row r="34" spans="1:8" s="92" customFormat="1" ht="19.5" customHeight="1" thickBot="1" x14ac:dyDescent="0.3">
      <c r="A34" s="89" t="s">
        <v>46</v>
      </c>
      <c r="B34" s="90"/>
      <c r="C34" s="90"/>
      <c r="D34" s="90"/>
      <c r="E34" s="91"/>
      <c r="F34" s="206">
        <f>ROUND(SUM(F30:F33),0)</f>
        <v>0</v>
      </c>
      <c r="G34" s="207"/>
    </row>
    <row r="36" spans="1:8" x14ac:dyDescent="0.2">
      <c r="A36" s="93" t="s">
        <v>47</v>
      </c>
      <c r="B36" s="93"/>
      <c r="C36" s="93"/>
      <c r="D36" s="93"/>
      <c r="E36" s="93"/>
      <c r="F36" s="93"/>
      <c r="G36" s="93"/>
      <c r="H36" s="3" t="s">
        <v>5</v>
      </c>
    </row>
    <row r="37" spans="1:8" ht="14.25" customHeight="1" x14ac:dyDescent="0.2">
      <c r="A37" s="93"/>
      <c r="B37" s="208"/>
      <c r="C37" s="208"/>
      <c r="D37" s="208"/>
      <c r="E37" s="208"/>
      <c r="F37" s="208"/>
      <c r="G37" s="208"/>
      <c r="H37" s="3" t="s">
        <v>5</v>
      </c>
    </row>
    <row r="38" spans="1:8" ht="12.75" customHeight="1" x14ac:dyDescent="0.2">
      <c r="A38" s="94"/>
      <c r="B38" s="208"/>
      <c r="C38" s="208"/>
      <c r="D38" s="208"/>
      <c r="E38" s="208"/>
      <c r="F38" s="208"/>
      <c r="G38" s="208"/>
      <c r="H38" s="3" t="s">
        <v>5</v>
      </c>
    </row>
    <row r="39" spans="1:8" x14ac:dyDescent="0.2">
      <c r="A39" s="94"/>
      <c r="B39" s="208"/>
      <c r="C39" s="208"/>
      <c r="D39" s="208"/>
      <c r="E39" s="208"/>
      <c r="F39" s="208"/>
      <c r="G39" s="208"/>
      <c r="H39" s="3" t="s">
        <v>5</v>
      </c>
    </row>
    <row r="40" spans="1:8" x14ac:dyDescent="0.2">
      <c r="A40" s="94"/>
      <c r="B40" s="208"/>
      <c r="C40" s="208"/>
      <c r="D40" s="208"/>
      <c r="E40" s="208"/>
      <c r="F40" s="208"/>
      <c r="G40" s="208"/>
      <c r="H40" s="3" t="s">
        <v>5</v>
      </c>
    </row>
    <row r="41" spans="1:8" x14ac:dyDescent="0.2">
      <c r="A41" s="94"/>
      <c r="B41" s="208"/>
      <c r="C41" s="208"/>
      <c r="D41" s="208"/>
      <c r="E41" s="208"/>
      <c r="F41" s="208"/>
      <c r="G41" s="208"/>
      <c r="H41" s="3" t="s">
        <v>5</v>
      </c>
    </row>
    <row r="42" spans="1:8" x14ac:dyDescent="0.2">
      <c r="A42" s="94"/>
      <c r="B42" s="208"/>
      <c r="C42" s="208"/>
      <c r="D42" s="208"/>
      <c r="E42" s="208"/>
      <c r="F42" s="208"/>
      <c r="G42" s="208"/>
      <c r="H42" s="3" t="s">
        <v>5</v>
      </c>
    </row>
    <row r="43" spans="1:8" x14ac:dyDescent="0.2">
      <c r="A43" s="94"/>
      <c r="B43" s="208"/>
      <c r="C43" s="208"/>
      <c r="D43" s="208"/>
      <c r="E43" s="208"/>
      <c r="F43" s="208"/>
      <c r="G43" s="208"/>
      <c r="H43" s="3" t="s">
        <v>5</v>
      </c>
    </row>
    <row r="44" spans="1:8" x14ac:dyDescent="0.2">
      <c r="A44" s="94"/>
      <c r="B44" s="208"/>
      <c r="C44" s="208"/>
      <c r="D44" s="208"/>
      <c r="E44" s="208"/>
      <c r="F44" s="208"/>
      <c r="G44" s="208"/>
      <c r="H44" s="3" t="s">
        <v>5</v>
      </c>
    </row>
    <row r="45" spans="1:8" ht="0.75" customHeight="1" x14ac:dyDescent="0.2">
      <c r="A45" s="94"/>
      <c r="B45" s="208"/>
      <c r="C45" s="208"/>
      <c r="D45" s="208"/>
      <c r="E45" s="208"/>
      <c r="F45" s="208"/>
      <c r="G45" s="208"/>
      <c r="H45" s="3" t="s">
        <v>5</v>
      </c>
    </row>
    <row r="46" spans="1:8" x14ac:dyDescent="0.2">
      <c r="B46" s="203"/>
      <c r="C46" s="203"/>
      <c r="D46" s="203"/>
      <c r="E46" s="203"/>
      <c r="F46" s="203"/>
      <c r="G46" s="203"/>
    </row>
    <row r="47" spans="1:8" x14ac:dyDescent="0.2">
      <c r="B47" s="203"/>
      <c r="C47" s="203"/>
      <c r="D47" s="203"/>
      <c r="E47" s="203"/>
      <c r="F47" s="203"/>
      <c r="G47" s="203"/>
    </row>
    <row r="48" spans="1:8" x14ac:dyDescent="0.2">
      <c r="B48" s="203"/>
      <c r="C48" s="203"/>
      <c r="D48" s="203"/>
      <c r="E48" s="203"/>
      <c r="F48" s="203"/>
      <c r="G48" s="203"/>
    </row>
    <row r="49" spans="2:7" x14ac:dyDescent="0.2">
      <c r="B49" s="203"/>
      <c r="C49" s="203"/>
      <c r="D49" s="203"/>
      <c r="E49" s="203"/>
      <c r="F49" s="203"/>
      <c r="G49" s="203"/>
    </row>
    <row r="50" spans="2:7" x14ac:dyDescent="0.2">
      <c r="B50" s="203"/>
      <c r="C50" s="203"/>
      <c r="D50" s="203"/>
      <c r="E50" s="203"/>
      <c r="F50" s="203"/>
      <c r="G50" s="203"/>
    </row>
    <row r="51" spans="2:7" x14ac:dyDescent="0.2">
      <c r="B51" s="203"/>
      <c r="C51" s="203"/>
      <c r="D51" s="203"/>
      <c r="E51" s="203"/>
      <c r="F51" s="203"/>
      <c r="G51" s="203"/>
    </row>
    <row r="52" spans="2:7" x14ac:dyDescent="0.2">
      <c r="B52" s="203"/>
      <c r="C52" s="203"/>
      <c r="D52" s="203"/>
      <c r="E52" s="203"/>
      <c r="F52" s="203"/>
      <c r="G52" s="203"/>
    </row>
    <row r="53" spans="2:7" x14ac:dyDescent="0.2">
      <c r="B53" s="203"/>
      <c r="C53" s="203"/>
      <c r="D53" s="203"/>
      <c r="E53" s="203"/>
      <c r="F53" s="203"/>
      <c r="G53" s="203"/>
    </row>
    <row r="54" spans="2:7" x14ac:dyDescent="0.2">
      <c r="B54" s="203"/>
      <c r="C54" s="203"/>
      <c r="D54" s="203"/>
      <c r="E54" s="203"/>
      <c r="F54" s="203"/>
      <c r="G54" s="203"/>
    </row>
    <row r="55" spans="2:7" x14ac:dyDescent="0.2">
      <c r="B55" s="203"/>
      <c r="C55" s="203"/>
      <c r="D55" s="203"/>
      <c r="E55" s="203"/>
      <c r="F55" s="203"/>
      <c r="G55" s="203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9"/>
  <sheetViews>
    <sheetView workbookViewId="0">
      <selection activeCell="H38" sqref="H38:I38"/>
    </sheetView>
  </sheetViews>
  <sheetFormatPr defaultRowHeight="12.75" x14ac:dyDescent="0.2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9" ht="13.5" thickTop="1" x14ac:dyDescent="0.2">
      <c r="A1" s="214" t="s">
        <v>48</v>
      </c>
      <c r="B1" s="215"/>
      <c r="C1" s="95" t="str">
        <f>CONCATENATE(cislostavby," ",nazevstavby)</f>
        <v>9500005 Rekonstrukce budov stávajících garáží</v>
      </c>
      <c r="D1" s="96"/>
      <c r="E1" s="97"/>
      <c r="F1" s="96"/>
      <c r="G1" s="98" t="s">
        <v>49</v>
      </c>
      <c r="H1" s="99"/>
      <c r="I1" s="100"/>
    </row>
    <row r="2" spans="1:9" ht="13.5" thickBot="1" x14ac:dyDescent="0.25">
      <c r="A2" s="216" t="s">
        <v>50</v>
      </c>
      <c r="B2" s="217"/>
      <c r="C2" s="101" t="str">
        <f>CONCATENATE(cisloobjektu," ",nazevobjektu)</f>
        <v>02 B-garáže dílny</v>
      </c>
      <c r="D2" s="102"/>
      <c r="E2" s="103"/>
      <c r="F2" s="102"/>
      <c r="G2" s="218"/>
      <c r="H2" s="219"/>
      <c r="I2" s="220"/>
    </row>
    <row r="3" spans="1:9" ht="13.5" thickTop="1" x14ac:dyDescent="0.2">
      <c r="F3" s="35"/>
    </row>
    <row r="4" spans="1:9" ht="19.5" customHeight="1" x14ac:dyDescent="0.25">
      <c r="A4" s="104" t="s">
        <v>51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 x14ac:dyDescent="0.25"/>
    <row r="6" spans="1:9" s="35" customFormat="1" ht="13.5" thickBot="1" x14ac:dyDescent="0.25">
      <c r="A6" s="107"/>
      <c r="B6" s="108" t="s">
        <v>52</v>
      </c>
      <c r="C6" s="108"/>
      <c r="D6" s="109"/>
      <c r="E6" s="110" t="s">
        <v>53</v>
      </c>
      <c r="F6" s="111" t="s">
        <v>54</v>
      </c>
      <c r="G6" s="111" t="s">
        <v>55</v>
      </c>
      <c r="H6" s="111" t="s">
        <v>56</v>
      </c>
      <c r="I6" s="112" t="s">
        <v>30</v>
      </c>
    </row>
    <row r="7" spans="1:9" s="35" customFormat="1" x14ac:dyDescent="0.2">
      <c r="A7" s="199" t="str">
        <f>Položky!B7</f>
        <v>1</v>
      </c>
      <c r="B7" s="113" t="str">
        <f>Položky!C7</f>
        <v>Zemní práce</v>
      </c>
      <c r="D7" s="114"/>
      <c r="E7" s="200">
        <f>Položky!BC14</f>
        <v>0</v>
      </c>
      <c r="F7" s="201">
        <f>Položky!BD14</f>
        <v>0</v>
      </c>
      <c r="G7" s="201">
        <f>Položky!BE14</f>
        <v>0</v>
      </c>
      <c r="H7" s="201">
        <f>Položky!BF14</f>
        <v>0</v>
      </c>
      <c r="I7" s="202">
        <f>Položky!BG14</f>
        <v>0</v>
      </c>
    </row>
    <row r="8" spans="1:9" s="35" customFormat="1" x14ac:dyDescent="0.2">
      <c r="A8" s="199" t="str">
        <f>Položky!B15</f>
        <v>3</v>
      </c>
      <c r="B8" s="113" t="str">
        <f>Položky!C15</f>
        <v>Svislé a kompletní konstrukce</v>
      </c>
      <c r="D8" s="114"/>
      <c r="E8" s="200">
        <f>Položky!BC39</f>
        <v>0</v>
      </c>
      <c r="F8" s="201">
        <f>Položky!BD39</f>
        <v>0</v>
      </c>
      <c r="G8" s="201">
        <f>Položky!BE39</f>
        <v>0</v>
      </c>
      <c r="H8" s="201">
        <f>Položky!BF39</f>
        <v>0</v>
      </c>
      <c r="I8" s="202">
        <f>Položky!BG39</f>
        <v>0</v>
      </c>
    </row>
    <row r="9" spans="1:9" s="35" customFormat="1" x14ac:dyDescent="0.2">
      <c r="A9" s="199" t="str">
        <f>Položky!B40</f>
        <v>4</v>
      </c>
      <c r="B9" s="113" t="str">
        <f>Položky!C40</f>
        <v>Vodorovné konstrukce</v>
      </c>
      <c r="D9" s="114"/>
      <c r="E9" s="200">
        <f>Položky!BC46</f>
        <v>0</v>
      </c>
      <c r="F9" s="201">
        <f>Položky!BD46</f>
        <v>0</v>
      </c>
      <c r="G9" s="201">
        <f>Položky!BE46</f>
        <v>0</v>
      </c>
      <c r="H9" s="201">
        <f>Položky!BF46</f>
        <v>0</v>
      </c>
      <c r="I9" s="202">
        <f>Položky!BG46</f>
        <v>0</v>
      </c>
    </row>
    <row r="10" spans="1:9" s="35" customFormat="1" x14ac:dyDescent="0.2">
      <c r="A10" s="199" t="str">
        <f>Položky!B47</f>
        <v>50</v>
      </c>
      <c r="B10" s="113" t="str">
        <f>Položky!C47</f>
        <v>Zpevněné plochy</v>
      </c>
      <c r="D10" s="114"/>
      <c r="E10" s="200">
        <f>Položky!BC52</f>
        <v>0</v>
      </c>
      <c r="F10" s="201">
        <f>Položky!BD52</f>
        <v>0</v>
      </c>
      <c r="G10" s="201">
        <f>Položky!BE52</f>
        <v>0</v>
      </c>
      <c r="H10" s="201">
        <f>Položky!BF52</f>
        <v>0</v>
      </c>
      <c r="I10" s="202">
        <f>Položky!BG52</f>
        <v>0</v>
      </c>
    </row>
    <row r="11" spans="1:9" s="35" customFormat="1" x14ac:dyDescent="0.2">
      <c r="A11" s="199" t="str">
        <f>Položky!B53</f>
        <v>61</v>
      </c>
      <c r="B11" s="113" t="str">
        <f>Položky!C53</f>
        <v>Úpravy povrchů vnitřní</v>
      </c>
      <c r="D11" s="114"/>
      <c r="E11" s="200">
        <f>Položky!BC70</f>
        <v>0</v>
      </c>
      <c r="F11" s="201">
        <f>Položky!BD70</f>
        <v>0</v>
      </c>
      <c r="G11" s="201">
        <f>Položky!BE70</f>
        <v>0</v>
      </c>
      <c r="H11" s="201">
        <f>Položky!BF70</f>
        <v>0</v>
      </c>
      <c r="I11" s="202">
        <f>Položky!BG70</f>
        <v>0</v>
      </c>
    </row>
    <row r="12" spans="1:9" s="35" customFormat="1" x14ac:dyDescent="0.2">
      <c r="A12" s="199" t="str">
        <f>Položky!B71</f>
        <v>62</v>
      </c>
      <c r="B12" s="113" t="str">
        <f>Položky!C71</f>
        <v>Úpravy povrchů vnější</v>
      </c>
      <c r="D12" s="114"/>
      <c r="E12" s="200">
        <f>Položky!BC92</f>
        <v>0</v>
      </c>
      <c r="F12" s="201">
        <f>Položky!BD92</f>
        <v>0</v>
      </c>
      <c r="G12" s="201">
        <f>Položky!BE92</f>
        <v>0</v>
      </c>
      <c r="H12" s="201">
        <f>Položky!BF92</f>
        <v>0</v>
      </c>
      <c r="I12" s="202">
        <f>Položky!BG92</f>
        <v>0</v>
      </c>
    </row>
    <row r="13" spans="1:9" s="35" customFormat="1" x14ac:dyDescent="0.2">
      <c r="A13" s="199" t="str">
        <f>Položky!B93</f>
        <v>63</v>
      </c>
      <c r="B13" s="113" t="str">
        <f>Položky!C93</f>
        <v>Podlahy a podlahové konstrukce</v>
      </c>
      <c r="D13" s="114"/>
      <c r="E13" s="200">
        <f>Položky!BC112</f>
        <v>0</v>
      </c>
      <c r="F13" s="201">
        <f>Položky!BD112</f>
        <v>0</v>
      </c>
      <c r="G13" s="201">
        <f>Položky!BE112</f>
        <v>0</v>
      </c>
      <c r="H13" s="201">
        <f>Položky!BF112</f>
        <v>0</v>
      </c>
      <c r="I13" s="202">
        <f>Položky!BG112</f>
        <v>0</v>
      </c>
    </row>
    <row r="14" spans="1:9" s="35" customFormat="1" x14ac:dyDescent="0.2">
      <c r="A14" s="199" t="str">
        <f>Položky!B113</f>
        <v>91</v>
      </c>
      <c r="B14" s="113" t="str">
        <f>Položky!C113</f>
        <v>Doplňující práce na komunikaci</v>
      </c>
      <c r="D14" s="114"/>
      <c r="E14" s="200">
        <f>Položky!BC118</f>
        <v>0</v>
      </c>
      <c r="F14" s="201">
        <f>Položky!BD118</f>
        <v>0</v>
      </c>
      <c r="G14" s="201">
        <f>Položky!BE118</f>
        <v>0</v>
      </c>
      <c r="H14" s="201">
        <f>Položky!BF118</f>
        <v>0</v>
      </c>
      <c r="I14" s="202">
        <f>Položky!BG118</f>
        <v>0</v>
      </c>
    </row>
    <row r="15" spans="1:9" s="35" customFormat="1" x14ac:dyDescent="0.2">
      <c r="A15" s="199" t="str">
        <f>Položky!B119</f>
        <v>94</v>
      </c>
      <c r="B15" s="113" t="str">
        <f>Položky!C119</f>
        <v>Lešení a stavební výtahy</v>
      </c>
      <c r="D15" s="114"/>
      <c r="E15" s="200">
        <f>Položky!BC129</f>
        <v>0</v>
      </c>
      <c r="F15" s="201">
        <f>Položky!BD129</f>
        <v>0</v>
      </c>
      <c r="G15" s="201">
        <f>Položky!BE129</f>
        <v>0</v>
      </c>
      <c r="H15" s="201">
        <f>Položky!BF129</f>
        <v>0</v>
      </c>
      <c r="I15" s="202">
        <f>Položky!BG129</f>
        <v>0</v>
      </c>
    </row>
    <row r="16" spans="1:9" s="35" customFormat="1" x14ac:dyDescent="0.2">
      <c r="A16" s="199" t="str">
        <f>Položky!B130</f>
        <v>95</v>
      </c>
      <c r="B16" s="113" t="str">
        <f>Položky!C130</f>
        <v>Dokončovací konstrukce na pozemních stavbách</v>
      </c>
      <c r="D16" s="114"/>
      <c r="E16" s="200">
        <f>Položky!BC134</f>
        <v>0</v>
      </c>
      <c r="F16" s="201">
        <f>Položky!BD134</f>
        <v>0</v>
      </c>
      <c r="G16" s="201">
        <f>Položky!BE134</f>
        <v>0</v>
      </c>
      <c r="H16" s="201">
        <f>Položky!BF134</f>
        <v>0</v>
      </c>
      <c r="I16" s="202">
        <f>Položky!BG134</f>
        <v>0</v>
      </c>
    </row>
    <row r="17" spans="1:57" s="35" customFormat="1" x14ac:dyDescent="0.2">
      <c r="A17" s="199" t="str">
        <f>Položky!B135</f>
        <v>96</v>
      </c>
      <c r="B17" s="113" t="str">
        <f>Položky!C135</f>
        <v>Bourání konstrukcí</v>
      </c>
      <c r="D17" s="114"/>
      <c r="E17" s="200">
        <f>Položky!BC180</f>
        <v>0</v>
      </c>
      <c r="F17" s="201">
        <f>Položky!BD180</f>
        <v>0</v>
      </c>
      <c r="G17" s="201">
        <f>Položky!BE180</f>
        <v>0</v>
      </c>
      <c r="H17" s="201">
        <f>Položky!BF180</f>
        <v>0</v>
      </c>
      <c r="I17" s="202">
        <f>Položky!BG180</f>
        <v>0</v>
      </c>
    </row>
    <row r="18" spans="1:57" s="35" customFormat="1" x14ac:dyDescent="0.2">
      <c r="A18" s="199" t="str">
        <f>Položky!B181</f>
        <v>99</v>
      </c>
      <c r="B18" s="113" t="str">
        <f>Položky!C181</f>
        <v>Staveništní přesun hmot</v>
      </c>
      <c r="D18" s="114"/>
      <c r="E18" s="200">
        <f>Položky!BC183</f>
        <v>0</v>
      </c>
      <c r="F18" s="201">
        <f>Položky!BD183</f>
        <v>0</v>
      </c>
      <c r="G18" s="201">
        <f>Položky!BE183</f>
        <v>0</v>
      </c>
      <c r="H18" s="201">
        <f>Položky!BF183</f>
        <v>0</v>
      </c>
      <c r="I18" s="202">
        <f>Položky!BG183</f>
        <v>0</v>
      </c>
    </row>
    <row r="19" spans="1:57" s="35" customFormat="1" x14ac:dyDescent="0.2">
      <c r="A19" s="199" t="str">
        <f>Položky!B184</f>
        <v>762</v>
      </c>
      <c r="B19" s="113" t="str">
        <f>Položky!C184</f>
        <v>Konstrukce tesařské</v>
      </c>
      <c r="D19" s="114"/>
      <c r="E19" s="200">
        <f>Položky!BC224</f>
        <v>0</v>
      </c>
      <c r="F19" s="201">
        <f>Položky!BD224</f>
        <v>0</v>
      </c>
      <c r="G19" s="201">
        <f>Položky!BE224</f>
        <v>0</v>
      </c>
      <c r="H19" s="201">
        <f>Položky!BF224</f>
        <v>0</v>
      </c>
      <c r="I19" s="202">
        <f>Položky!BG224</f>
        <v>0</v>
      </c>
    </row>
    <row r="20" spans="1:57" s="35" customFormat="1" x14ac:dyDescent="0.2">
      <c r="A20" s="199" t="str">
        <f>Položky!B225</f>
        <v>764</v>
      </c>
      <c r="B20" s="113" t="str">
        <f>Položky!C225</f>
        <v>Konstrukce klempířské</v>
      </c>
      <c r="D20" s="114"/>
      <c r="E20" s="200">
        <f>Položky!BC246</f>
        <v>0</v>
      </c>
      <c r="F20" s="201">
        <f>Položky!BD246</f>
        <v>0</v>
      </c>
      <c r="G20" s="201">
        <f>Položky!BE246</f>
        <v>0</v>
      </c>
      <c r="H20" s="201">
        <f>Položky!BF246</f>
        <v>0</v>
      </c>
      <c r="I20" s="202">
        <f>Položky!BG246</f>
        <v>0</v>
      </c>
    </row>
    <row r="21" spans="1:57" s="35" customFormat="1" x14ac:dyDescent="0.2">
      <c r="A21" s="199" t="str">
        <f>Položky!B247</f>
        <v>767</v>
      </c>
      <c r="B21" s="113" t="str">
        <f>Položky!C247</f>
        <v>Konstrukce zámečnické</v>
      </c>
      <c r="D21" s="114"/>
      <c r="E21" s="200">
        <f>Položky!BC253</f>
        <v>0</v>
      </c>
      <c r="F21" s="201">
        <f>Položky!BD253</f>
        <v>0</v>
      </c>
      <c r="G21" s="201">
        <f>Položky!BE253</f>
        <v>0</v>
      </c>
      <c r="H21" s="201">
        <f>Položky!BF253</f>
        <v>0</v>
      </c>
      <c r="I21" s="202">
        <f>Položky!BG253</f>
        <v>0</v>
      </c>
    </row>
    <row r="22" spans="1:57" s="35" customFormat="1" x14ac:dyDescent="0.2">
      <c r="A22" s="199" t="str">
        <f>Položky!B254</f>
        <v>783</v>
      </c>
      <c r="B22" s="113" t="str">
        <f>Položky!C254</f>
        <v>Nátěry</v>
      </c>
      <c r="D22" s="114"/>
      <c r="E22" s="200">
        <f>Položky!BC264</f>
        <v>0</v>
      </c>
      <c r="F22" s="201">
        <f>Položky!BD264</f>
        <v>0</v>
      </c>
      <c r="G22" s="201">
        <f>Položky!BE264</f>
        <v>0</v>
      </c>
      <c r="H22" s="201">
        <f>Položky!BF264</f>
        <v>0</v>
      </c>
      <c r="I22" s="202">
        <f>Položky!BG264</f>
        <v>0</v>
      </c>
    </row>
    <row r="23" spans="1:57" s="35" customFormat="1" x14ac:dyDescent="0.2">
      <c r="A23" s="199" t="str">
        <f>Položky!B265</f>
        <v>M21-1</v>
      </c>
      <c r="B23" s="113" t="str">
        <f>Položky!C265</f>
        <v>Hromosvody</v>
      </c>
      <c r="D23" s="114"/>
      <c r="E23" s="200">
        <f>Položky!BC267</f>
        <v>0</v>
      </c>
      <c r="F23" s="201">
        <f>Položky!BD267</f>
        <v>0</v>
      </c>
      <c r="G23" s="201">
        <f>Položky!BE267</f>
        <v>0</v>
      </c>
      <c r="H23" s="201">
        <f>Položky!BF267</f>
        <v>0</v>
      </c>
      <c r="I23" s="202">
        <f>Položky!BG267</f>
        <v>0</v>
      </c>
    </row>
    <row r="24" spans="1:57" s="35" customFormat="1" ht="13.5" thickBot="1" x14ac:dyDescent="0.25">
      <c r="A24" s="199" t="str">
        <f>Položky!B268</f>
        <v>D96</v>
      </c>
      <c r="B24" s="113" t="str">
        <f>Položky!C268</f>
        <v>Přesuny suti a vybouraných hmot</v>
      </c>
      <c r="D24" s="114"/>
      <c r="E24" s="200">
        <f>Položky!BC274</f>
        <v>0</v>
      </c>
      <c r="F24" s="201">
        <f>Položky!BD274</f>
        <v>0</v>
      </c>
      <c r="G24" s="201">
        <f>Položky!BE274</f>
        <v>0</v>
      </c>
      <c r="H24" s="201">
        <f>Položky!BF274</f>
        <v>0</v>
      </c>
      <c r="I24" s="202">
        <f>Položky!BG274</f>
        <v>0</v>
      </c>
    </row>
    <row r="25" spans="1:57" s="121" customFormat="1" ht="13.5" thickBot="1" x14ac:dyDescent="0.25">
      <c r="A25" s="115"/>
      <c r="B25" s="116" t="s">
        <v>57</v>
      </c>
      <c r="C25" s="116"/>
      <c r="D25" s="117"/>
      <c r="E25" s="118">
        <f>SUM(E7:E24)</f>
        <v>0</v>
      </c>
      <c r="F25" s="119">
        <f>SUM(F7:F24)</f>
        <v>0</v>
      </c>
      <c r="G25" s="119">
        <f>SUM(G7:G24)</f>
        <v>0</v>
      </c>
      <c r="H25" s="119">
        <f>SUM(H7:H24)</f>
        <v>0</v>
      </c>
      <c r="I25" s="120">
        <f>SUM(I7:I24)</f>
        <v>0</v>
      </c>
    </row>
    <row r="26" spans="1:57" x14ac:dyDescent="0.2">
      <c r="A26" s="35"/>
      <c r="B26" s="35"/>
      <c r="C26" s="35"/>
      <c r="D26" s="35"/>
      <c r="E26" s="35"/>
      <c r="F26" s="35"/>
      <c r="G26" s="35"/>
      <c r="H26" s="35"/>
      <c r="I26" s="35"/>
    </row>
    <row r="27" spans="1:57" ht="19.5" customHeight="1" x14ac:dyDescent="0.25">
      <c r="A27" s="105" t="s">
        <v>58</v>
      </c>
      <c r="B27" s="105"/>
      <c r="C27" s="105"/>
      <c r="D27" s="105"/>
      <c r="E27" s="105"/>
      <c r="F27" s="105"/>
      <c r="G27" s="122"/>
      <c r="H27" s="105"/>
      <c r="I27" s="105"/>
      <c r="BA27" s="41"/>
      <c r="BB27" s="41"/>
      <c r="BC27" s="41"/>
      <c r="BD27" s="41"/>
      <c r="BE27" s="41"/>
    </row>
    <row r="28" spans="1:57" ht="13.5" thickBot="1" x14ac:dyDescent="0.25"/>
    <row r="29" spans="1:57" x14ac:dyDescent="0.2">
      <c r="A29" s="70" t="s">
        <v>59</v>
      </c>
      <c r="B29" s="71"/>
      <c r="C29" s="71"/>
      <c r="D29" s="123"/>
      <c r="E29" s="124" t="s">
        <v>60</v>
      </c>
      <c r="F29" s="125" t="s">
        <v>61</v>
      </c>
      <c r="G29" s="126" t="s">
        <v>62</v>
      </c>
      <c r="H29" s="127"/>
      <c r="I29" s="128" t="s">
        <v>60</v>
      </c>
    </row>
    <row r="30" spans="1:57" x14ac:dyDescent="0.2">
      <c r="A30" s="64" t="s">
        <v>444</v>
      </c>
      <c r="B30" s="55"/>
      <c r="C30" s="55"/>
      <c r="D30" s="129"/>
      <c r="E30" s="130"/>
      <c r="F30" s="131"/>
      <c r="G30" s="132">
        <f t="shared" ref="G30:G37" si="0">CHOOSE(BA30+1,HSV+PSV,HSV+PSV+Mont,HSV+PSV+Dodavka+Mont,HSV,PSV,Mont,Dodavka,Mont+Dodavka,0)</f>
        <v>0</v>
      </c>
      <c r="H30" s="133"/>
      <c r="I30" s="134">
        <f t="shared" ref="I30:I37" si="1">E30+F30*G30/100</f>
        <v>0</v>
      </c>
      <c r="BA30" s="3">
        <v>0</v>
      </c>
    </row>
    <row r="31" spans="1:57" x14ac:dyDescent="0.2">
      <c r="A31" s="64" t="s">
        <v>445</v>
      </c>
      <c r="B31" s="55"/>
      <c r="C31" s="55"/>
      <c r="D31" s="129"/>
      <c r="E31" s="130"/>
      <c r="F31" s="131"/>
      <c r="G31" s="132">
        <f t="shared" si="0"/>
        <v>0</v>
      </c>
      <c r="H31" s="133"/>
      <c r="I31" s="134">
        <f t="shared" si="1"/>
        <v>0</v>
      </c>
      <c r="BA31" s="3">
        <v>0</v>
      </c>
    </row>
    <row r="32" spans="1:57" x14ac:dyDescent="0.2">
      <c r="A32" s="64" t="s">
        <v>446</v>
      </c>
      <c r="B32" s="55"/>
      <c r="C32" s="55"/>
      <c r="D32" s="129"/>
      <c r="E32" s="130"/>
      <c r="F32" s="131"/>
      <c r="G32" s="132">
        <f t="shared" si="0"/>
        <v>0</v>
      </c>
      <c r="H32" s="133"/>
      <c r="I32" s="134">
        <f t="shared" si="1"/>
        <v>0</v>
      </c>
      <c r="BA32" s="3">
        <v>0</v>
      </c>
    </row>
    <row r="33" spans="1:53" x14ac:dyDescent="0.2">
      <c r="A33" s="64" t="s">
        <v>447</v>
      </c>
      <c r="B33" s="55"/>
      <c r="C33" s="55"/>
      <c r="D33" s="129"/>
      <c r="E33" s="130"/>
      <c r="F33" s="131"/>
      <c r="G33" s="132">
        <f t="shared" si="0"/>
        <v>0</v>
      </c>
      <c r="H33" s="133"/>
      <c r="I33" s="134">
        <f t="shared" si="1"/>
        <v>0</v>
      </c>
      <c r="BA33" s="3">
        <v>0</v>
      </c>
    </row>
    <row r="34" spans="1:53" x14ac:dyDescent="0.2">
      <c r="A34" s="64" t="s">
        <v>448</v>
      </c>
      <c r="B34" s="55"/>
      <c r="C34" s="55"/>
      <c r="D34" s="129"/>
      <c r="E34" s="130"/>
      <c r="F34" s="131"/>
      <c r="G34" s="132">
        <f t="shared" si="0"/>
        <v>0</v>
      </c>
      <c r="H34" s="133"/>
      <c r="I34" s="134">
        <f t="shared" si="1"/>
        <v>0</v>
      </c>
      <c r="BA34" s="3">
        <v>1</v>
      </c>
    </row>
    <row r="35" spans="1:53" x14ac:dyDescent="0.2">
      <c r="A35" s="64" t="s">
        <v>449</v>
      </c>
      <c r="B35" s="55"/>
      <c r="C35" s="55"/>
      <c r="D35" s="129"/>
      <c r="E35" s="130"/>
      <c r="F35" s="131"/>
      <c r="G35" s="132">
        <f t="shared" si="0"/>
        <v>0</v>
      </c>
      <c r="H35" s="133"/>
      <c r="I35" s="134">
        <f t="shared" si="1"/>
        <v>0</v>
      </c>
      <c r="BA35" s="3">
        <v>1</v>
      </c>
    </row>
    <row r="36" spans="1:53" x14ac:dyDescent="0.2">
      <c r="A36" s="64" t="s">
        <v>450</v>
      </c>
      <c r="B36" s="55"/>
      <c r="C36" s="55"/>
      <c r="D36" s="129"/>
      <c r="E36" s="130"/>
      <c r="F36" s="131"/>
      <c r="G36" s="132">
        <f t="shared" si="0"/>
        <v>0</v>
      </c>
      <c r="H36" s="133"/>
      <c r="I36" s="134">
        <f t="shared" si="1"/>
        <v>0</v>
      </c>
      <c r="BA36" s="3">
        <v>2</v>
      </c>
    </row>
    <row r="37" spans="1:53" x14ac:dyDescent="0.2">
      <c r="A37" s="64" t="s">
        <v>451</v>
      </c>
      <c r="B37" s="55"/>
      <c r="C37" s="55"/>
      <c r="D37" s="129"/>
      <c r="E37" s="130"/>
      <c r="F37" s="131"/>
      <c r="G37" s="132">
        <f t="shared" si="0"/>
        <v>0</v>
      </c>
      <c r="H37" s="133"/>
      <c r="I37" s="134">
        <f t="shared" si="1"/>
        <v>0</v>
      </c>
      <c r="BA37" s="3">
        <v>2</v>
      </c>
    </row>
    <row r="38" spans="1:53" ht="13.5" thickBot="1" x14ac:dyDescent="0.25">
      <c r="A38" s="135"/>
      <c r="B38" s="136" t="s">
        <v>63</v>
      </c>
      <c r="C38" s="137"/>
      <c r="D38" s="138"/>
      <c r="E38" s="139"/>
      <c r="F38" s="140"/>
      <c r="G38" s="140"/>
      <c r="H38" s="221">
        <f>SUM(I30:I37)</f>
        <v>0</v>
      </c>
      <c r="I38" s="222"/>
    </row>
    <row r="40" spans="1:53" x14ac:dyDescent="0.2">
      <c r="B40" s="121"/>
      <c r="F40" s="141"/>
      <c r="G40" s="142"/>
      <c r="H40" s="142"/>
      <c r="I40" s="143"/>
    </row>
    <row r="41" spans="1:53" x14ac:dyDescent="0.2">
      <c r="F41" s="141"/>
      <c r="G41" s="142"/>
      <c r="H41" s="142"/>
      <c r="I41" s="143"/>
    </row>
    <row r="42" spans="1:53" x14ac:dyDescent="0.2">
      <c r="F42" s="141"/>
      <c r="G42" s="142"/>
      <c r="H42" s="142"/>
      <c r="I42" s="143"/>
    </row>
    <row r="43" spans="1:53" x14ac:dyDescent="0.2">
      <c r="F43" s="141"/>
      <c r="G43" s="142"/>
      <c r="H43" s="142"/>
      <c r="I43" s="143"/>
    </row>
    <row r="44" spans="1:53" x14ac:dyDescent="0.2">
      <c r="F44" s="141"/>
      <c r="G44" s="142"/>
      <c r="H44" s="142"/>
      <c r="I44" s="143"/>
    </row>
    <row r="45" spans="1:53" x14ac:dyDescent="0.2">
      <c r="F45" s="141"/>
      <c r="G45" s="142"/>
      <c r="H45" s="142"/>
      <c r="I45" s="143"/>
    </row>
    <row r="46" spans="1:53" x14ac:dyDescent="0.2">
      <c r="F46" s="141"/>
      <c r="G46" s="142"/>
      <c r="H46" s="142"/>
      <c r="I46" s="143"/>
    </row>
    <row r="47" spans="1:53" x14ac:dyDescent="0.2">
      <c r="F47" s="141"/>
      <c r="G47" s="142"/>
      <c r="H47" s="142"/>
      <c r="I47" s="143"/>
    </row>
    <row r="48" spans="1:53" x14ac:dyDescent="0.2">
      <c r="F48" s="141"/>
      <c r="G48" s="142"/>
      <c r="H48" s="142"/>
      <c r="I48" s="143"/>
    </row>
    <row r="49" spans="6:9" x14ac:dyDescent="0.2">
      <c r="F49" s="141"/>
      <c r="G49" s="142"/>
      <c r="H49" s="142"/>
      <c r="I49" s="143"/>
    </row>
    <row r="50" spans="6:9" x14ac:dyDescent="0.2">
      <c r="F50" s="141"/>
      <c r="G50" s="142"/>
      <c r="H50" s="142"/>
      <c r="I50" s="143"/>
    </row>
    <row r="51" spans="6:9" x14ac:dyDescent="0.2">
      <c r="F51" s="141"/>
      <c r="G51" s="142"/>
      <c r="H51" s="142"/>
      <c r="I51" s="143"/>
    </row>
    <row r="52" spans="6:9" x14ac:dyDescent="0.2">
      <c r="F52" s="141"/>
      <c r="G52" s="142"/>
      <c r="H52" s="142"/>
      <c r="I52" s="143"/>
    </row>
    <row r="53" spans="6:9" x14ac:dyDescent="0.2">
      <c r="F53" s="141"/>
      <c r="G53" s="142"/>
      <c r="H53" s="142"/>
      <c r="I53" s="143"/>
    </row>
    <row r="54" spans="6:9" x14ac:dyDescent="0.2">
      <c r="F54" s="141"/>
      <c r="G54" s="142"/>
      <c r="H54" s="142"/>
      <c r="I54" s="143"/>
    </row>
    <row r="55" spans="6:9" x14ac:dyDescent="0.2">
      <c r="F55" s="141"/>
      <c r="G55" s="142"/>
      <c r="H55" s="142"/>
      <c r="I55" s="143"/>
    </row>
    <row r="56" spans="6:9" x14ac:dyDescent="0.2">
      <c r="F56" s="141"/>
      <c r="G56" s="142"/>
      <c r="H56" s="142"/>
      <c r="I56" s="143"/>
    </row>
    <row r="57" spans="6:9" x14ac:dyDescent="0.2">
      <c r="F57" s="141"/>
      <c r="G57" s="142"/>
      <c r="H57" s="142"/>
      <c r="I57" s="143"/>
    </row>
    <row r="58" spans="6:9" x14ac:dyDescent="0.2">
      <c r="F58" s="141"/>
      <c r="G58" s="142"/>
      <c r="H58" s="142"/>
      <c r="I58" s="143"/>
    </row>
    <row r="59" spans="6:9" x14ac:dyDescent="0.2">
      <c r="F59" s="141"/>
      <c r="G59" s="142"/>
      <c r="H59" s="142"/>
      <c r="I59" s="143"/>
    </row>
    <row r="60" spans="6:9" x14ac:dyDescent="0.2">
      <c r="F60" s="141"/>
      <c r="G60" s="142"/>
      <c r="H60" s="142"/>
      <c r="I60" s="143"/>
    </row>
    <row r="61" spans="6:9" x14ac:dyDescent="0.2">
      <c r="F61" s="141"/>
      <c r="G61" s="142"/>
      <c r="H61" s="142"/>
      <c r="I61" s="143"/>
    </row>
    <row r="62" spans="6:9" x14ac:dyDescent="0.2">
      <c r="F62" s="141"/>
      <c r="G62" s="142"/>
      <c r="H62" s="142"/>
      <c r="I62" s="143"/>
    </row>
    <row r="63" spans="6:9" x14ac:dyDescent="0.2">
      <c r="F63" s="141"/>
      <c r="G63" s="142"/>
      <c r="H63" s="142"/>
      <c r="I63" s="143"/>
    </row>
    <row r="64" spans="6:9" x14ac:dyDescent="0.2">
      <c r="F64" s="141"/>
      <c r="G64" s="142"/>
      <c r="H64" s="142"/>
      <c r="I64" s="143"/>
    </row>
    <row r="65" spans="6:9" x14ac:dyDescent="0.2">
      <c r="F65" s="141"/>
      <c r="G65" s="142"/>
      <c r="H65" s="142"/>
      <c r="I65" s="143"/>
    </row>
    <row r="66" spans="6:9" x14ac:dyDescent="0.2">
      <c r="F66" s="141"/>
      <c r="G66" s="142"/>
      <c r="H66" s="142"/>
      <c r="I66" s="143"/>
    </row>
    <row r="67" spans="6:9" x14ac:dyDescent="0.2">
      <c r="F67" s="141"/>
      <c r="G67" s="142"/>
      <c r="H67" s="142"/>
      <c r="I67" s="143"/>
    </row>
    <row r="68" spans="6:9" x14ac:dyDescent="0.2">
      <c r="F68" s="141"/>
      <c r="G68" s="142"/>
      <c r="H68" s="142"/>
      <c r="I68" s="143"/>
    </row>
    <row r="69" spans="6:9" x14ac:dyDescent="0.2">
      <c r="F69" s="141"/>
      <c r="G69" s="142"/>
      <c r="H69" s="142"/>
      <c r="I69" s="143"/>
    </row>
    <row r="70" spans="6:9" x14ac:dyDescent="0.2">
      <c r="F70" s="141"/>
      <c r="G70" s="142"/>
      <c r="H70" s="142"/>
      <c r="I70" s="143"/>
    </row>
    <row r="71" spans="6:9" x14ac:dyDescent="0.2">
      <c r="F71" s="141"/>
      <c r="G71" s="142"/>
      <c r="H71" s="142"/>
      <c r="I71" s="143"/>
    </row>
    <row r="72" spans="6:9" x14ac:dyDescent="0.2">
      <c r="F72" s="141"/>
      <c r="G72" s="142"/>
      <c r="H72" s="142"/>
      <c r="I72" s="143"/>
    </row>
    <row r="73" spans="6:9" x14ac:dyDescent="0.2">
      <c r="F73" s="141"/>
      <c r="G73" s="142"/>
      <c r="H73" s="142"/>
      <c r="I73" s="143"/>
    </row>
    <row r="74" spans="6:9" x14ac:dyDescent="0.2">
      <c r="F74" s="141"/>
      <c r="G74" s="142"/>
      <c r="H74" s="142"/>
      <c r="I74" s="143"/>
    </row>
    <row r="75" spans="6:9" x14ac:dyDescent="0.2">
      <c r="F75" s="141"/>
      <c r="G75" s="142"/>
      <c r="H75" s="142"/>
      <c r="I75" s="143"/>
    </row>
    <row r="76" spans="6:9" x14ac:dyDescent="0.2">
      <c r="F76" s="141"/>
      <c r="G76" s="142"/>
      <c r="H76" s="142"/>
      <c r="I76" s="143"/>
    </row>
    <row r="77" spans="6:9" x14ac:dyDescent="0.2">
      <c r="F77" s="141"/>
      <c r="G77" s="142"/>
      <c r="H77" s="142"/>
      <c r="I77" s="143"/>
    </row>
    <row r="78" spans="6:9" x14ac:dyDescent="0.2">
      <c r="F78" s="141"/>
      <c r="G78" s="142"/>
      <c r="H78" s="142"/>
      <c r="I78" s="143"/>
    </row>
    <row r="79" spans="6:9" x14ac:dyDescent="0.2">
      <c r="F79" s="141"/>
      <c r="G79" s="142"/>
      <c r="H79" s="142"/>
      <c r="I79" s="143"/>
    </row>
    <row r="80" spans="6:9" x14ac:dyDescent="0.2">
      <c r="F80" s="141"/>
      <c r="G80" s="142"/>
      <c r="H80" s="142"/>
      <c r="I80" s="143"/>
    </row>
    <row r="81" spans="6:9" x14ac:dyDescent="0.2">
      <c r="F81" s="141"/>
      <c r="G81" s="142"/>
      <c r="H81" s="142"/>
      <c r="I81" s="143"/>
    </row>
    <row r="82" spans="6:9" x14ac:dyDescent="0.2">
      <c r="F82" s="141"/>
      <c r="G82" s="142"/>
      <c r="H82" s="142"/>
      <c r="I82" s="143"/>
    </row>
    <row r="83" spans="6:9" x14ac:dyDescent="0.2">
      <c r="F83" s="141"/>
      <c r="G83" s="142"/>
      <c r="H83" s="142"/>
      <c r="I83" s="143"/>
    </row>
    <row r="84" spans="6:9" x14ac:dyDescent="0.2">
      <c r="F84" s="141"/>
      <c r="G84" s="142"/>
      <c r="H84" s="142"/>
      <c r="I84" s="143"/>
    </row>
    <row r="85" spans="6:9" x14ac:dyDescent="0.2">
      <c r="F85" s="141"/>
      <c r="G85" s="142"/>
      <c r="H85" s="142"/>
      <c r="I85" s="143"/>
    </row>
    <row r="86" spans="6:9" x14ac:dyDescent="0.2">
      <c r="F86" s="141"/>
      <c r="G86" s="142"/>
      <c r="H86" s="142"/>
      <c r="I86" s="143"/>
    </row>
    <row r="87" spans="6:9" x14ac:dyDescent="0.2">
      <c r="F87" s="141"/>
      <c r="G87" s="142"/>
      <c r="H87" s="142"/>
      <c r="I87" s="143"/>
    </row>
    <row r="88" spans="6:9" x14ac:dyDescent="0.2">
      <c r="F88" s="141"/>
      <c r="G88" s="142"/>
      <c r="H88" s="142"/>
      <c r="I88" s="143"/>
    </row>
    <row r="89" spans="6:9" x14ac:dyDescent="0.2">
      <c r="F89" s="141"/>
      <c r="G89" s="142"/>
      <c r="H89" s="142"/>
      <c r="I89" s="143"/>
    </row>
  </sheetData>
  <mergeCells count="4">
    <mergeCell ref="A1:B1"/>
    <mergeCell ref="A2:B2"/>
    <mergeCell ref="G2:I2"/>
    <mergeCell ref="H38:I38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D347"/>
  <sheetViews>
    <sheetView showGridLines="0" showZeros="0" tabSelected="1" topLeftCell="A238" zoomScaleNormal="100" workbookViewId="0">
      <selection activeCell="L256" sqref="L256"/>
    </sheetView>
  </sheetViews>
  <sheetFormatPr defaultRowHeight="12.75" x14ac:dyDescent="0.2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52" customWidth="1"/>
    <col min="6" max="6" width="9.85546875" style="144" customWidth="1"/>
    <col min="7" max="7" width="13.85546875" style="144" customWidth="1"/>
    <col min="8" max="11" width="11.140625" style="144" customWidth="1"/>
    <col min="12" max="12" width="75.42578125" style="144" customWidth="1"/>
    <col min="13" max="13" width="45.28515625" style="144" customWidth="1"/>
    <col min="14" max="14" width="75.42578125" style="144" customWidth="1"/>
    <col min="15" max="15" width="45.28515625" style="144" customWidth="1"/>
    <col min="16" max="16384" width="9.140625" style="144"/>
  </cols>
  <sheetData>
    <row r="1" spans="1:82" ht="15.75" x14ac:dyDescent="0.25">
      <c r="A1" s="225" t="s">
        <v>81</v>
      </c>
      <c r="B1" s="225"/>
      <c r="C1" s="225"/>
      <c r="D1" s="225"/>
      <c r="E1" s="225"/>
      <c r="F1" s="225"/>
      <c r="G1" s="225"/>
    </row>
    <row r="2" spans="1:82" ht="14.25" customHeight="1" thickBot="1" x14ac:dyDescent="0.25">
      <c r="B2" s="145"/>
      <c r="C2" s="146"/>
      <c r="D2" s="146"/>
      <c r="E2" s="147"/>
      <c r="F2" s="146"/>
      <c r="G2" s="146"/>
    </row>
    <row r="3" spans="1:82" ht="13.5" thickTop="1" x14ac:dyDescent="0.2">
      <c r="A3" s="214" t="s">
        <v>48</v>
      </c>
      <c r="B3" s="215"/>
      <c r="C3" s="95" t="str">
        <f>CONCATENATE(cislostavby," ",nazevstavby)</f>
        <v>9500005 Rekonstrukce budov stávajících garáží</v>
      </c>
      <c r="D3" s="96"/>
      <c r="E3" s="148" t="s">
        <v>64</v>
      </c>
      <c r="F3" s="149">
        <f>Rekapitulace!H1</f>
        <v>0</v>
      </c>
      <c r="G3" s="150"/>
    </row>
    <row r="4" spans="1:82" ht="13.5" thickBot="1" x14ac:dyDescent="0.25">
      <c r="A4" s="226" t="s">
        <v>50</v>
      </c>
      <c r="B4" s="217"/>
      <c r="C4" s="101" t="str">
        <f>CONCATENATE(cisloobjektu," ",nazevobjektu)</f>
        <v>02 B-garáže dílny</v>
      </c>
      <c r="D4" s="102"/>
      <c r="E4" s="227">
        <f>Rekapitulace!G2</f>
        <v>0</v>
      </c>
      <c r="F4" s="228"/>
      <c r="G4" s="229"/>
    </row>
    <row r="5" spans="1:82" ht="13.5" thickTop="1" x14ac:dyDescent="0.2">
      <c r="A5" s="151"/>
      <c r="G5" s="153"/>
    </row>
    <row r="6" spans="1:82" ht="22.5" x14ac:dyDescent="0.2">
      <c r="A6" s="154" t="s">
        <v>65</v>
      </c>
      <c r="B6" s="155" t="s">
        <v>66</v>
      </c>
      <c r="C6" s="155" t="s">
        <v>67</v>
      </c>
      <c r="D6" s="155" t="s">
        <v>68</v>
      </c>
      <c r="E6" s="156" t="s">
        <v>69</v>
      </c>
      <c r="F6" s="155" t="s">
        <v>70</v>
      </c>
      <c r="G6" s="157" t="s">
        <v>71</v>
      </c>
      <c r="H6" s="158" t="s">
        <v>72</v>
      </c>
      <c r="I6" s="158" t="s">
        <v>73</v>
      </c>
      <c r="J6" s="158" t="s">
        <v>74</v>
      </c>
      <c r="K6" s="158" t="s">
        <v>75</v>
      </c>
    </row>
    <row r="7" spans="1:82" x14ac:dyDescent="0.2">
      <c r="A7" s="159" t="s">
        <v>76</v>
      </c>
      <c r="B7" s="160" t="s">
        <v>77</v>
      </c>
      <c r="C7" s="161" t="s">
        <v>78</v>
      </c>
      <c r="D7" s="162"/>
      <c r="E7" s="163"/>
      <c r="F7" s="163"/>
      <c r="G7" s="164"/>
      <c r="H7" s="165"/>
      <c r="I7" s="166"/>
      <c r="J7" s="165"/>
      <c r="K7" s="166"/>
      <c r="Q7" s="167">
        <v>1</v>
      </c>
    </row>
    <row r="8" spans="1:82" x14ac:dyDescent="0.2">
      <c r="A8" s="168">
        <v>1</v>
      </c>
      <c r="B8" s="169" t="s">
        <v>88</v>
      </c>
      <c r="C8" s="170" t="s">
        <v>89</v>
      </c>
      <c r="D8" s="171" t="s">
        <v>90</v>
      </c>
      <c r="E8" s="172">
        <v>55.48</v>
      </c>
      <c r="F8" s="172">
        <v>0</v>
      </c>
      <c r="G8" s="173">
        <f>E8*F8</f>
        <v>0</v>
      </c>
      <c r="H8" s="174">
        <v>0</v>
      </c>
      <c r="I8" s="174">
        <f>E8*H8</f>
        <v>0</v>
      </c>
      <c r="J8" s="174">
        <v>0</v>
      </c>
      <c r="K8" s="174">
        <f>E8*J8</f>
        <v>0</v>
      </c>
      <c r="Q8" s="167">
        <v>2</v>
      </c>
      <c r="AA8" s="144">
        <v>1</v>
      </c>
      <c r="AB8" s="144">
        <v>1</v>
      </c>
      <c r="AC8" s="144">
        <v>1</v>
      </c>
      <c r="BB8" s="144">
        <v>1</v>
      </c>
      <c r="BC8" s="144">
        <f>IF(BB8=1,G8,0)</f>
        <v>0</v>
      </c>
      <c r="BD8" s="144">
        <f>IF(BB8=2,G8,0)</f>
        <v>0</v>
      </c>
      <c r="BE8" s="144">
        <f>IF(BB8=3,G8,0)</f>
        <v>0</v>
      </c>
      <c r="BF8" s="144">
        <f>IF(BB8=4,G8,0)</f>
        <v>0</v>
      </c>
      <c r="BG8" s="144">
        <f>IF(BB8=5,G8,0)</f>
        <v>0</v>
      </c>
      <c r="CA8" s="144">
        <v>1</v>
      </c>
      <c r="CB8" s="144">
        <v>1</v>
      </c>
      <c r="CC8" s="167"/>
      <c r="CD8" s="167"/>
    </row>
    <row r="9" spans="1:82" x14ac:dyDescent="0.2">
      <c r="A9" s="175"/>
      <c r="B9" s="176"/>
      <c r="C9" s="223" t="s">
        <v>91</v>
      </c>
      <c r="D9" s="224"/>
      <c r="E9" s="178">
        <v>55.48</v>
      </c>
      <c r="F9" s="179"/>
      <c r="G9" s="180"/>
      <c r="H9" s="181"/>
      <c r="I9" s="182"/>
      <c r="J9" s="181"/>
      <c r="K9" s="182"/>
      <c r="M9" s="177" t="s">
        <v>91</v>
      </c>
      <c r="O9" s="177"/>
      <c r="Q9" s="167"/>
    </row>
    <row r="10" spans="1:82" x14ac:dyDescent="0.2">
      <c r="A10" s="168">
        <v>2</v>
      </c>
      <c r="B10" s="169" t="s">
        <v>92</v>
      </c>
      <c r="C10" s="170" t="s">
        <v>93</v>
      </c>
      <c r="D10" s="171" t="s">
        <v>90</v>
      </c>
      <c r="E10" s="172">
        <v>55.48</v>
      </c>
      <c r="F10" s="172">
        <v>0</v>
      </c>
      <c r="G10" s="173">
        <f>E10*F10</f>
        <v>0</v>
      </c>
      <c r="H10" s="174">
        <v>0</v>
      </c>
      <c r="I10" s="174">
        <f>E10*H10</f>
        <v>0</v>
      </c>
      <c r="J10" s="174">
        <v>0</v>
      </c>
      <c r="K10" s="174">
        <f>E10*J10</f>
        <v>0</v>
      </c>
      <c r="Q10" s="167">
        <v>2</v>
      </c>
      <c r="AA10" s="144">
        <v>1</v>
      </c>
      <c r="AB10" s="144">
        <v>1</v>
      </c>
      <c r="AC10" s="144">
        <v>1</v>
      </c>
      <c r="BB10" s="144">
        <v>1</v>
      </c>
      <c r="BC10" s="144">
        <f>IF(BB10=1,G10,0)</f>
        <v>0</v>
      </c>
      <c r="BD10" s="144">
        <f>IF(BB10=2,G10,0)</f>
        <v>0</v>
      </c>
      <c r="BE10" s="144">
        <f>IF(BB10=3,G10,0)</f>
        <v>0</v>
      </c>
      <c r="BF10" s="144">
        <f>IF(BB10=4,G10,0)</f>
        <v>0</v>
      </c>
      <c r="BG10" s="144">
        <f>IF(BB10=5,G10,0)</f>
        <v>0</v>
      </c>
      <c r="CA10" s="144">
        <v>1</v>
      </c>
      <c r="CB10" s="144">
        <v>1</v>
      </c>
      <c r="CC10" s="167"/>
      <c r="CD10" s="167"/>
    </row>
    <row r="11" spans="1:82" x14ac:dyDescent="0.2">
      <c r="A11" s="168">
        <v>3</v>
      </c>
      <c r="B11" s="169" t="s">
        <v>94</v>
      </c>
      <c r="C11" s="170" t="s">
        <v>95</v>
      </c>
      <c r="D11" s="171" t="s">
        <v>90</v>
      </c>
      <c r="E11" s="172">
        <v>554.79999999999995</v>
      </c>
      <c r="F11" s="172">
        <v>0</v>
      </c>
      <c r="G11" s="173">
        <f>E11*F11</f>
        <v>0</v>
      </c>
      <c r="H11" s="174">
        <v>0</v>
      </c>
      <c r="I11" s="174">
        <f>E11*H11</f>
        <v>0</v>
      </c>
      <c r="J11" s="174">
        <v>0</v>
      </c>
      <c r="K11" s="174">
        <f>E11*J11</f>
        <v>0</v>
      </c>
      <c r="Q11" s="167">
        <v>2</v>
      </c>
      <c r="AA11" s="144">
        <v>1</v>
      </c>
      <c r="AB11" s="144">
        <v>1</v>
      </c>
      <c r="AC11" s="144">
        <v>1</v>
      </c>
      <c r="BB11" s="144">
        <v>1</v>
      </c>
      <c r="BC11" s="144">
        <f>IF(BB11=1,G11,0)</f>
        <v>0</v>
      </c>
      <c r="BD11" s="144">
        <f>IF(BB11=2,G11,0)</f>
        <v>0</v>
      </c>
      <c r="BE11" s="144">
        <f>IF(BB11=3,G11,0)</f>
        <v>0</v>
      </c>
      <c r="BF11" s="144">
        <f>IF(BB11=4,G11,0)</f>
        <v>0</v>
      </c>
      <c r="BG11" s="144">
        <f>IF(BB11=5,G11,0)</f>
        <v>0</v>
      </c>
      <c r="CA11" s="144">
        <v>1</v>
      </c>
      <c r="CB11" s="144">
        <v>1</v>
      </c>
      <c r="CC11" s="167"/>
      <c r="CD11" s="167"/>
    </row>
    <row r="12" spans="1:82" x14ac:dyDescent="0.2">
      <c r="A12" s="175"/>
      <c r="B12" s="176"/>
      <c r="C12" s="223" t="s">
        <v>96</v>
      </c>
      <c r="D12" s="224"/>
      <c r="E12" s="178">
        <v>554.79999999999995</v>
      </c>
      <c r="F12" s="179"/>
      <c r="G12" s="180"/>
      <c r="H12" s="181"/>
      <c r="I12" s="182"/>
      <c r="J12" s="181"/>
      <c r="K12" s="182"/>
      <c r="M12" s="177" t="s">
        <v>96</v>
      </c>
      <c r="O12" s="177"/>
      <c r="Q12" s="167"/>
    </row>
    <row r="13" spans="1:82" x14ac:dyDescent="0.2">
      <c r="A13" s="168">
        <v>4</v>
      </c>
      <c r="B13" s="169" t="s">
        <v>97</v>
      </c>
      <c r="C13" s="170" t="s">
        <v>98</v>
      </c>
      <c r="D13" s="171" t="s">
        <v>90</v>
      </c>
      <c r="E13" s="172">
        <v>55.48</v>
      </c>
      <c r="F13" s="172">
        <v>0</v>
      </c>
      <c r="G13" s="173">
        <f>E13*F13</f>
        <v>0</v>
      </c>
      <c r="H13" s="174">
        <v>0</v>
      </c>
      <c r="I13" s="174">
        <f>E13*H13</f>
        <v>0</v>
      </c>
      <c r="J13" s="174">
        <v>0</v>
      </c>
      <c r="K13" s="174">
        <f>E13*J13</f>
        <v>0</v>
      </c>
      <c r="Q13" s="167">
        <v>2</v>
      </c>
      <c r="AA13" s="144">
        <v>1</v>
      </c>
      <c r="AB13" s="144">
        <v>1</v>
      </c>
      <c r="AC13" s="144">
        <v>1</v>
      </c>
      <c r="BB13" s="144">
        <v>1</v>
      </c>
      <c r="BC13" s="144">
        <f>IF(BB13=1,G13,0)</f>
        <v>0</v>
      </c>
      <c r="BD13" s="144">
        <f>IF(BB13=2,G13,0)</f>
        <v>0</v>
      </c>
      <c r="BE13" s="144">
        <f>IF(BB13=3,G13,0)</f>
        <v>0</v>
      </c>
      <c r="BF13" s="144">
        <f>IF(BB13=4,G13,0)</f>
        <v>0</v>
      </c>
      <c r="BG13" s="144">
        <f>IF(BB13=5,G13,0)</f>
        <v>0</v>
      </c>
      <c r="CA13" s="144">
        <v>1</v>
      </c>
      <c r="CB13" s="144">
        <v>1</v>
      </c>
      <c r="CC13" s="167"/>
      <c r="CD13" s="167"/>
    </row>
    <row r="14" spans="1:82" x14ac:dyDescent="0.2">
      <c r="A14" s="183"/>
      <c r="B14" s="184" t="s">
        <v>79</v>
      </c>
      <c r="C14" s="185" t="str">
        <f>CONCATENATE(B7," ",C7)</f>
        <v>1 Zemní práce</v>
      </c>
      <c r="D14" s="186"/>
      <c r="E14" s="187"/>
      <c r="F14" s="188"/>
      <c r="G14" s="189">
        <f>SUM(G7:G13)</f>
        <v>0</v>
      </c>
      <c r="H14" s="190"/>
      <c r="I14" s="191">
        <f>SUM(I7:I13)</f>
        <v>0</v>
      </c>
      <c r="J14" s="190"/>
      <c r="K14" s="191">
        <f>SUM(K7:K13)</f>
        <v>0</v>
      </c>
      <c r="Q14" s="167">
        <v>4</v>
      </c>
      <c r="BC14" s="192">
        <f>SUM(BC7:BC13)</f>
        <v>0</v>
      </c>
      <c r="BD14" s="192">
        <f>SUM(BD7:BD13)</f>
        <v>0</v>
      </c>
      <c r="BE14" s="192">
        <f>SUM(BE7:BE13)</f>
        <v>0</v>
      </c>
      <c r="BF14" s="192">
        <f>SUM(BF7:BF13)</f>
        <v>0</v>
      </c>
      <c r="BG14" s="192">
        <f>SUM(BG7:BG13)</f>
        <v>0</v>
      </c>
    </row>
    <row r="15" spans="1:82" x14ac:dyDescent="0.2">
      <c r="A15" s="159" t="s">
        <v>76</v>
      </c>
      <c r="B15" s="160" t="s">
        <v>99</v>
      </c>
      <c r="C15" s="161" t="s">
        <v>100</v>
      </c>
      <c r="D15" s="162"/>
      <c r="E15" s="163"/>
      <c r="F15" s="163"/>
      <c r="G15" s="164"/>
      <c r="H15" s="165"/>
      <c r="I15" s="166"/>
      <c r="J15" s="165"/>
      <c r="K15" s="166"/>
      <c r="Q15" s="167">
        <v>1</v>
      </c>
    </row>
    <row r="16" spans="1:82" x14ac:dyDescent="0.2">
      <c r="A16" s="168">
        <v>5</v>
      </c>
      <c r="B16" s="169" t="s">
        <v>101</v>
      </c>
      <c r="C16" s="170" t="s">
        <v>102</v>
      </c>
      <c r="D16" s="171" t="s">
        <v>103</v>
      </c>
      <c r="E16" s="172">
        <v>138.9324</v>
      </c>
      <c r="F16" s="172">
        <v>0</v>
      </c>
      <c r="G16" s="173">
        <f>E16*F16</f>
        <v>0</v>
      </c>
      <c r="H16" s="174"/>
      <c r="I16" s="174"/>
      <c r="J16" s="174">
        <v>0</v>
      </c>
      <c r="K16" s="174">
        <f>E16*J16</f>
        <v>0</v>
      </c>
      <c r="Q16" s="167">
        <v>2</v>
      </c>
      <c r="AA16" s="144">
        <v>1</v>
      </c>
      <c r="AB16" s="144">
        <v>1</v>
      </c>
      <c r="AC16" s="144">
        <v>1</v>
      </c>
      <c r="BB16" s="144">
        <v>1</v>
      </c>
      <c r="BC16" s="144">
        <f>IF(BB16=1,G16,0)</f>
        <v>0</v>
      </c>
      <c r="BD16" s="144">
        <f>IF(BB16=2,G16,0)</f>
        <v>0</v>
      </c>
      <c r="BE16" s="144">
        <f>IF(BB16=3,G16,0)</f>
        <v>0</v>
      </c>
      <c r="BF16" s="144">
        <f>IF(BB16=4,G16,0)</f>
        <v>0</v>
      </c>
      <c r="BG16" s="144">
        <f>IF(BB16=5,G16,0)</f>
        <v>0</v>
      </c>
      <c r="CA16" s="144">
        <v>1</v>
      </c>
      <c r="CB16" s="144">
        <v>1</v>
      </c>
      <c r="CC16" s="167"/>
      <c r="CD16" s="167"/>
    </row>
    <row r="17" spans="1:82" x14ac:dyDescent="0.2">
      <c r="A17" s="175"/>
      <c r="B17" s="176"/>
      <c r="C17" s="223" t="s">
        <v>104</v>
      </c>
      <c r="D17" s="224"/>
      <c r="E17" s="178">
        <v>35.173999999999999</v>
      </c>
      <c r="F17" s="179"/>
      <c r="G17" s="180"/>
      <c r="H17" s="181"/>
      <c r="I17" s="182"/>
      <c r="J17" s="181"/>
      <c r="K17" s="182"/>
      <c r="M17" s="177" t="s">
        <v>104</v>
      </c>
      <c r="O17" s="177"/>
      <c r="Q17" s="167"/>
    </row>
    <row r="18" spans="1:82" x14ac:dyDescent="0.2">
      <c r="A18" s="175"/>
      <c r="B18" s="176"/>
      <c r="C18" s="223" t="s">
        <v>105</v>
      </c>
      <c r="D18" s="224"/>
      <c r="E18" s="178">
        <v>6.33</v>
      </c>
      <c r="F18" s="179"/>
      <c r="G18" s="180"/>
      <c r="H18" s="181"/>
      <c r="I18" s="182"/>
      <c r="J18" s="181"/>
      <c r="K18" s="182"/>
      <c r="M18" s="177" t="s">
        <v>105</v>
      </c>
      <c r="O18" s="177"/>
      <c r="Q18" s="167"/>
    </row>
    <row r="19" spans="1:82" x14ac:dyDescent="0.2">
      <c r="A19" s="175"/>
      <c r="B19" s="176"/>
      <c r="C19" s="223" t="s">
        <v>106</v>
      </c>
      <c r="D19" s="224"/>
      <c r="E19" s="178">
        <v>23.803999999999998</v>
      </c>
      <c r="F19" s="179"/>
      <c r="G19" s="180"/>
      <c r="H19" s="181"/>
      <c r="I19" s="182"/>
      <c r="J19" s="181"/>
      <c r="K19" s="182"/>
      <c r="M19" s="177" t="s">
        <v>106</v>
      </c>
      <c r="O19" s="177"/>
      <c r="Q19" s="167"/>
    </row>
    <row r="20" spans="1:82" x14ac:dyDescent="0.2">
      <c r="A20" s="175"/>
      <c r="B20" s="176"/>
      <c r="C20" s="223" t="s">
        <v>107</v>
      </c>
      <c r="D20" s="224"/>
      <c r="E20" s="178">
        <v>4.4800000000000004</v>
      </c>
      <c r="F20" s="179"/>
      <c r="G20" s="180"/>
      <c r="H20" s="181"/>
      <c r="I20" s="182"/>
      <c r="J20" s="181"/>
      <c r="K20" s="182"/>
      <c r="M20" s="177" t="s">
        <v>107</v>
      </c>
      <c r="O20" s="177"/>
      <c r="Q20" s="167"/>
    </row>
    <row r="21" spans="1:82" x14ac:dyDescent="0.2">
      <c r="A21" s="175"/>
      <c r="B21" s="176"/>
      <c r="C21" s="223" t="s">
        <v>108</v>
      </c>
      <c r="D21" s="224"/>
      <c r="E21" s="178">
        <v>26.795999999999999</v>
      </c>
      <c r="F21" s="179"/>
      <c r="G21" s="180"/>
      <c r="H21" s="181"/>
      <c r="I21" s="182"/>
      <c r="J21" s="181"/>
      <c r="K21" s="182"/>
      <c r="M21" s="177" t="s">
        <v>108</v>
      </c>
      <c r="O21" s="177"/>
      <c r="Q21" s="167"/>
    </row>
    <row r="22" spans="1:82" x14ac:dyDescent="0.2">
      <c r="A22" s="175"/>
      <c r="B22" s="176"/>
      <c r="C22" s="223" t="s">
        <v>109</v>
      </c>
      <c r="D22" s="224"/>
      <c r="E22" s="178">
        <v>14.064</v>
      </c>
      <c r="F22" s="179"/>
      <c r="G22" s="180"/>
      <c r="H22" s="181"/>
      <c r="I22" s="182"/>
      <c r="J22" s="181"/>
      <c r="K22" s="182"/>
      <c r="M22" s="177" t="s">
        <v>109</v>
      </c>
      <c r="O22" s="177"/>
      <c r="Q22" s="167"/>
    </row>
    <row r="23" spans="1:82" x14ac:dyDescent="0.2">
      <c r="A23" s="175"/>
      <c r="B23" s="176"/>
      <c r="C23" s="223" t="s">
        <v>110</v>
      </c>
      <c r="D23" s="224"/>
      <c r="E23" s="178">
        <v>4.7279999999999998</v>
      </c>
      <c r="F23" s="179"/>
      <c r="G23" s="180"/>
      <c r="H23" s="181"/>
      <c r="I23" s="182"/>
      <c r="J23" s="181"/>
      <c r="K23" s="182"/>
      <c r="M23" s="177" t="s">
        <v>110</v>
      </c>
      <c r="O23" s="177"/>
      <c r="Q23" s="167"/>
    </row>
    <row r="24" spans="1:82" x14ac:dyDescent="0.2">
      <c r="A24" s="175"/>
      <c r="B24" s="176"/>
      <c r="C24" s="223" t="s">
        <v>111</v>
      </c>
      <c r="D24" s="224"/>
      <c r="E24" s="178">
        <v>10.8674</v>
      </c>
      <c r="F24" s="179"/>
      <c r="G24" s="180"/>
      <c r="H24" s="181"/>
      <c r="I24" s="182"/>
      <c r="J24" s="181"/>
      <c r="K24" s="182"/>
      <c r="M24" s="177" t="s">
        <v>111</v>
      </c>
      <c r="O24" s="177"/>
      <c r="Q24" s="167"/>
    </row>
    <row r="25" spans="1:82" x14ac:dyDescent="0.2">
      <c r="A25" s="175"/>
      <c r="B25" s="176"/>
      <c r="C25" s="223" t="s">
        <v>112</v>
      </c>
      <c r="D25" s="224"/>
      <c r="E25" s="178">
        <v>12.689</v>
      </c>
      <c r="F25" s="179"/>
      <c r="G25" s="180"/>
      <c r="H25" s="181"/>
      <c r="I25" s="182"/>
      <c r="J25" s="181"/>
      <c r="K25" s="182"/>
      <c r="M25" s="177" t="s">
        <v>112</v>
      </c>
      <c r="O25" s="177"/>
      <c r="Q25" s="167"/>
    </row>
    <row r="26" spans="1:82" x14ac:dyDescent="0.2">
      <c r="A26" s="168">
        <v>6</v>
      </c>
      <c r="B26" s="169" t="s">
        <v>113</v>
      </c>
      <c r="C26" s="170" t="s">
        <v>114</v>
      </c>
      <c r="D26" s="171" t="s">
        <v>90</v>
      </c>
      <c r="E26" s="172">
        <v>1.5844</v>
      </c>
      <c r="F26" s="172">
        <v>0</v>
      </c>
      <c r="G26" s="173">
        <f>E26*F26</f>
        <v>0</v>
      </c>
      <c r="H26" s="174"/>
      <c r="I26" s="174"/>
      <c r="J26" s="174">
        <v>0</v>
      </c>
      <c r="K26" s="174">
        <f>E26*J26</f>
        <v>0</v>
      </c>
      <c r="Q26" s="167">
        <v>2</v>
      </c>
      <c r="AA26" s="144">
        <v>1</v>
      </c>
      <c r="AB26" s="144">
        <v>1</v>
      </c>
      <c r="AC26" s="144">
        <v>1</v>
      </c>
      <c r="BB26" s="144">
        <v>1</v>
      </c>
      <c r="BC26" s="144">
        <f>IF(BB26=1,G26,0)</f>
        <v>0</v>
      </c>
      <c r="BD26" s="144">
        <f>IF(BB26=2,G26,0)</f>
        <v>0</v>
      </c>
      <c r="BE26" s="144">
        <f>IF(BB26=3,G26,0)</f>
        <v>0</v>
      </c>
      <c r="BF26" s="144">
        <f>IF(BB26=4,G26,0)</f>
        <v>0</v>
      </c>
      <c r="BG26" s="144">
        <f>IF(BB26=5,G26,0)</f>
        <v>0</v>
      </c>
      <c r="CA26" s="144">
        <v>1</v>
      </c>
      <c r="CB26" s="144">
        <v>1</v>
      </c>
      <c r="CC26" s="167"/>
      <c r="CD26" s="167"/>
    </row>
    <row r="27" spans="1:82" x14ac:dyDescent="0.2">
      <c r="A27" s="175"/>
      <c r="B27" s="176"/>
      <c r="C27" s="223" t="s">
        <v>115</v>
      </c>
      <c r="D27" s="224"/>
      <c r="E27" s="178">
        <v>1.5844</v>
      </c>
      <c r="F27" s="179"/>
      <c r="G27" s="180"/>
      <c r="H27" s="181"/>
      <c r="I27" s="182"/>
      <c r="J27" s="181"/>
      <c r="K27" s="182"/>
      <c r="M27" s="177" t="s">
        <v>115</v>
      </c>
      <c r="O27" s="177"/>
      <c r="Q27" s="167"/>
    </row>
    <row r="28" spans="1:82" x14ac:dyDescent="0.2">
      <c r="A28" s="168">
        <v>7</v>
      </c>
      <c r="B28" s="169" t="s">
        <v>116</v>
      </c>
      <c r="C28" s="170" t="s">
        <v>117</v>
      </c>
      <c r="D28" s="171" t="s">
        <v>103</v>
      </c>
      <c r="E28" s="172">
        <v>87.426000000000002</v>
      </c>
      <c r="F28" s="172">
        <v>0</v>
      </c>
      <c r="G28" s="173">
        <f>E28*F28</f>
        <v>0</v>
      </c>
      <c r="H28" s="174"/>
      <c r="I28" s="174"/>
      <c r="J28" s="174">
        <v>0</v>
      </c>
      <c r="K28" s="174">
        <f>E28*J28</f>
        <v>0</v>
      </c>
      <c r="Q28" s="167">
        <v>2</v>
      </c>
      <c r="AA28" s="144">
        <v>1</v>
      </c>
      <c r="AB28" s="144">
        <v>1</v>
      </c>
      <c r="AC28" s="144">
        <v>1</v>
      </c>
      <c r="BB28" s="144">
        <v>1</v>
      </c>
      <c r="BC28" s="144">
        <f>IF(BB28=1,G28,0)</f>
        <v>0</v>
      </c>
      <c r="BD28" s="144">
        <f>IF(BB28=2,G28,0)</f>
        <v>0</v>
      </c>
      <c r="BE28" s="144">
        <f>IF(BB28=3,G28,0)</f>
        <v>0</v>
      </c>
      <c r="BF28" s="144">
        <f>IF(BB28=4,G28,0)</f>
        <v>0</v>
      </c>
      <c r="BG28" s="144">
        <f>IF(BB28=5,G28,0)</f>
        <v>0</v>
      </c>
      <c r="CA28" s="144">
        <v>1</v>
      </c>
      <c r="CB28" s="144">
        <v>1</v>
      </c>
      <c r="CC28" s="167"/>
      <c r="CD28" s="167"/>
    </row>
    <row r="29" spans="1:82" x14ac:dyDescent="0.2">
      <c r="A29" s="175"/>
      <c r="B29" s="176"/>
      <c r="C29" s="223" t="s">
        <v>118</v>
      </c>
      <c r="D29" s="224"/>
      <c r="E29" s="178">
        <v>39.875999999999998</v>
      </c>
      <c r="F29" s="179"/>
      <c r="G29" s="180"/>
      <c r="H29" s="181"/>
      <c r="I29" s="182"/>
      <c r="J29" s="181"/>
      <c r="K29" s="182"/>
      <c r="M29" s="177" t="s">
        <v>118</v>
      </c>
      <c r="O29" s="177"/>
      <c r="Q29" s="167"/>
    </row>
    <row r="30" spans="1:82" x14ac:dyDescent="0.2">
      <c r="A30" s="175"/>
      <c r="B30" s="176"/>
      <c r="C30" s="223" t="s">
        <v>119</v>
      </c>
      <c r="D30" s="224"/>
      <c r="E30" s="178">
        <v>14.896000000000001</v>
      </c>
      <c r="F30" s="179"/>
      <c r="G30" s="180"/>
      <c r="H30" s="181"/>
      <c r="I30" s="182"/>
      <c r="J30" s="181"/>
      <c r="K30" s="182"/>
      <c r="M30" s="177" t="s">
        <v>119</v>
      </c>
      <c r="O30" s="177"/>
      <c r="Q30" s="167"/>
    </row>
    <row r="31" spans="1:82" x14ac:dyDescent="0.2">
      <c r="A31" s="175"/>
      <c r="B31" s="176"/>
      <c r="C31" s="223" t="s">
        <v>120</v>
      </c>
      <c r="D31" s="224"/>
      <c r="E31" s="178">
        <v>29.414999999999999</v>
      </c>
      <c r="F31" s="179"/>
      <c r="G31" s="180"/>
      <c r="H31" s="181"/>
      <c r="I31" s="182"/>
      <c r="J31" s="181"/>
      <c r="K31" s="182"/>
      <c r="M31" s="177" t="s">
        <v>120</v>
      </c>
      <c r="O31" s="177"/>
      <c r="Q31" s="167"/>
    </row>
    <row r="32" spans="1:82" x14ac:dyDescent="0.2">
      <c r="A32" s="175"/>
      <c r="B32" s="176"/>
      <c r="C32" s="223" t="s">
        <v>121</v>
      </c>
      <c r="D32" s="224"/>
      <c r="E32" s="178">
        <v>3.2389999999999999</v>
      </c>
      <c r="F32" s="179"/>
      <c r="G32" s="180"/>
      <c r="H32" s="181"/>
      <c r="I32" s="182"/>
      <c r="J32" s="181"/>
      <c r="K32" s="182"/>
      <c r="M32" s="177" t="s">
        <v>121</v>
      </c>
      <c r="O32" s="177"/>
      <c r="Q32" s="167"/>
    </row>
    <row r="33" spans="1:82" ht="22.5" x14ac:dyDescent="0.2">
      <c r="A33" s="168">
        <v>8</v>
      </c>
      <c r="B33" s="169" t="s">
        <v>122</v>
      </c>
      <c r="C33" s="170" t="s">
        <v>123</v>
      </c>
      <c r="D33" s="171" t="s">
        <v>103</v>
      </c>
      <c r="E33" s="172">
        <v>40.39</v>
      </c>
      <c r="F33" s="172">
        <v>0</v>
      </c>
      <c r="G33" s="173">
        <f>E33*F33</f>
        <v>0</v>
      </c>
      <c r="H33" s="174"/>
      <c r="I33" s="174"/>
      <c r="J33" s="174">
        <v>0</v>
      </c>
      <c r="K33" s="174">
        <f>E33*J33</f>
        <v>0</v>
      </c>
      <c r="Q33" s="167">
        <v>2</v>
      </c>
      <c r="AA33" s="144">
        <v>1</v>
      </c>
      <c r="AB33" s="144">
        <v>1</v>
      </c>
      <c r="AC33" s="144">
        <v>1</v>
      </c>
      <c r="BB33" s="144">
        <v>1</v>
      </c>
      <c r="BC33" s="144">
        <f>IF(BB33=1,G33,0)</f>
        <v>0</v>
      </c>
      <c r="BD33" s="144">
        <f>IF(BB33=2,G33,0)</f>
        <v>0</v>
      </c>
      <c r="BE33" s="144">
        <f>IF(BB33=3,G33,0)</f>
        <v>0</v>
      </c>
      <c r="BF33" s="144">
        <f>IF(BB33=4,G33,0)</f>
        <v>0</v>
      </c>
      <c r="BG33" s="144">
        <f>IF(BB33=5,G33,0)</f>
        <v>0</v>
      </c>
      <c r="CA33" s="144">
        <v>1</v>
      </c>
      <c r="CB33" s="144">
        <v>1</v>
      </c>
      <c r="CC33" s="167"/>
      <c r="CD33" s="167"/>
    </row>
    <row r="34" spans="1:82" x14ac:dyDescent="0.2">
      <c r="A34" s="175"/>
      <c r="B34" s="176"/>
      <c r="C34" s="223" t="s">
        <v>124</v>
      </c>
      <c r="D34" s="224"/>
      <c r="E34" s="178">
        <v>40.39</v>
      </c>
      <c r="F34" s="179"/>
      <c r="G34" s="180"/>
      <c r="H34" s="181"/>
      <c r="I34" s="182"/>
      <c r="J34" s="181"/>
      <c r="K34" s="182"/>
      <c r="M34" s="177" t="s">
        <v>124</v>
      </c>
      <c r="O34" s="177"/>
      <c r="Q34" s="167"/>
    </row>
    <row r="35" spans="1:82" ht="22.5" x14ac:dyDescent="0.2">
      <c r="A35" s="168">
        <v>9</v>
      </c>
      <c r="B35" s="169" t="s">
        <v>125</v>
      </c>
      <c r="C35" s="170" t="s">
        <v>126</v>
      </c>
      <c r="D35" s="171" t="s">
        <v>103</v>
      </c>
      <c r="E35" s="172">
        <v>32.265000000000001</v>
      </c>
      <c r="F35" s="172">
        <v>0</v>
      </c>
      <c r="G35" s="173">
        <f>E35*F35</f>
        <v>0</v>
      </c>
      <c r="H35" s="174">
        <v>0</v>
      </c>
      <c r="I35" s="174">
        <f>E35*H35</f>
        <v>0</v>
      </c>
      <c r="J35" s="174">
        <v>0</v>
      </c>
      <c r="K35" s="174">
        <f>E35*J35</f>
        <v>0</v>
      </c>
      <c r="Q35" s="167">
        <v>2</v>
      </c>
      <c r="AA35" s="144">
        <v>1</v>
      </c>
      <c r="AB35" s="144">
        <v>1</v>
      </c>
      <c r="AC35" s="144">
        <v>1</v>
      </c>
      <c r="BB35" s="144">
        <v>1</v>
      </c>
      <c r="BC35" s="144">
        <f>IF(BB35=1,G35,0)</f>
        <v>0</v>
      </c>
      <c r="BD35" s="144">
        <f>IF(BB35=2,G35,0)</f>
        <v>0</v>
      </c>
      <c r="BE35" s="144">
        <f>IF(BB35=3,G35,0)</f>
        <v>0</v>
      </c>
      <c r="BF35" s="144">
        <f>IF(BB35=4,G35,0)</f>
        <v>0</v>
      </c>
      <c r="BG35" s="144">
        <f>IF(BB35=5,G35,0)</f>
        <v>0</v>
      </c>
      <c r="CA35" s="144">
        <v>1</v>
      </c>
      <c r="CB35" s="144">
        <v>1</v>
      </c>
      <c r="CC35" s="167"/>
      <c r="CD35" s="167"/>
    </row>
    <row r="36" spans="1:82" x14ac:dyDescent="0.2">
      <c r="A36" s="175"/>
      <c r="B36" s="176"/>
      <c r="C36" s="223" t="s">
        <v>127</v>
      </c>
      <c r="D36" s="224"/>
      <c r="E36" s="178">
        <v>32.265000000000001</v>
      </c>
      <c r="F36" s="179"/>
      <c r="G36" s="180"/>
      <c r="H36" s="181"/>
      <c r="I36" s="182"/>
      <c r="J36" s="181"/>
      <c r="K36" s="182"/>
      <c r="M36" s="177" t="s">
        <v>127</v>
      </c>
      <c r="O36" s="177"/>
      <c r="Q36" s="167"/>
    </row>
    <row r="37" spans="1:82" ht="22.5" x14ac:dyDescent="0.2">
      <c r="A37" s="168">
        <v>10</v>
      </c>
      <c r="B37" s="169" t="s">
        <v>128</v>
      </c>
      <c r="C37" s="170" t="s">
        <v>129</v>
      </c>
      <c r="D37" s="171" t="s">
        <v>103</v>
      </c>
      <c r="E37" s="172">
        <v>8.125</v>
      </c>
      <c r="F37" s="172">
        <v>0</v>
      </c>
      <c r="G37" s="173">
        <f>E37*F37</f>
        <v>0</v>
      </c>
      <c r="H37" s="174">
        <v>0</v>
      </c>
      <c r="I37" s="174">
        <f>E37*H37</f>
        <v>0</v>
      </c>
      <c r="J37" s="174">
        <v>0</v>
      </c>
      <c r="K37" s="174">
        <f>E37*J37</f>
        <v>0</v>
      </c>
      <c r="Q37" s="167">
        <v>2</v>
      </c>
      <c r="AA37" s="144">
        <v>1</v>
      </c>
      <c r="AB37" s="144">
        <v>1</v>
      </c>
      <c r="AC37" s="144">
        <v>1</v>
      </c>
      <c r="BB37" s="144">
        <v>1</v>
      </c>
      <c r="BC37" s="144">
        <f>IF(BB37=1,G37,0)</f>
        <v>0</v>
      </c>
      <c r="BD37" s="144">
        <f>IF(BB37=2,G37,0)</f>
        <v>0</v>
      </c>
      <c r="BE37" s="144">
        <f>IF(BB37=3,G37,0)</f>
        <v>0</v>
      </c>
      <c r="BF37" s="144">
        <f>IF(BB37=4,G37,0)</f>
        <v>0</v>
      </c>
      <c r="BG37" s="144">
        <f>IF(BB37=5,G37,0)</f>
        <v>0</v>
      </c>
      <c r="CA37" s="144">
        <v>1</v>
      </c>
      <c r="CB37" s="144">
        <v>1</v>
      </c>
      <c r="CC37" s="167"/>
      <c r="CD37" s="167"/>
    </row>
    <row r="38" spans="1:82" x14ac:dyDescent="0.2">
      <c r="A38" s="175"/>
      <c r="B38" s="176"/>
      <c r="C38" s="223" t="s">
        <v>130</v>
      </c>
      <c r="D38" s="224"/>
      <c r="E38" s="178">
        <v>8.125</v>
      </c>
      <c r="F38" s="179"/>
      <c r="G38" s="180"/>
      <c r="H38" s="181"/>
      <c r="I38" s="182"/>
      <c r="J38" s="181"/>
      <c r="K38" s="182"/>
      <c r="M38" s="177" t="s">
        <v>130</v>
      </c>
      <c r="O38" s="177"/>
      <c r="Q38" s="167"/>
    </row>
    <row r="39" spans="1:82" x14ac:dyDescent="0.2">
      <c r="A39" s="183"/>
      <c r="B39" s="184" t="s">
        <v>79</v>
      </c>
      <c r="C39" s="185" t="str">
        <f>CONCATENATE(B15," ",C15)</f>
        <v>3 Svislé a kompletní konstrukce</v>
      </c>
      <c r="D39" s="186"/>
      <c r="E39" s="187"/>
      <c r="F39" s="188"/>
      <c r="G39" s="189">
        <f>SUM(G15:G38)</f>
        <v>0</v>
      </c>
      <c r="H39" s="190"/>
      <c r="I39" s="191">
        <f>SUM(I15:I38)</f>
        <v>0</v>
      </c>
      <c r="J39" s="190"/>
      <c r="K39" s="191">
        <f>SUM(K15:K38)</f>
        <v>0</v>
      </c>
      <c r="Q39" s="167">
        <v>4</v>
      </c>
      <c r="BC39" s="192">
        <f>SUM(BC15:BC38)</f>
        <v>0</v>
      </c>
      <c r="BD39" s="192">
        <f>SUM(BD15:BD38)</f>
        <v>0</v>
      </c>
      <c r="BE39" s="192">
        <f>SUM(BE15:BE38)</f>
        <v>0</v>
      </c>
      <c r="BF39" s="192">
        <f>SUM(BF15:BF38)</f>
        <v>0</v>
      </c>
      <c r="BG39" s="192">
        <f>SUM(BG15:BG38)</f>
        <v>0</v>
      </c>
    </row>
    <row r="40" spans="1:82" x14ac:dyDescent="0.2">
      <c r="A40" s="159" t="s">
        <v>76</v>
      </c>
      <c r="B40" s="160" t="s">
        <v>131</v>
      </c>
      <c r="C40" s="161" t="s">
        <v>132</v>
      </c>
      <c r="D40" s="162"/>
      <c r="E40" s="163"/>
      <c r="F40" s="163"/>
      <c r="G40" s="164"/>
      <c r="H40" s="165"/>
      <c r="I40" s="166"/>
      <c r="J40" s="165"/>
      <c r="K40" s="166"/>
      <c r="Q40" s="167">
        <v>1</v>
      </c>
    </row>
    <row r="41" spans="1:82" ht="22.5" x14ac:dyDescent="0.2">
      <c r="A41" s="168">
        <v>11</v>
      </c>
      <c r="B41" s="169" t="s">
        <v>133</v>
      </c>
      <c r="C41" s="170" t="s">
        <v>134</v>
      </c>
      <c r="D41" s="171" t="s">
        <v>135</v>
      </c>
      <c r="E41" s="172">
        <v>143.94999999999999</v>
      </c>
      <c r="F41" s="172">
        <v>0</v>
      </c>
      <c r="G41" s="173">
        <f>E41*F41</f>
        <v>0</v>
      </c>
      <c r="H41" s="174"/>
      <c r="I41" s="174"/>
      <c r="J41" s="174">
        <v>0</v>
      </c>
      <c r="K41" s="174">
        <f>E41*J41</f>
        <v>0</v>
      </c>
      <c r="Q41" s="167">
        <v>2</v>
      </c>
      <c r="AA41" s="144">
        <v>2</v>
      </c>
      <c r="AB41" s="144">
        <v>1</v>
      </c>
      <c r="AC41" s="144">
        <v>1</v>
      </c>
      <c r="BB41" s="144">
        <v>1</v>
      </c>
      <c r="BC41" s="144">
        <f>IF(BB41=1,G41,0)</f>
        <v>0</v>
      </c>
      <c r="BD41" s="144">
        <f>IF(BB41=2,G41,0)</f>
        <v>0</v>
      </c>
      <c r="BE41" s="144">
        <f>IF(BB41=3,G41,0)</f>
        <v>0</v>
      </c>
      <c r="BF41" s="144">
        <f>IF(BB41=4,G41,0)</f>
        <v>0</v>
      </c>
      <c r="BG41" s="144">
        <f>IF(BB41=5,G41,0)</f>
        <v>0</v>
      </c>
      <c r="CA41" s="144">
        <v>2</v>
      </c>
      <c r="CB41" s="144">
        <v>1</v>
      </c>
      <c r="CC41" s="167"/>
      <c r="CD41" s="167"/>
    </row>
    <row r="42" spans="1:82" x14ac:dyDescent="0.2">
      <c r="A42" s="175"/>
      <c r="B42" s="176"/>
      <c r="C42" s="223" t="s">
        <v>136</v>
      </c>
      <c r="D42" s="224"/>
      <c r="E42" s="178">
        <v>84.9</v>
      </c>
      <c r="F42" s="179"/>
      <c r="G42" s="180"/>
      <c r="H42" s="181"/>
      <c r="I42" s="182"/>
      <c r="J42" s="181"/>
      <c r="K42" s="182"/>
      <c r="M42" s="177" t="s">
        <v>136</v>
      </c>
      <c r="O42" s="177"/>
      <c r="Q42" s="167"/>
    </row>
    <row r="43" spans="1:82" x14ac:dyDescent="0.2">
      <c r="A43" s="175"/>
      <c r="B43" s="176"/>
      <c r="C43" s="223" t="s">
        <v>137</v>
      </c>
      <c r="D43" s="224"/>
      <c r="E43" s="178">
        <v>59.05</v>
      </c>
      <c r="F43" s="179"/>
      <c r="G43" s="180"/>
      <c r="H43" s="181"/>
      <c r="I43" s="182"/>
      <c r="J43" s="181"/>
      <c r="K43" s="182"/>
      <c r="M43" s="177" t="s">
        <v>137</v>
      </c>
      <c r="O43" s="177"/>
      <c r="Q43" s="167"/>
    </row>
    <row r="44" spans="1:82" ht="22.5" x14ac:dyDescent="0.2">
      <c r="A44" s="168">
        <v>12</v>
      </c>
      <c r="B44" s="169" t="s">
        <v>138</v>
      </c>
      <c r="C44" s="170" t="s">
        <v>139</v>
      </c>
      <c r="D44" s="171" t="s">
        <v>135</v>
      </c>
      <c r="E44" s="172">
        <v>19.899999999999999</v>
      </c>
      <c r="F44" s="172">
        <v>0</v>
      </c>
      <c r="G44" s="173">
        <f>E44*F44</f>
        <v>0</v>
      </c>
      <c r="H44" s="174"/>
      <c r="I44" s="174"/>
      <c r="J44" s="174">
        <v>0</v>
      </c>
      <c r="K44" s="174">
        <f>E44*J44</f>
        <v>0</v>
      </c>
      <c r="Q44" s="167">
        <v>2</v>
      </c>
      <c r="AA44" s="144">
        <v>12</v>
      </c>
      <c r="AB44" s="144">
        <v>0</v>
      </c>
      <c r="AC44" s="144">
        <v>78</v>
      </c>
      <c r="BB44" s="144">
        <v>1</v>
      </c>
      <c r="BC44" s="144">
        <f>IF(BB44=1,G44,0)</f>
        <v>0</v>
      </c>
      <c r="BD44" s="144">
        <f>IF(BB44=2,G44,0)</f>
        <v>0</v>
      </c>
      <c r="BE44" s="144">
        <f>IF(BB44=3,G44,0)</f>
        <v>0</v>
      </c>
      <c r="BF44" s="144">
        <f>IF(BB44=4,G44,0)</f>
        <v>0</v>
      </c>
      <c r="BG44" s="144">
        <f>IF(BB44=5,G44,0)</f>
        <v>0</v>
      </c>
      <c r="CA44" s="144">
        <v>12</v>
      </c>
      <c r="CB44" s="144">
        <v>0</v>
      </c>
      <c r="CC44" s="167"/>
      <c r="CD44" s="167"/>
    </row>
    <row r="45" spans="1:82" x14ac:dyDescent="0.2">
      <c r="A45" s="175"/>
      <c r="B45" s="176"/>
      <c r="C45" s="223" t="s">
        <v>140</v>
      </c>
      <c r="D45" s="224"/>
      <c r="E45" s="178">
        <v>19.899999999999999</v>
      </c>
      <c r="F45" s="179"/>
      <c r="G45" s="180"/>
      <c r="H45" s="181"/>
      <c r="I45" s="182"/>
      <c r="J45" s="181"/>
      <c r="K45" s="182"/>
      <c r="M45" s="177" t="s">
        <v>140</v>
      </c>
      <c r="O45" s="177"/>
      <c r="Q45" s="167"/>
    </row>
    <row r="46" spans="1:82" x14ac:dyDescent="0.2">
      <c r="A46" s="183"/>
      <c r="B46" s="184" t="s">
        <v>79</v>
      </c>
      <c r="C46" s="185" t="str">
        <f>CONCATENATE(B40," ",C40)</f>
        <v>4 Vodorovné konstrukce</v>
      </c>
      <c r="D46" s="186"/>
      <c r="E46" s="187"/>
      <c r="F46" s="188"/>
      <c r="G46" s="189">
        <f>SUM(G40:G45)</f>
        <v>0</v>
      </c>
      <c r="H46" s="190"/>
      <c r="I46" s="191">
        <f>SUM(I40:I45)</f>
        <v>0</v>
      </c>
      <c r="J46" s="190"/>
      <c r="K46" s="191">
        <f>SUM(K40:K45)</f>
        <v>0</v>
      </c>
      <c r="Q46" s="167">
        <v>4</v>
      </c>
      <c r="BC46" s="192">
        <f>SUM(BC40:BC45)</f>
        <v>0</v>
      </c>
      <c r="BD46" s="192">
        <f>SUM(BD40:BD45)</f>
        <v>0</v>
      </c>
      <c r="BE46" s="192">
        <f>SUM(BE40:BE45)</f>
        <v>0</v>
      </c>
      <c r="BF46" s="192">
        <f>SUM(BF40:BF45)</f>
        <v>0</v>
      </c>
      <c r="BG46" s="192">
        <f>SUM(BG40:BG45)</f>
        <v>0</v>
      </c>
    </row>
    <row r="47" spans="1:82" x14ac:dyDescent="0.2">
      <c r="A47" s="159" t="s">
        <v>76</v>
      </c>
      <c r="B47" s="160" t="s">
        <v>141</v>
      </c>
      <c r="C47" s="161" t="s">
        <v>142</v>
      </c>
      <c r="D47" s="162"/>
      <c r="E47" s="163"/>
      <c r="F47" s="163"/>
      <c r="G47" s="164"/>
      <c r="H47" s="165"/>
      <c r="I47" s="166"/>
      <c r="J47" s="165"/>
      <c r="K47" s="166"/>
      <c r="Q47" s="167">
        <v>1</v>
      </c>
    </row>
    <row r="48" spans="1:82" x14ac:dyDescent="0.2">
      <c r="A48" s="168">
        <v>13</v>
      </c>
      <c r="B48" s="169" t="s">
        <v>143</v>
      </c>
      <c r="C48" s="170" t="s">
        <v>144</v>
      </c>
      <c r="D48" s="171" t="s">
        <v>103</v>
      </c>
      <c r="E48" s="172">
        <v>146</v>
      </c>
      <c r="F48" s="172">
        <v>0</v>
      </c>
      <c r="G48" s="173">
        <f>E48*F48</f>
        <v>0</v>
      </c>
      <c r="H48" s="174"/>
      <c r="I48" s="174"/>
      <c r="J48" s="174">
        <v>0</v>
      </c>
      <c r="K48" s="174">
        <f>E48*J48</f>
        <v>0</v>
      </c>
      <c r="Q48" s="167">
        <v>2</v>
      </c>
      <c r="AA48" s="144">
        <v>1</v>
      </c>
      <c r="AB48" s="144">
        <v>1</v>
      </c>
      <c r="AC48" s="144">
        <v>1</v>
      </c>
      <c r="BB48" s="144">
        <v>1</v>
      </c>
      <c r="BC48" s="144">
        <f>IF(BB48=1,G48,0)</f>
        <v>0</v>
      </c>
      <c r="BD48" s="144">
        <f>IF(BB48=2,G48,0)</f>
        <v>0</v>
      </c>
      <c r="BE48" s="144">
        <f>IF(BB48=3,G48,0)</f>
        <v>0</v>
      </c>
      <c r="BF48" s="144">
        <f>IF(BB48=4,G48,0)</f>
        <v>0</v>
      </c>
      <c r="BG48" s="144">
        <f>IF(BB48=5,G48,0)</f>
        <v>0</v>
      </c>
      <c r="CA48" s="144">
        <v>1</v>
      </c>
      <c r="CB48" s="144">
        <v>1</v>
      </c>
      <c r="CC48" s="167"/>
      <c r="CD48" s="167"/>
    </row>
    <row r="49" spans="1:82" x14ac:dyDescent="0.2">
      <c r="A49" s="175"/>
      <c r="B49" s="176"/>
      <c r="C49" s="223" t="s">
        <v>145</v>
      </c>
      <c r="D49" s="224"/>
      <c r="E49" s="178">
        <v>146</v>
      </c>
      <c r="F49" s="179"/>
      <c r="G49" s="180"/>
      <c r="H49" s="181"/>
      <c r="I49" s="182"/>
      <c r="J49" s="181"/>
      <c r="K49" s="182"/>
      <c r="M49" s="177" t="s">
        <v>145</v>
      </c>
      <c r="O49" s="177"/>
      <c r="Q49" s="167"/>
    </row>
    <row r="50" spans="1:82" x14ac:dyDescent="0.2">
      <c r="A50" s="168">
        <v>14</v>
      </c>
      <c r="B50" s="169" t="s">
        <v>146</v>
      </c>
      <c r="C50" s="170" t="s">
        <v>147</v>
      </c>
      <c r="D50" s="171" t="s">
        <v>103</v>
      </c>
      <c r="E50" s="172">
        <v>146</v>
      </c>
      <c r="F50" s="172">
        <v>0</v>
      </c>
      <c r="G50" s="173">
        <f>E50*F50</f>
        <v>0</v>
      </c>
      <c r="H50" s="174"/>
      <c r="I50" s="174"/>
      <c r="J50" s="174">
        <v>0</v>
      </c>
      <c r="K50" s="174">
        <f>E50*J50</f>
        <v>0</v>
      </c>
      <c r="Q50" s="167">
        <v>2</v>
      </c>
      <c r="AA50" s="144">
        <v>1</v>
      </c>
      <c r="AB50" s="144">
        <v>1</v>
      </c>
      <c r="AC50" s="144">
        <v>1</v>
      </c>
      <c r="BB50" s="144">
        <v>1</v>
      </c>
      <c r="BC50" s="144">
        <f>IF(BB50=1,G50,0)</f>
        <v>0</v>
      </c>
      <c r="BD50" s="144">
        <f>IF(BB50=2,G50,0)</f>
        <v>0</v>
      </c>
      <c r="BE50" s="144">
        <f>IF(BB50=3,G50,0)</f>
        <v>0</v>
      </c>
      <c r="BF50" s="144">
        <f>IF(BB50=4,G50,0)</f>
        <v>0</v>
      </c>
      <c r="BG50" s="144">
        <f>IF(BB50=5,G50,0)</f>
        <v>0</v>
      </c>
      <c r="CA50" s="144">
        <v>1</v>
      </c>
      <c r="CB50" s="144">
        <v>1</v>
      </c>
      <c r="CC50" s="167"/>
      <c r="CD50" s="167"/>
    </row>
    <row r="51" spans="1:82" x14ac:dyDescent="0.2">
      <c r="A51" s="175"/>
      <c r="B51" s="176"/>
      <c r="C51" s="223" t="s">
        <v>145</v>
      </c>
      <c r="D51" s="224"/>
      <c r="E51" s="178">
        <v>146</v>
      </c>
      <c r="F51" s="179"/>
      <c r="G51" s="180"/>
      <c r="H51" s="181"/>
      <c r="I51" s="182"/>
      <c r="J51" s="181"/>
      <c r="K51" s="182"/>
      <c r="M51" s="177" t="s">
        <v>145</v>
      </c>
      <c r="O51" s="177"/>
      <c r="Q51" s="167"/>
    </row>
    <row r="52" spans="1:82" x14ac:dyDescent="0.2">
      <c r="A52" s="183"/>
      <c r="B52" s="184" t="s">
        <v>79</v>
      </c>
      <c r="C52" s="185" t="str">
        <f>CONCATENATE(B47," ",C47)</f>
        <v>50 Zpevněné plochy</v>
      </c>
      <c r="D52" s="186"/>
      <c r="E52" s="187"/>
      <c r="F52" s="188"/>
      <c r="G52" s="189">
        <f>SUM(G47:G51)</f>
        <v>0</v>
      </c>
      <c r="H52" s="190"/>
      <c r="I52" s="191">
        <f>SUM(I47:I51)</f>
        <v>0</v>
      </c>
      <c r="J52" s="190"/>
      <c r="K52" s="191">
        <f>SUM(K47:K51)</f>
        <v>0</v>
      </c>
      <c r="Q52" s="167">
        <v>4</v>
      </c>
      <c r="BC52" s="192">
        <f>SUM(BC47:BC51)</f>
        <v>0</v>
      </c>
      <c r="BD52" s="192">
        <f>SUM(BD47:BD51)</f>
        <v>0</v>
      </c>
      <c r="BE52" s="192">
        <f>SUM(BE47:BE51)</f>
        <v>0</v>
      </c>
      <c r="BF52" s="192">
        <f>SUM(BF47:BF51)</f>
        <v>0</v>
      </c>
      <c r="BG52" s="192">
        <f>SUM(BG47:BG51)</f>
        <v>0</v>
      </c>
    </row>
    <row r="53" spans="1:82" x14ac:dyDescent="0.2">
      <c r="A53" s="159" t="s">
        <v>76</v>
      </c>
      <c r="B53" s="160" t="s">
        <v>148</v>
      </c>
      <c r="C53" s="161" t="s">
        <v>149</v>
      </c>
      <c r="D53" s="162"/>
      <c r="E53" s="163"/>
      <c r="F53" s="163"/>
      <c r="G53" s="164"/>
      <c r="H53" s="165"/>
      <c r="I53" s="166"/>
      <c r="J53" s="165"/>
      <c r="K53" s="166"/>
      <c r="Q53" s="167">
        <v>1</v>
      </c>
    </row>
    <row r="54" spans="1:82" x14ac:dyDescent="0.2">
      <c r="A54" s="168">
        <v>15</v>
      </c>
      <c r="B54" s="169" t="s">
        <v>150</v>
      </c>
      <c r="C54" s="170" t="s">
        <v>151</v>
      </c>
      <c r="D54" s="171" t="s">
        <v>135</v>
      </c>
      <c r="E54" s="172">
        <v>189.25</v>
      </c>
      <c r="F54" s="172">
        <v>0</v>
      </c>
      <c r="G54" s="173">
        <f>E54*F54</f>
        <v>0</v>
      </c>
      <c r="H54" s="174"/>
      <c r="I54" s="174"/>
      <c r="J54" s="174">
        <v>0</v>
      </c>
      <c r="K54" s="174">
        <f>E54*J54</f>
        <v>0</v>
      </c>
      <c r="Q54" s="167">
        <v>2</v>
      </c>
      <c r="AA54" s="144">
        <v>1</v>
      </c>
      <c r="AB54" s="144">
        <v>1</v>
      </c>
      <c r="AC54" s="144">
        <v>1</v>
      </c>
      <c r="BB54" s="144">
        <v>1</v>
      </c>
      <c r="BC54" s="144">
        <f>IF(BB54=1,G54,0)</f>
        <v>0</v>
      </c>
      <c r="BD54" s="144">
        <f>IF(BB54=2,G54,0)</f>
        <v>0</v>
      </c>
      <c r="BE54" s="144">
        <f>IF(BB54=3,G54,0)</f>
        <v>0</v>
      </c>
      <c r="BF54" s="144">
        <f>IF(BB54=4,G54,0)</f>
        <v>0</v>
      </c>
      <c r="BG54" s="144">
        <f>IF(BB54=5,G54,0)</f>
        <v>0</v>
      </c>
      <c r="CA54" s="144">
        <v>1</v>
      </c>
      <c r="CB54" s="144">
        <v>1</v>
      </c>
      <c r="CC54" s="167"/>
      <c r="CD54" s="167"/>
    </row>
    <row r="55" spans="1:82" x14ac:dyDescent="0.2">
      <c r="A55" s="175"/>
      <c r="B55" s="176"/>
      <c r="C55" s="223" t="s">
        <v>152</v>
      </c>
      <c r="D55" s="224"/>
      <c r="E55" s="178">
        <v>54.85</v>
      </c>
      <c r="F55" s="179"/>
      <c r="G55" s="180"/>
      <c r="H55" s="181"/>
      <c r="I55" s="182"/>
      <c r="J55" s="181"/>
      <c r="K55" s="182"/>
      <c r="M55" s="177" t="s">
        <v>152</v>
      </c>
      <c r="O55" s="177"/>
      <c r="Q55" s="167"/>
    </row>
    <row r="56" spans="1:82" x14ac:dyDescent="0.2">
      <c r="A56" s="175"/>
      <c r="B56" s="176"/>
      <c r="C56" s="223" t="s">
        <v>153</v>
      </c>
      <c r="D56" s="224"/>
      <c r="E56" s="178">
        <v>39.950000000000003</v>
      </c>
      <c r="F56" s="179"/>
      <c r="G56" s="180"/>
      <c r="H56" s="181"/>
      <c r="I56" s="182"/>
      <c r="J56" s="181"/>
      <c r="K56" s="182"/>
      <c r="M56" s="177" t="s">
        <v>153</v>
      </c>
      <c r="O56" s="177"/>
      <c r="Q56" s="167"/>
    </row>
    <row r="57" spans="1:82" x14ac:dyDescent="0.2">
      <c r="A57" s="175"/>
      <c r="B57" s="176"/>
      <c r="C57" s="223" t="s">
        <v>154</v>
      </c>
      <c r="D57" s="224"/>
      <c r="E57" s="178">
        <v>17.3</v>
      </c>
      <c r="F57" s="179"/>
      <c r="G57" s="180"/>
      <c r="H57" s="181"/>
      <c r="I57" s="182"/>
      <c r="J57" s="181"/>
      <c r="K57" s="182"/>
      <c r="M57" s="177" t="s">
        <v>154</v>
      </c>
      <c r="O57" s="177"/>
      <c r="Q57" s="167"/>
    </row>
    <row r="58" spans="1:82" ht="22.5" x14ac:dyDescent="0.2">
      <c r="A58" s="175"/>
      <c r="B58" s="176"/>
      <c r="C58" s="223" t="s">
        <v>155</v>
      </c>
      <c r="D58" s="224"/>
      <c r="E58" s="178">
        <v>46.3</v>
      </c>
      <c r="F58" s="179"/>
      <c r="G58" s="180"/>
      <c r="H58" s="181"/>
      <c r="I58" s="182"/>
      <c r="J58" s="181"/>
      <c r="K58" s="182"/>
      <c r="M58" s="177" t="s">
        <v>155</v>
      </c>
      <c r="O58" s="177"/>
      <c r="Q58" s="167"/>
    </row>
    <row r="59" spans="1:82" x14ac:dyDescent="0.2">
      <c r="A59" s="175"/>
      <c r="B59" s="176"/>
      <c r="C59" s="223" t="s">
        <v>156</v>
      </c>
      <c r="D59" s="224"/>
      <c r="E59" s="178">
        <v>30.85</v>
      </c>
      <c r="F59" s="179"/>
      <c r="G59" s="180"/>
      <c r="H59" s="181"/>
      <c r="I59" s="182"/>
      <c r="J59" s="181"/>
      <c r="K59" s="182"/>
      <c r="M59" s="177" t="s">
        <v>156</v>
      </c>
      <c r="O59" s="177"/>
      <c r="Q59" s="167"/>
    </row>
    <row r="60" spans="1:82" x14ac:dyDescent="0.2">
      <c r="A60" s="168">
        <v>16</v>
      </c>
      <c r="B60" s="169" t="s">
        <v>157</v>
      </c>
      <c r="C60" s="170" t="s">
        <v>158</v>
      </c>
      <c r="D60" s="171" t="s">
        <v>103</v>
      </c>
      <c r="E60" s="172">
        <v>188.89150000000001</v>
      </c>
      <c r="F60" s="172">
        <v>0</v>
      </c>
      <c r="G60" s="173">
        <f>E60*F60</f>
        <v>0</v>
      </c>
      <c r="H60" s="174"/>
      <c r="I60" s="174"/>
      <c r="J60" s="174">
        <v>0</v>
      </c>
      <c r="K60" s="174">
        <f>E60*J60</f>
        <v>0</v>
      </c>
      <c r="Q60" s="167">
        <v>2</v>
      </c>
      <c r="AA60" s="144">
        <v>1</v>
      </c>
      <c r="AB60" s="144">
        <v>1</v>
      </c>
      <c r="AC60" s="144">
        <v>1</v>
      </c>
      <c r="BB60" s="144">
        <v>1</v>
      </c>
      <c r="BC60" s="144">
        <f>IF(BB60=1,G60,0)</f>
        <v>0</v>
      </c>
      <c r="BD60" s="144">
        <f>IF(BB60=2,G60,0)</f>
        <v>0</v>
      </c>
      <c r="BE60" s="144">
        <f>IF(BB60=3,G60,0)</f>
        <v>0</v>
      </c>
      <c r="BF60" s="144">
        <f>IF(BB60=4,G60,0)</f>
        <v>0</v>
      </c>
      <c r="BG60" s="144">
        <f>IF(BB60=5,G60,0)</f>
        <v>0</v>
      </c>
      <c r="CA60" s="144">
        <v>1</v>
      </c>
      <c r="CB60" s="144">
        <v>1</v>
      </c>
      <c r="CC60" s="167"/>
      <c r="CD60" s="167"/>
    </row>
    <row r="61" spans="1:82" x14ac:dyDescent="0.2">
      <c r="A61" s="175"/>
      <c r="B61" s="176"/>
      <c r="C61" s="223" t="s">
        <v>159</v>
      </c>
      <c r="D61" s="224"/>
      <c r="E61" s="178">
        <v>0</v>
      </c>
      <c r="F61" s="179"/>
      <c r="G61" s="180"/>
      <c r="H61" s="181"/>
      <c r="I61" s="182"/>
      <c r="J61" s="181"/>
      <c r="K61" s="182"/>
      <c r="M61" s="177" t="s">
        <v>159</v>
      </c>
      <c r="O61" s="177"/>
      <c r="Q61" s="167"/>
    </row>
    <row r="62" spans="1:82" ht="22.5" x14ac:dyDescent="0.2">
      <c r="A62" s="175"/>
      <c r="B62" s="176"/>
      <c r="C62" s="223" t="s">
        <v>160</v>
      </c>
      <c r="D62" s="224"/>
      <c r="E62" s="178">
        <v>48.277500000000003</v>
      </c>
      <c r="F62" s="179"/>
      <c r="G62" s="180"/>
      <c r="H62" s="181"/>
      <c r="I62" s="182"/>
      <c r="J62" s="181"/>
      <c r="K62" s="182"/>
      <c r="M62" s="177" t="s">
        <v>160</v>
      </c>
      <c r="O62" s="177"/>
      <c r="Q62" s="167"/>
    </row>
    <row r="63" spans="1:82" x14ac:dyDescent="0.2">
      <c r="A63" s="175"/>
      <c r="B63" s="176"/>
      <c r="C63" s="223" t="s">
        <v>161</v>
      </c>
      <c r="D63" s="224"/>
      <c r="E63" s="178">
        <v>40.677</v>
      </c>
      <c r="F63" s="179"/>
      <c r="G63" s="180"/>
      <c r="H63" s="181"/>
      <c r="I63" s="182"/>
      <c r="J63" s="181"/>
      <c r="K63" s="182"/>
      <c r="M63" s="177" t="s">
        <v>161</v>
      </c>
      <c r="O63" s="177"/>
      <c r="Q63" s="167"/>
    </row>
    <row r="64" spans="1:82" x14ac:dyDescent="0.2">
      <c r="A64" s="175"/>
      <c r="B64" s="176"/>
      <c r="C64" s="223" t="s">
        <v>162</v>
      </c>
      <c r="D64" s="224"/>
      <c r="E64" s="178">
        <v>5.6</v>
      </c>
      <c r="F64" s="179"/>
      <c r="G64" s="180"/>
      <c r="H64" s="181"/>
      <c r="I64" s="182"/>
      <c r="J64" s="181"/>
      <c r="K64" s="182"/>
      <c r="M64" s="177" t="s">
        <v>162</v>
      </c>
      <c r="O64" s="177"/>
      <c r="Q64" s="167"/>
    </row>
    <row r="65" spans="1:82" x14ac:dyDescent="0.2">
      <c r="A65" s="175"/>
      <c r="B65" s="176"/>
      <c r="C65" s="223" t="s">
        <v>163</v>
      </c>
      <c r="D65" s="224"/>
      <c r="E65" s="178">
        <v>31.603000000000002</v>
      </c>
      <c r="F65" s="179"/>
      <c r="G65" s="180"/>
      <c r="H65" s="181"/>
      <c r="I65" s="182"/>
      <c r="J65" s="181"/>
      <c r="K65" s="182"/>
      <c r="M65" s="177" t="s">
        <v>163</v>
      </c>
      <c r="O65" s="177"/>
      <c r="Q65" s="167"/>
    </row>
    <row r="66" spans="1:82" x14ac:dyDescent="0.2">
      <c r="A66" s="175"/>
      <c r="B66" s="176"/>
      <c r="C66" s="223" t="s">
        <v>164</v>
      </c>
      <c r="D66" s="224"/>
      <c r="E66" s="178">
        <v>24.672000000000001</v>
      </c>
      <c r="F66" s="179"/>
      <c r="G66" s="180"/>
      <c r="H66" s="181"/>
      <c r="I66" s="182"/>
      <c r="J66" s="181"/>
      <c r="K66" s="182"/>
      <c r="M66" s="177" t="s">
        <v>164</v>
      </c>
      <c r="O66" s="177"/>
      <c r="Q66" s="167"/>
    </row>
    <row r="67" spans="1:82" x14ac:dyDescent="0.2">
      <c r="A67" s="175"/>
      <c r="B67" s="176"/>
      <c r="C67" s="223" t="s">
        <v>165</v>
      </c>
      <c r="D67" s="224"/>
      <c r="E67" s="178">
        <v>9.2639999999999993</v>
      </c>
      <c r="F67" s="179"/>
      <c r="G67" s="180"/>
      <c r="H67" s="181"/>
      <c r="I67" s="182"/>
      <c r="J67" s="181"/>
      <c r="K67" s="182"/>
      <c r="M67" s="177" t="s">
        <v>165</v>
      </c>
      <c r="O67" s="177"/>
      <c r="Q67" s="167"/>
    </row>
    <row r="68" spans="1:82" x14ac:dyDescent="0.2">
      <c r="A68" s="175"/>
      <c r="B68" s="176"/>
      <c r="C68" s="223" t="s">
        <v>166</v>
      </c>
      <c r="D68" s="224"/>
      <c r="E68" s="178">
        <v>22.574000000000002</v>
      </c>
      <c r="F68" s="179"/>
      <c r="G68" s="180"/>
      <c r="H68" s="181"/>
      <c r="I68" s="182"/>
      <c r="J68" s="181"/>
      <c r="K68" s="182"/>
      <c r="M68" s="177" t="s">
        <v>166</v>
      </c>
      <c r="O68" s="177"/>
      <c r="Q68" s="167"/>
    </row>
    <row r="69" spans="1:82" x14ac:dyDescent="0.2">
      <c r="A69" s="175"/>
      <c r="B69" s="176"/>
      <c r="C69" s="223" t="s">
        <v>167</v>
      </c>
      <c r="D69" s="224"/>
      <c r="E69" s="178">
        <v>6.2240000000000002</v>
      </c>
      <c r="F69" s="179"/>
      <c r="G69" s="180"/>
      <c r="H69" s="181"/>
      <c r="I69" s="182"/>
      <c r="J69" s="181"/>
      <c r="K69" s="182"/>
      <c r="M69" s="177" t="s">
        <v>167</v>
      </c>
      <c r="O69" s="177"/>
      <c r="Q69" s="167"/>
    </row>
    <row r="70" spans="1:82" x14ac:dyDescent="0.2">
      <c r="A70" s="183"/>
      <c r="B70" s="184" t="s">
        <v>79</v>
      </c>
      <c r="C70" s="185" t="str">
        <f>CONCATENATE(B53," ",C53)</f>
        <v>61 Úpravy povrchů vnitřní</v>
      </c>
      <c r="D70" s="186"/>
      <c r="E70" s="187"/>
      <c r="F70" s="188"/>
      <c r="G70" s="189">
        <f>SUM(G53:G69)</f>
        <v>0</v>
      </c>
      <c r="H70" s="190"/>
      <c r="I70" s="191">
        <f>SUM(I53:I69)</f>
        <v>0</v>
      </c>
      <c r="J70" s="190"/>
      <c r="K70" s="191">
        <f>SUM(K53:K69)</f>
        <v>0</v>
      </c>
      <c r="Q70" s="167">
        <v>4</v>
      </c>
      <c r="BC70" s="192">
        <f>SUM(BC53:BC69)</f>
        <v>0</v>
      </c>
      <c r="BD70" s="192">
        <f>SUM(BD53:BD69)</f>
        <v>0</v>
      </c>
      <c r="BE70" s="192">
        <f>SUM(BE53:BE69)</f>
        <v>0</v>
      </c>
      <c r="BF70" s="192">
        <f>SUM(BF53:BF69)</f>
        <v>0</v>
      </c>
      <c r="BG70" s="192">
        <f>SUM(BG53:BG69)</f>
        <v>0</v>
      </c>
    </row>
    <row r="71" spans="1:82" x14ac:dyDescent="0.2">
      <c r="A71" s="159" t="s">
        <v>76</v>
      </c>
      <c r="B71" s="160" t="s">
        <v>168</v>
      </c>
      <c r="C71" s="161" t="s">
        <v>169</v>
      </c>
      <c r="D71" s="162"/>
      <c r="E71" s="163"/>
      <c r="F71" s="163"/>
      <c r="G71" s="164"/>
      <c r="H71" s="165"/>
      <c r="I71" s="166"/>
      <c r="J71" s="165"/>
      <c r="K71" s="166"/>
      <c r="Q71" s="167">
        <v>1</v>
      </c>
    </row>
    <row r="72" spans="1:82" x14ac:dyDescent="0.2">
      <c r="A72" s="168">
        <v>17</v>
      </c>
      <c r="B72" s="169" t="s">
        <v>170</v>
      </c>
      <c r="C72" s="170" t="s">
        <v>171</v>
      </c>
      <c r="D72" s="171" t="s">
        <v>103</v>
      </c>
      <c r="E72" s="172">
        <v>74.566000000000003</v>
      </c>
      <c r="F72" s="172">
        <v>0</v>
      </c>
      <c r="G72" s="173">
        <f>E72*F72</f>
        <v>0</v>
      </c>
      <c r="H72" s="174"/>
      <c r="I72" s="174"/>
      <c r="J72" s="174">
        <v>0</v>
      </c>
      <c r="K72" s="174">
        <f>E72*J72</f>
        <v>0</v>
      </c>
      <c r="Q72" s="167">
        <v>2</v>
      </c>
      <c r="AA72" s="144">
        <v>1</v>
      </c>
      <c r="AB72" s="144">
        <v>1</v>
      </c>
      <c r="AC72" s="144">
        <v>1</v>
      </c>
      <c r="BB72" s="144">
        <v>1</v>
      </c>
      <c r="BC72" s="144">
        <f>IF(BB72=1,G72,0)</f>
        <v>0</v>
      </c>
      <c r="BD72" s="144">
        <f>IF(BB72=2,G72,0)</f>
        <v>0</v>
      </c>
      <c r="BE72" s="144">
        <f>IF(BB72=3,G72,0)</f>
        <v>0</v>
      </c>
      <c r="BF72" s="144">
        <f>IF(BB72=4,G72,0)</f>
        <v>0</v>
      </c>
      <c r="BG72" s="144">
        <f>IF(BB72=5,G72,0)</f>
        <v>0</v>
      </c>
      <c r="CA72" s="144">
        <v>1</v>
      </c>
      <c r="CB72" s="144">
        <v>1</v>
      </c>
      <c r="CC72" s="167"/>
      <c r="CD72" s="167"/>
    </row>
    <row r="73" spans="1:82" x14ac:dyDescent="0.2">
      <c r="A73" s="175"/>
      <c r="B73" s="176"/>
      <c r="C73" s="223" t="s">
        <v>172</v>
      </c>
      <c r="D73" s="224"/>
      <c r="E73" s="178">
        <v>60.564</v>
      </c>
      <c r="F73" s="179"/>
      <c r="G73" s="180"/>
      <c r="H73" s="181"/>
      <c r="I73" s="182"/>
      <c r="J73" s="181"/>
      <c r="K73" s="182"/>
      <c r="M73" s="177" t="s">
        <v>172</v>
      </c>
      <c r="O73" s="177"/>
      <c r="Q73" s="167"/>
    </row>
    <row r="74" spans="1:82" x14ac:dyDescent="0.2">
      <c r="A74" s="175"/>
      <c r="B74" s="176"/>
      <c r="C74" s="223" t="s">
        <v>173</v>
      </c>
      <c r="D74" s="224"/>
      <c r="E74" s="178">
        <v>14.002000000000001</v>
      </c>
      <c r="F74" s="179"/>
      <c r="G74" s="180"/>
      <c r="H74" s="181"/>
      <c r="I74" s="182"/>
      <c r="J74" s="181"/>
      <c r="K74" s="182"/>
      <c r="M74" s="177" t="s">
        <v>173</v>
      </c>
      <c r="O74" s="177"/>
      <c r="Q74" s="167"/>
    </row>
    <row r="75" spans="1:82" x14ac:dyDescent="0.2">
      <c r="A75" s="168">
        <v>18</v>
      </c>
      <c r="B75" s="169" t="s">
        <v>174</v>
      </c>
      <c r="C75" s="170" t="s">
        <v>175</v>
      </c>
      <c r="D75" s="171" t="s">
        <v>103</v>
      </c>
      <c r="E75" s="172">
        <v>16.155999999999999</v>
      </c>
      <c r="F75" s="172">
        <v>0</v>
      </c>
      <c r="G75" s="173">
        <f>E75*F75</f>
        <v>0</v>
      </c>
      <c r="H75" s="174"/>
      <c r="I75" s="174"/>
      <c r="J75" s="174">
        <v>0</v>
      </c>
      <c r="K75" s="174">
        <f>E75*J75</f>
        <v>0</v>
      </c>
      <c r="Q75" s="167">
        <v>2</v>
      </c>
      <c r="AA75" s="144">
        <v>1</v>
      </c>
      <c r="AB75" s="144">
        <v>1</v>
      </c>
      <c r="AC75" s="144">
        <v>1</v>
      </c>
      <c r="BB75" s="144">
        <v>1</v>
      </c>
      <c r="BC75" s="144">
        <f>IF(BB75=1,G75,0)</f>
        <v>0</v>
      </c>
      <c r="BD75" s="144">
        <f>IF(BB75=2,G75,0)</f>
        <v>0</v>
      </c>
      <c r="BE75" s="144">
        <f>IF(BB75=3,G75,0)</f>
        <v>0</v>
      </c>
      <c r="BF75" s="144">
        <f>IF(BB75=4,G75,0)</f>
        <v>0</v>
      </c>
      <c r="BG75" s="144">
        <f>IF(BB75=5,G75,0)</f>
        <v>0</v>
      </c>
      <c r="CA75" s="144">
        <v>1</v>
      </c>
      <c r="CB75" s="144">
        <v>1</v>
      </c>
      <c r="CC75" s="167"/>
      <c r="CD75" s="167"/>
    </row>
    <row r="76" spans="1:82" x14ac:dyDescent="0.2">
      <c r="A76" s="175"/>
      <c r="B76" s="176"/>
      <c r="C76" s="223" t="s">
        <v>176</v>
      </c>
      <c r="D76" s="224"/>
      <c r="E76" s="178">
        <v>16.155999999999999</v>
      </c>
      <c r="F76" s="179"/>
      <c r="G76" s="180"/>
      <c r="H76" s="181"/>
      <c r="I76" s="182"/>
      <c r="J76" s="181"/>
      <c r="K76" s="182"/>
      <c r="M76" s="177" t="s">
        <v>176</v>
      </c>
      <c r="O76" s="177"/>
      <c r="Q76" s="167"/>
    </row>
    <row r="77" spans="1:82" x14ac:dyDescent="0.2">
      <c r="A77" s="168">
        <v>19</v>
      </c>
      <c r="B77" s="169" t="s">
        <v>177</v>
      </c>
      <c r="C77" s="170" t="s">
        <v>178</v>
      </c>
      <c r="D77" s="171" t="s">
        <v>103</v>
      </c>
      <c r="E77" s="172">
        <v>99.735299999999995</v>
      </c>
      <c r="F77" s="172">
        <v>0</v>
      </c>
      <c r="G77" s="173">
        <f>E77*F77</f>
        <v>0</v>
      </c>
      <c r="H77" s="174"/>
      <c r="I77" s="174"/>
      <c r="J77" s="174">
        <v>0</v>
      </c>
      <c r="K77" s="174">
        <f>E77*J77</f>
        <v>0</v>
      </c>
      <c r="Q77" s="167">
        <v>2</v>
      </c>
      <c r="AA77" s="144">
        <v>1</v>
      </c>
      <c r="AB77" s="144">
        <v>1</v>
      </c>
      <c r="AC77" s="144">
        <v>1</v>
      </c>
      <c r="BB77" s="144">
        <v>1</v>
      </c>
      <c r="BC77" s="144">
        <f>IF(BB77=1,G77,0)</f>
        <v>0</v>
      </c>
      <c r="BD77" s="144">
        <f>IF(BB77=2,G77,0)</f>
        <v>0</v>
      </c>
      <c r="BE77" s="144">
        <f>IF(BB77=3,G77,0)</f>
        <v>0</v>
      </c>
      <c r="BF77" s="144">
        <f>IF(BB77=4,G77,0)</f>
        <v>0</v>
      </c>
      <c r="BG77" s="144">
        <f>IF(BB77=5,G77,0)</f>
        <v>0</v>
      </c>
      <c r="CA77" s="144">
        <v>1</v>
      </c>
      <c r="CB77" s="144">
        <v>1</v>
      </c>
      <c r="CC77" s="167"/>
      <c r="CD77" s="167"/>
    </row>
    <row r="78" spans="1:82" ht="33.75" x14ac:dyDescent="0.2">
      <c r="A78" s="175"/>
      <c r="B78" s="176"/>
      <c r="C78" s="223" t="s">
        <v>179</v>
      </c>
      <c r="D78" s="224"/>
      <c r="E78" s="178">
        <v>64.926000000000002</v>
      </c>
      <c r="F78" s="179"/>
      <c r="G78" s="180"/>
      <c r="H78" s="181"/>
      <c r="I78" s="182"/>
      <c r="J78" s="181"/>
      <c r="K78" s="182"/>
      <c r="M78" s="177" t="s">
        <v>179</v>
      </c>
      <c r="O78" s="177"/>
      <c r="Q78" s="167"/>
    </row>
    <row r="79" spans="1:82" ht="22.5" x14ac:dyDescent="0.2">
      <c r="A79" s="175"/>
      <c r="B79" s="176"/>
      <c r="C79" s="223" t="s">
        <v>180</v>
      </c>
      <c r="D79" s="224"/>
      <c r="E79" s="178">
        <v>29.804200000000002</v>
      </c>
      <c r="F79" s="179"/>
      <c r="G79" s="180"/>
      <c r="H79" s="181"/>
      <c r="I79" s="182"/>
      <c r="J79" s="181"/>
      <c r="K79" s="182"/>
      <c r="M79" s="177" t="s">
        <v>180</v>
      </c>
      <c r="O79" s="177"/>
      <c r="Q79" s="167"/>
    </row>
    <row r="80" spans="1:82" x14ac:dyDescent="0.2">
      <c r="A80" s="175"/>
      <c r="B80" s="176"/>
      <c r="C80" s="223" t="s">
        <v>181</v>
      </c>
      <c r="D80" s="224"/>
      <c r="E80" s="178">
        <v>5.0049999999999999</v>
      </c>
      <c r="F80" s="179"/>
      <c r="G80" s="180"/>
      <c r="H80" s="181"/>
      <c r="I80" s="182"/>
      <c r="J80" s="181"/>
      <c r="K80" s="182"/>
      <c r="M80" s="177" t="s">
        <v>181</v>
      </c>
      <c r="O80" s="177"/>
      <c r="Q80" s="167"/>
    </row>
    <row r="81" spans="1:82" x14ac:dyDescent="0.2">
      <c r="A81" s="168">
        <v>20</v>
      </c>
      <c r="B81" s="169" t="s">
        <v>182</v>
      </c>
      <c r="C81" s="170" t="s">
        <v>183</v>
      </c>
      <c r="D81" s="171" t="s">
        <v>103</v>
      </c>
      <c r="E81" s="172">
        <v>333</v>
      </c>
      <c r="F81" s="172">
        <v>0</v>
      </c>
      <c r="G81" s="173">
        <f>E81*F81</f>
        <v>0</v>
      </c>
      <c r="H81" s="174"/>
      <c r="I81" s="174"/>
      <c r="J81" s="174">
        <v>0</v>
      </c>
      <c r="K81" s="174">
        <f>E81*J81</f>
        <v>0</v>
      </c>
      <c r="Q81" s="167">
        <v>2</v>
      </c>
      <c r="AA81" s="144">
        <v>1</v>
      </c>
      <c r="AB81" s="144">
        <v>1</v>
      </c>
      <c r="AC81" s="144">
        <v>1</v>
      </c>
      <c r="BB81" s="144">
        <v>1</v>
      </c>
      <c r="BC81" s="144">
        <f>IF(BB81=1,G81,0)</f>
        <v>0</v>
      </c>
      <c r="BD81" s="144">
        <f>IF(BB81=2,G81,0)</f>
        <v>0</v>
      </c>
      <c r="BE81" s="144">
        <f>IF(BB81=3,G81,0)</f>
        <v>0</v>
      </c>
      <c r="BF81" s="144">
        <f>IF(BB81=4,G81,0)</f>
        <v>0</v>
      </c>
      <c r="BG81" s="144">
        <f>IF(BB81=5,G81,0)</f>
        <v>0</v>
      </c>
      <c r="CA81" s="144">
        <v>1</v>
      </c>
      <c r="CB81" s="144">
        <v>1</v>
      </c>
      <c r="CC81" s="167"/>
      <c r="CD81" s="167"/>
    </row>
    <row r="82" spans="1:82" x14ac:dyDescent="0.2">
      <c r="A82" s="175"/>
      <c r="B82" s="176"/>
      <c r="C82" s="223" t="s">
        <v>184</v>
      </c>
      <c r="D82" s="224"/>
      <c r="E82" s="178">
        <v>333</v>
      </c>
      <c r="F82" s="179"/>
      <c r="G82" s="180"/>
      <c r="H82" s="181"/>
      <c r="I82" s="182"/>
      <c r="J82" s="181"/>
      <c r="K82" s="182"/>
      <c r="M82" s="177" t="s">
        <v>184</v>
      </c>
      <c r="O82" s="177"/>
      <c r="Q82" s="167"/>
    </row>
    <row r="83" spans="1:82" x14ac:dyDescent="0.2">
      <c r="A83" s="168">
        <v>21</v>
      </c>
      <c r="B83" s="169" t="s">
        <v>185</v>
      </c>
      <c r="C83" s="170" t="s">
        <v>186</v>
      </c>
      <c r="D83" s="171" t="s">
        <v>103</v>
      </c>
      <c r="E83" s="172">
        <v>432.7353</v>
      </c>
      <c r="F83" s="172">
        <v>0</v>
      </c>
      <c r="G83" s="173">
        <f>E83*F83</f>
        <v>0</v>
      </c>
      <c r="H83" s="174"/>
      <c r="I83" s="174"/>
      <c r="J83" s="174">
        <v>0</v>
      </c>
      <c r="K83" s="174">
        <f>E83*J83</f>
        <v>0</v>
      </c>
      <c r="Q83" s="167">
        <v>2</v>
      </c>
      <c r="AA83" s="144">
        <v>1</v>
      </c>
      <c r="AB83" s="144">
        <v>1</v>
      </c>
      <c r="AC83" s="144">
        <v>1</v>
      </c>
      <c r="BB83" s="144">
        <v>1</v>
      </c>
      <c r="BC83" s="144">
        <f>IF(BB83=1,G83,0)</f>
        <v>0</v>
      </c>
      <c r="BD83" s="144">
        <f>IF(BB83=2,G83,0)</f>
        <v>0</v>
      </c>
      <c r="BE83" s="144">
        <f>IF(BB83=3,G83,0)</f>
        <v>0</v>
      </c>
      <c r="BF83" s="144">
        <f>IF(BB83=4,G83,0)</f>
        <v>0</v>
      </c>
      <c r="BG83" s="144">
        <f>IF(BB83=5,G83,0)</f>
        <v>0</v>
      </c>
      <c r="CA83" s="144">
        <v>1</v>
      </c>
      <c r="CB83" s="144">
        <v>1</v>
      </c>
      <c r="CC83" s="167"/>
      <c r="CD83" s="167"/>
    </row>
    <row r="84" spans="1:82" x14ac:dyDescent="0.2">
      <c r="A84" s="175"/>
      <c r="B84" s="176"/>
      <c r="C84" s="223" t="s">
        <v>184</v>
      </c>
      <c r="D84" s="224"/>
      <c r="E84" s="178">
        <v>333</v>
      </c>
      <c r="F84" s="179"/>
      <c r="G84" s="180"/>
      <c r="H84" s="181"/>
      <c r="I84" s="182"/>
      <c r="J84" s="181"/>
      <c r="K84" s="182"/>
      <c r="M84" s="177" t="s">
        <v>184</v>
      </c>
      <c r="O84" s="177"/>
      <c r="Q84" s="167"/>
    </row>
    <row r="85" spans="1:82" ht="33.75" x14ac:dyDescent="0.2">
      <c r="A85" s="175"/>
      <c r="B85" s="176"/>
      <c r="C85" s="223" t="s">
        <v>179</v>
      </c>
      <c r="D85" s="224"/>
      <c r="E85" s="178">
        <v>64.926000000000002</v>
      </c>
      <c r="F85" s="179"/>
      <c r="G85" s="180"/>
      <c r="H85" s="181"/>
      <c r="I85" s="182"/>
      <c r="J85" s="181"/>
      <c r="K85" s="182"/>
      <c r="M85" s="177" t="s">
        <v>179</v>
      </c>
      <c r="O85" s="177"/>
      <c r="Q85" s="167"/>
    </row>
    <row r="86" spans="1:82" ht="22.5" x14ac:dyDescent="0.2">
      <c r="A86" s="175"/>
      <c r="B86" s="176"/>
      <c r="C86" s="223" t="s">
        <v>180</v>
      </c>
      <c r="D86" s="224"/>
      <c r="E86" s="178">
        <v>29.804200000000002</v>
      </c>
      <c r="F86" s="179"/>
      <c r="G86" s="180"/>
      <c r="H86" s="181"/>
      <c r="I86" s="182"/>
      <c r="J86" s="181"/>
      <c r="K86" s="182"/>
      <c r="M86" s="177" t="s">
        <v>180</v>
      </c>
      <c r="O86" s="177"/>
      <c r="Q86" s="167"/>
    </row>
    <row r="87" spans="1:82" x14ac:dyDescent="0.2">
      <c r="A87" s="175"/>
      <c r="B87" s="176"/>
      <c r="C87" s="223" t="s">
        <v>181</v>
      </c>
      <c r="D87" s="224"/>
      <c r="E87" s="178">
        <v>5.0049999999999999</v>
      </c>
      <c r="F87" s="179"/>
      <c r="G87" s="180"/>
      <c r="H87" s="181"/>
      <c r="I87" s="182"/>
      <c r="J87" s="181"/>
      <c r="K87" s="182"/>
      <c r="M87" s="177" t="s">
        <v>181</v>
      </c>
      <c r="O87" s="177"/>
      <c r="Q87" s="167"/>
    </row>
    <row r="88" spans="1:82" x14ac:dyDescent="0.2">
      <c r="A88" s="168">
        <v>22</v>
      </c>
      <c r="B88" s="169" t="s">
        <v>187</v>
      </c>
      <c r="C88" s="170" t="s">
        <v>188</v>
      </c>
      <c r="D88" s="171" t="s">
        <v>103</v>
      </c>
      <c r="E88" s="172">
        <v>8.25</v>
      </c>
      <c r="F88" s="172">
        <v>0</v>
      </c>
      <c r="G88" s="173">
        <f>E88*F88</f>
        <v>0</v>
      </c>
      <c r="H88" s="174"/>
      <c r="I88" s="174"/>
      <c r="J88" s="174">
        <v>0</v>
      </c>
      <c r="K88" s="174">
        <f>E88*J88</f>
        <v>0</v>
      </c>
      <c r="Q88" s="167">
        <v>2</v>
      </c>
      <c r="AA88" s="144">
        <v>1</v>
      </c>
      <c r="AB88" s="144">
        <v>1</v>
      </c>
      <c r="AC88" s="144">
        <v>1</v>
      </c>
      <c r="BB88" s="144">
        <v>1</v>
      </c>
      <c r="BC88" s="144">
        <f>IF(BB88=1,G88,0)</f>
        <v>0</v>
      </c>
      <c r="BD88" s="144">
        <f>IF(BB88=2,G88,0)</f>
        <v>0</v>
      </c>
      <c r="BE88" s="144">
        <f>IF(BB88=3,G88,0)</f>
        <v>0</v>
      </c>
      <c r="BF88" s="144">
        <f>IF(BB88=4,G88,0)</f>
        <v>0</v>
      </c>
      <c r="BG88" s="144">
        <f>IF(BB88=5,G88,0)</f>
        <v>0</v>
      </c>
      <c r="CA88" s="144">
        <v>1</v>
      </c>
      <c r="CB88" s="144">
        <v>1</v>
      </c>
      <c r="CC88" s="167"/>
      <c r="CD88" s="167"/>
    </row>
    <row r="89" spans="1:82" x14ac:dyDescent="0.2">
      <c r="A89" s="175"/>
      <c r="B89" s="176"/>
      <c r="C89" s="223" t="s">
        <v>189</v>
      </c>
      <c r="D89" s="224"/>
      <c r="E89" s="178">
        <v>8.25</v>
      </c>
      <c r="F89" s="179"/>
      <c r="G89" s="180"/>
      <c r="H89" s="181"/>
      <c r="I89" s="182"/>
      <c r="J89" s="181"/>
      <c r="K89" s="182"/>
      <c r="M89" s="177" t="s">
        <v>189</v>
      </c>
      <c r="O89" s="177"/>
      <c r="Q89" s="167"/>
    </row>
    <row r="90" spans="1:82" x14ac:dyDescent="0.2">
      <c r="A90" s="168">
        <v>23</v>
      </c>
      <c r="B90" s="169" t="s">
        <v>190</v>
      </c>
      <c r="C90" s="170" t="s">
        <v>191</v>
      </c>
      <c r="D90" s="171" t="s">
        <v>103</v>
      </c>
      <c r="E90" s="172">
        <v>8.25</v>
      </c>
      <c r="F90" s="172">
        <v>0</v>
      </c>
      <c r="G90" s="173">
        <f>E90*F90</f>
        <v>0</v>
      </c>
      <c r="H90" s="174"/>
      <c r="I90" s="174"/>
      <c r="J90" s="174">
        <v>0</v>
      </c>
      <c r="K90" s="174">
        <f>E90*J90</f>
        <v>0</v>
      </c>
      <c r="Q90" s="167">
        <v>2</v>
      </c>
      <c r="AA90" s="144">
        <v>1</v>
      </c>
      <c r="AB90" s="144">
        <v>1</v>
      </c>
      <c r="AC90" s="144">
        <v>1</v>
      </c>
      <c r="BB90" s="144">
        <v>1</v>
      </c>
      <c r="BC90" s="144">
        <f>IF(BB90=1,G90,0)</f>
        <v>0</v>
      </c>
      <c r="BD90" s="144">
        <f>IF(BB90=2,G90,0)</f>
        <v>0</v>
      </c>
      <c r="BE90" s="144">
        <f>IF(BB90=3,G90,0)</f>
        <v>0</v>
      </c>
      <c r="BF90" s="144">
        <f>IF(BB90=4,G90,0)</f>
        <v>0</v>
      </c>
      <c r="BG90" s="144">
        <f>IF(BB90=5,G90,0)</f>
        <v>0</v>
      </c>
      <c r="CA90" s="144">
        <v>1</v>
      </c>
      <c r="CB90" s="144">
        <v>1</v>
      </c>
      <c r="CC90" s="167"/>
      <c r="CD90" s="167"/>
    </row>
    <row r="91" spans="1:82" x14ac:dyDescent="0.2">
      <c r="A91" s="175"/>
      <c r="B91" s="176"/>
      <c r="C91" s="223" t="s">
        <v>189</v>
      </c>
      <c r="D91" s="224"/>
      <c r="E91" s="178">
        <v>8.25</v>
      </c>
      <c r="F91" s="179"/>
      <c r="G91" s="180"/>
      <c r="H91" s="181"/>
      <c r="I91" s="182"/>
      <c r="J91" s="181"/>
      <c r="K91" s="182"/>
      <c r="M91" s="177" t="s">
        <v>189</v>
      </c>
      <c r="O91" s="177"/>
      <c r="Q91" s="167"/>
    </row>
    <row r="92" spans="1:82" x14ac:dyDescent="0.2">
      <c r="A92" s="183"/>
      <c r="B92" s="184" t="s">
        <v>79</v>
      </c>
      <c r="C92" s="185" t="str">
        <f>CONCATENATE(B71," ",C71)</f>
        <v>62 Úpravy povrchů vnější</v>
      </c>
      <c r="D92" s="186"/>
      <c r="E92" s="187"/>
      <c r="F92" s="188"/>
      <c r="G92" s="189">
        <f>SUM(G71:G91)</f>
        <v>0</v>
      </c>
      <c r="H92" s="190"/>
      <c r="I92" s="191">
        <f>SUM(I71:I91)</f>
        <v>0</v>
      </c>
      <c r="J92" s="190"/>
      <c r="K92" s="191">
        <f>SUM(K71:K91)</f>
        <v>0</v>
      </c>
      <c r="Q92" s="167">
        <v>4</v>
      </c>
      <c r="BC92" s="192">
        <f>SUM(BC71:BC91)</f>
        <v>0</v>
      </c>
      <c r="BD92" s="192">
        <f>SUM(BD71:BD91)</f>
        <v>0</v>
      </c>
      <c r="BE92" s="192">
        <f>SUM(BE71:BE91)</f>
        <v>0</v>
      </c>
      <c r="BF92" s="192">
        <f>SUM(BF71:BF91)</f>
        <v>0</v>
      </c>
      <c r="BG92" s="192">
        <f>SUM(BG71:BG91)</f>
        <v>0</v>
      </c>
    </row>
    <row r="93" spans="1:82" x14ac:dyDescent="0.2">
      <c r="A93" s="159" t="s">
        <v>76</v>
      </c>
      <c r="B93" s="160" t="s">
        <v>192</v>
      </c>
      <c r="C93" s="161" t="s">
        <v>193</v>
      </c>
      <c r="D93" s="162"/>
      <c r="E93" s="163"/>
      <c r="F93" s="163"/>
      <c r="G93" s="164"/>
      <c r="H93" s="165"/>
      <c r="I93" s="166"/>
      <c r="J93" s="165"/>
      <c r="K93" s="166"/>
      <c r="Q93" s="167">
        <v>1</v>
      </c>
    </row>
    <row r="94" spans="1:82" x14ac:dyDescent="0.2">
      <c r="A94" s="168">
        <v>24</v>
      </c>
      <c r="B94" s="169" t="s">
        <v>194</v>
      </c>
      <c r="C94" s="170" t="s">
        <v>195</v>
      </c>
      <c r="D94" s="171" t="s">
        <v>90</v>
      </c>
      <c r="E94" s="172">
        <v>29.04</v>
      </c>
      <c r="F94" s="172">
        <v>0</v>
      </c>
      <c r="G94" s="173">
        <f>E94*F94</f>
        <v>0</v>
      </c>
      <c r="H94" s="174"/>
      <c r="I94" s="174"/>
      <c r="J94" s="174">
        <v>0</v>
      </c>
      <c r="K94" s="174">
        <f>E94*J94</f>
        <v>0</v>
      </c>
      <c r="Q94" s="167">
        <v>2</v>
      </c>
      <c r="AA94" s="144">
        <v>1</v>
      </c>
      <c r="AB94" s="144">
        <v>1</v>
      </c>
      <c r="AC94" s="144">
        <v>1</v>
      </c>
      <c r="BB94" s="144">
        <v>1</v>
      </c>
      <c r="BC94" s="144">
        <f>IF(BB94=1,G94,0)</f>
        <v>0</v>
      </c>
      <c r="BD94" s="144">
        <f>IF(BB94=2,G94,0)</f>
        <v>0</v>
      </c>
      <c r="BE94" s="144">
        <f>IF(BB94=3,G94,0)</f>
        <v>0</v>
      </c>
      <c r="BF94" s="144">
        <f>IF(BB94=4,G94,0)</f>
        <v>0</v>
      </c>
      <c r="BG94" s="144">
        <f>IF(BB94=5,G94,0)</f>
        <v>0</v>
      </c>
      <c r="CA94" s="144">
        <v>1</v>
      </c>
      <c r="CB94" s="144">
        <v>1</v>
      </c>
      <c r="CC94" s="167"/>
      <c r="CD94" s="167"/>
    </row>
    <row r="95" spans="1:82" x14ac:dyDescent="0.2">
      <c r="A95" s="175"/>
      <c r="B95" s="176"/>
      <c r="C95" s="223" t="s">
        <v>196</v>
      </c>
      <c r="D95" s="224"/>
      <c r="E95" s="178">
        <v>29.04</v>
      </c>
      <c r="F95" s="179"/>
      <c r="G95" s="180"/>
      <c r="H95" s="181"/>
      <c r="I95" s="182"/>
      <c r="J95" s="181"/>
      <c r="K95" s="182"/>
      <c r="M95" s="177" t="s">
        <v>196</v>
      </c>
      <c r="O95" s="177"/>
      <c r="Q95" s="167"/>
    </row>
    <row r="96" spans="1:82" ht="22.5" x14ac:dyDescent="0.2">
      <c r="A96" s="168">
        <v>25</v>
      </c>
      <c r="B96" s="169" t="s">
        <v>197</v>
      </c>
      <c r="C96" s="170" t="s">
        <v>198</v>
      </c>
      <c r="D96" s="171" t="s">
        <v>90</v>
      </c>
      <c r="E96" s="172">
        <v>26.28</v>
      </c>
      <c r="F96" s="172">
        <v>0</v>
      </c>
      <c r="G96" s="173">
        <f>E96*F96</f>
        <v>0</v>
      </c>
      <c r="H96" s="174"/>
      <c r="I96" s="174"/>
      <c r="J96" s="174">
        <v>0</v>
      </c>
      <c r="K96" s="174">
        <f>E96*J96</f>
        <v>0</v>
      </c>
      <c r="Q96" s="167">
        <v>2</v>
      </c>
      <c r="AA96" s="144">
        <v>1</v>
      </c>
      <c r="AB96" s="144">
        <v>0</v>
      </c>
      <c r="AC96" s="144">
        <v>0</v>
      </c>
      <c r="BB96" s="144">
        <v>1</v>
      </c>
      <c r="BC96" s="144">
        <f>IF(BB96=1,G96,0)</f>
        <v>0</v>
      </c>
      <c r="BD96" s="144">
        <f>IF(BB96=2,G96,0)</f>
        <v>0</v>
      </c>
      <c r="BE96" s="144">
        <f>IF(BB96=3,G96,0)</f>
        <v>0</v>
      </c>
      <c r="BF96" s="144">
        <f>IF(BB96=4,G96,0)</f>
        <v>0</v>
      </c>
      <c r="BG96" s="144">
        <f>IF(BB96=5,G96,0)</f>
        <v>0</v>
      </c>
      <c r="CA96" s="144">
        <v>1</v>
      </c>
      <c r="CB96" s="144">
        <v>0</v>
      </c>
      <c r="CC96" s="167"/>
      <c r="CD96" s="167"/>
    </row>
    <row r="97" spans="1:82" x14ac:dyDescent="0.2">
      <c r="A97" s="175"/>
      <c r="B97" s="176"/>
      <c r="C97" s="223" t="s">
        <v>199</v>
      </c>
      <c r="D97" s="224"/>
      <c r="E97" s="178">
        <v>26.28</v>
      </c>
      <c r="F97" s="179"/>
      <c r="G97" s="180"/>
      <c r="H97" s="181"/>
      <c r="I97" s="182"/>
      <c r="J97" s="181"/>
      <c r="K97" s="182"/>
      <c r="M97" s="177" t="s">
        <v>199</v>
      </c>
      <c r="O97" s="177"/>
      <c r="Q97" s="167"/>
    </row>
    <row r="98" spans="1:82" x14ac:dyDescent="0.2">
      <c r="A98" s="168">
        <v>26</v>
      </c>
      <c r="B98" s="169" t="s">
        <v>200</v>
      </c>
      <c r="C98" s="170" t="s">
        <v>201</v>
      </c>
      <c r="D98" s="171" t="s">
        <v>90</v>
      </c>
      <c r="E98" s="172">
        <v>29.04</v>
      </c>
      <c r="F98" s="172">
        <v>0</v>
      </c>
      <c r="G98" s="173">
        <f>E98*F98</f>
        <v>0</v>
      </c>
      <c r="H98" s="174"/>
      <c r="I98" s="174"/>
      <c r="J98" s="174">
        <v>0</v>
      </c>
      <c r="K98" s="174">
        <f>E98*J98</f>
        <v>0</v>
      </c>
      <c r="Q98" s="167">
        <v>2</v>
      </c>
      <c r="AA98" s="144">
        <v>1</v>
      </c>
      <c r="AB98" s="144">
        <v>1</v>
      </c>
      <c r="AC98" s="144">
        <v>1</v>
      </c>
      <c r="BB98" s="144">
        <v>1</v>
      </c>
      <c r="BC98" s="144">
        <f>IF(BB98=1,G98,0)</f>
        <v>0</v>
      </c>
      <c r="BD98" s="144">
        <f>IF(BB98=2,G98,0)</f>
        <v>0</v>
      </c>
      <c r="BE98" s="144">
        <f>IF(BB98=3,G98,0)</f>
        <v>0</v>
      </c>
      <c r="BF98" s="144">
        <f>IF(BB98=4,G98,0)</f>
        <v>0</v>
      </c>
      <c r="BG98" s="144">
        <f>IF(BB98=5,G98,0)</f>
        <v>0</v>
      </c>
      <c r="CA98" s="144">
        <v>1</v>
      </c>
      <c r="CB98" s="144">
        <v>1</v>
      </c>
      <c r="CC98" s="167"/>
      <c r="CD98" s="167"/>
    </row>
    <row r="99" spans="1:82" x14ac:dyDescent="0.2">
      <c r="A99" s="175"/>
      <c r="B99" s="176"/>
      <c r="C99" s="223" t="s">
        <v>196</v>
      </c>
      <c r="D99" s="224"/>
      <c r="E99" s="178">
        <v>29.04</v>
      </c>
      <c r="F99" s="179"/>
      <c r="G99" s="180"/>
      <c r="H99" s="181"/>
      <c r="I99" s="182"/>
      <c r="J99" s="181"/>
      <c r="K99" s="182"/>
      <c r="M99" s="177" t="s">
        <v>196</v>
      </c>
      <c r="O99" s="177"/>
      <c r="Q99" s="167"/>
    </row>
    <row r="100" spans="1:82" x14ac:dyDescent="0.2">
      <c r="A100" s="168">
        <v>27</v>
      </c>
      <c r="B100" s="169" t="s">
        <v>202</v>
      </c>
      <c r="C100" s="170" t="s">
        <v>203</v>
      </c>
      <c r="D100" s="171" t="s">
        <v>90</v>
      </c>
      <c r="E100" s="172">
        <v>26.28</v>
      </c>
      <c r="F100" s="172">
        <v>0</v>
      </c>
      <c r="G100" s="173">
        <f>E100*F100</f>
        <v>0</v>
      </c>
      <c r="H100" s="174"/>
      <c r="I100" s="174"/>
      <c r="J100" s="174">
        <v>0</v>
      </c>
      <c r="K100" s="174">
        <f>E100*J100</f>
        <v>0</v>
      </c>
      <c r="Q100" s="167">
        <v>2</v>
      </c>
      <c r="AA100" s="144">
        <v>1</v>
      </c>
      <c r="AB100" s="144">
        <v>0</v>
      </c>
      <c r="AC100" s="144">
        <v>0</v>
      </c>
      <c r="BB100" s="144">
        <v>1</v>
      </c>
      <c r="BC100" s="144">
        <f>IF(BB100=1,G100,0)</f>
        <v>0</v>
      </c>
      <c r="BD100" s="144">
        <f>IF(BB100=2,G100,0)</f>
        <v>0</v>
      </c>
      <c r="BE100" s="144">
        <f>IF(BB100=3,G100,0)</f>
        <v>0</v>
      </c>
      <c r="BF100" s="144">
        <f>IF(BB100=4,G100,0)</f>
        <v>0</v>
      </c>
      <c r="BG100" s="144">
        <f>IF(BB100=5,G100,0)</f>
        <v>0</v>
      </c>
      <c r="CA100" s="144">
        <v>1</v>
      </c>
      <c r="CB100" s="144">
        <v>0</v>
      </c>
      <c r="CC100" s="167"/>
      <c r="CD100" s="167"/>
    </row>
    <row r="101" spans="1:82" x14ac:dyDescent="0.2">
      <c r="A101" s="175"/>
      <c r="B101" s="176"/>
      <c r="C101" s="223" t="s">
        <v>199</v>
      </c>
      <c r="D101" s="224"/>
      <c r="E101" s="178">
        <v>26.28</v>
      </c>
      <c r="F101" s="179"/>
      <c r="G101" s="180"/>
      <c r="H101" s="181"/>
      <c r="I101" s="182"/>
      <c r="J101" s="181"/>
      <c r="K101" s="182"/>
      <c r="M101" s="177" t="s">
        <v>199</v>
      </c>
      <c r="O101" s="177"/>
      <c r="Q101" s="167"/>
    </row>
    <row r="102" spans="1:82" x14ac:dyDescent="0.2">
      <c r="A102" s="168">
        <v>28</v>
      </c>
      <c r="B102" s="169" t="s">
        <v>204</v>
      </c>
      <c r="C102" s="170" t="s">
        <v>205</v>
      </c>
      <c r="D102" s="171" t="s">
        <v>90</v>
      </c>
      <c r="E102" s="172">
        <v>29.04</v>
      </c>
      <c r="F102" s="172">
        <v>0</v>
      </c>
      <c r="G102" s="173">
        <f>E102*F102</f>
        <v>0</v>
      </c>
      <c r="H102" s="174">
        <v>0</v>
      </c>
      <c r="I102" s="174">
        <f>E102*H102</f>
        <v>0</v>
      </c>
      <c r="J102" s="174">
        <v>0</v>
      </c>
      <c r="K102" s="174">
        <f>E102*J102</f>
        <v>0</v>
      </c>
      <c r="Q102" s="167">
        <v>2</v>
      </c>
      <c r="AA102" s="144">
        <v>1</v>
      </c>
      <c r="AB102" s="144">
        <v>1</v>
      </c>
      <c r="AC102" s="144">
        <v>1</v>
      </c>
      <c r="BB102" s="144">
        <v>1</v>
      </c>
      <c r="BC102" s="144">
        <f>IF(BB102=1,G102,0)</f>
        <v>0</v>
      </c>
      <c r="BD102" s="144">
        <f>IF(BB102=2,G102,0)</f>
        <v>0</v>
      </c>
      <c r="BE102" s="144">
        <f>IF(BB102=3,G102,0)</f>
        <v>0</v>
      </c>
      <c r="BF102" s="144">
        <f>IF(BB102=4,G102,0)</f>
        <v>0</v>
      </c>
      <c r="BG102" s="144">
        <f>IF(BB102=5,G102,0)</f>
        <v>0</v>
      </c>
      <c r="CA102" s="144">
        <v>1</v>
      </c>
      <c r="CB102" s="144">
        <v>1</v>
      </c>
      <c r="CC102" s="167"/>
      <c r="CD102" s="167"/>
    </row>
    <row r="103" spans="1:82" x14ac:dyDescent="0.2">
      <c r="A103" s="175"/>
      <c r="B103" s="176"/>
      <c r="C103" s="223" t="s">
        <v>196</v>
      </c>
      <c r="D103" s="224"/>
      <c r="E103" s="178">
        <v>29.04</v>
      </c>
      <c r="F103" s="179"/>
      <c r="G103" s="180"/>
      <c r="H103" s="181"/>
      <c r="I103" s="182"/>
      <c r="J103" s="181"/>
      <c r="K103" s="182"/>
      <c r="M103" s="177" t="s">
        <v>196</v>
      </c>
      <c r="O103" s="177"/>
      <c r="Q103" s="167"/>
    </row>
    <row r="104" spans="1:82" ht="22.5" x14ac:dyDescent="0.2">
      <c r="A104" s="168">
        <v>29</v>
      </c>
      <c r="B104" s="169" t="s">
        <v>206</v>
      </c>
      <c r="C104" s="170" t="s">
        <v>207</v>
      </c>
      <c r="D104" s="171" t="s">
        <v>208</v>
      </c>
      <c r="E104" s="172">
        <v>1.0745</v>
      </c>
      <c r="F104" s="172">
        <v>0</v>
      </c>
      <c r="G104" s="173">
        <f>E104*F104</f>
        <v>0</v>
      </c>
      <c r="H104" s="174"/>
      <c r="I104" s="174"/>
      <c r="J104" s="174">
        <v>0</v>
      </c>
      <c r="K104" s="174">
        <f>E104*J104</f>
        <v>0</v>
      </c>
      <c r="Q104" s="167">
        <v>2</v>
      </c>
      <c r="AA104" s="144">
        <v>1</v>
      </c>
      <c r="AB104" s="144">
        <v>1</v>
      </c>
      <c r="AC104" s="144">
        <v>1</v>
      </c>
      <c r="BB104" s="144">
        <v>1</v>
      </c>
      <c r="BC104" s="144">
        <f>IF(BB104=1,G104,0)</f>
        <v>0</v>
      </c>
      <c r="BD104" s="144">
        <f>IF(BB104=2,G104,0)</f>
        <v>0</v>
      </c>
      <c r="BE104" s="144">
        <f>IF(BB104=3,G104,0)</f>
        <v>0</v>
      </c>
      <c r="BF104" s="144">
        <f>IF(BB104=4,G104,0)</f>
        <v>0</v>
      </c>
      <c r="BG104" s="144">
        <f>IF(BB104=5,G104,0)</f>
        <v>0</v>
      </c>
      <c r="CA104" s="144">
        <v>1</v>
      </c>
      <c r="CB104" s="144">
        <v>1</v>
      </c>
      <c r="CC104" s="167"/>
      <c r="CD104" s="167"/>
    </row>
    <row r="105" spans="1:82" x14ac:dyDescent="0.2">
      <c r="A105" s="175"/>
      <c r="B105" s="176"/>
      <c r="C105" s="223" t="s">
        <v>209</v>
      </c>
      <c r="D105" s="224"/>
      <c r="E105" s="178">
        <v>1.0745</v>
      </c>
      <c r="F105" s="179"/>
      <c r="G105" s="180"/>
      <c r="H105" s="181"/>
      <c r="I105" s="182"/>
      <c r="J105" s="181"/>
      <c r="K105" s="182"/>
      <c r="M105" s="177" t="s">
        <v>209</v>
      </c>
      <c r="O105" s="177"/>
      <c r="Q105" s="167"/>
    </row>
    <row r="106" spans="1:82" x14ac:dyDescent="0.2">
      <c r="A106" s="168">
        <v>30</v>
      </c>
      <c r="B106" s="169" t="s">
        <v>210</v>
      </c>
      <c r="C106" s="170" t="s">
        <v>211</v>
      </c>
      <c r="D106" s="171" t="s">
        <v>103</v>
      </c>
      <c r="E106" s="172">
        <v>18.45</v>
      </c>
      <c r="F106" s="172">
        <v>0</v>
      </c>
      <c r="G106" s="173">
        <f>E106*F106</f>
        <v>0</v>
      </c>
      <c r="H106" s="174"/>
      <c r="I106" s="174"/>
      <c r="J106" s="174">
        <v>0</v>
      </c>
      <c r="K106" s="174">
        <f>E106*J106</f>
        <v>0</v>
      </c>
      <c r="Q106" s="167">
        <v>2</v>
      </c>
      <c r="AA106" s="144">
        <v>1</v>
      </c>
      <c r="AB106" s="144">
        <v>1</v>
      </c>
      <c r="AC106" s="144">
        <v>1</v>
      </c>
      <c r="BB106" s="144">
        <v>1</v>
      </c>
      <c r="BC106" s="144">
        <f>IF(BB106=1,G106,0)</f>
        <v>0</v>
      </c>
      <c r="BD106" s="144">
        <f>IF(BB106=2,G106,0)</f>
        <v>0</v>
      </c>
      <c r="BE106" s="144">
        <f>IF(BB106=3,G106,0)</f>
        <v>0</v>
      </c>
      <c r="BF106" s="144">
        <f>IF(BB106=4,G106,0)</f>
        <v>0</v>
      </c>
      <c r="BG106" s="144">
        <f>IF(BB106=5,G106,0)</f>
        <v>0</v>
      </c>
      <c r="CA106" s="144">
        <v>1</v>
      </c>
      <c r="CB106" s="144">
        <v>1</v>
      </c>
      <c r="CC106" s="167"/>
      <c r="CD106" s="167"/>
    </row>
    <row r="107" spans="1:82" x14ac:dyDescent="0.2">
      <c r="A107" s="175"/>
      <c r="B107" s="176"/>
      <c r="C107" s="223" t="s">
        <v>212</v>
      </c>
      <c r="D107" s="224"/>
      <c r="E107" s="178">
        <v>18.45</v>
      </c>
      <c r="F107" s="179"/>
      <c r="G107" s="180"/>
      <c r="H107" s="181"/>
      <c r="I107" s="182"/>
      <c r="J107" s="181"/>
      <c r="K107" s="182"/>
      <c r="M107" s="177" t="s">
        <v>212</v>
      </c>
      <c r="O107" s="177"/>
      <c r="Q107" s="167"/>
    </row>
    <row r="108" spans="1:82" x14ac:dyDescent="0.2">
      <c r="A108" s="168">
        <v>31</v>
      </c>
      <c r="B108" s="169" t="s">
        <v>213</v>
      </c>
      <c r="C108" s="170" t="s">
        <v>214</v>
      </c>
      <c r="D108" s="171" t="s">
        <v>135</v>
      </c>
      <c r="E108" s="172">
        <v>134.30000000000001</v>
      </c>
      <c r="F108" s="172">
        <v>0</v>
      </c>
      <c r="G108" s="173">
        <f>E108*F108</f>
        <v>0</v>
      </c>
      <c r="H108" s="174"/>
      <c r="I108" s="174">
        <f>E108*H108</f>
        <v>0</v>
      </c>
      <c r="J108" s="174">
        <v>0</v>
      </c>
      <c r="K108" s="174">
        <f>E108*J108</f>
        <v>0</v>
      </c>
      <c r="Q108" s="167">
        <v>2</v>
      </c>
      <c r="AA108" s="144">
        <v>12</v>
      </c>
      <c r="AB108" s="144">
        <v>0</v>
      </c>
      <c r="AC108" s="144">
        <v>23</v>
      </c>
      <c r="BB108" s="144">
        <v>1</v>
      </c>
      <c r="BC108" s="144">
        <f>IF(BB108=1,G108,0)</f>
        <v>0</v>
      </c>
      <c r="BD108" s="144">
        <f>IF(BB108=2,G108,0)</f>
        <v>0</v>
      </c>
      <c r="BE108" s="144">
        <f>IF(BB108=3,G108,0)</f>
        <v>0</v>
      </c>
      <c r="BF108" s="144">
        <f>IF(BB108=4,G108,0)</f>
        <v>0</v>
      </c>
      <c r="BG108" s="144">
        <f>IF(BB108=5,G108,0)</f>
        <v>0</v>
      </c>
      <c r="CA108" s="144">
        <v>12</v>
      </c>
      <c r="CB108" s="144">
        <v>0</v>
      </c>
      <c r="CC108" s="167"/>
      <c r="CD108" s="167"/>
    </row>
    <row r="109" spans="1:82" x14ac:dyDescent="0.2">
      <c r="A109" s="175"/>
      <c r="B109" s="176"/>
      <c r="C109" s="223" t="s">
        <v>215</v>
      </c>
      <c r="D109" s="224"/>
      <c r="E109" s="178">
        <v>68.2</v>
      </c>
      <c r="F109" s="179"/>
      <c r="G109" s="180"/>
      <c r="H109" s="181"/>
      <c r="I109" s="182"/>
      <c r="J109" s="181"/>
      <c r="K109" s="182"/>
      <c r="M109" s="177" t="s">
        <v>215</v>
      </c>
      <c r="O109" s="177"/>
      <c r="Q109" s="167"/>
    </row>
    <row r="110" spans="1:82" x14ac:dyDescent="0.2">
      <c r="A110" s="175"/>
      <c r="B110" s="176"/>
      <c r="C110" s="223" t="s">
        <v>216</v>
      </c>
      <c r="D110" s="224"/>
      <c r="E110" s="178">
        <v>28.75</v>
      </c>
      <c r="F110" s="179"/>
      <c r="G110" s="180"/>
      <c r="H110" s="181"/>
      <c r="I110" s="182"/>
      <c r="J110" s="181"/>
      <c r="K110" s="182"/>
      <c r="M110" s="177" t="s">
        <v>216</v>
      </c>
      <c r="O110" s="177"/>
      <c r="Q110" s="167"/>
    </row>
    <row r="111" spans="1:82" x14ac:dyDescent="0.2">
      <c r="A111" s="175"/>
      <c r="B111" s="176"/>
      <c r="C111" s="223" t="s">
        <v>217</v>
      </c>
      <c r="D111" s="224"/>
      <c r="E111" s="178">
        <v>37.35</v>
      </c>
      <c r="F111" s="179"/>
      <c r="G111" s="180"/>
      <c r="H111" s="181"/>
      <c r="I111" s="182"/>
      <c r="J111" s="181"/>
      <c r="K111" s="182"/>
      <c r="M111" s="177" t="s">
        <v>217</v>
      </c>
      <c r="O111" s="177"/>
      <c r="Q111" s="167"/>
    </row>
    <row r="112" spans="1:82" x14ac:dyDescent="0.2">
      <c r="A112" s="183"/>
      <c r="B112" s="184" t="s">
        <v>79</v>
      </c>
      <c r="C112" s="185" t="str">
        <f>CONCATENATE(B93," ",C93)</f>
        <v>63 Podlahy a podlahové konstrukce</v>
      </c>
      <c r="D112" s="186"/>
      <c r="E112" s="187"/>
      <c r="F112" s="188"/>
      <c r="G112" s="189">
        <f>SUM(G93:G111)</f>
        <v>0</v>
      </c>
      <c r="H112" s="190"/>
      <c r="I112" s="191">
        <f>SUM(I93:I111)</f>
        <v>0</v>
      </c>
      <c r="J112" s="190"/>
      <c r="K112" s="191">
        <f>SUM(K93:K111)</f>
        <v>0</v>
      </c>
      <c r="Q112" s="167">
        <v>4</v>
      </c>
      <c r="BC112" s="192">
        <f>SUM(BC93:BC111)</f>
        <v>0</v>
      </c>
      <c r="BD112" s="192">
        <f>SUM(BD93:BD111)</f>
        <v>0</v>
      </c>
      <c r="BE112" s="192">
        <f>SUM(BE93:BE111)</f>
        <v>0</v>
      </c>
      <c r="BF112" s="192">
        <f>SUM(BF93:BF111)</f>
        <v>0</v>
      </c>
      <c r="BG112" s="192">
        <f>SUM(BG93:BG111)</f>
        <v>0</v>
      </c>
    </row>
    <row r="113" spans="1:82" x14ac:dyDescent="0.2">
      <c r="A113" s="159" t="s">
        <v>76</v>
      </c>
      <c r="B113" s="160" t="s">
        <v>218</v>
      </c>
      <c r="C113" s="161" t="s">
        <v>219</v>
      </c>
      <c r="D113" s="162"/>
      <c r="E113" s="163"/>
      <c r="F113" s="163"/>
      <c r="G113" s="164"/>
      <c r="H113" s="165"/>
      <c r="I113" s="166"/>
      <c r="J113" s="165"/>
      <c r="K113" s="166"/>
      <c r="Q113" s="167">
        <v>1</v>
      </c>
    </row>
    <row r="114" spans="1:82" x14ac:dyDescent="0.2">
      <c r="A114" s="168">
        <v>32</v>
      </c>
      <c r="B114" s="169" t="s">
        <v>220</v>
      </c>
      <c r="C114" s="170" t="s">
        <v>221</v>
      </c>
      <c r="D114" s="171" t="s">
        <v>135</v>
      </c>
      <c r="E114" s="172">
        <v>134.30000000000001</v>
      </c>
      <c r="F114" s="172">
        <v>0</v>
      </c>
      <c r="G114" s="173">
        <f>E114*F114</f>
        <v>0</v>
      </c>
      <c r="H114" s="174"/>
      <c r="I114" s="174"/>
      <c r="J114" s="174">
        <v>0</v>
      </c>
      <c r="K114" s="174">
        <f>E114*J114</f>
        <v>0</v>
      </c>
      <c r="Q114" s="167">
        <v>2</v>
      </c>
      <c r="AA114" s="144">
        <v>1</v>
      </c>
      <c r="AB114" s="144">
        <v>1</v>
      </c>
      <c r="AC114" s="144">
        <v>1</v>
      </c>
      <c r="BB114" s="144">
        <v>1</v>
      </c>
      <c r="BC114" s="144">
        <f>IF(BB114=1,G114,0)</f>
        <v>0</v>
      </c>
      <c r="BD114" s="144">
        <f>IF(BB114=2,G114,0)</f>
        <v>0</v>
      </c>
      <c r="BE114" s="144">
        <f>IF(BB114=3,G114,0)</f>
        <v>0</v>
      </c>
      <c r="BF114" s="144">
        <f>IF(BB114=4,G114,0)</f>
        <v>0</v>
      </c>
      <c r="BG114" s="144">
        <f>IF(BB114=5,G114,0)</f>
        <v>0</v>
      </c>
      <c r="CA114" s="144">
        <v>1</v>
      </c>
      <c r="CB114" s="144">
        <v>1</v>
      </c>
      <c r="CC114" s="167"/>
      <c r="CD114" s="167"/>
    </row>
    <row r="115" spans="1:82" x14ac:dyDescent="0.2">
      <c r="A115" s="175"/>
      <c r="B115" s="176"/>
      <c r="C115" s="223" t="s">
        <v>215</v>
      </c>
      <c r="D115" s="224"/>
      <c r="E115" s="178">
        <v>68.2</v>
      </c>
      <c r="F115" s="179"/>
      <c r="G115" s="180"/>
      <c r="H115" s="181"/>
      <c r="I115" s="182"/>
      <c r="J115" s="181"/>
      <c r="K115" s="182"/>
      <c r="M115" s="177" t="s">
        <v>215</v>
      </c>
      <c r="O115" s="177"/>
      <c r="Q115" s="167"/>
    </row>
    <row r="116" spans="1:82" x14ac:dyDescent="0.2">
      <c r="A116" s="175"/>
      <c r="B116" s="176"/>
      <c r="C116" s="223" t="s">
        <v>216</v>
      </c>
      <c r="D116" s="224"/>
      <c r="E116" s="178">
        <v>28.75</v>
      </c>
      <c r="F116" s="179"/>
      <c r="G116" s="180"/>
      <c r="H116" s="181"/>
      <c r="I116" s="182"/>
      <c r="J116" s="181"/>
      <c r="K116" s="182"/>
      <c r="M116" s="177" t="s">
        <v>216</v>
      </c>
      <c r="O116" s="177"/>
      <c r="Q116" s="167"/>
    </row>
    <row r="117" spans="1:82" x14ac:dyDescent="0.2">
      <c r="A117" s="175"/>
      <c r="B117" s="176"/>
      <c r="C117" s="223" t="s">
        <v>217</v>
      </c>
      <c r="D117" s="224"/>
      <c r="E117" s="178">
        <v>37.35</v>
      </c>
      <c r="F117" s="179"/>
      <c r="G117" s="180"/>
      <c r="H117" s="181"/>
      <c r="I117" s="182"/>
      <c r="J117" s="181"/>
      <c r="K117" s="182"/>
      <c r="M117" s="177" t="s">
        <v>217</v>
      </c>
      <c r="O117" s="177"/>
      <c r="Q117" s="167"/>
    </row>
    <row r="118" spans="1:82" x14ac:dyDescent="0.2">
      <c r="A118" s="183"/>
      <c r="B118" s="184" t="s">
        <v>79</v>
      </c>
      <c r="C118" s="185" t="str">
        <f>CONCATENATE(B113," ",C113)</f>
        <v>91 Doplňující práce na komunikaci</v>
      </c>
      <c r="D118" s="186"/>
      <c r="E118" s="187"/>
      <c r="F118" s="188"/>
      <c r="G118" s="189">
        <f>SUM(G113:G117)</f>
        <v>0</v>
      </c>
      <c r="H118" s="190"/>
      <c r="I118" s="191">
        <f>SUM(I113:I117)</f>
        <v>0</v>
      </c>
      <c r="J118" s="190"/>
      <c r="K118" s="191">
        <f>SUM(K113:K117)</f>
        <v>0</v>
      </c>
      <c r="Q118" s="167">
        <v>4</v>
      </c>
      <c r="BC118" s="192">
        <f>SUM(BC113:BC117)</f>
        <v>0</v>
      </c>
      <c r="BD118" s="192">
        <f>SUM(BD113:BD117)</f>
        <v>0</v>
      </c>
      <c r="BE118" s="192">
        <f>SUM(BE113:BE117)</f>
        <v>0</v>
      </c>
      <c r="BF118" s="192">
        <f>SUM(BF113:BF117)</f>
        <v>0</v>
      </c>
      <c r="BG118" s="192">
        <f>SUM(BG113:BG117)</f>
        <v>0</v>
      </c>
    </row>
    <row r="119" spans="1:82" x14ac:dyDescent="0.2">
      <c r="A119" s="159" t="s">
        <v>76</v>
      </c>
      <c r="B119" s="160" t="s">
        <v>222</v>
      </c>
      <c r="C119" s="161" t="s">
        <v>223</v>
      </c>
      <c r="D119" s="162"/>
      <c r="E119" s="163"/>
      <c r="F119" s="163"/>
      <c r="G119" s="164"/>
      <c r="H119" s="165"/>
      <c r="I119" s="166"/>
      <c r="J119" s="165"/>
      <c r="K119" s="166"/>
      <c r="Q119" s="167">
        <v>1</v>
      </c>
    </row>
    <row r="120" spans="1:82" x14ac:dyDescent="0.2">
      <c r="A120" s="168">
        <v>33</v>
      </c>
      <c r="B120" s="169" t="s">
        <v>224</v>
      </c>
      <c r="C120" s="170" t="s">
        <v>225</v>
      </c>
      <c r="D120" s="171" t="s">
        <v>103</v>
      </c>
      <c r="E120" s="172">
        <v>744.67499999999995</v>
      </c>
      <c r="F120" s="172">
        <v>0</v>
      </c>
      <c r="G120" s="173">
        <f>E120*F120</f>
        <v>0</v>
      </c>
      <c r="H120" s="174"/>
      <c r="I120" s="174">
        <f>E120*H120</f>
        <v>0</v>
      </c>
      <c r="J120" s="174">
        <v>0</v>
      </c>
      <c r="K120" s="174">
        <f>E120*J120</f>
        <v>0</v>
      </c>
      <c r="Q120" s="167">
        <v>2</v>
      </c>
      <c r="AA120" s="144">
        <v>1</v>
      </c>
      <c r="AB120" s="144">
        <v>1</v>
      </c>
      <c r="AC120" s="144">
        <v>1</v>
      </c>
      <c r="BB120" s="144">
        <v>1</v>
      </c>
      <c r="BC120" s="144">
        <f>IF(BB120=1,G120,0)</f>
        <v>0</v>
      </c>
      <c r="BD120" s="144">
        <f>IF(BB120=2,G120,0)</f>
        <v>0</v>
      </c>
      <c r="BE120" s="144">
        <f>IF(BB120=3,G120,0)</f>
        <v>0</v>
      </c>
      <c r="BF120" s="144">
        <f>IF(BB120=4,G120,0)</f>
        <v>0</v>
      </c>
      <c r="BG120" s="144">
        <f>IF(BB120=5,G120,0)</f>
        <v>0</v>
      </c>
      <c r="CA120" s="144">
        <v>1</v>
      </c>
      <c r="CB120" s="144">
        <v>1</v>
      </c>
      <c r="CC120" s="167"/>
      <c r="CD120" s="167"/>
    </row>
    <row r="121" spans="1:82" x14ac:dyDescent="0.2">
      <c r="A121" s="175"/>
      <c r="B121" s="176"/>
      <c r="C121" s="223" t="s">
        <v>226</v>
      </c>
      <c r="D121" s="224"/>
      <c r="E121" s="178">
        <v>259.33</v>
      </c>
      <c r="F121" s="179"/>
      <c r="G121" s="180"/>
      <c r="H121" s="181"/>
      <c r="I121" s="182"/>
      <c r="J121" s="181"/>
      <c r="K121" s="182"/>
      <c r="M121" s="177" t="s">
        <v>226</v>
      </c>
      <c r="O121" s="177"/>
      <c r="Q121" s="167"/>
    </row>
    <row r="122" spans="1:82" x14ac:dyDescent="0.2">
      <c r="A122" s="175"/>
      <c r="B122" s="176"/>
      <c r="C122" s="223" t="s">
        <v>227</v>
      </c>
      <c r="D122" s="224"/>
      <c r="E122" s="178">
        <v>144.76</v>
      </c>
      <c r="F122" s="179"/>
      <c r="G122" s="180"/>
      <c r="H122" s="181"/>
      <c r="I122" s="182"/>
      <c r="J122" s="181"/>
      <c r="K122" s="182"/>
      <c r="M122" s="177" t="s">
        <v>227</v>
      </c>
      <c r="O122" s="177"/>
      <c r="Q122" s="167"/>
    </row>
    <row r="123" spans="1:82" x14ac:dyDescent="0.2">
      <c r="A123" s="175"/>
      <c r="B123" s="176"/>
      <c r="C123" s="223" t="s">
        <v>228</v>
      </c>
      <c r="D123" s="224"/>
      <c r="E123" s="178">
        <v>172.07499999999999</v>
      </c>
      <c r="F123" s="179"/>
      <c r="G123" s="180"/>
      <c r="H123" s="181"/>
      <c r="I123" s="182"/>
      <c r="J123" s="181"/>
      <c r="K123" s="182"/>
      <c r="M123" s="177" t="s">
        <v>228</v>
      </c>
      <c r="O123" s="177"/>
      <c r="Q123" s="167"/>
    </row>
    <row r="124" spans="1:82" x14ac:dyDescent="0.2">
      <c r="A124" s="175"/>
      <c r="B124" s="176"/>
      <c r="C124" s="223" t="s">
        <v>229</v>
      </c>
      <c r="D124" s="224"/>
      <c r="E124" s="178">
        <v>12.75</v>
      </c>
      <c r="F124" s="179"/>
      <c r="G124" s="180"/>
      <c r="H124" s="181"/>
      <c r="I124" s="182"/>
      <c r="J124" s="181"/>
      <c r="K124" s="182"/>
      <c r="M124" s="177" t="s">
        <v>229</v>
      </c>
      <c r="O124" s="177"/>
      <c r="Q124" s="167"/>
    </row>
    <row r="125" spans="1:82" x14ac:dyDescent="0.2">
      <c r="A125" s="175"/>
      <c r="B125" s="176"/>
      <c r="C125" s="223" t="s">
        <v>230</v>
      </c>
      <c r="D125" s="224"/>
      <c r="E125" s="178">
        <v>155.76</v>
      </c>
      <c r="F125" s="179"/>
      <c r="G125" s="180"/>
      <c r="H125" s="181"/>
      <c r="I125" s="182"/>
      <c r="J125" s="181"/>
      <c r="K125" s="182"/>
      <c r="M125" s="177" t="s">
        <v>230</v>
      </c>
      <c r="O125" s="177"/>
      <c r="Q125" s="167"/>
    </row>
    <row r="126" spans="1:82" x14ac:dyDescent="0.2">
      <c r="A126" s="168">
        <v>34</v>
      </c>
      <c r="B126" s="169" t="s">
        <v>231</v>
      </c>
      <c r="C126" s="170" t="s">
        <v>232</v>
      </c>
      <c r="D126" s="171" t="s">
        <v>103</v>
      </c>
      <c r="E126" s="172">
        <v>1489.35</v>
      </c>
      <c r="F126" s="172">
        <v>0</v>
      </c>
      <c r="G126" s="173">
        <f>E126*F126</f>
        <v>0</v>
      </c>
      <c r="H126" s="174"/>
      <c r="I126" s="174">
        <f>E126*H126</f>
        <v>0</v>
      </c>
      <c r="J126" s="174">
        <v>0</v>
      </c>
      <c r="K126" s="174">
        <f>E126*J126</f>
        <v>0</v>
      </c>
      <c r="Q126" s="167">
        <v>2</v>
      </c>
      <c r="AA126" s="144">
        <v>1</v>
      </c>
      <c r="AB126" s="144">
        <v>1</v>
      </c>
      <c r="AC126" s="144">
        <v>1</v>
      </c>
      <c r="BB126" s="144">
        <v>1</v>
      </c>
      <c r="BC126" s="144">
        <f>IF(BB126=1,G126,0)</f>
        <v>0</v>
      </c>
      <c r="BD126" s="144">
        <f>IF(BB126=2,G126,0)</f>
        <v>0</v>
      </c>
      <c r="BE126" s="144">
        <f>IF(BB126=3,G126,0)</f>
        <v>0</v>
      </c>
      <c r="BF126" s="144">
        <f>IF(BB126=4,G126,0)</f>
        <v>0</v>
      </c>
      <c r="BG126" s="144">
        <f>IF(BB126=5,G126,0)</f>
        <v>0</v>
      </c>
      <c r="CA126" s="144">
        <v>1</v>
      </c>
      <c r="CB126" s="144">
        <v>1</v>
      </c>
      <c r="CC126" s="167"/>
      <c r="CD126" s="167"/>
    </row>
    <row r="127" spans="1:82" x14ac:dyDescent="0.2">
      <c r="A127" s="175"/>
      <c r="B127" s="176"/>
      <c r="C127" s="223" t="s">
        <v>233</v>
      </c>
      <c r="D127" s="224"/>
      <c r="E127" s="178">
        <v>1489.35</v>
      </c>
      <c r="F127" s="179"/>
      <c r="G127" s="180"/>
      <c r="H127" s="181"/>
      <c r="I127" s="182"/>
      <c r="J127" s="181"/>
      <c r="K127" s="182"/>
      <c r="M127" s="177" t="s">
        <v>233</v>
      </c>
      <c r="O127" s="177"/>
      <c r="Q127" s="167"/>
    </row>
    <row r="128" spans="1:82" x14ac:dyDescent="0.2">
      <c r="A128" s="168">
        <v>35</v>
      </c>
      <c r="B128" s="169" t="s">
        <v>234</v>
      </c>
      <c r="C128" s="170" t="s">
        <v>235</v>
      </c>
      <c r="D128" s="171" t="s">
        <v>103</v>
      </c>
      <c r="E128" s="172">
        <v>744.67499999999995</v>
      </c>
      <c r="F128" s="172">
        <v>0</v>
      </c>
      <c r="G128" s="173">
        <f>E128*F128</f>
        <v>0</v>
      </c>
      <c r="H128" s="174">
        <v>0</v>
      </c>
      <c r="I128" s="174">
        <f>E128*H128</f>
        <v>0</v>
      </c>
      <c r="J128" s="174">
        <v>0</v>
      </c>
      <c r="K128" s="174">
        <f>E128*J128</f>
        <v>0</v>
      </c>
      <c r="Q128" s="167">
        <v>2</v>
      </c>
      <c r="AA128" s="144">
        <v>1</v>
      </c>
      <c r="AB128" s="144">
        <v>1</v>
      </c>
      <c r="AC128" s="144">
        <v>1</v>
      </c>
      <c r="BB128" s="144">
        <v>1</v>
      </c>
      <c r="BC128" s="144">
        <f>IF(BB128=1,G128,0)</f>
        <v>0</v>
      </c>
      <c r="BD128" s="144">
        <f>IF(BB128=2,G128,0)</f>
        <v>0</v>
      </c>
      <c r="BE128" s="144">
        <f>IF(BB128=3,G128,0)</f>
        <v>0</v>
      </c>
      <c r="BF128" s="144">
        <f>IF(BB128=4,G128,0)</f>
        <v>0</v>
      </c>
      <c r="BG128" s="144">
        <f>IF(BB128=5,G128,0)</f>
        <v>0</v>
      </c>
      <c r="CA128" s="144">
        <v>1</v>
      </c>
      <c r="CB128" s="144">
        <v>1</v>
      </c>
      <c r="CC128" s="167"/>
      <c r="CD128" s="167"/>
    </row>
    <row r="129" spans="1:82" x14ac:dyDescent="0.2">
      <c r="A129" s="183"/>
      <c r="B129" s="184" t="s">
        <v>79</v>
      </c>
      <c r="C129" s="185" t="str">
        <f>CONCATENATE(B119," ",C119)</f>
        <v>94 Lešení a stavební výtahy</v>
      </c>
      <c r="D129" s="186"/>
      <c r="E129" s="187"/>
      <c r="F129" s="188"/>
      <c r="G129" s="189">
        <f>SUM(G119:G128)</f>
        <v>0</v>
      </c>
      <c r="H129" s="190"/>
      <c r="I129" s="191">
        <f>SUM(I119:I128)</f>
        <v>0</v>
      </c>
      <c r="J129" s="190"/>
      <c r="K129" s="191">
        <f>SUM(K119:K128)</f>
        <v>0</v>
      </c>
      <c r="Q129" s="167">
        <v>4</v>
      </c>
      <c r="BC129" s="192">
        <f>SUM(BC119:BC128)</f>
        <v>0</v>
      </c>
      <c r="BD129" s="192">
        <f>SUM(BD119:BD128)</f>
        <v>0</v>
      </c>
      <c r="BE129" s="192">
        <f>SUM(BE119:BE128)</f>
        <v>0</v>
      </c>
      <c r="BF129" s="192">
        <f>SUM(BF119:BF128)</f>
        <v>0</v>
      </c>
      <c r="BG129" s="192">
        <f>SUM(BG119:BG128)</f>
        <v>0</v>
      </c>
    </row>
    <row r="130" spans="1:82" x14ac:dyDescent="0.2">
      <c r="A130" s="159" t="s">
        <v>76</v>
      </c>
      <c r="B130" s="160" t="s">
        <v>236</v>
      </c>
      <c r="C130" s="161" t="s">
        <v>237</v>
      </c>
      <c r="D130" s="162"/>
      <c r="E130" s="163"/>
      <c r="F130" s="163"/>
      <c r="G130" s="164"/>
      <c r="H130" s="165"/>
      <c r="I130" s="166"/>
      <c r="J130" s="165"/>
      <c r="K130" s="166"/>
      <c r="Q130" s="167">
        <v>1</v>
      </c>
    </row>
    <row r="131" spans="1:82" x14ac:dyDescent="0.2">
      <c r="A131" s="168">
        <v>36</v>
      </c>
      <c r="B131" s="169" t="s">
        <v>238</v>
      </c>
      <c r="C131" s="170" t="s">
        <v>239</v>
      </c>
      <c r="D131" s="171" t="s">
        <v>103</v>
      </c>
      <c r="E131" s="172">
        <v>635.87750000000005</v>
      </c>
      <c r="F131" s="172">
        <v>0</v>
      </c>
      <c r="G131" s="173">
        <f>E131*F131</f>
        <v>0</v>
      </c>
      <c r="H131" s="174">
        <v>0</v>
      </c>
      <c r="I131" s="174">
        <f>E131*H131</f>
        <v>0</v>
      </c>
      <c r="J131" s="174">
        <v>0</v>
      </c>
      <c r="K131" s="174">
        <f>E131*J131</f>
        <v>0</v>
      </c>
      <c r="Q131" s="167">
        <v>2</v>
      </c>
      <c r="AA131" s="144">
        <v>12</v>
      </c>
      <c r="AB131" s="144">
        <v>0</v>
      </c>
      <c r="AC131" s="144">
        <v>16</v>
      </c>
      <c r="BB131" s="144">
        <v>1</v>
      </c>
      <c r="BC131" s="144">
        <f>IF(BB131=1,G131,0)</f>
        <v>0</v>
      </c>
      <c r="BD131" s="144">
        <f>IF(BB131=2,G131,0)</f>
        <v>0</v>
      </c>
      <c r="BE131" s="144">
        <f>IF(BB131=3,G131,0)</f>
        <v>0</v>
      </c>
      <c r="BF131" s="144">
        <f>IF(BB131=4,G131,0)</f>
        <v>0</v>
      </c>
      <c r="BG131" s="144">
        <f>IF(BB131=5,G131,0)</f>
        <v>0</v>
      </c>
      <c r="CA131" s="144">
        <v>12</v>
      </c>
      <c r="CB131" s="144">
        <v>0</v>
      </c>
      <c r="CC131" s="167"/>
      <c r="CD131" s="167"/>
    </row>
    <row r="132" spans="1:82" x14ac:dyDescent="0.2">
      <c r="A132" s="175"/>
      <c r="B132" s="176"/>
      <c r="C132" s="223" t="s">
        <v>240</v>
      </c>
      <c r="D132" s="224"/>
      <c r="E132" s="178">
        <v>298.41000000000003</v>
      </c>
      <c r="F132" s="179"/>
      <c r="G132" s="180"/>
      <c r="H132" s="181"/>
      <c r="I132" s="182"/>
      <c r="J132" s="181"/>
      <c r="K132" s="182"/>
      <c r="M132" s="177" t="s">
        <v>240</v>
      </c>
      <c r="O132" s="177"/>
      <c r="Q132" s="167"/>
    </row>
    <row r="133" spans="1:82" x14ac:dyDescent="0.2">
      <c r="A133" s="175"/>
      <c r="B133" s="176"/>
      <c r="C133" s="223" t="s">
        <v>241</v>
      </c>
      <c r="D133" s="224"/>
      <c r="E133" s="178">
        <v>337.46749999999997</v>
      </c>
      <c r="F133" s="179"/>
      <c r="G133" s="180"/>
      <c r="H133" s="181"/>
      <c r="I133" s="182"/>
      <c r="J133" s="181"/>
      <c r="K133" s="182"/>
      <c r="M133" s="177" t="s">
        <v>241</v>
      </c>
      <c r="O133" s="177"/>
      <c r="Q133" s="167"/>
    </row>
    <row r="134" spans="1:82" x14ac:dyDescent="0.2">
      <c r="A134" s="183"/>
      <c r="B134" s="184" t="s">
        <v>79</v>
      </c>
      <c r="C134" s="185" t="str">
        <f>CONCATENATE(B130," ",C130)</f>
        <v>95 Dokončovací konstrukce na pozemních stavbách</v>
      </c>
      <c r="D134" s="186"/>
      <c r="E134" s="187"/>
      <c r="F134" s="188"/>
      <c r="G134" s="189">
        <f>SUM(G130:G133)</f>
        <v>0</v>
      </c>
      <c r="H134" s="190"/>
      <c r="I134" s="191">
        <f>SUM(I130:I133)</f>
        <v>0</v>
      </c>
      <c r="J134" s="190"/>
      <c r="K134" s="191">
        <f>SUM(K130:K133)</f>
        <v>0</v>
      </c>
      <c r="Q134" s="167">
        <v>4</v>
      </c>
      <c r="BC134" s="192">
        <f>SUM(BC130:BC133)</f>
        <v>0</v>
      </c>
      <c r="BD134" s="192">
        <f>SUM(BD130:BD133)</f>
        <v>0</v>
      </c>
      <c r="BE134" s="192">
        <f>SUM(BE130:BE133)</f>
        <v>0</v>
      </c>
      <c r="BF134" s="192">
        <f>SUM(BF130:BF133)</f>
        <v>0</v>
      </c>
      <c r="BG134" s="192">
        <f>SUM(BG130:BG133)</f>
        <v>0</v>
      </c>
    </row>
    <row r="135" spans="1:82" x14ac:dyDescent="0.2">
      <c r="A135" s="159" t="s">
        <v>76</v>
      </c>
      <c r="B135" s="160" t="s">
        <v>242</v>
      </c>
      <c r="C135" s="161" t="s">
        <v>243</v>
      </c>
      <c r="D135" s="162"/>
      <c r="E135" s="163"/>
      <c r="F135" s="163"/>
      <c r="G135" s="164"/>
      <c r="H135" s="165"/>
      <c r="I135" s="166"/>
      <c r="J135" s="165"/>
      <c r="K135" s="166"/>
      <c r="Q135" s="167">
        <v>1</v>
      </c>
    </row>
    <row r="136" spans="1:82" x14ac:dyDescent="0.2">
      <c r="A136" s="168">
        <v>37</v>
      </c>
      <c r="B136" s="169" t="s">
        <v>244</v>
      </c>
      <c r="C136" s="170" t="s">
        <v>245</v>
      </c>
      <c r="D136" s="171" t="s">
        <v>103</v>
      </c>
      <c r="E136" s="172">
        <v>146</v>
      </c>
      <c r="F136" s="172">
        <v>0</v>
      </c>
      <c r="G136" s="173">
        <f>E136*F136</f>
        <v>0</v>
      </c>
      <c r="H136" s="174">
        <v>0</v>
      </c>
      <c r="I136" s="174">
        <f>E136*H136</f>
        <v>0</v>
      </c>
      <c r="J136" s="174">
        <v>-0.16</v>
      </c>
      <c r="K136" s="174">
        <f>E136*J136</f>
        <v>-23.36</v>
      </c>
      <c r="Q136" s="167">
        <v>2</v>
      </c>
      <c r="AA136" s="144">
        <v>1</v>
      </c>
      <c r="AB136" s="144">
        <v>0</v>
      </c>
      <c r="AC136" s="144">
        <v>0</v>
      </c>
      <c r="BB136" s="144">
        <v>1</v>
      </c>
      <c r="BC136" s="144">
        <f>IF(BB136=1,G136,0)</f>
        <v>0</v>
      </c>
      <c r="BD136" s="144">
        <f>IF(BB136=2,G136,0)</f>
        <v>0</v>
      </c>
      <c r="BE136" s="144">
        <f>IF(BB136=3,G136,0)</f>
        <v>0</v>
      </c>
      <c r="BF136" s="144">
        <f>IF(BB136=4,G136,0)</f>
        <v>0</v>
      </c>
      <c r="BG136" s="144">
        <f>IF(BB136=5,G136,0)</f>
        <v>0</v>
      </c>
      <c r="CA136" s="144">
        <v>1</v>
      </c>
      <c r="CB136" s="144">
        <v>0</v>
      </c>
      <c r="CC136" s="167"/>
      <c r="CD136" s="167"/>
    </row>
    <row r="137" spans="1:82" x14ac:dyDescent="0.2">
      <c r="A137" s="175"/>
      <c r="B137" s="176"/>
      <c r="C137" s="223" t="s">
        <v>246</v>
      </c>
      <c r="D137" s="224"/>
      <c r="E137" s="178">
        <v>146</v>
      </c>
      <c r="F137" s="179"/>
      <c r="G137" s="180"/>
      <c r="H137" s="181"/>
      <c r="I137" s="182"/>
      <c r="J137" s="181"/>
      <c r="K137" s="182"/>
      <c r="M137" s="177" t="s">
        <v>246</v>
      </c>
      <c r="O137" s="177"/>
      <c r="Q137" s="167"/>
    </row>
    <row r="138" spans="1:82" x14ac:dyDescent="0.2">
      <c r="A138" s="168">
        <v>38</v>
      </c>
      <c r="B138" s="169" t="s">
        <v>247</v>
      </c>
      <c r="C138" s="170" t="s">
        <v>248</v>
      </c>
      <c r="D138" s="171" t="s">
        <v>103</v>
      </c>
      <c r="E138" s="172">
        <v>388</v>
      </c>
      <c r="F138" s="172">
        <v>0</v>
      </c>
      <c r="G138" s="173">
        <f>E138*F138</f>
        <v>0</v>
      </c>
      <c r="H138" s="174">
        <v>0</v>
      </c>
      <c r="I138" s="174">
        <f>E138*H138</f>
        <v>0</v>
      </c>
      <c r="J138" s="174">
        <v>-0.22500000000000001</v>
      </c>
      <c r="K138" s="174">
        <f>E138*J138</f>
        <v>-87.3</v>
      </c>
      <c r="Q138" s="167">
        <v>2</v>
      </c>
      <c r="AA138" s="144">
        <v>1</v>
      </c>
      <c r="AB138" s="144">
        <v>1</v>
      </c>
      <c r="AC138" s="144">
        <v>1</v>
      </c>
      <c r="BB138" s="144">
        <v>1</v>
      </c>
      <c r="BC138" s="144">
        <f>IF(BB138=1,G138,0)</f>
        <v>0</v>
      </c>
      <c r="BD138" s="144">
        <f>IF(BB138=2,G138,0)</f>
        <v>0</v>
      </c>
      <c r="BE138" s="144">
        <f>IF(BB138=3,G138,0)</f>
        <v>0</v>
      </c>
      <c r="BF138" s="144">
        <f>IF(BB138=4,G138,0)</f>
        <v>0</v>
      </c>
      <c r="BG138" s="144">
        <f>IF(BB138=5,G138,0)</f>
        <v>0</v>
      </c>
      <c r="CA138" s="144">
        <v>1</v>
      </c>
      <c r="CB138" s="144">
        <v>1</v>
      </c>
      <c r="CC138" s="167"/>
      <c r="CD138" s="167"/>
    </row>
    <row r="139" spans="1:82" x14ac:dyDescent="0.2">
      <c r="A139" s="175"/>
      <c r="B139" s="176"/>
      <c r="C139" s="223" t="s">
        <v>246</v>
      </c>
      <c r="D139" s="224"/>
      <c r="E139" s="178">
        <v>146</v>
      </c>
      <c r="F139" s="179"/>
      <c r="G139" s="180"/>
      <c r="H139" s="181"/>
      <c r="I139" s="182"/>
      <c r="J139" s="181"/>
      <c r="K139" s="182"/>
      <c r="M139" s="177" t="s">
        <v>246</v>
      </c>
      <c r="O139" s="177"/>
      <c r="Q139" s="167"/>
    </row>
    <row r="140" spans="1:82" x14ac:dyDescent="0.2">
      <c r="A140" s="175"/>
      <c r="B140" s="176"/>
      <c r="C140" s="223" t="s">
        <v>249</v>
      </c>
      <c r="D140" s="224"/>
      <c r="E140" s="178">
        <v>242</v>
      </c>
      <c r="F140" s="179"/>
      <c r="G140" s="180"/>
      <c r="H140" s="181"/>
      <c r="I140" s="182"/>
      <c r="J140" s="181"/>
      <c r="K140" s="182"/>
      <c r="M140" s="177" t="s">
        <v>249</v>
      </c>
      <c r="O140" s="177"/>
      <c r="Q140" s="167"/>
    </row>
    <row r="141" spans="1:82" x14ac:dyDescent="0.2">
      <c r="A141" s="168">
        <v>39</v>
      </c>
      <c r="B141" s="169" t="s">
        <v>250</v>
      </c>
      <c r="C141" s="170" t="s">
        <v>251</v>
      </c>
      <c r="D141" s="171" t="s">
        <v>103</v>
      </c>
      <c r="E141" s="172">
        <v>521.84749999999997</v>
      </c>
      <c r="F141" s="172">
        <v>0</v>
      </c>
      <c r="G141" s="173">
        <f>E141*F141</f>
        <v>0</v>
      </c>
      <c r="H141" s="174">
        <v>0</v>
      </c>
      <c r="I141" s="174">
        <f>E141*H141</f>
        <v>0</v>
      </c>
      <c r="J141" s="174">
        <v>-1.4E-2</v>
      </c>
      <c r="K141" s="174">
        <f>E141*J141</f>
        <v>-7.3058649999999998</v>
      </c>
      <c r="Q141" s="167">
        <v>2</v>
      </c>
      <c r="AA141" s="144">
        <v>1</v>
      </c>
      <c r="AB141" s="144">
        <v>7</v>
      </c>
      <c r="AC141" s="144">
        <v>7</v>
      </c>
      <c r="BB141" s="144">
        <v>1</v>
      </c>
      <c r="BC141" s="144">
        <f>IF(BB141=1,G141,0)</f>
        <v>0</v>
      </c>
      <c r="BD141" s="144">
        <f>IF(BB141=2,G141,0)</f>
        <v>0</v>
      </c>
      <c r="BE141" s="144">
        <f>IF(BB141=3,G141,0)</f>
        <v>0</v>
      </c>
      <c r="BF141" s="144">
        <f>IF(BB141=4,G141,0)</f>
        <v>0</v>
      </c>
      <c r="BG141" s="144">
        <f>IF(BB141=5,G141,0)</f>
        <v>0</v>
      </c>
      <c r="CA141" s="144">
        <v>1</v>
      </c>
      <c r="CB141" s="144">
        <v>7</v>
      </c>
      <c r="CC141" s="167"/>
      <c r="CD141" s="167"/>
    </row>
    <row r="142" spans="1:82" ht="22.5" x14ac:dyDescent="0.2">
      <c r="A142" s="175"/>
      <c r="B142" s="176"/>
      <c r="C142" s="223" t="s">
        <v>252</v>
      </c>
      <c r="D142" s="224"/>
      <c r="E142" s="178">
        <v>211.26750000000001</v>
      </c>
      <c r="F142" s="179"/>
      <c r="G142" s="180"/>
      <c r="H142" s="181"/>
      <c r="I142" s="182"/>
      <c r="J142" s="181"/>
      <c r="K142" s="182"/>
      <c r="M142" s="177" t="s">
        <v>252</v>
      </c>
      <c r="O142" s="177"/>
      <c r="Q142" s="167"/>
    </row>
    <row r="143" spans="1:82" ht="22.5" x14ac:dyDescent="0.2">
      <c r="A143" s="175"/>
      <c r="B143" s="176"/>
      <c r="C143" s="223" t="s">
        <v>253</v>
      </c>
      <c r="D143" s="224"/>
      <c r="E143" s="178">
        <v>310.58</v>
      </c>
      <c r="F143" s="179"/>
      <c r="G143" s="180"/>
      <c r="H143" s="181"/>
      <c r="I143" s="182"/>
      <c r="J143" s="181"/>
      <c r="K143" s="182"/>
      <c r="M143" s="177" t="s">
        <v>253</v>
      </c>
      <c r="O143" s="177"/>
      <c r="Q143" s="167"/>
    </row>
    <row r="144" spans="1:82" x14ac:dyDescent="0.2">
      <c r="A144" s="168">
        <v>40</v>
      </c>
      <c r="B144" s="169" t="s">
        <v>254</v>
      </c>
      <c r="C144" s="170" t="s">
        <v>255</v>
      </c>
      <c r="D144" s="171" t="s">
        <v>135</v>
      </c>
      <c r="E144" s="172">
        <v>87.6</v>
      </c>
      <c r="F144" s="172">
        <v>0</v>
      </c>
      <c r="G144" s="173">
        <f>E144*F144</f>
        <v>0</v>
      </c>
      <c r="H144" s="174">
        <v>0</v>
      </c>
      <c r="I144" s="174">
        <f>E144*H144</f>
        <v>0</v>
      </c>
      <c r="J144" s="174">
        <v>-3.3600000000000001E-3</v>
      </c>
      <c r="K144" s="174">
        <f>E144*J144</f>
        <v>-0.29433599999999999</v>
      </c>
      <c r="Q144" s="167">
        <v>2</v>
      </c>
      <c r="AA144" s="144">
        <v>1</v>
      </c>
      <c r="AB144" s="144">
        <v>7</v>
      </c>
      <c r="AC144" s="144">
        <v>7</v>
      </c>
      <c r="BB144" s="144">
        <v>1</v>
      </c>
      <c r="BC144" s="144">
        <f>IF(BB144=1,G144,0)</f>
        <v>0</v>
      </c>
      <c r="BD144" s="144">
        <f>IF(BB144=2,G144,0)</f>
        <v>0</v>
      </c>
      <c r="BE144" s="144">
        <f>IF(BB144=3,G144,0)</f>
        <v>0</v>
      </c>
      <c r="BF144" s="144">
        <f>IF(BB144=4,G144,0)</f>
        <v>0</v>
      </c>
      <c r="BG144" s="144">
        <f>IF(BB144=5,G144,0)</f>
        <v>0</v>
      </c>
      <c r="CA144" s="144">
        <v>1</v>
      </c>
      <c r="CB144" s="144">
        <v>7</v>
      </c>
      <c r="CC144" s="167"/>
      <c r="CD144" s="167"/>
    </row>
    <row r="145" spans="1:82" x14ac:dyDescent="0.2">
      <c r="A145" s="175"/>
      <c r="B145" s="176"/>
      <c r="C145" s="223" t="s">
        <v>256</v>
      </c>
      <c r="D145" s="224"/>
      <c r="E145" s="178">
        <v>87.6</v>
      </c>
      <c r="F145" s="179"/>
      <c r="G145" s="180"/>
      <c r="H145" s="181"/>
      <c r="I145" s="182"/>
      <c r="J145" s="181"/>
      <c r="K145" s="182"/>
      <c r="M145" s="177" t="s">
        <v>256</v>
      </c>
      <c r="O145" s="177"/>
      <c r="Q145" s="167"/>
    </row>
    <row r="146" spans="1:82" x14ac:dyDescent="0.2">
      <c r="A146" s="168">
        <v>41</v>
      </c>
      <c r="B146" s="169" t="s">
        <v>257</v>
      </c>
      <c r="C146" s="170" t="s">
        <v>258</v>
      </c>
      <c r="D146" s="171" t="s">
        <v>135</v>
      </c>
      <c r="E146" s="172">
        <v>36.6</v>
      </c>
      <c r="F146" s="172">
        <v>0</v>
      </c>
      <c r="G146" s="173">
        <f>E146*F146</f>
        <v>0</v>
      </c>
      <c r="H146" s="174">
        <v>0</v>
      </c>
      <c r="I146" s="174">
        <f>E146*H146</f>
        <v>0</v>
      </c>
      <c r="J146" s="174">
        <v>-2.2599999999999999E-3</v>
      </c>
      <c r="K146" s="174">
        <f>E146*J146</f>
        <v>-8.2715999999999998E-2</v>
      </c>
      <c r="Q146" s="167">
        <v>2</v>
      </c>
      <c r="AA146" s="144">
        <v>1</v>
      </c>
      <c r="AB146" s="144">
        <v>7</v>
      </c>
      <c r="AC146" s="144">
        <v>7</v>
      </c>
      <c r="BB146" s="144">
        <v>1</v>
      </c>
      <c r="BC146" s="144">
        <f>IF(BB146=1,G146,0)</f>
        <v>0</v>
      </c>
      <c r="BD146" s="144">
        <f>IF(BB146=2,G146,0)</f>
        <v>0</v>
      </c>
      <c r="BE146" s="144">
        <f>IF(BB146=3,G146,0)</f>
        <v>0</v>
      </c>
      <c r="BF146" s="144">
        <f>IF(BB146=4,G146,0)</f>
        <v>0</v>
      </c>
      <c r="BG146" s="144">
        <f>IF(BB146=5,G146,0)</f>
        <v>0</v>
      </c>
      <c r="CA146" s="144">
        <v>1</v>
      </c>
      <c r="CB146" s="144">
        <v>7</v>
      </c>
      <c r="CC146" s="167"/>
      <c r="CD146" s="167"/>
    </row>
    <row r="147" spans="1:82" x14ac:dyDescent="0.2">
      <c r="A147" s="175"/>
      <c r="B147" s="176"/>
      <c r="C147" s="223" t="s">
        <v>259</v>
      </c>
      <c r="D147" s="224"/>
      <c r="E147" s="178">
        <v>20.399999999999999</v>
      </c>
      <c r="F147" s="179"/>
      <c r="G147" s="180"/>
      <c r="H147" s="181"/>
      <c r="I147" s="182"/>
      <c r="J147" s="181"/>
      <c r="K147" s="182"/>
      <c r="M147" s="177" t="s">
        <v>259</v>
      </c>
      <c r="O147" s="177"/>
      <c r="Q147" s="167"/>
    </row>
    <row r="148" spans="1:82" x14ac:dyDescent="0.2">
      <c r="A148" s="175"/>
      <c r="B148" s="176"/>
      <c r="C148" s="223" t="s">
        <v>260</v>
      </c>
      <c r="D148" s="224"/>
      <c r="E148" s="178">
        <v>16.2</v>
      </c>
      <c r="F148" s="179"/>
      <c r="G148" s="180"/>
      <c r="H148" s="181"/>
      <c r="I148" s="182"/>
      <c r="J148" s="181"/>
      <c r="K148" s="182"/>
      <c r="M148" s="177" t="s">
        <v>260</v>
      </c>
      <c r="O148" s="177"/>
      <c r="Q148" s="167"/>
    </row>
    <row r="149" spans="1:82" x14ac:dyDescent="0.2">
      <c r="A149" s="168">
        <v>42</v>
      </c>
      <c r="B149" s="169" t="s">
        <v>261</v>
      </c>
      <c r="C149" s="170" t="s">
        <v>262</v>
      </c>
      <c r="D149" s="171" t="s">
        <v>103</v>
      </c>
      <c r="E149" s="172">
        <v>39.31</v>
      </c>
      <c r="F149" s="172">
        <v>0</v>
      </c>
      <c r="G149" s="173">
        <f>E149*F149</f>
        <v>0</v>
      </c>
      <c r="H149" s="174">
        <v>0</v>
      </c>
      <c r="I149" s="174">
        <f>E149*H149</f>
        <v>0</v>
      </c>
      <c r="J149" s="174">
        <v>-2.1000000000000001E-2</v>
      </c>
      <c r="K149" s="174">
        <f>E149*J149</f>
        <v>-0.82551000000000008</v>
      </c>
      <c r="Q149" s="167">
        <v>2</v>
      </c>
      <c r="AA149" s="144">
        <v>1</v>
      </c>
      <c r="AB149" s="144">
        <v>7</v>
      </c>
      <c r="AC149" s="144">
        <v>7</v>
      </c>
      <c r="BB149" s="144">
        <v>1</v>
      </c>
      <c r="BC149" s="144">
        <f>IF(BB149=1,G149,0)</f>
        <v>0</v>
      </c>
      <c r="BD149" s="144">
        <f>IF(BB149=2,G149,0)</f>
        <v>0</v>
      </c>
      <c r="BE149" s="144">
        <f>IF(BB149=3,G149,0)</f>
        <v>0</v>
      </c>
      <c r="BF149" s="144">
        <f>IF(BB149=4,G149,0)</f>
        <v>0</v>
      </c>
      <c r="BG149" s="144">
        <f>IF(BB149=5,G149,0)</f>
        <v>0</v>
      </c>
      <c r="CA149" s="144">
        <v>1</v>
      </c>
      <c r="CB149" s="144">
        <v>7</v>
      </c>
      <c r="CC149" s="167"/>
      <c r="CD149" s="167"/>
    </row>
    <row r="150" spans="1:82" x14ac:dyDescent="0.2">
      <c r="A150" s="175"/>
      <c r="B150" s="176"/>
      <c r="C150" s="223" t="s">
        <v>263</v>
      </c>
      <c r="D150" s="224"/>
      <c r="E150" s="178">
        <v>8.125</v>
      </c>
      <c r="F150" s="179"/>
      <c r="G150" s="180"/>
      <c r="H150" s="181"/>
      <c r="I150" s="182"/>
      <c r="J150" s="181"/>
      <c r="K150" s="182"/>
      <c r="M150" s="177" t="s">
        <v>263</v>
      </c>
      <c r="O150" s="177"/>
      <c r="Q150" s="167"/>
    </row>
    <row r="151" spans="1:82" x14ac:dyDescent="0.2">
      <c r="A151" s="175"/>
      <c r="B151" s="176"/>
      <c r="C151" s="223" t="s">
        <v>264</v>
      </c>
      <c r="D151" s="224"/>
      <c r="E151" s="178">
        <v>7.4249999999999998</v>
      </c>
      <c r="F151" s="179"/>
      <c r="G151" s="180"/>
      <c r="H151" s="181"/>
      <c r="I151" s="182"/>
      <c r="J151" s="181"/>
      <c r="K151" s="182"/>
      <c r="M151" s="177" t="s">
        <v>264</v>
      </c>
      <c r="O151" s="177"/>
      <c r="Q151" s="167"/>
    </row>
    <row r="152" spans="1:82" x14ac:dyDescent="0.2">
      <c r="A152" s="175"/>
      <c r="B152" s="176"/>
      <c r="C152" s="223" t="s">
        <v>265</v>
      </c>
      <c r="D152" s="224"/>
      <c r="E152" s="178">
        <v>23.76</v>
      </c>
      <c r="F152" s="179"/>
      <c r="G152" s="180"/>
      <c r="H152" s="181"/>
      <c r="I152" s="182"/>
      <c r="J152" s="181"/>
      <c r="K152" s="182"/>
      <c r="M152" s="177" t="s">
        <v>265</v>
      </c>
      <c r="O152" s="177"/>
      <c r="Q152" s="167"/>
    </row>
    <row r="153" spans="1:82" x14ac:dyDescent="0.2">
      <c r="A153" s="168">
        <v>43</v>
      </c>
      <c r="B153" s="169" t="s">
        <v>266</v>
      </c>
      <c r="C153" s="170" t="s">
        <v>267</v>
      </c>
      <c r="D153" s="171" t="s">
        <v>103</v>
      </c>
      <c r="E153" s="172">
        <v>65.285499999999999</v>
      </c>
      <c r="F153" s="172">
        <v>0</v>
      </c>
      <c r="G153" s="173">
        <f>E153*F153</f>
        <v>0</v>
      </c>
      <c r="H153" s="174">
        <v>0</v>
      </c>
      <c r="I153" s="174">
        <f>E153*H153</f>
        <v>0</v>
      </c>
      <c r="J153" s="174">
        <v>-7.0000000000000001E-3</v>
      </c>
      <c r="K153" s="174">
        <f>E153*J153</f>
        <v>-0.45699850000000003</v>
      </c>
      <c r="Q153" s="167">
        <v>2</v>
      </c>
      <c r="AA153" s="144">
        <v>1</v>
      </c>
      <c r="AB153" s="144">
        <v>7</v>
      </c>
      <c r="AC153" s="144">
        <v>7</v>
      </c>
      <c r="BB153" s="144">
        <v>1</v>
      </c>
      <c r="BC153" s="144">
        <f>IF(BB153=1,G153,0)</f>
        <v>0</v>
      </c>
      <c r="BD153" s="144">
        <f>IF(BB153=2,G153,0)</f>
        <v>0</v>
      </c>
      <c r="BE153" s="144">
        <f>IF(BB153=3,G153,0)</f>
        <v>0</v>
      </c>
      <c r="BF153" s="144">
        <f>IF(BB153=4,G153,0)</f>
        <v>0</v>
      </c>
      <c r="BG153" s="144">
        <f>IF(BB153=5,G153,0)</f>
        <v>0</v>
      </c>
      <c r="CA153" s="144">
        <v>1</v>
      </c>
      <c r="CB153" s="144">
        <v>7</v>
      </c>
      <c r="CC153" s="167"/>
      <c r="CD153" s="167"/>
    </row>
    <row r="154" spans="1:82" x14ac:dyDescent="0.2">
      <c r="A154" s="175"/>
      <c r="B154" s="176"/>
      <c r="C154" s="223" t="s">
        <v>268</v>
      </c>
      <c r="D154" s="224"/>
      <c r="E154" s="178">
        <v>65.285499999999999</v>
      </c>
      <c r="F154" s="179"/>
      <c r="G154" s="180"/>
      <c r="H154" s="181"/>
      <c r="I154" s="182"/>
      <c r="J154" s="181"/>
      <c r="K154" s="182"/>
      <c r="M154" s="177" t="s">
        <v>268</v>
      </c>
      <c r="O154" s="177"/>
      <c r="Q154" s="167"/>
    </row>
    <row r="155" spans="1:82" x14ac:dyDescent="0.2">
      <c r="A155" s="168">
        <v>44</v>
      </c>
      <c r="B155" s="169" t="s">
        <v>269</v>
      </c>
      <c r="C155" s="170" t="s">
        <v>270</v>
      </c>
      <c r="D155" s="171" t="s">
        <v>103</v>
      </c>
      <c r="E155" s="172">
        <v>15.95</v>
      </c>
      <c r="F155" s="172">
        <v>0</v>
      </c>
      <c r="G155" s="173">
        <f>E155*F155</f>
        <v>0</v>
      </c>
      <c r="H155" s="174"/>
      <c r="I155" s="174">
        <f>E155*H155</f>
        <v>0</v>
      </c>
      <c r="J155" s="174">
        <v>-0.26100000000000001</v>
      </c>
      <c r="K155" s="174">
        <f>E155*J155</f>
        <v>-4.1629500000000004</v>
      </c>
      <c r="Q155" s="167">
        <v>2</v>
      </c>
      <c r="AA155" s="144">
        <v>1</v>
      </c>
      <c r="AB155" s="144">
        <v>1</v>
      </c>
      <c r="AC155" s="144">
        <v>1</v>
      </c>
      <c r="BB155" s="144">
        <v>1</v>
      </c>
      <c r="BC155" s="144">
        <f>IF(BB155=1,G155,0)</f>
        <v>0</v>
      </c>
      <c r="BD155" s="144">
        <f>IF(BB155=2,G155,0)</f>
        <v>0</v>
      </c>
      <c r="BE155" s="144">
        <f>IF(BB155=3,G155,0)</f>
        <v>0</v>
      </c>
      <c r="BF155" s="144">
        <f>IF(BB155=4,G155,0)</f>
        <v>0</v>
      </c>
      <c r="BG155" s="144">
        <f>IF(BB155=5,G155,0)</f>
        <v>0</v>
      </c>
      <c r="CA155" s="144">
        <v>1</v>
      </c>
      <c r="CB155" s="144">
        <v>1</v>
      </c>
      <c r="CC155" s="167"/>
      <c r="CD155" s="167"/>
    </row>
    <row r="156" spans="1:82" x14ac:dyDescent="0.2">
      <c r="A156" s="175"/>
      <c r="B156" s="176"/>
      <c r="C156" s="223" t="s">
        <v>271</v>
      </c>
      <c r="D156" s="224"/>
      <c r="E156" s="178">
        <v>5.55</v>
      </c>
      <c r="F156" s="179"/>
      <c r="G156" s="180"/>
      <c r="H156" s="181"/>
      <c r="I156" s="182"/>
      <c r="J156" s="181"/>
      <c r="K156" s="182"/>
      <c r="M156" s="177" t="s">
        <v>271</v>
      </c>
      <c r="O156" s="177"/>
      <c r="Q156" s="167"/>
    </row>
    <row r="157" spans="1:82" x14ac:dyDescent="0.2">
      <c r="A157" s="175"/>
      <c r="B157" s="176"/>
      <c r="C157" s="223" t="s">
        <v>272</v>
      </c>
      <c r="D157" s="224"/>
      <c r="E157" s="178">
        <v>10.4</v>
      </c>
      <c r="F157" s="179"/>
      <c r="G157" s="180"/>
      <c r="H157" s="181"/>
      <c r="I157" s="182"/>
      <c r="J157" s="181"/>
      <c r="K157" s="182"/>
      <c r="M157" s="177" t="s">
        <v>272</v>
      </c>
      <c r="O157" s="177"/>
      <c r="Q157" s="167"/>
    </row>
    <row r="158" spans="1:82" x14ac:dyDescent="0.2">
      <c r="A158" s="168">
        <v>45</v>
      </c>
      <c r="B158" s="169" t="s">
        <v>273</v>
      </c>
      <c r="C158" s="170" t="s">
        <v>274</v>
      </c>
      <c r="D158" s="171" t="s">
        <v>90</v>
      </c>
      <c r="E158" s="172">
        <v>12.6601</v>
      </c>
      <c r="F158" s="172">
        <v>0</v>
      </c>
      <c r="G158" s="173">
        <f>E158*F158</f>
        <v>0</v>
      </c>
      <c r="H158" s="174"/>
      <c r="I158" s="174">
        <f>E158*H158</f>
        <v>0</v>
      </c>
      <c r="J158" s="174">
        <v>-1.8</v>
      </c>
      <c r="K158" s="174">
        <f>E158*J158</f>
        <v>-22.788180000000001</v>
      </c>
      <c r="Q158" s="167">
        <v>2</v>
      </c>
      <c r="AA158" s="144">
        <v>1</v>
      </c>
      <c r="AB158" s="144">
        <v>1</v>
      </c>
      <c r="AC158" s="144">
        <v>1</v>
      </c>
      <c r="BB158" s="144">
        <v>1</v>
      </c>
      <c r="BC158" s="144">
        <f>IF(BB158=1,G158,0)</f>
        <v>0</v>
      </c>
      <c r="BD158" s="144">
        <f>IF(BB158=2,G158,0)</f>
        <v>0</v>
      </c>
      <c r="BE158" s="144">
        <f>IF(BB158=3,G158,0)</f>
        <v>0</v>
      </c>
      <c r="BF158" s="144">
        <f>IF(BB158=4,G158,0)</f>
        <v>0</v>
      </c>
      <c r="BG158" s="144">
        <f>IF(BB158=5,G158,0)</f>
        <v>0</v>
      </c>
      <c r="CA158" s="144">
        <v>1</v>
      </c>
      <c r="CB158" s="144">
        <v>1</v>
      </c>
      <c r="CC158" s="167"/>
      <c r="CD158" s="167"/>
    </row>
    <row r="159" spans="1:82" x14ac:dyDescent="0.2">
      <c r="A159" s="175"/>
      <c r="B159" s="176"/>
      <c r="C159" s="223" t="s">
        <v>275</v>
      </c>
      <c r="D159" s="224"/>
      <c r="E159" s="178">
        <v>2.2080000000000002</v>
      </c>
      <c r="F159" s="179"/>
      <c r="G159" s="180"/>
      <c r="H159" s="181"/>
      <c r="I159" s="182"/>
      <c r="J159" s="181"/>
      <c r="K159" s="182"/>
      <c r="M159" s="177" t="s">
        <v>275</v>
      </c>
      <c r="O159" s="177"/>
      <c r="Q159" s="167"/>
    </row>
    <row r="160" spans="1:82" x14ac:dyDescent="0.2">
      <c r="A160" s="175"/>
      <c r="B160" s="176"/>
      <c r="C160" s="223" t="s">
        <v>276</v>
      </c>
      <c r="D160" s="224"/>
      <c r="E160" s="178">
        <v>1.4513</v>
      </c>
      <c r="F160" s="179"/>
      <c r="G160" s="180"/>
      <c r="H160" s="181"/>
      <c r="I160" s="182"/>
      <c r="J160" s="181"/>
      <c r="K160" s="182"/>
      <c r="M160" s="177" t="s">
        <v>276</v>
      </c>
      <c r="O160" s="177"/>
      <c r="Q160" s="167"/>
    </row>
    <row r="161" spans="1:82" x14ac:dyDescent="0.2">
      <c r="A161" s="175"/>
      <c r="B161" s="176"/>
      <c r="C161" s="223" t="s">
        <v>277</v>
      </c>
      <c r="D161" s="224"/>
      <c r="E161" s="178">
        <v>2.7715000000000001</v>
      </c>
      <c r="F161" s="179"/>
      <c r="G161" s="180"/>
      <c r="H161" s="181"/>
      <c r="I161" s="182"/>
      <c r="J161" s="181"/>
      <c r="K161" s="182"/>
      <c r="M161" s="177" t="s">
        <v>277</v>
      </c>
      <c r="O161" s="177"/>
      <c r="Q161" s="167"/>
    </row>
    <row r="162" spans="1:82" x14ac:dyDescent="0.2">
      <c r="A162" s="175"/>
      <c r="B162" s="176"/>
      <c r="C162" s="223" t="s">
        <v>278</v>
      </c>
      <c r="D162" s="224"/>
      <c r="E162" s="178">
        <v>2.8614999999999999</v>
      </c>
      <c r="F162" s="179"/>
      <c r="G162" s="180"/>
      <c r="H162" s="181"/>
      <c r="I162" s="182"/>
      <c r="J162" s="181"/>
      <c r="K162" s="182"/>
      <c r="M162" s="177" t="s">
        <v>278</v>
      </c>
      <c r="O162" s="177"/>
      <c r="Q162" s="167"/>
    </row>
    <row r="163" spans="1:82" x14ac:dyDescent="0.2">
      <c r="A163" s="175"/>
      <c r="B163" s="176"/>
      <c r="C163" s="223" t="s">
        <v>279</v>
      </c>
      <c r="D163" s="224"/>
      <c r="E163" s="178">
        <v>0.85099999999999998</v>
      </c>
      <c r="F163" s="179"/>
      <c r="G163" s="180"/>
      <c r="H163" s="181"/>
      <c r="I163" s="182"/>
      <c r="J163" s="181"/>
      <c r="K163" s="182"/>
      <c r="M163" s="177" t="s">
        <v>279</v>
      </c>
      <c r="O163" s="177"/>
      <c r="Q163" s="167"/>
    </row>
    <row r="164" spans="1:82" x14ac:dyDescent="0.2">
      <c r="A164" s="175"/>
      <c r="B164" s="176"/>
      <c r="C164" s="223" t="s">
        <v>280</v>
      </c>
      <c r="D164" s="224"/>
      <c r="E164" s="178">
        <v>0.59199999999999997</v>
      </c>
      <c r="F164" s="179"/>
      <c r="G164" s="180"/>
      <c r="H164" s="181"/>
      <c r="I164" s="182"/>
      <c r="J164" s="181"/>
      <c r="K164" s="182"/>
      <c r="M164" s="177" t="s">
        <v>280</v>
      </c>
      <c r="O164" s="177"/>
      <c r="Q164" s="167"/>
    </row>
    <row r="165" spans="1:82" x14ac:dyDescent="0.2">
      <c r="A165" s="175"/>
      <c r="B165" s="176"/>
      <c r="C165" s="223" t="s">
        <v>281</v>
      </c>
      <c r="D165" s="224"/>
      <c r="E165" s="178">
        <v>1.9248000000000001</v>
      </c>
      <c r="F165" s="179"/>
      <c r="G165" s="180"/>
      <c r="H165" s="181"/>
      <c r="I165" s="182"/>
      <c r="J165" s="181"/>
      <c r="K165" s="182"/>
      <c r="M165" s="177" t="s">
        <v>281</v>
      </c>
      <c r="O165" s="177"/>
      <c r="Q165" s="167"/>
    </row>
    <row r="166" spans="1:82" x14ac:dyDescent="0.2">
      <c r="A166" s="168">
        <v>46</v>
      </c>
      <c r="B166" s="169" t="s">
        <v>282</v>
      </c>
      <c r="C166" s="170" t="s">
        <v>283</v>
      </c>
      <c r="D166" s="171" t="s">
        <v>90</v>
      </c>
      <c r="E166" s="172">
        <v>2.2614000000000001</v>
      </c>
      <c r="F166" s="172">
        <v>0</v>
      </c>
      <c r="G166" s="173">
        <f>E166*F166</f>
        <v>0</v>
      </c>
      <c r="H166" s="174">
        <v>0</v>
      </c>
      <c r="I166" s="174">
        <f>E166*H166</f>
        <v>0</v>
      </c>
      <c r="J166" s="174">
        <v>-1.5940000000000001</v>
      </c>
      <c r="K166" s="174">
        <f>E166*J166</f>
        <v>-3.6046716000000005</v>
      </c>
      <c r="Q166" s="167">
        <v>2</v>
      </c>
      <c r="AA166" s="144">
        <v>1</v>
      </c>
      <c r="AB166" s="144">
        <v>1</v>
      </c>
      <c r="AC166" s="144">
        <v>1</v>
      </c>
      <c r="BB166" s="144">
        <v>1</v>
      </c>
      <c r="BC166" s="144">
        <f>IF(BB166=1,G166,0)</f>
        <v>0</v>
      </c>
      <c r="BD166" s="144">
        <f>IF(BB166=2,G166,0)</f>
        <v>0</v>
      </c>
      <c r="BE166" s="144">
        <f>IF(BB166=3,G166,0)</f>
        <v>0</v>
      </c>
      <c r="BF166" s="144">
        <f>IF(BB166=4,G166,0)</f>
        <v>0</v>
      </c>
      <c r="BG166" s="144">
        <f>IF(BB166=5,G166,0)</f>
        <v>0</v>
      </c>
      <c r="CA166" s="144">
        <v>1</v>
      </c>
      <c r="CB166" s="144">
        <v>1</v>
      </c>
      <c r="CC166" s="167"/>
      <c r="CD166" s="167"/>
    </row>
    <row r="167" spans="1:82" x14ac:dyDescent="0.2">
      <c r="A167" s="175"/>
      <c r="B167" s="176"/>
      <c r="C167" s="223" t="s">
        <v>284</v>
      </c>
      <c r="D167" s="224"/>
      <c r="E167" s="178">
        <v>0.94769999999999999</v>
      </c>
      <c r="F167" s="179"/>
      <c r="G167" s="180"/>
      <c r="H167" s="181"/>
      <c r="I167" s="182"/>
      <c r="J167" s="181"/>
      <c r="K167" s="182"/>
      <c r="M167" s="177" t="s">
        <v>284</v>
      </c>
      <c r="O167" s="177"/>
      <c r="Q167" s="167"/>
    </row>
    <row r="168" spans="1:82" x14ac:dyDescent="0.2">
      <c r="A168" s="175"/>
      <c r="B168" s="176"/>
      <c r="C168" s="223" t="s">
        <v>285</v>
      </c>
      <c r="D168" s="224"/>
      <c r="E168" s="178">
        <v>0.10349999999999999</v>
      </c>
      <c r="F168" s="179"/>
      <c r="G168" s="180"/>
      <c r="H168" s="181"/>
      <c r="I168" s="182"/>
      <c r="J168" s="181"/>
      <c r="K168" s="182"/>
      <c r="M168" s="177" t="s">
        <v>285</v>
      </c>
      <c r="O168" s="177"/>
      <c r="Q168" s="167"/>
    </row>
    <row r="169" spans="1:82" x14ac:dyDescent="0.2">
      <c r="A169" s="175"/>
      <c r="B169" s="176"/>
      <c r="C169" s="223" t="s">
        <v>286</v>
      </c>
      <c r="D169" s="224"/>
      <c r="E169" s="178">
        <v>0.79410000000000003</v>
      </c>
      <c r="F169" s="179"/>
      <c r="G169" s="180"/>
      <c r="H169" s="181"/>
      <c r="I169" s="182"/>
      <c r="J169" s="181"/>
      <c r="K169" s="182"/>
      <c r="M169" s="177" t="s">
        <v>286</v>
      </c>
      <c r="O169" s="177"/>
      <c r="Q169" s="167"/>
    </row>
    <row r="170" spans="1:82" x14ac:dyDescent="0.2">
      <c r="A170" s="175"/>
      <c r="B170" s="176"/>
      <c r="C170" s="223" t="s">
        <v>287</v>
      </c>
      <c r="D170" s="224"/>
      <c r="E170" s="178">
        <v>0.41610000000000003</v>
      </c>
      <c r="F170" s="179"/>
      <c r="G170" s="180"/>
      <c r="H170" s="181"/>
      <c r="I170" s="182"/>
      <c r="J170" s="181"/>
      <c r="K170" s="182"/>
      <c r="M170" s="177" t="s">
        <v>287</v>
      </c>
      <c r="O170" s="177"/>
      <c r="Q170" s="167"/>
    </row>
    <row r="171" spans="1:82" x14ac:dyDescent="0.2">
      <c r="A171" s="168">
        <v>47</v>
      </c>
      <c r="B171" s="169" t="s">
        <v>288</v>
      </c>
      <c r="C171" s="170" t="s">
        <v>289</v>
      </c>
      <c r="D171" s="171" t="s">
        <v>90</v>
      </c>
      <c r="E171" s="172">
        <v>53.017499999999998</v>
      </c>
      <c r="F171" s="172">
        <v>0</v>
      </c>
      <c r="G171" s="173">
        <f>E171*F171</f>
        <v>0</v>
      </c>
      <c r="H171" s="174">
        <v>0</v>
      </c>
      <c r="I171" s="174">
        <f>E171*H171</f>
        <v>0</v>
      </c>
      <c r="J171" s="174">
        <v>-1.6</v>
      </c>
      <c r="K171" s="174">
        <f>E171*J171</f>
        <v>-84.828000000000003</v>
      </c>
      <c r="Q171" s="167">
        <v>2</v>
      </c>
      <c r="AA171" s="144">
        <v>1</v>
      </c>
      <c r="AB171" s="144">
        <v>1</v>
      </c>
      <c r="AC171" s="144">
        <v>1</v>
      </c>
      <c r="BB171" s="144">
        <v>1</v>
      </c>
      <c r="BC171" s="144">
        <f>IF(BB171=1,G171,0)</f>
        <v>0</v>
      </c>
      <c r="BD171" s="144">
        <f>IF(BB171=2,G171,0)</f>
        <v>0</v>
      </c>
      <c r="BE171" s="144">
        <f>IF(BB171=3,G171,0)</f>
        <v>0</v>
      </c>
      <c r="BF171" s="144">
        <f>IF(BB171=4,G171,0)</f>
        <v>0</v>
      </c>
      <c r="BG171" s="144">
        <f>IF(BB171=5,G171,0)</f>
        <v>0</v>
      </c>
      <c r="CA171" s="144">
        <v>1</v>
      </c>
      <c r="CB171" s="144">
        <v>1</v>
      </c>
      <c r="CC171" s="167"/>
      <c r="CD171" s="167"/>
    </row>
    <row r="172" spans="1:82" x14ac:dyDescent="0.2">
      <c r="A172" s="175"/>
      <c r="B172" s="176"/>
      <c r="C172" s="223" t="s">
        <v>290</v>
      </c>
      <c r="D172" s="224"/>
      <c r="E172" s="178">
        <v>25.74</v>
      </c>
      <c r="F172" s="179"/>
      <c r="G172" s="180"/>
      <c r="H172" s="181"/>
      <c r="I172" s="182"/>
      <c r="J172" s="181"/>
      <c r="K172" s="182"/>
      <c r="M172" s="177" t="s">
        <v>290</v>
      </c>
      <c r="O172" s="177"/>
      <c r="Q172" s="167"/>
    </row>
    <row r="173" spans="1:82" x14ac:dyDescent="0.2">
      <c r="A173" s="175"/>
      <c r="B173" s="176"/>
      <c r="C173" s="223" t="s">
        <v>291</v>
      </c>
      <c r="D173" s="224"/>
      <c r="E173" s="178">
        <v>12.0764</v>
      </c>
      <c r="F173" s="179"/>
      <c r="G173" s="180"/>
      <c r="H173" s="181"/>
      <c r="I173" s="182"/>
      <c r="J173" s="181"/>
      <c r="K173" s="182"/>
      <c r="M173" s="177" t="s">
        <v>291</v>
      </c>
      <c r="O173" s="177"/>
      <c r="Q173" s="167"/>
    </row>
    <row r="174" spans="1:82" ht="22.5" x14ac:dyDescent="0.2">
      <c r="A174" s="175"/>
      <c r="B174" s="176"/>
      <c r="C174" s="223" t="s">
        <v>292</v>
      </c>
      <c r="D174" s="224"/>
      <c r="E174" s="178">
        <v>7.9325999999999999</v>
      </c>
      <c r="F174" s="179"/>
      <c r="G174" s="180"/>
      <c r="H174" s="181"/>
      <c r="I174" s="182"/>
      <c r="J174" s="181"/>
      <c r="K174" s="182"/>
      <c r="M174" s="177" t="s">
        <v>292</v>
      </c>
      <c r="O174" s="177"/>
      <c r="Q174" s="167"/>
    </row>
    <row r="175" spans="1:82" x14ac:dyDescent="0.2">
      <c r="A175" s="175"/>
      <c r="B175" s="176"/>
      <c r="C175" s="223" t="s">
        <v>293</v>
      </c>
      <c r="D175" s="224"/>
      <c r="E175" s="178">
        <v>7.2685000000000004</v>
      </c>
      <c r="F175" s="179"/>
      <c r="G175" s="180"/>
      <c r="H175" s="181"/>
      <c r="I175" s="182"/>
      <c r="J175" s="181"/>
      <c r="K175" s="182"/>
      <c r="M175" s="177" t="s">
        <v>293</v>
      </c>
      <c r="O175" s="177"/>
      <c r="Q175" s="167"/>
    </row>
    <row r="176" spans="1:82" x14ac:dyDescent="0.2">
      <c r="A176" s="168">
        <v>48</v>
      </c>
      <c r="B176" s="169" t="s">
        <v>294</v>
      </c>
      <c r="C176" s="170" t="s">
        <v>295</v>
      </c>
      <c r="D176" s="171" t="s">
        <v>103</v>
      </c>
      <c r="E176" s="172">
        <v>257</v>
      </c>
      <c r="F176" s="172">
        <v>0</v>
      </c>
      <c r="G176" s="173">
        <f>E176*F176</f>
        <v>0</v>
      </c>
      <c r="H176" s="174">
        <v>0</v>
      </c>
      <c r="I176" s="174">
        <f>E176*H176</f>
        <v>0</v>
      </c>
      <c r="J176" s="174">
        <v>-5.8999999999999997E-2</v>
      </c>
      <c r="K176" s="174">
        <f>E176*J176</f>
        <v>-15.162999999999998</v>
      </c>
      <c r="Q176" s="167">
        <v>2</v>
      </c>
      <c r="AA176" s="144">
        <v>1</v>
      </c>
      <c r="AB176" s="144">
        <v>1</v>
      </c>
      <c r="AC176" s="144">
        <v>1</v>
      </c>
      <c r="BB176" s="144">
        <v>1</v>
      </c>
      <c r="BC176" s="144">
        <f>IF(BB176=1,G176,0)</f>
        <v>0</v>
      </c>
      <c r="BD176" s="144">
        <f>IF(BB176=2,G176,0)</f>
        <v>0</v>
      </c>
      <c r="BE176" s="144">
        <f>IF(BB176=3,G176,0)</f>
        <v>0</v>
      </c>
      <c r="BF176" s="144">
        <f>IF(BB176=4,G176,0)</f>
        <v>0</v>
      </c>
      <c r="BG176" s="144">
        <f>IF(BB176=5,G176,0)</f>
        <v>0</v>
      </c>
      <c r="CA176" s="144">
        <v>1</v>
      </c>
      <c r="CB176" s="144">
        <v>1</v>
      </c>
      <c r="CC176" s="167"/>
      <c r="CD176" s="167"/>
    </row>
    <row r="177" spans="1:82" x14ac:dyDescent="0.2">
      <c r="A177" s="175"/>
      <c r="B177" s="176"/>
      <c r="C177" s="223" t="s">
        <v>296</v>
      </c>
      <c r="D177" s="224"/>
      <c r="E177" s="178">
        <v>257</v>
      </c>
      <c r="F177" s="179"/>
      <c r="G177" s="180"/>
      <c r="H177" s="181"/>
      <c r="I177" s="182"/>
      <c r="J177" s="181"/>
      <c r="K177" s="182"/>
      <c r="M177" s="177" t="s">
        <v>296</v>
      </c>
      <c r="O177" s="177"/>
      <c r="Q177" s="167"/>
    </row>
    <row r="178" spans="1:82" x14ac:dyDescent="0.2">
      <c r="A178" s="168">
        <v>49</v>
      </c>
      <c r="B178" s="169" t="s">
        <v>297</v>
      </c>
      <c r="C178" s="170" t="s">
        <v>298</v>
      </c>
      <c r="D178" s="171" t="s">
        <v>103</v>
      </c>
      <c r="E178" s="172">
        <v>62.645499999999998</v>
      </c>
      <c r="F178" s="172">
        <v>0</v>
      </c>
      <c r="G178" s="173">
        <f>E178*F178</f>
        <v>0</v>
      </c>
      <c r="H178" s="174">
        <v>0</v>
      </c>
      <c r="I178" s="174">
        <f>E178*H178</f>
        <v>0</v>
      </c>
      <c r="J178" s="174">
        <v>-5.4239999999999997E-2</v>
      </c>
      <c r="K178" s="174">
        <f>E178*J178</f>
        <v>-3.3978919199999997</v>
      </c>
      <c r="Q178" s="167">
        <v>2</v>
      </c>
      <c r="AA178" s="144">
        <v>2</v>
      </c>
      <c r="AB178" s="144">
        <v>7</v>
      </c>
      <c r="AC178" s="144">
        <v>7</v>
      </c>
      <c r="BB178" s="144">
        <v>1</v>
      </c>
      <c r="BC178" s="144">
        <f>IF(BB178=1,G178,0)</f>
        <v>0</v>
      </c>
      <c r="BD178" s="144">
        <f>IF(BB178=2,G178,0)</f>
        <v>0</v>
      </c>
      <c r="BE178" s="144">
        <f>IF(BB178=3,G178,0)</f>
        <v>0</v>
      </c>
      <c r="BF178" s="144">
        <f>IF(BB178=4,G178,0)</f>
        <v>0</v>
      </c>
      <c r="BG178" s="144">
        <f>IF(BB178=5,G178,0)</f>
        <v>0</v>
      </c>
      <c r="CA178" s="144">
        <v>2</v>
      </c>
      <c r="CB178" s="144">
        <v>7</v>
      </c>
      <c r="CC178" s="167"/>
      <c r="CD178" s="167"/>
    </row>
    <row r="179" spans="1:82" x14ac:dyDescent="0.2">
      <c r="A179" s="175"/>
      <c r="B179" s="176"/>
      <c r="C179" s="223" t="s">
        <v>299</v>
      </c>
      <c r="D179" s="224"/>
      <c r="E179" s="178">
        <v>62.645499999999998</v>
      </c>
      <c r="F179" s="179"/>
      <c r="G179" s="180"/>
      <c r="H179" s="181"/>
      <c r="I179" s="182"/>
      <c r="J179" s="181"/>
      <c r="K179" s="182"/>
      <c r="M179" s="177" t="s">
        <v>299</v>
      </c>
      <c r="O179" s="177"/>
      <c r="Q179" s="167"/>
    </row>
    <row r="180" spans="1:82" x14ac:dyDescent="0.2">
      <c r="A180" s="183"/>
      <c r="B180" s="184" t="s">
        <v>79</v>
      </c>
      <c r="C180" s="185" t="str">
        <f>CONCATENATE(B135," ",C135)</f>
        <v>96 Bourání konstrukcí</v>
      </c>
      <c r="D180" s="186"/>
      <c r="E180" s="187"/>
      <c r="F180" s="188"/>
      <c r="G180" s="189">
        <f>SUM(G135:G179)</f>
        <v>0</v>
      </c>
      <c r="H180" s="190"/>
      <c r="I180" s="191">
        <f>SUM(I135:I179)</f>
        <v>0</v>
      </c>
      <c r="J180" s="190"/>
      <c r="K180" s="191">
        <f>SUM(K135:K179)</f>
        <v>-253.57011901999999</v>
      </c>
      <c r="Q180" s="167">
        <v>4</v>
      </c>
      <c r="BC180" s="192">
        <f>SUM(BC135:BC179)</f>
        <v>0</v>
      </c>
      <c r="BD180" s="192">
        <f>SUM(BD135:BD179)</f>
        <v>0</v>
      </c>
      <c r="BE180" s="192">
        <f>SUM(BE135:BE179)</f>
        <v>0</v>
      </c>
      <c r="BF180" s="192">
        <f>SUM(BF135:BF179)</f>
        <v>0</v>
      </c>
      <c r="BG180" s="192">
        <f>SUM(BG135:BG179)</f>
        <v>0</v>
      </c>
    </row>
    <row r="181" spans="1:82" x14ac:dyDescent="0.2">
      <c r="A181" s="159" t="s">
        <v>76</v>
      </c>
      <c r="B181" s="160" t="s">
        <v>300</v>
      </c>
      <c r="C181" s="161" t="s">
        <v>301</v>
      </c>
      <c r="D181" s="162"/>
      <c r="E181" s="163"/>
      <c r="F181" s="163"/>
      <c r="G181" s="164"/>
      <c r="H181" s="165"/>
      <c r="I181" s="166"/>
      <c r="J181" s="165"/>
      <c r="K181" s="166"/>
      <c r="Q181" s="167">
        <v>1</v>
      </c>
    </row>
    <row r="182" spans="1:82" x14ac:dyDescent="0.2">
      <c r="A182" s="168">
        <v>50</v>
      </c>
      <c r="B182" s="169" t="s">
        <v>302</v>
      </c>
      <c r="C182" s="170" t="s">
        <v>303</v>
      </c>
      <c r="D182" s="171" t="s">
        <v>208</v>
      </c>
      <c r="E182" s="172">
        <v>395.07656403300001</v>
      </c>
      <c r="F182" s="172">
        <v>0</v>
      </c>
      <c r="G182" s="173">
        <f>E182*F182</f>
        <v>0</v>
      </c>
      <c r="H182" s="174">
        <v>0</v>
      </c>
      <c r="I182" s="174">
        <f>E182*H182</f>
        <v>0</v>
      </c>
      <c r="J182" s="174">
        <v>0</v>
      </c>
      <c r="K182" s="174">
        <f>E182*J182</f>
        <v>0</v>
      </c>
      <c r="Q182" s="167">
        <v>2</v>
      </c>
      <c r="AA182" s="144">
        <v>7</v>
      </c>
      <c r="AB182" s="144">
        <v>1</v>
      </c>
      <c r="AC182" s="144">
        <v>2</v>
      </c>
      <c r="BB182" s="144">
        <v>1</v>
      </c>
      <c r="BC182" s="144">
        <f>IF(BB182=1,G182,0)</f>
        <v>0</v>
      </c>
      <c r="BD182" s="144">
        <f>IF(BB182=2,G182,0)</f>
        <v>0</v>
      </c>
      <c r="BE182" s="144">
        <f>IF(BB182=3,G182,0)</f>
        <v>0</v>
      </c>
      <c r="BF182" s="144">
        <f>IF(BB182=4,G182,0)</f>
        <v>0</v>
      </c>
      <c r="BG182" s="144">
        <f>IF(BB182=5,G182,0)</f>
        <v>0</v>
      </c>
      <c r="CA182" s="144">
        <v>7</v>
      </c>
      <c r="CB182" s="144">
        <v>1</v>
      </c>
      <c r="CC182" s="167"/>
      <c r="CD182" s="167"/>
    </row>
    <row r="183" spans="1:82" x14ac:dyDescent="0.2">
      <c r="A183" s="183"/>
      <c r="B183" s="184" t="s">
        <v>79</v>
      </c>
      <c r="C183" s="185" t="str">
        <f>CONCATENATE(B181," ",C181)</f>
        <v>99 Staveništní přesun hmot</v>
      </c>
      <c r="D183" s="186"/>
      <c r="E183" s="187"/>
      <c r="F183" s="188"/>
      <c r="G183" s="189">
        <f>SUM(G181:G182)</f>
        <v>0</v>
      </c>
      <c r="H183" s="190"/>
      <c r="I183" s="191">
        <f>SUM(I181:I182)</f>
        <v>0</v>
      </c>
      <c r="J183" s="190"/>
      <c r="K183" s="191">
        <f>SUM(K181:K182)</f>
        <v>0</v>
      </c>
      <c r="Q183" s="167">
        <v>4</v>
      </c>
      <c r="BC183" s="192">
        <f>SUM(BC181:BC182)</f>
        <v>0</v>
      </c>
      <c r="BD183" s="192">
        <f>SUM(BD181:BD182)</f>
        <v>0</v>
      </c>
      <c r="BE183" s="192">
        <f>SUM(BE181:BE182)</f>
        <v>0</v>
      </c>
      <c r="BF183" s="192">
        <f>SUM(BF181:BF182)</f>
        <v>0</v>
      </c>
      <c r="BG183" s="192">
        <f>SUM(BG181:BG182)</f>
        <v>0</v>
      </c>
    </row>
    <row r="184" spans="1:82" x14ac:dyDescent="0.2">
      <c r="A184" s="159" t="s">
        <v>76</v>
      </c>
      <c r="B184" s="160" t="s">
        <v>304</v>
      </c>
      <c r="C184" s="161" t="s">
        <v>305</v>
      </c>
      <c r="D184" s="162"/>
      <c r="E184" s="163"/>
      <c r="F184" s="163"/>
      <c r="G184" s="164"/>
      <c r="H184" s="165"/>
      <c r="I184" s="166"/>
      <c r="J184" s="165"/>
      <c r="K184" s="166"/>
      <c r="Q184" s="167">
        <v>1</v>
      </c>
    </row>
    <row r="185" spans="1:82" x14ac:dyDescent="0.2">
      <c r="A185" s="168">
        <v>51</v>
      </c>
      <c r="B185" s="169" t="s">
        <v>306</v>
      </c>
      <c r="C185" s="170" t="s">
        <v>307</v>
      </c>
      <c r="D185" s="171" t="s">
        <v>135</v>
      </c>
      <c r="E185" s="172">
        <v>827</v>
      </c>
      <c r="F185" s="172">
        <v>0</v>
      </c>
      <c r="G185" s="173">
        <f>E185*F185</f>
        <v>0</v>
      </c>
      <c r="H185" s="174"/>
      <c r="I185" s="174">
        <f>E185*H185</f>
        <v>0</v>
      </c>
      <c r="J185" s="174">
        <v>0</v>
      </c>
      <c r="K185" s="174">
        <f>E185*J185</f>
        <v>0</v>
      </c>
      <c r="Q185" s="167">
        <v>2</v>
      </c>
      <c r="AA185" s="144">
        <v>1</v>
      </c>
      <c r="AB185" s="144">
        <v>7</v>
      </c>
      <c r="AC185" s="144">
        <v>7</v>
      </c>
      <c r="BB185" s="144">
        <v>2</v>
      </c>
      <c r="BC185" s="144">
        <f>IF(BB185=1,G185,0)</f>
        <v>0</v>
      </c>
      <c r="BD185" s="144">
        <f>IF(BB185=2,G185,0)</f>
        <v>0</v>
      </c>
      <c r="BE185" s="144">
        <f>IF(BB185=3,G185,0)</f>
        <v>0</v>
      </c>
      <c r="BF185" s="144">
        <f>IF(BB185=4,G185,0)</f>
        <v>0</v>
      </c>
      <c r="BG185" s="144">
        <f>IF(BB185=5,G185,0)</f>
        <v>0</v>
      </c>
      <c r="CA185" s="144">
        <v>1</v>
      </c>
      <c r="CB185" s="144">
        <v>7</v>
      </c>
      <c r="CC185" s="167"/>
      <c r="CD185" s="167"/>
    </row>
    <row r="186" spans="1:82" x14ac:dyDescent="0.2">
      <c r="A186" s="175"/>
      <c r="B186" s="176"/>
      <c r="C186" s="223" t="s">
        <v>308</v>
      </c>
      <c r="D186" s="224"/>
      <c r="E186" s="178">
        <v>696.2</v>
      </c>
      <c r="F186" s="179"/>
      <c r="G186" s="180"/>
      <c r="H186" s="181"/>
      <c r="I186" s="182"/>
      <c r="J186" s="181"/>
      <c r="K186" s="182"/>
      <c r="M186" s="177" t="s">
        <v>308</v>
      </c>
      <c r="O186" s="177"/>
      <c r="Q186" s="167"/>
    </row>
    <row r="187" spans="1:82" x14ac:dyDescent="0.2">
      <c r="A187" s="175"/>
      <c r="B187" s="176"/>
      <c r="C187" s="223" t="s">
        <v>309</v>
      </c>
      <c r="D187" s="224"/>
      <c r="E187" s="178">
        <v>104.8</v>
      </c>
      <c r="F187" s="179"/>
      <c r="G187" s="180"/>
      <c r="H187" s="181"/>
      <c r="I187" s="182"/>
      <c r="J187" s="181"/>
      <c r="K187" s="182"/>
      <c r="M187" s="177" t="s">
        <v>309</v>
      </c>
      <c r="O187" s="177"/>
      <c r="Q187" s="167"/>
    </row>
    <row r="188" spans="1:82" x14ac:dyDescent="0.2">
      <c r="A188" s="175"/>
      <c r="B188" s="176"/>
      <c r="C188" s="223" t="s">
        <v>310</v>
      </c>
      <c r="D188" s="224"/>
      <c r="E188" s="178">
        <v>26</v>
      </c>
      <c r="F188" s="179"/>
      <c r="G188" s="180"/>
      <c r="H188" s="181"/>
      <c r="I188" s="182"/>
      <c r="J188" s="181"/>
      <c r="K188" s="182"/>
      <c r="M188" s="177" t="s">
        <v>310</v>
      </c>
      <c r="O188" s="177"/>
      <c r="Q188" s="167"/>
    </row>
    <row r="189" spans="1:82" x14ac:dyDescent="0.2">
      <c r="A189" s="168">
        <v>52</v>
      </c>
      <c r="B189" s="169" t="s">
        <v>311</v>
      </c>
      <c r="C189" s="170" t="s">
        <v>312</v>
      </c>
      <c r="D189" s="171" t="s">
        <v>135</v>
      </c>
      <c r="E189" s="172">
        <v>462.6</v>
      </c>
      <c r="F189" s="172">
        <v>0</v>
      </c>
      <c r="G189" s="173">
        <f>E189*F189</f>
        <v>0</v>
      </c>
      <c r="H189" s="174"/>
      <c r="I189" s="174">
        <f>E189*H189</f>
        <v>0</v>
      </c>
      <c r="J189" s="174">
        <v>0</v>
      </c>
      <c r="K189" s="174">
        <f>E189*J189</f>
        <v>0</v>
      </c>
      <c r="Q189" s="167">
        <v>2</v>
      </c>
      <c r="AA189" s="144">
        <v>1</v>
      </c>
      <c r="AB189" s="144">
        <v>7</v>
      </c>
      <c r="AC189" s="144">
        <v>7</v>
      </c>
      <c r="BB189" s="144">
        <v>2</v>
      </c>
      <c r="BC189" s="144">
        <f>IF(BB189=1,G189,0)</f>
        <v>0</v>
      </c>
      <c r="BD189" s="144">
        <f>IF(BB189=2,G189,0)</f>
        <v>0</v>
      </c>
      <c r="BE189" s="144">
        <f>IF(BB189=3,G189,0)</f>
        <v>0</v>
      </c>
      <c r="BF189" s="144">
        <f>IF(BB189=4,G189,0)</f>
        <v>0</v>
      </c>
      <c r="BG189" s="144">
        <f>IF(BB189=5,G189,0)</f>
        <v>0</v>
      </c>
      <c r="CA189" s="144">
        <v>1</v>
      </c>
      <c r="CB189" s="144">
        <v>7</v>
      </c>
      <c r="CC189" s="167"/>
      <c r="CD189" s="167"/>
    </row>
    <row r="190" spans="1:82" x14ac:dyDescent="0.2">
      <c r="A190" s="175"/>
      <c r="B190" s="176"/>
      <c r="C190" s="223" t="s">
        <v>313</v>
      </c>
      <c r="D190" s="224"/>
      <c r="E190" s="178">
        <v>140.4</v>
      </c>
      <c r="F190" s="179"/>
      <c r="G190" s="180"/>
      <c r="H190" s="181"/>
      <c r="I190" s="182"/>
      <c r="J190" s="181"/>
      <c r="K190" s="182"/>
      <c r="M190" s="177" t="s">
        <v>313</v>
      </c>
      <c r="O190" s="177"/>
      <c r="Q190" s="167"/>
    </row>
    <row r="191" spans="1:82" x14ac:dyDescent="0.2">
      <c r="A191" s="175"/>
      <c r="B191" s="176"/>
      <c r="C191" s="223" t="s">
        <v>314</v>
      </c>
      <c r="D191" s="224"/>
      <c r="E191" s="178">
        <v>166.5</v>
      </c>
      <c r="F191" s="179"/>
      <c r="G191" s="180"/>
      <c r="H191" s="181"/>
      <c r="I191" s="182"/>
      <c r="J191" s="181"/>
      <c r="K191" s="182"/>
      <c r="M191" s="177" t="s">
        <v>314</v>
      </c>
      <c r="O191" s="177"/>
      <c r="Q191" s="167"/>
    </row>
    <row r="192" spans="1:82" x14ac:dyDescent="0.2">
      <c r="A192" s="175"/>
      <c r="B192" s="176"/>
      <c r="C192" s="223" t="s">
        <v>315</v>
      </c>
      <c r="D192" s="224"/>
      <c r="E192" s="178">
        <v>63</v>
      </c>
      <c r="F192" s="179"/>
      <c r="G192" s="180"/>
      <c r="H192" s="181"/>
      <c r="I192" s="182"/>
      <c r="J192" s="181"/>
      <c r="K192" s="182"/>
      <c r="M192" s="177" t="s">
        <v>315</v>
      </c>
      <c r="O192" s="177"/>
      <c r="Q192" s="167"/>
    </row>
    <row r="193" spans="1:82" x14ac:dyDescent="0.2">
      <c r="A193" s="175"/>
      <c r="B193" s="176"/>
      <c r="C193" s="223" t="s">
        <v>316</v>
      </c>
      <c r="D193" s="224"/>
      <c r="E193" s="178">
        <v>32.700000000000003</v>
      </c>
      <c r="F193" s="179"/>
      <c r="G193" s="180"/>
      <c r="H193" s="181"/>
      <c r="I193" s="182"/>
      <c r="J193" s="181"/>
      <c r="K193" s="182"/>
      <c r="M193" s="177" t="s">
        <v>316</v>
      </c>
      <c r="O193" s="177"/>
      <c r="Q193" s="167"/>
    </row>
    <row r="194" spans="1:82" x14ac:dyDescent="0.2">
      <c r="A194" s="175"/>
      <c r="B194" s="176"/>
      <c r="C194" s="223" t="s">
        <v>317</v>
      </c>
      <c r="D194" s="224"/>
      <c r="E194" s="178">
        <v>40.799999999999997</v>
      </c>
      <c r="F194" s="179"/>
      <c r="G194" s="180"/>
      <c r="H194" s="181"/>
      <c r="I194" s="182"/>
      <c r="J194" s="181"/>
      <c r="K194" s="182"/>
      <c r="M194" s="177" t="s">
        <v>317</v>
      </c>
      <c r="O194" s="177"/>
      <c r="Q194" s="167"/>
    </row>
    <row r="195" spans="1:82" x14ac:dyDescent="0.2">
      <c r="A195" s="175"/>
      <c r="B195" s="176"/>
      <c r="C195" s="223" t="s">
        <v>318</v>
      </c>
      <c r="D195" s="224"/>
      <c r="E195" s="178">
        <v>19.2</v>
      </c>
      <c r="F195" s="179"/>
      <c r="G195" s="180"/>
      <c r="H195" s="181"/>
      <c r="I195" s="182"/>
      <c r="J195" s="181"/>
      <c r="K195" s="182"/>
      <c r="M195" s="177" t="s">
        <v>318</v>
      </c>
      <c r="O195" s="177"/>
      <c r="Q195" s="167"/>
    </row>
    <row r="196" spans="1:82" x14ac:dyDescent="0.2">
      <c r="A196" s="168">
        <v>53</v>
      </c>
      <c r="B196" s="169" t="s">
        <v>319</v>
      </c>
      <c r="C196" s="170" t="s">
        <v>320</v>
      </c>
      <c r="D196" s="171" t="s">
        <v>103</v>
      </c>
      <c r="E196" s="172">
        <v>670</v>
      </c>
      <c r="F196" s="172">
        <v>0</v>
      </c>
      <c r="G196" s="173">
        <f>E196*F196</f>
        <v>0</v>
      </c>
      <c r="H196" s="174">
        <v>0</v>
      </c>
      <c r="I196" s="174">
        <f>E196*H196</f>
        <v>0</v>
      </c>
      <c r="J196" s="174">
        <v>0</v>
      </c>
      <c r="K196" s="174">
        <f>E196*J196</f>
        <v>0</v>
      </c>
      <c r="Q196" s="167">
        <v>2</v>
      </c>
      <c r="AA196" s="144">
        <v>1</v>
      </c>
      <c r="AB196" s="144">
        <v>7</v>
      </c>
      <c r="AC196" s="144">
        <v>7</v>
      </c>
      <c r="BB196" s="144">
        <v>2</v>
      </c>
      <c r="BC196" s="144">
        <f>IF(BB196=1,G196,0)</f>
        <v>0</v>
      </c>
      <c r="BD196" s="144">
        <f>IF(BB196=2,G196,0)</f>
        <v>0</v>
      </c>
      <c r="BE196" s="144">
        <f>IF(BB196=3,G196,0)</f>
        <v>0</v>
      </c>
      <c r="BF196" s="144">
        <f>IF(BB196=4,G196,0)</f>
        <v>0</v>
      </c>
      <c r="BG196" s="144">
        <f>IF(BB196=5,G196,0)</f>
        <v>0</v>
      </c>
      <c r="CA196" s="144">
        <v>1</v>
      </c>
      <c r="CB196" s="144">
        <v>7</v>
      </c>
      <c r="CC196" s="167"/>
      <c r="CD196" s="167"/>
    </row>
    <row r="197" spans="1:82" x14ac:dyDescent="0.2">
      <c r="A197" s="175"/>
      <c r="B197" s="176"/>
      <c r="C197" s="223" t="s">
        <v>321</v>
      </c>
      <c r="D197" s="224"/>
      <c r="E197" s="178">
        <v>670</v>
      </c>
      <c r="F197" s="179"/>
      <c r="G197" s="180"/>
      <c r="H197" s="181"/>
      <c r="I197" s="182"/>
      <c r="J197" s="181"/>
      <c r="K197" s="182"/>
      <c r="M197" s="177" t="s">
        <v>321</v>
      </c>
      <c r="O197" s="177"/>
      <c r="Q197" s="167"/>
    </row>
    <row r="198" spans="1:82" x14ac:dyDescent="0.2">
      <c r="A198" s="168">
        <v>54</v>
      </c>
      <c r="B198" s="169" t="s">
        <v>322</v>
      </c>
      <c r="C198" s="170" t="s">
        <v>323</v>
      </c>
      <c r="D198" s="171" t="s">
        <v>90</v>
      </c>
      <c r="E198" s="172">
        <v>22.5413</v>
      </c>
      <c r="F198" s="172">
        <v>0</v>
      </c>
      <c r="G198" s="173">
        <f>E198*F198</f>
        <v>0</v>
      </c>
      <c r="H198" s="174"/>
      <c r="I198" s="174">
        <f>E198*H198</f>
        <v>0</v>
      </c>
      <c r="J198" s="174">
        <v>0</v>
      </c>
      <c r="K198" s="174">
        <f>E198*J198</f>
        <v>0</v>
      </c>
      <c r="Q198" s="167">
        <v>2</v>
      </c>
      <c r="AA198" s="144">
        <v>1</v>
      </c>
      <c r="AB198" s="144">
        <v>7</v>
      </c>
      <c r="AC198" s="144">
        <v>7</v>
      </c>
      <c r="BB198" s="144">
        <v>2</v>
      </c>
      <c r="BC198" s="144">
        <f>IF(BB198=1,G198,0)</f>
        <v>0</v>
      </c>
      <c r="BD198" s="144">
        <f>IF(BB198=2,G198,0)</f>
        <v>0</v>
      </c>
      <c r="BE198" s="144">
        <f>IF(BB198=3,G198,0)</f>
        <v>0</v>
      </c>
      <c r="BF198" s="144">
        <f>IF(BB198=4,G198,0)</f>
        <v>0</v>
      </c>
      <c r="BG198" s="144">
        <f>IF(BB198=5,G198,0)</f>
        <v>0</v>
      </c>
      <c r="CA198" s="144">
        <v>1</v>
      </c>
      <c r="CB198" s="144">
        <v>7</v>
      </c>
      <c r="CC198" s="167"/>
      <c r="CD198" s="167"/>
    </row>
    <row r="199" spans="1:82" x14ac:dyDescent="0.2">
      <c r="A199" s="175"/>
      <c r="B199" s="176"/>
      <c r="C199" s="223" t="s">
        <v>324</v>
      </c>
      <c r="D199" s="224"/>
      <c r="E199" s="178">
        <v>22.5413</v>
      </c>
      <c r="F199" s="179"/>
      <c r="G199" s="180"/>
      <c r="H199" s="181"/>
      <c r="I199" s="182"/>
      <c r="J199" s="181"/>
      <c r="K199" s="182"/>
      <c r="M199" s="177" t="s">
        <v>324</v>
      </c>
      <c r="O199" s="177"/>
      <c r="Q199" s="167"/>
    </row>
    <row r="200" spans="1:82" x14ac:dyDescent="0.2">
      <c r="A200" s="168">
        <v>55</v>
      </c>
      <c r="B200" s="169" t="s">
        <v>325</v>
      </c>
      <c r="C200" s="170" t="s">
        <v>326</v>
      </c>
      <c r="D200" s="171" t="s">
        <v>135</v>
      </c>
      <c r="E200" s="172">
        <v>78.400000000000006</v>
      </c>
      <c r="F200" s="172">
        <v>0</v>
      </c>
      <c r="G200" s="173">
        <f>E200*F200</f>
        <v>0</v>
      </c>
      <c r="H200" s="174"/>
      <c r="I200" s="174">
        <f>E200*H200</f>
        <v>0</v>
      </c>
      <c r="J200" s="174">
        <v>0</v>
      </c>
      <c r="K200" s="174">
        <f>E200*J200</f>
        <v>0</v>
      </c>
      <c r="Q200" s="167">
        <v>2</v>
      </c>
      <c r="AA200" s="144">
        <v>1</v>
      </c>
      <c r="AB200" s="144">
        <v>0</v>
      </c>
      <c r="AC200" s="144">
        <v>0</v>
      </c>
      <c r="BB200" s="144">
        <v>2</v>
      </c>
      <c r="BC200" s="144">
        <f>IF(BB200=1,G200,0)</f>
        <v>0</v>
      </c>
      <c r="BD200" s="144">
        <f>IF(BB200=2,G200,0)</f>
        <v>0</v>
      </c>
      <c r="BE200" s="144">
        <f>IF(BB200=3,G200,0)</f>
        <v>0</v>
      </c>
      <c r="BF200" s="144">
        <f>IF(BB200=4,G200,0)</f>
        <v>0</v>
      </c>
      <c r="BG200" s="144">
        <f>IF(BB200=5,G200,0)</f>
        <v>0</v>
      </c>
      <c r="CA200" s="144">
        <v>1</v>
      </c>
      <c r="CB200" s="144">
        <v>0</v>
      </c>
      <c r="CC200" s="167"/>
      <c r="CD200" s="167"/>
    </row>
    <row r="201" spans="1:82" x14ac:dyDescent="0.2">
      <c r="A201" s="175"/>
      <c r="B201" s="176"/>
      <c r="C201" s="223" t="s">
        <v>327</v>
      </c>
      <c r="D201" s="224"/>
      <c r="E201" s="178">
        <v>78.400000000000006</v>
      </c>
      <c r="F201" s="179"/>
      <c r="G201" s="180"/>
      <c r="H201" s="181"/>
      <c r="I201" s="182"/>
      <c r="J201" s="181"/>
      <c r="K201" s="182"/>
      <c r="M201" s="177" t="s">
        <v>327</v>
      </c>
      <c r="O201" s="177"/>
      <c r="Q201" s="167"/>
    </row>
    <row r="202" spans="1:82" x14ac:dyDescent="0.2">
      <c r="A202" s="168">
        <v>56</v>
      </c>
      <c r="B202" s="169" t="s">
        <v>328</v>
      </c>
      <c r="C202" s="170" t="s">
        <v>329</v>
      </c>
      <c r="D202" s="171" t="s">
        <v>90</v>
      </c>
      <c r="E202" s="172">
        <v>0.81289999999999996</v>
      </c>
      <c r="F202" s="172">
        <v>0</v>
      </c>
      <c r="G202" s="173">
        <f>E202*F202</f>
        <v>0</v>
      </c>
      <c r="H202" s="174"/>
      <c r="I202" s="174">
        <f>E202*H202</f>
        <v>0</v>
      </c>
      <c r="J202" s="174">
        <v>0</v>
      </c>
      <c r="K202" s="174">
        <f>E202*J202</f>
        <v>0</v>
      </c>
      <c r="Q202" s="167">
        <v>2</v>
      </c>
      <c r="AA202" s="144">
        <v>1</v>
      </c>
      <c r="AB202" s="144">
        <v>7</v>
      </c>
      <c r="AC202" s="144">
        <v>7</v>
      </c>
      <c r="BB202" s="144">
        <v>2</v>
      </c>
      <c r="BC202" s="144">
        <f>IF(BB202=1,G202,0)</f>
        <v>0</v>
      </c>
      <c r="BD202" s="144">
        <f>IF(BB202=2,G202,0)</f>
        <v>0</v>
      </c>
      <c r="BE202" s="144">
        <f>IF(BB202=3,G202,0)</f>
        <v>0</v>
      </c>
      <c r="BF202" s="144">
        <f>IF(BB202=4,G202,0)</f>
        <v>0</v>
      </c>
      <c r="BG202" s="144">
        <f>IF(BB202=5,G202,0)</f>
        <v>0</v>
      </c>
      <c r="CA202" s="144">
        <v>1</v>
      </c>
      <c r="CB202" s="144">
        <v>7</v>
      </c>
      <c r="CC202" s="167"/>
      <c r="CD202" s="167"/>
    </row>
    <row r="203" spans="1:82" x14ac:dyDescent="0.2">
      <c r="A203" s="175"/>
      <c r="B203" s="176"/>
      <c r="C203" s="223" t="s">
        <v>330</v>
      </c>
      <c r="D203" s="224"/>
      <c r="E203" s="178">
        <v>0.81289999999999996</v>
      </c>
      <c r="F203" s="179"/>
      <c r="G203" s="180"/>
      <c r="H203" s="181"/>
      <c r="I203" s="182"/>
      <c r="J203" s="181"/>
      <c r="K203" s="182"/>
      <c r="M203" s="177" t="s">
        <v>330</v>
      </c>
      <c r="O203" s="177"/>
      <c r="Q203" s="167"/>
    </row>
    <row r="204" spans="1:82" x14ac:dyDescent="0.2">
      <c r="A204" s="168">
        <v>57</v>
      </c>
      <c r="B204" s="169" t="s">
        <v>331</v>
      </c>
      <c r="C204" s="170" t="s">
        <v>332</v>
      </c>
      <c r="D204" s="171" t="s">
        <v>103</v>
      </c>
      <c r="E204" s="172">
        <v>670</v>
      </c>
      <c r="F204" s="172">
        <v>0</v>
      </c>
      <c r="G204" s="173">
        <f>E204*F204</f>
        <v>0</v>
      </c>
      <c r="H204" s="174">
        <v>0</v>
      </c>
      <c r="I204" s="174">
        <f>E204*H204</f>
        <v>0</v>
      </c>
      <c r="J204" s="174">
        <v>0</v>
      </c>
      <c r="K204" s="174">
        <f>E204*J204</f>
        <v>0</v>
      </c>
      <c r="Q204" s="167">
        <v>2</v>
      </c>
      <c r="AA204" s="144">
        <v>12</v>
      </c>
      <c r="AB204" s="144">
        <v>0</v>
      </c>
      <c r="AC204" s="144">
        <v>47</v>
      </c>
      <c r="BB204" s="144">
        <v>2</v>
      </c>
      <c r="BC204" s="144">
        <f>IF(BB204=1,G204,0)</f>
        <v>0</v>
      </c>
      <c r="BD204" s="144">
        <f>IF(BB204=2,G204,0)</f>
        <v>0</v>
      </c>
      <c r="BE204" s="144">
        <f>IF(BB204=3,G204,0)</f>
        <v>0</v>
      </c>
      <c r="BF204" s="144">
        <f>IF(BB204=4,G204,0)</f>
        <v>0</v>
      </c>
      <c r="BG204" s="144">
        <f>IF(BB204=5,G204,0)</f>
        <v>0</v>
      </c>
      <c r="CA204" s="144">
        <v>12</v>
      </c>
      <c r="CB204" s="144">
        <v>0</v>
      </c>
      <c r="CC204" s="167"/>
      <c r="CD204" s="167"/>
    </row>
    <row r="205" spans="1:82" x14ac:dyDescent="0.2">
      <c r="A205" s="175"/>
      <c r="B205" s="176"/>
      <c r="C205" s="223" t="s">
        <v>333</v>
      </c>
      <c r="D205" s="224"/>
      <c r="E205" s="178">
        <v>670</v>
      </c>
      <c r="F205" s="179"/>
      <c r="G205" s="180"/>
      <c r="H205" s="181"/>
      <c r="I205" s="182"/>
      <c r="J205" s="181"/>
      <c r="K205" s="182"/>
      <c r="M205" s="177" t="s">
        <v>333</v>
      </c>
      <c r="O205" s="177"/>
      <c r="Q205" s="167"/>
    </row>
    <row r="206" spans="1:82" x14ac:dyDescent="0.2">
      <c r="A206" s="168">
        <v>58</v>
      </c>
      <c r="B206" s="169" t="s">
        <v>334</v>
      </c>
      <c r="C206" s="170" t="s">
        <v>335</v>
      </c>
      <c r="D206" s="171" t="s">
        <v>90</v>
      </c>
      <c r="E206" s="172">
        <v>2.2517</v>
      </c>
      <c r="F206" s="172">
        <v>0</v>
      </c>
      <c r="G206" s="173">
        <f>E206*F206</f>
        <v>0</v>
      </c>
      <c r="H206" s="174"/>
      <c r="I206" s="174">
        <f>E206*H206</f>
        <v>0</v>
      </c>
      <c r="J206" s="174">
        <v>0</v>
      </c>
      <c r="K206" s="174">
        <f>E206*J206</f>
        <v>0</v>
      </c>
      <c r="Q206" s="167">
        <v>2</v>
      </c>
      <c r="AA206" s="144">
        <v>3</v>
      </c>
      <c r="AB206" s="144">
        <v>7</v>
      </c>
      <c r="AC206" s="144">
        <v>60515009</v>
      </c>
      <c r="BB206" s="144">
        <v>2</v>
      </c>
      <c r="BC206" s="144">
        <f>IF(BB206=1,G206,0)</f>
        <v>0</v>
      </c>
      <c r="BD206" s="144">
        <f>IF(BB206=2,G206,0)</f>
        <v>0</v>
      </c>
      <c r="BE206" s="144">
        <f>IF(BB206=3,G206,0)</f>
        <v>0</v>
      </c>
      <c r="BF206" s="144">
        <f>IF(BB206=4,G206,0)</f>
        <v>0</v>
      </c>
      <c r="BG206" s="144">
        <f>IF(BB206=5,G206,0)</f>
        <v>0</v>
      </c>
      <c r="CA206" s="144">
        <v>3</v>
      </c>
      <c r="CB206" s="144">
        <v>7</v>
      </c>
      <c r="CC206" s="167"/>
      <c r="CD206" s="167"/>
    </row>
    <row r="207" spans="1:82" x14ac:dyDescent="0.2">
      <c r="A207" s="175"/>
      <c r="B207" s="176"/>
      <c r="C207" s="223" t="s">
        <v>336</v>
      </c>
      <c r="D207" s="224"/>
      <c r="E207" s="178">
        <v>0.81289999999999996</v>
      </c>
      <c r="F207" s="179"/>
      <c r="G207" s="180"/>
      <c r="H207" s="181"/>
      <c r="I207" s="182"/>
      <c r="J207" s="181"/>
      <c r="K207" s="182"/>
      <c r="M207" s="177" t="s">
        <v>336</v>
      </c>
      <c r="O207" s="177"/>
      <c r="Q207" s="167"/>
    </row>
    <row r="208" spans="1:82" ht="22.5" x14ac:dyDescent="0.2">
      <c r="A208" s="175"/>
      <c r="B208" s="176"/>
      <c r="C208" s="223" t="s">
        <v>337</v>
      </c>
      <c r="D208" s="224"/>
      <c r="E208" s="178">
        <v>1.1528</v>
      </c>
      <c r="F208" s="179"/>
      <c r="G208" s="180"/>
      <c r="H208" s="181"/>
      <c r="I208" s="182"/>
      <c r="J208" s="181"/>
      <c r="K208" s="182"/>
      <c r="M208" s="177" t="s">
        <v>337</v>
      </c>
      <c r="O208" s="177"/>
      <c r="Q208" s="167"/>
    </row>
    <row r="209" spans="1:82" x14ac:dyDescent="0.2">
      <c r="A209" s="175"/>
      <c r="B209" s="176"/>
      <c r="C209" s="223" t="s">
        <v>338</v>
      </c>
      <c r="D209" s="224"/>
      <c r="E209" s="178">
        <v>0.28599999999999998</v>
      </c>
      <c r="F209" s="179"/>
      <c r="G209" s="180"/>
      <c r="H209" s="181"/>
      <c r="I209" s="182"/>
      <c r="J209" s="181"/>
      <c r="K209" s="182"/>
      <c r="M209" s="177" t="s">
        <v>338</v>
      </c>
      <c r="O209" s="177"/>
      <c r="Q209" s="167"/>
    </row>
    <row r="210" spans="1:82" x14ac:dyDescent="0.2">
      <c r="A210" s="168">
        <v>59</v>
      </c>
      <c r="B210" s="169" t="s">
        <v>339</v>
      </c>
      <c r="C210" s="170" t="s">
        <v>340</v>
      </c>
      <c r="D210" s="171" t="s">
        <v>90</v>
      </c>
      <c r="E210" s="172">
        <v>1.9181999999999999</v>
      </c>
      <c r="F210" s="172">
        <v>0</v>
      </c>
      <c r="G210" s="173">
        <f>E210*F210</f>
        <v>0</v>
      </c>
      <c r="H210" s="174"/>
      <c r="I210" s="174">
        <f>E210*H210</f>
        <v>0</v>
      </c>
      <c r="J210" s="174">
        <v>0</v>
      </c>
      <c r="K210" s="174">
        <f>E210*J210</f>
        <v>0</v>
      </c>
      <c r="Q210" s="167">
        <v>2</v>
      </c>
      <c r="AA210" s="144">
        <v>3</v>
      </c>
      <c r="AB210" s="144">
        <v>7</v>
      </c>
      <c r="AC210" s="144">
        <v>60515218</v>
      </c>
      <c r="BB210" s="144">
        <v>2</v>
      </c>
      <c r="BC210" s="144">
        <f>IF(BB210=1,G210,0)</f>
        <v>0</v>
      </c>
      <c r="BD210" s="144">
        <f>IF(BB210=2,G210,0)</f>
        <v>0</v>
      </c>
      <c r="BE210" s="144">
        <f>IF(BB210=3,G210,0)</f>
        <v>0</v>
      </c>
      <c r="BF210" s="144">
        <f>IF(BB210=4,G210,0)</f>
        <v>0</v>
      </c>
      <c r="BG210" s="144">
        <f>IF(BB210=5,G210,0)</f>
        <v>0</v>
      </c>
      <c r="CA210" s="144">
        <v>3</v>
      </c>
      <c r="CB210" s="144">
        <v>7</v>
      </c>
      <c r="CC210" s="167"/>
      <c r="CD210" s="167"/>
    </row>
    <row r="211" spans="1:82" x14ac:dyDescent="0.2">
      <c r="A211" s="175"/>
      <c r="B211" s="176"/>
      <c r="C211" s="223" t="s">
        <v>341</v>
      </c>
      <c r="D211" s="224"/>
      <c r="E211" s="178">
        <v>1.1641999999999999</v>
      </c>
      <c r="F211" s="179"/>
      <c r="G211" s="180"/>
      <c r="H211" s="181"/>
      <c r="I211" s="182"/>
      <c r="J211" s="181"/>
      <c r="K211" s="182"/>
      <c r="M211" s="177" t="s">
        <v>341</v>
      </c>
      <c r="O211" s="177"/>
      <c r="Q211" s="167"/>
    </row>
    <row r="212" spans="1:82" x14ac:dyDescent="0.2">
      <c r="A212" s="175"/>
      <c r="B212" s="176"/>
      <c r="C212" s="223" t="s">
        <v>342</v>
      </c>
      <c r="D212" s="224"/>
      <c r="E212" s="178">
        <v>0.754</v>
      </c>
      <c r="F212" s="179"/>
      <c r="G212" s="180"/>
      <c r="H212" s="181"/>
      <c r="I212" s="182"/>
      <c r="J212" s="181"/>
      <c r="K212" s="182"/>
      <c r="M212" s="177" t="s">
        <v>342</v>
      </c>
      <c r="O212" s="177"/>
      <c r="Q212" s="167"/>
    </row>
    <row r="213" spans="1:82" x14ac:dyDescent="0.2">
      <c r="A213" s="168">
        <v>60</v>
      </c>
      <c r="B213" s="169" t="s">
        <v>343</v>
      </c>
      <c r="C213" s="170" t="s">
        <v>344</v>
      </c>
      <c r="D213" s="171" t="s">
        <v>90</v>
      </c>
      <c r="E213" s="172">
        <v>7.7356999999999996</v>
      </c>
      <c r="F213" s="172">
        <v>0</v>
      </c>
      <c r="G213" s="173">
        <f>E213*F213</f>
        <v>0</v>
      </c>
      <c r="H213" s="174"/>
      <c r="I213" s="174">
        <f>E213*H213</f>
        <v>0</v>
      </c>
      <c r="J213" s="174">
        <v>0</v>
      </c>
      <c r="K213" s="174">
        <f>E213*J213</f>
        <v>0</v>
      </c>
      <c r="Q213" s="167">
        <v>2</v>
      </c>
      <c r="AA213" s="144">
        <v>3</v>
      </c>
      <c r="AB213" s="144">
        <v>7</v>
      </c>
      <c r="AC213" s="144">
        <v>60515230</v>
      </c>
      <c r="BB213" s="144">
        <v>2</v>
      </c>
      <c r="BC213" s="144">
        <f>IF(BB213=1,G213,0)</f>
        <v>0</v>
      </c>
      <c r="BD213" s="144">
        <f>IF(BB213=2,G213,0)</f>
        <v>0</v>
      </c>
      <c r="BE213" s="144">
        <f>IF(BB213=3,G213,0)</f>
        <v>0</v>
      </c>
      <c r="BF213" s="144">
        <f>IF(BB213=4,G213,0)</f>
        <v>0</v>
      </c>
      <c r="BG213" s="144">
        <f>IF(BB213=5,G213,0)</f>
        <v>0</v>
      </c>
      <c r="CA213" s="144">
        <v>3</v>
      </c>
      <c r="CB213" s="144">
        <v>7</v>
      </c>
      <c r="CC213" s="167"/>
      <c r="CD213" s="167"/>
    </row>
    <row r="214" spans="1:82" x14ac:dyDescent="0.2">
      <c r="A214" s="175"/>
      <c r="B214" s="176"/>
      <c r="C214" s="223" t="s">
        <v>345</v>
      </c>
      <c r="D214" s="224"/>
      <c r="E214" s="178">
        <v>3.0270000000000001</v>
      </c>
      <c r="F214" s="179"/>
      <c r="G214" s="180"/>
      <c r="H214" s="181"/>
      <c r="I214" s="182"/>
      <c r="J214" s="181"/>
      <c r="K214" s="182"/>
      <c r="M214" s="177" t="s">
        <v>345</v>
      </c>
      <c r="O214" s="177"/>
      <c r="Q214" s="167"/>
    </row>
    <row r="215" spans="1:82" x14ac:dyDescent="0.2">
      <c r="A215" s="175"/>
      <c r="B215" s="176"/>
      <c r="C215" s="223" t="s">
        <v>346</v>
      </c>
      <c r="D215" s="224"/>
      <c r="E215" s="178">
        <v>3.5897000000000001</v>
      </c>
      <c r="F215" s="179"/>
      <c r="G215" s="180"/>
      <c r="H215" s="181"/>
      <c r="I215" s="182"/>
      <c r="J215" s="181"/>
      <c r="K215" s="182"/>
      <c r="M215" s="177" t="s">
        <v>346</v>
      </c>
      <c r="O215" s="177"/>
      <c r="Q215" s="167"/>
    </row>
    <row r="216" spans="1:82" ht="22.5" x14ac:dyDescent="0.2">
      <c r="A216" s="175"/>
      <c r="B216" s="176"/>
      <c r="C216" s="223" t="s">
        <v>347</v>
      </c>
      <c r="D216" s="224"/>
      <c r="E216" s="178">
        <v>1.119</v>
      </c>
      <c r="F216" s="179"/>
      <c r="G216" s="180"/>
      <c r="H216" s="181"/>
      <c r="I216" s="182"/>
      <c r="J216" s="181"/>
      <c r="K216" s="182"/>
      <c r="M216" s="177" t="s">
        <v>347</v>
      </c>
      <c r="O216" s="177"/>
      <c r="Q216" s="167"/>
    </row>
    <row r="217" spans="1:82" x14ac:dyDescent="0.2">
      <c r="A217" s="168">
        <v>61</v>
      </c>
      <c r="B217" s="169" t="s">
        <v>348</v>
      </c>
      <c r="C217" s="170" t="s">
        <v>349</v>
      </c>
      <c r="D217" s="171" t="s">
        <v>90</v>
      </c>
      <c r="E217" s="172">
        <v>7.3518999999999997</v>
      </c>
      <c r="F217" s="172">
        <v>0</v>
      </c>
      <c r="G217" s="173">
        <f>E217*F217</f>
        <v>0</v>
      </c>
      <c r="H217" s="174"/>
      <c r="I217" s="174">
        <f>E217*H217</f>
        <v>0</v>
      </c>
      <c r="J217" s="174">
        <v>0</v>
      </c>
      <c r="K217" s="174">
        <f>E217*J217</f>
        <v>0</v>
      </c>
      <c r="Q217" s="167">
        <v>2</v>
      </c>
      <c r="AA217" s="144">
        <v>3</v>
      </c>
      <c r="AB217" s="144">
        <v>7</v>
      </c>
      <c r="AC217" s="144">
        <v>60515787</v>
      </c>
      <c r="BB217" s="144">
        <v>2</v>
      </c>
      <c r="BC217" s="144">
        <f>IF(BB217=1,G217,0)</f>
        <v>0</v>
      </c>
      <c r="BD217" s="144">
        <f>IF(BB217=2,G217,0)</f>
        <v>0</v>
      </c>
      <c r="BE217" s="144">
        <f>IF(BB217=3,G217,0)</f>
        <v>0</v>
      </c>
      <c r="BF217" s="144">
        <f>IF(BB217=4,G217,0)</f>
        <v>0</v>
      </c>
      <c r="BG217" s="144">
        <f>IF(BB217=5,G217,0)</f>
        <v>0</v>
      </c>
      <c r="CA217" s="144">
        <v>3</v>
      </c>
      <c r="CB217" s="144">
        <v>7</v>
      </c>
      <c r="CC217" s="167"/>
      <c r="CD217" s="167"/>
    </row>
    <row r="218" spans="1:82" x14ac:dyDescent="0.2">
      <c r="A218" s="175"/>
      <c r="B218" s="176"/>
      <c r="C218" s="223" t="s">
        <v>350</v>
      </c>
      <c r="D218" s="224"/>
      <c r="E218" s="178">
        <v>7.3518999999999997</v>
      </c>
      <c r="F218" s="179"/>
      <c r="G218" s="180"/>
      <c r="H218" s="181"/>
      <c r="I218" s="182"/>
      <c r="J218" s="181"/>
      <c r="K218" s="182"/>
      <c r="M218" s="177" t="s">
        <v>350</v>
      </c>
      <c r="O218" s="177"/>
      <c r="Q218" s="167"/>
    </row>
    <row r="219" spans="1:82" x14ac:dyDescent="0.2">
      <c r="A219" s="168">
        <v>62</v>
      </c>
      <c r="B219" s="169" t="s">
        <v>351</v>
      </c>
      <c r="C219" s="170" t="s">
        <v>352</v>
      </c>
      <c r="D219" s="171" t="s">
        <v>90</v>
      </c>
      <c r="E219" s="172">
        <v>1.1487000000000001</v>
      </c>
      <c r="F219" s="172">
        <v>0</v>
      </c>
      <c r="G219" s="173">
        <f>E219*F219</f>
        <v>0</v>
      </c>
      <c r="H219" s="174"/>
      <c r="I219" s="174">
        <f>E219*H219</f>
        <v>0</v>
      </c>
      <c r="J219" s="174">
        <v>0</v>
      </c>
      <c r="K219" s="174">
        <f>E219*J219</f>
        <v>0</v>
      </c>
      <c r="Q219" s="167">
        <v>2</v>
      </c>
      <c r="AA219" s="144">
        <v>3</v>
      </c>
      <c r="AB219" s="144">
        <v>7</v>
      </c>
      <c r="AC219" s="144">
        <v>60517110</v>
      </c>
      <c r="BB219" s="144">
        <v>2</v>
      </c>
      <c r="BC219" s="144">
        <f>IF(BB219=1,G219,0)</f>
        <v>0</v>
      </c>
      <c r="BD219" s="144">
        <f>IF(BB219=2,G219,0)</f>
        <v>0</v>
      </c>
      <c r="BE219" s="144">
        <f>IF(BB219=3,G219,0)</f>
        <v>0</v>
      </c>
      <c r="BF219" s="144">
        <f>IF(BB219=4,G219,0)</f>
        <v>0</v>
      </c>
      <c r="BG219" s="144">
        <f>IF(BB219=5,G219,0)</f>
        <v>0</v>
      </c>
      <c r="CA219" s="144">
        <v>3</v>
      </c>
      <c r="CB219" s="144">
        <v>7</v>
      </c>
      <c r="CC219" s="167"/>
      <c r="CD219" s="167"/>
    </row>
    <row r="220" spans="1:82" x14ac:dyDescent="0.2">
      <c r="A220" s="175"/>
      <c r="B220" s="176"/>
      <c r="C220" s="223" t="s">
        <v>353</v>
      </c>
      <c r="D220" s="224"/>
      <c r="E220" s="178">
        <v>1.1487000000000001</v>
      </c>
      <c r="F220" s="179"/>
      <c r="G220" s="180"/>
      <c r="H220" s="181"/>
      <c r="I220" s="182"/>
      <c r="J220" s="181"/>
      <c r="K220" s="182"/>
      <c r="M220" s="177" t="s">
        <v>353</v>
      </c>
      <c r="O220" s="177"/>
      <c r="Q220" s="167"/>
    </row>
    <row r="221" spans="1:82" x14ac:dyDescent="0.2">
      <c r="A221" s="168">
        <v>63</v>
      </c>
      <c r="B221" s="169" t="s">
        <v>354</v>
      </c>
      <c r="C221" s="170" t="s">
        <v>355</v>
      </c>
      <c r="D221" s="171" t="s">
        <v>90</v>
      </c>
      <c r="E221" s="172">
        <v>2.948</v>
      </c>
      <c r="F221" s="172">
        <v>0</v>
      </c>
      <c r="G221" s="173">
        <f>E221*F221</f>
        <v>0</v>
      </c>
      <c r="H221" s="174"/>
      <c r="I221" s="174">
        <f>E221*H221</f>
        <v>0</v>
      </c>
      <c r="J221" s="174">
        <v>0</v>
      </c>
      <c r="K221" s="174">
        <f>E221*J221</f>
        <v>0</v>
      </c>
      <c r="Q221" s="167">
        <v>2</v>
      </c>
      <c r="AA221" s="144">
        <v>3</v>
      </c>
      <c r="AB221" s="144">
        <v>7</v>
      </c>
      <c r="AC221" s="144">
        <v>60517111</v>
      </c>
      <c r="BB221" s="144">
        <v>2</v>
      </c>
      <c r="BC221" s="144">
        <f>IF(BB221=1,G221,0)</f>
        <v>0</v>
      </c>
      <c r="BD221" s="144">
        <f>IF(BB221=2,G221,0)</f>
        <v>0</v>
      </c>
      <c r="BE221" s="144">
        <f>IF(BB221=3,G221,0)</f>
        <v>0</v>
      </c>
      <c r="BF221" s="144">
        <f>IF(BB221=4,G221,0)</f>
        <v>0</v>
      </c>
      <c r="BG221" s="144">
        <f>IF(BB221=5,G221,0)</f>
        <v>0</v>
      </c>
      <c r="CA221" s="144">
        <v>3</v>
      </c>
      <c r="CB221" s="144">
        <v>7</v>
      </c>
      <c r="CC221" s="167"/>
      <c r="CD221" s="167"/>
    </row>
    <row r="222" spans="1:82" x14ac:dyDescent="0.2">
      <c r="A222" s="175"/>
      <c r="B222" s="176"/>
      <c r="C222" s="223" t="s">
        <v>356</v>
      </c>
      <c r="D222" s="224"/>
      <c r="E222" s="178">
        <v>2.948</v>
      </c>
      <c r="F222" s="179"/>
      <c r="G222" s="180"/>
      <c r="H222" s="181"/>
      <c r="I222" s="182"/>
      <c r="J222" s="181"/>
      <c r="K222" s="182"/>
      <c r="M222" s="177" t="s">
        <v>356</v>
      </c>
      <c r="O222" s="177"/>
      <c r="Q222" s="167"/>
    </row>
    <row r="223" spans="1:82" x14ac:dyDescent="0.2">
      <c r="A223" s="168">
        <v>64</v>
      </c>
      <c r="B223" s="169" t="s">
        <v>357</v>
      </c>
      <c r="C223" s="170" t="s">
        <v>358</v>
      </c>
      <c r="D223" s="171" t="s">
        <v>61</v>
      </c>
      <c r="E223" s="172"/>
      <c r="F223" s="172">
        <v>0</v>
      </c>
      <c r="G223" s="173">
        <f>E223*F223</f>
        <v>0</v>
      </c>
      <c r="H223" s="174">
        <v>0</v>
      </c>
      <c r="I223" s="174">
        <f>E223*H223</f>
        <v>0</v>
      </c>
      <c r="J223" s="174">
        <v>0</v>
      </c>
      <c r="K223" s="174">
        <f>E223*J223</f>
        <v>0</v>
      </c>
      <c r="Q223" s="167">
        <v>2</v>
      </c>
      <c r="AA223" s="144">
        <v>7</v>
      </c>
      <c r="AB223" s="144">
        <v>1002</v>
      </c>
      <c r="AC223" s="144">
        <v>5</v>
      </c>
      <c r="BB223" s="144">
        <v>2</v>
      </c>
      <c r="BC223" s="144">
        <f>IF(BB223=1,G223,0)</f>
        <v>0</v>
      </c>
      <c r="BD223" s="144">
        <f>IF(BB223=2,G223,0)</f>
        <v>0</v>
      </c>
      <c r="BE223" s="144">
        <f>IF(BB223=3,G223,0)</f>
        <v>0</v>
      </c>
      <c r="BF223" s="144">
        <f>IF(BB223=4,G223,0)</f>
        <v>0</v>
      </c>
      <c r="BG223" s="144">
        <f>IF(BB223=5,G223,0)</f>
        <v>0</v>
      </c>
      <c r="CA223" s="144">
        <v>7</v>
      </c>
      <c r="CB223" s="144">
        <v>1002</v>
      </c>
      <c r="CC223" s="167"/>
      <c r="CD223" s="167"/>
    </row>
    <row r="224" spans="1:82" x14ac:dyDescent="0.2">
      <c r="A224" s="183"/>
      <c r="B224" s="184" t="s">
        <v>79</v>
      </c>
      <c r="C224" s="185" t="str">
        <f>CONCATENATE(B184," ",C184)</f>
        <v>762 Konstrukce tesařské</v>
      </c>
      <c r="D224" s="186"/>
      <c r="E224" s="187"/>
      <c r="F224" s="188"/>
      <c r="G224" s="189">
        <f>SUM(G184:G223)</f>
        <v>0</v>
      </c>
      <c r="H224" s="190"/>
      <c r="I224" s="191">
        <f>SUM(I184:I223)</f>
        <v>0</v>
      </c>
      <c r="J224" s="190"/>
      <c r="K224" s="191">
        <f>SUM(K184:K223)</f>
        <v>0</v>
      </c>
      <c r="Q224" s="167">
        <v>4</v>
      </c>
      <c r="BC224" s="192">
        <f>SUM(BC184:BC223)</f>
        <v>0</v>
      </c>
      <c r="BD224" s="192">
        <f>SUM(BD184:BD223)</f>
        <v>0</v>
      </c>
      <c r="BE224" s="192">
        <f>SUM(BE184:BE223)</f>
        <v>0</v>
      </c>
      <c r="BF224" s="192">
        <f>SUM(BF184:BF223)</f>
        <v>0</v>
      </c>
      <c r="BG224" s="192">
        <f>SUM(BG184:BG223)</f>
        <v>0</v>
      </c>
    </row>
    <row r="225" spans="1:82" x14ac:dyDescent="0.2">
      <c r="A225" s="159" t="s">
        <v>76</v>
      </c>
      <c r="B225" s="160" t="s">
        <v>359</v>
      </c>
      <c r="C225" s="161" t="s">
        <v>360</v>
      </c>
      <c r="D225" s="162"/>
      <c r="E225" s="163"/>
      <c r="F225" s="163"/>
      <c r="G225" s="164"/>
      <c r="H225" s="165"/>
      <c r="I225" s="166"/>
      <c r="J225" s="165"/>
      <c r="K225" s="166"/>
      <c r="Q225" s="167">
        <v>1</v>
      </c>
    </row>
    <row r="226" spans="1:82" x14ac:dyDescent="0.2">
      <c r="A226" s="168">
        <v>65</v>
      </c>
      <c r="B226" s="169" t="s">
        <v>361</v>
      </c>
      <c r="C226" s="170" t="s">
        <v>362</v>
      </c>
      <c r="D226" s="171" t="s">
        <v>103</v>
      </c>
      <c r="E226" s="172">
        <v>670</v>
      </c>
      <c r="F226" s="172">
        <v>0</v>
      </c>
      <c r="G226" s="173">
        <f t="shared" ref="G226:G243" si="0">E226*F226</f>
        <v>0</v>
      </c>
      <c r="H226" s="174"/>
      <c r="I226" s="174">
        <f t="shared" ref="I226:I243" si="1">E226*H226</f>
        <v>0</v>
      </c>
      <c r="J226" s="174">
        <v>0</v>
      </c>
      <c r="K226" s="174">
        <f t="shared" ref="K226:K243" si="2">E226*J226</f>
        <v>0</v>
      </c>
      <c r="Q226" s="167">
        <v>2</v>
      </c>
      <c r="AA226" s="144">
        <v>1</v>
      </c>
      <c r="AB226" s="144">
        <v>7</v>
      </c>
      <c r="AC226" s="144">
        <v>7</v>
      </c>
      <c r="BB226" s="144">
        <v>2</v>
      </c>
      <c r="BC226" s="144">
        <f t="shared" ref="BC226:BC243" si="3">IF(BB226=1,G226,0)</f>
        <v>0</v>
      </c>
      <c r="BD226" s="144">
        <f t="shared" ref="BD226:BD243" si="4">IF(BB226=2,G226,0)</f>
        <v>0</v>
      </c>
      <c r="BE226" s="144">
        <f t="shared" ref="BE226:BE243" si="5">IF(BB226=3,G226,0)</f>
        <v>0</v>
      </c>
      <c r="BF226" s="144">
        <f t="shared" ref="BF226:BF243" si="6">IF(BB226=4,G226,0)</f>
        <v>0</v>
      </c>
      <c r="BG226" s="144">
        <f t="shared" ref="BG226:BG243" si="7">IF(BB226=5,G226,0)</f>
        <v>0</v>
      </c>
      <c r="CA226" s="144">
        <v>1</v>
      </c>
      <c r="CB226" s="144">
        <v>7</v>
      </c>
      <c r="CC226" s="167"/>
      <c r="CD226" s="167"/>
    </row>
    <row r="227" spans="1:82" x14ac:dyDescent="0.2">
      <c r="A227" s="168">
        <v>66</v>
      </c>
      <c r="B227" s="169" t="s">
        <v>363</v>
      </c>
      <c r="C227" s="170" t="s">
        <v>364</v>
      </c>
      <c r="D227" s="171" t="s">
        <v>135</v>
      </c>
      <c r="E227" s="172">
        <v>50.5</v>
      </c>
      <c r="F227" s="172">
        <v>0</v>
      </c>
      <c r="G227" s="173">
        <f t="shared" si="0"/>
        <v>0</v>
      </c>
      <c r="H227" s="174">
        <v>0</v>
      </c>
      <c r="I227" s="174">
        <f t="shared" si="1"/>
        <v>0</v>
      </c>
      <c r="J227" s="174">
        <v>0</v>
      </c>
      <c r="K227" s="174">
        <f t="shared" si="2"/>
        <v>0</v>
      </c>
      <c r="Q227" s="167">
        <v>2</v>
      </c>
      <c r="AA227" s="144">
        <v>12</v>
      </c>
      <c r="AB227" s="144">
        <v>0</v>
      </c>
      <c r="AC227" s="144">
        <v>56</v>
      </c>
      <c r="BB227" s="144">
        <v>2</v>
      </c>
      <c r="BC227" s="144">
        <f t="shared" si="3"/>
        <v>0</v>
      </c>
      <c r="BD227" s="144">
        <f t="shared" si="4"/>
        <v>0</v>
      </c>
      <c r="BE227" s="144">
        <f t="shared" si="5"/>
        <v>0</v>
      </c>
      <c r="BF227" s="144">
        <f t="shared" si="6"/>
        <v>0</v>
      </c>
      <c r="BG227" s="144">
        <f t="shared" si="7"/>
        <v>0</v>
      </c>
      <c r="CA227" s="144">
        <v>12</v>
      </c>
      <c r="CB227" s="144">
        <v>0</v>
      </c>
      <c r="CC227" s="167"/>
      <c r="CD227" s="167"/>
    </row>
    <row r="228" spans="1:82" x14ac:dyDescent="0.2">
      <c r="A228" s="168">
        <v>67</v>
      </c>
      <c r="B228" s="169" t="s">
        <v>365</v>
      </c>
      <c r="C228" s="170" t="s">
        <v>366</v>
      </c>
      <c r="D228" s="171" t="s">
        <v>135</v>
      </c>
      <c r="E228" s="172">
        <v>4.0999999999999996</v>
      </c>
      <c r="F228" s="172">
        <v>0</v>
      </c>
      <c r="G228" s="173">
        <f t="shared" si="0"/>
        <v>0</v>
      </c>
      <c r="H228" s="174">
        <v>0</v>
      </c>
      <c r="I228" s="174">
        <f t="shared" si="1"/>
        <v>0</v>
      </c>
      <c r="J228" s="174">
        <v>0</v>
      </c>
      <c r="K228" s="174">
        <f t="shared" si="2"/>
        <v>0</v>
      </c>
      <c r="Q228" s="167">
        <v>2</v>
      </c>
      <c r="AA228" s="144">
        <v>12</v>
      </c>
      <c r="AB228" s="144">
        <v>0</v>
      </c>
      <c r="AC228" s="144">
        <v>57</v>
      </c>
      <c r="BB228" s="144">
        <v>2</v>
      </c>
      <c r="BC228" s="144">
        <f t="shared" si="3"/>
        <v>0</v>
      </c>
      <c r="BD228" s="144">
        <f t="shared" si="4"/>
        <v>0</v>
      </c>
      <c r="BE228" s="144">
        <f t="shared" si="5"/>
        <v>0</v>
      </c>
      <c r="BF228" s="144">
        <f t="shared" si="6"/>
        <v>0</v>
      </c>
      <c r="BG228" s="144">
        <f t="shared" si="7"/>
        <v>0</v>
      </c>
      <c r="CA228" s="144">
        <v>12</v>
      </c>
      <c r="CB228" s="144">
        <v>0</v>
      </c>
      <c r="CC228" s="167"/>
      <c r="CD228" s="167"/>
    </row>
    <row r="229" spans="1:82" x14ac:dyDescent="0.2">
      <c r="A229" s="168">
        <v>68</v>
      </c>
      <c r="B229" s="169" t="s">
        <v>367</v>
      </c>
      <c r="C229" s="170" t="s">
        <v>368</v>
      </c>
      <c r="D229" s="171" t="s">
        <v>135</v>
      </c>
      <c r="E229" s="172">
        <v>16.5</v>
      </c>
      <c r="F229" s="172">
        <v>0</v>
      </c>
      <c r="G229" s="173">
        <f t="shared" si="0"/>
        <v>0</v>
      </c>
      <c r="H229" s="174">
        <v>0</v>
      </c>
      <c r="I229" s="174">
        <f t="shared" si="1"/>
        <v>0</v>
      </c>
      <c r="J229" s="174">
        <v>0</v>
      </c>
      <c r="K229" s="174">
        <f t="shared" si="2"/>
        <v>0</v>
      </c>
      <c r="Q229" s="167">
        <v>2</v>
      </c>
      <c r="AA229" s="144">
        <v>12</v>
      </c>
      <c r="AB229" s="144">
        <v>0</v>
      </c>
      <c r="AC229" s="144">
        <v>58</v>
      </c>
      <c r="BB229" s="144">
        <v>2</v>
      </c>
      <c r="BC229" s="144">
        <f t="shared" si="3"/>
        <v>0</v>
      </c>
      <c r="BD229" s="144">
        <f t="shared" si="4"/>
        <v>0</v>
      </c>
      <c r="BE229" s="144">
        <f t="shared" si="5"/>
        <v>0</v>
      </c>
      <c r="BF229" s="144">
        <f t="shared" si="6"/>
        <v>0</v>
      </c>
      <c r="BG229" s="144">
        <f t="shared" si="7"/>
        <v>0</v>
      </c>
      <c r="CA229" s="144">
        <v>12</v>
      </c>
      <c r="CB229" s="144">
        <v>0</v>
      </c>
      <c r="CC229" s="167"/>
      <c r="CD229" s="167"/>
    </row>
    <row r="230" spans="1:82" x14ac:dyDescent="0.2">
      <c r="A230" s="168">
        <v>69</v>
      </c>
      <c r="B230" s="169" t="s">
        <v>369</v>
      </c>
      <c r="C230" s="170" t="s">
        <v>370</v>
      </c>
      <c r="D230" s="171" t="s">
        <v>135</v>
      </c>
      <c r="E230" s="172">
        <v>23.5</v>
      </c>
      <c r="F230" s="172">
        <v>0</v>
      </c>
      <c r="G230" s="173">
        <f t="shared" si="0"/>
        <v>0</v>
      </c>
      <c r="H230" s="174">
        <v>0</v>
      </c>
      <c r="I230" s="174">
        <f t="shared" si="1"/>
        <v>0</v>
      </c>
      <c r="J230" s="174">
        <v>0</v>
      </c>
      <c r="K230" s="174">
        <f t="shared" si="2"/>
        <v>0</v>
      </c>
      <c r="Q230" s="167">
        <v>2</v>
      </c>
      <c r="AA230" s="144">
        <v>12</v>
      </c>
      <c r="AB230" s="144">
        <v>0</v>
      </c>
      <c r="AC230" s="144">
        <v>59</v>
      </c>
      <c r="BB230" s="144">
        <v>2</v>
      </c>
      <c r="BC230" s="144">
        <f t="shared" si="3"/>
        <v>0</v>
      </c>
      <c r="BD230" s="144">
        <f t="shared" si="4"/>
        <v>0</v>
      </c>
      <c r="BE230" s="144">
        <f t="shared" si="5"/>
        <v>0</v>
      </c>
      <c r="BF230" s="144">
        <f t="shared" si="6"/>
        <v>0</v>
      </c>
      <c r="BG230" s="144">
        <f t="shared" si="7"/>
        <v>0</v>
      </c>
      <c r="CA230" s="144">
        <v>12</v>
      </c>
      <c r="CB230" s="144">
        <v>0</v>
      </c>
      <c r="CC230" s="167"/>
      <c r="CD230" s="167"/>
    </row>
    <row r="231" spans="1:82" x14ac:dyDescent="0.2">
      <c r="A231" s="168">
        <v>70</v>
      </c>
      <c r="B231" s="169" t="s">
        <v>371</v>
      </c>
      <c r="C231" s="170" t="s">
        <v>372</v>
      </c>
      <c r="D231" s="171" t="s">
        <v>373</v>
      </c>
      <c r="E231" s="172">
        <v>4</v>
      </c>
      <c r="F231" s="172">
        <v>0</v>
      </c>
      <c r="G231" s="173">
        <f t="shared" si="0"/>
        <v>0</v>
      </c>
      <c r="H231" s="174">
        <v>0</v>
      </c>
      <c r="I231" s="174">
        <f t="shared" si="1"/>
        <v>0</v>
      </c>
      <c r="J231" s="174">
        <v>0</v>
      </c>
      <c r="K231" s="174">
        <f t="shared" si="2"/>
        <v>0</v>
      </c>
      <c r="Q231" s="167">
        <v>2</v>
      </c>
      <c r="AA231" s="144">
        <v>12</v>
      </c>
      <c r="AB231" s="144">
        <v>0</v>
      </c>
      <c r="AC231" s="144">
        <v>60</v>
      </c>
      <c r="BB231" s="144">
        <v>2</v>
      </c>
      <c r="BC231" s="144">
        <f t="shared" si="3"/>
        <v>0</v>
      </c>
      <c r="BD231" s="144">
        <f t="shared" si="4"/>
        <v>0</v>
      </c>
      <c r="BE231" s="144">
        <f t="shared" si="5"/>
        <v>0</v>
      </c>
      <c r="BF231" s="144">
        <f t="shared" si="6"/>
        <v>0</v>
      </c>
      <c r="BG231" s="144">
        <f t="shared" si="7"/>
        <v>0</v>
      </c>
      <c r="CA231" s="144">
        <v>12</v>
      </c>
      <c r="CB231" s="144">
        <v>0</v>
      </c>
      <c r="CC231" s="167"/>
      <c r="CD231" s="167"/>
    </row>
    <row r="232" spans="1:82" x14ac:dyDescent="0.2">
      <c r="A232" s="168">
        <v>71</v>
      </c>
      <c r="B232" s="169" t="s">
        <v>374</v>
      </c>
      <c r="C232" s="170" t="s">
        <v>375</v>
      </c>
      <c r="D232" s="171" t="s">
        <v>135</v>
      </c>
      <c r="E232" s="172">
        <v>2.5</v>
      </c>
      <c r="F232" s="172">
        <v>0</v>
      </c>
      <c r="G232" s="173">
        <f t="shared" si="0"/>
        <v>0</v>
      </c>
      <c r="H232" s="174">
        <v>0</v>
      </c>
      <c r="I232" s="174">
        <f t="shared" si="1"/>
        <v>0</v>
      </c>
      <c r="J232" s="174">
        <v>0</v>
      </c>
      <c r="K232" s="174">
        <f t="shared" si="2"/>
        <v>0</v>
      </c>
      <c r="Q232" s="167">
        <v>2</v>
      </c>
      <c r="AA232" s="144">
        <v>12</v>
      </c>
      <c r="AB232" s="144">
        <v>0</v>
      </c>
      <c r="AC232" s="144">
        <v>72</v>
      </c>
      <c r="BB232" s="144">
        <v>2</v>
      </c>
      <c r="BC232" s="144">
        <f t="shared" si="3"/>
        <v>0</v>
      </c>
      <c r="BD232" s="144">
        <f t="shared" si="4"/>
        <v>0</v>
      </c>
      <c r="BE232" s="144">
        <f t="shared" si="5"/>
        <v>0</v>
      </c>
      <c r="BF232" s="144">
        <f t="shared" si="6"/>
        <v>0</v>
      </c>
      <c r="BG232" s="144">
        <f t="shared" si="7"/>
        <v>0</v>
      </c>
      <c r="CA232" s="144">
        <v>12</v>
      </c>
      <c r="CB232" s="144">
        <v>0</v>
      </c>
      <c r="CC232" s="167"/>
      <c r="CD232" s="167"/>
    </row>
    <row r="233" spans="1:82" x14ac:dyDescent="0.2">
      <c r="A233" s="168">
        <v>72</v>
      </c>
      <c r="B233" s="169" t="s">
        <v>376</v>
      </c>
      <c r="C233" s="170" t="s">
        <v>377</v>
      </c>
      <c r="D233" s="171" t="s">
        <v>373</v>
      </c>
      <c r="E233" s="172">
        <v>1</v>
      </c>
      <c r="F233" s="172">
        <v>0</v>
      </c>
      <c r="G233" s="173">
        <f t="shared" si="0"/>
        <v>0</v>
      </c>
      <c r="H233" s="174">
        <v>0</v>
      </c>
      <c r="I233" s="174">
        <f t="shared" si="1"/>
        <v>0</v>
      </c>
      <c r="J233" s="174">
        <v>0</v>
      </c>
      <c r="K233" s="174">
        <f t="shared" si="2"/>
        <v>0</v>
      </c>
      <c r="Q233" s="167">
        <v>2</v>
      </c>
      <c r="AA233" s="144">
        <v>12</v>
      </c>
      <c r="AB233" s="144">
        <v>0</v>
      </c>
      <c r="AC233" s="144">
        <v>73</v>
      </c>
      <c r="BB233" s="144">
        <v>2</v>
      </c>
      <c r="BC233" s="144">
        <f t="shared" si="3"/>
        <v>0</v>
      </c>
      <c r="BD233" s="144">
        <f t="shared" si="4"/>
        <v>0</v>
      </c>
      <c r="BE233" s="144">
        <f t="shared" si="5"/>
        <v>0</v>
      </c>
      <c r="BF233" s="144">
        <f t="shared" si="6"/>
        <v>0</v>
      </c>
      <c r="BG233" s="144">
        <f t="shared" si="7"/>
        <v>0</v>
      </c>
      <c r="CA233" s="144">
        <v>12</v>
      </c>
      <c r="CB233" s="144">
        <v>0</v>
      </c>
      <c r="CC233" s="167"/>
      <c r="CD233" s="167"/>
    </row>
    <row r="234" spans="1:82" x14ac:dyDescent="0.2">
      <c r="A234" s="168">
        <v>73</v>
      </c>
      <c r="B234" s="169" t="s">
        <v>378</v>
      </c>
      <c r="C234" s="170" t="s">
        <v>379</v>
      </c>
      <c r="D234" s="171" t="s">
        <v>135</v>
      </c>
      <c r="E234" s="172">
        <v>4.5</v>
      </c>
      <c r="F234" s="172">
        <v>0</v>
      </c>
      <c r="G234" s="173">
        <f t="shared" si="0"/>
        <v>0</v>
      </c>
      <c r="H234" s="174">
        <v>0</v>
      </c>
      <c r="I234" s="174">
        <f t="shared" si="1"/>
        <v>0</v>
      </c>
      <c r="J234" s="174">
        <v>0</v>
      </c>
      <c r="K234" s="174">
        <f t="shared" si="2"/>
        <v>0</v>
      </c>
      <c r="Q234" s="167">
        <v>2</v>
      </c>
      <c r="AA234" s="144">
        <v>12</v>
      </c>
      <c r="AB234" s="144">
        <v>0</v>
      </c>
      <c r="AC234" s="144">
        <v>61</v>
      </c>
      <c r="BB234" s="144">
        <v>2</v>
      </c>
      <c r="BC234" s="144">
        <f t="shared" si="3"/>
        <v>0</v>
      </c>
      <c r="BD234" s="144">
        <f t="shared" si="4"/>
        <v>0</v>
      </c>
      <c r="BE234" s="144">
        <f t="shared" si="5"/>
        <v>0</v>
      </c>
      <c r="BF234" s="144">
        <f t="shared" si="6"/>
        <v>0</v>
      </c>
      <c r="BG234" s="144">
        <f t="shared" si="7"/>
        <v>0</v>
      </c>
      <c r="CA234" s="144">
        <v>12</v>
      </c>
      <c r="CB234" s="144">
        <v>0</v>
      </c>
      <c r="CC234" s="167"/>
      <c r="CD234" s="167"/>
    </row>
    <row r="235" spans="1:82" x14ac:dyDescent="0.2">
      <c r="A235" s="168">
        <v>74</v>
      </c>
      <c r="B235" s="169" t="s">
        <v>380</v>
      </c>
      <c r="C235" s="170" t="s">
        <v>381</v>
      </c>
      <c r="D235" s="171" t="s">
        <v>373</v>
      </c>
      <c r="E235" s="172">
        <v>1</v>
      </c>
      <c r="F235" s="172">
        <v>0</v>
      </c>
      <c r="G235" s="173">
        <f t="shared" si="0"/>
        <v>0</v>
      </c>
      <c r="H235" s="174">
        <v>0</v>
      </c>
      <c r="I235" s="174">
        <f t="shared" si="1"/>
        <v>0</v>
      </c>
      <c r="J235" s="174">
        <v>0</v>
      </c>
      <c r="K235" s="174">
        <f t="shared" si="2"/>
        <v>0</v>
      </c>
      <c r="Q235" s="167">
        <v>2</v>
      </c>
      <c r="AA235" s="144">
        <v>12</v>
      </c>
      <c r="AB235" s="144">
        <v>0</v>
      </c>
      <c r="AC235" s="144">
        <v>62</v>
      </c>
      <c r="BB235" s="144">
        <v>2</v>
      </c>
      <c r="BC235" s="144">
        <f t="shared" si="3"/>
        <v>0</v>
      </c>
      <c r="BD235" s="144">
        <f t="shared" si="4"/>
        <v>0</v>
      </c>
      <c r="BE235" s="144">
        <f t="shared" si="5"/>
        <v>0</v>
      </c>
      <c r="BF235" s="144">
        <f t="shared" si="6"/>
        <v>0</v>
      </c>
      <c r="BG235" s="144">
        <f t="shared" si="7"/>
        <v>0</v>
      </c>
      <c r="CA235" s="144">
        <v>12</v>
      </c>
      <c r="CB235" s="144">
        <v>0</v>
      </c>
      <c r="CC235" s="167"/>
      <c r="CD235" s="167"/>
    </row>
    <row r="236" spans="1:82" ht="22.5" x14ac:dyDescent="0.2">
      <c r="A236" s="168">
        <v>75</v>
      </c>
      <c r="B236" s="169" t="s">
        <v>382</v>
      </c>
      <c r="C236" s="170" t="s">
        <v>383</v>
      </c>
      <c r="D236" s="171" t="s">
        <v>135</v>
      </c>
      <c r="E236" s="172">
        <v>142.19999999999999</v>
      </c>
      <c r="F236" s="172">
        <v>0</v>
      </c>
      <c r="G236" s="173">
        <f t="shared" si="0"/>
        <v>0</v>
      </c>
      <c r="H236" s="174">
        <v>0</v>
      </c>
      <c r="I236" s="174">
        <f t="shared" si="1"/>
        <v>0</v>
      </c>
      <c r="J236" s="174">
        <v>0</v>
      </c>
      <c r="K236" s="174">
        <f t="shared" si="2"/>
        <v>0</v>
      </c>
      <c r="Q236" s="167">
        <v>2</v>
      </c>
      <c r="AA236" s="144">
        <v>12</v>
      </c>
      <c r="AB236" s="144">
        <v>0</v>
      </c>
      <c r="AC236" s="144">
        <v>63</v>
      </c>
      <c r="BB236" s="144">
        <v>2</v>
      </c>
      <c r="BC236" s="144">
        <f t="shared" si="3"/>
        <v>0</v>
      </c>
      <c r="BD236" s="144">
        <f t="shared" si="4"/>
        <v>0</v>
      </c>
      <c r="BE236" s="144">
        <f t="shared" si="5"/>
        <v>0</v>
      </c>
      <c r="BF236" s="144">
        <f t="shared" si="6"/>
        <v>0</v>
      </c>
      <c r="BG236" s="144">
        <f t="shared" si="7"/>
        <v>0</v>
      </c>
      <c r="CA236" s="144">
        <v>12</v>
      </c>
      <c r="CB236" s="144">
        <v>0</v>
      </c>
      <c r="CC236" s="167"/>
      <c r="CD236" s="167"/>
    </row>
    <row r="237" spans="1:82" ht="22.5" x14ac:dyDescent="0.2">
      <c r="A237" s="168">
        <v>76</v>
      </c>
      <c r="B237" s="169" t="s">
        <v>384</v>
      </c>
      <c r="C237" s="170" t="s">
        <v>385</v>
      </c>
      <c r="D237" s="171" t="s">
        <v>135</v>
      </c>
      <c r="E237" s="172">
        <v>107.8</v>
      </c>
      <c r="F237" s="172">
        <v>0</v>
      </c>
      <c r="G237" s="173">
        <f t="shared" si="0"/>
        <v>0</v>
      </c>
      <c r="H237" s="174">
        <v>0</v>
      </c>
      <c r="I237" s="174">
        <f t="shared" si="1"/>
        <v>0</v>
      </c>
      <c r="J237" s="174">
        <v>0</v>
      </c>
      <c r="K237" s="174">
        <f t="shared" si="2"/>
        <v>0</v>
      </c>
      <c r="Q237" s="167">
        <v>2</v>
      </c>
      <c r="AA237" s="144">
        <v>12</v>
      </c>
      <c r="AB237" s="144">
        <v>0</v>
      </c>
      <c r="AC237" s="144">
        <v>64</v>
      </c>
      <c r="BB237" s="144">
        <v>2</v>
      </c>
      <c r="BC237" s="144">
        <f t="shared" si="3"/>
        <v>0</v>
      </c>
      <c r="BD237" s="144">
        <f t="shared" si="4"/>
        <v>0</v>
      </c>
      <c r="BE237" s="144">
        <f t="shared" si="5"/>
        <v>0</v>
      </c>
      <c r="BF237" s="144">
        <f t="shared" si="6"/>
        <v>0</v>
      </c>
      <c r="BG237" s="144">
        <f t="shared" si="7"/>
        <v>0</v>
      </c>
      <c r="CA237" s="144">
        <v>12</v>
      </c>
      <c r="CB237" s="144">
        <v>0</v>
      </c>
      <c r="CC237" s="167"/>
      <c r="CD237" s="167"/>
    </row>
    <row r="238" spans="1:82" ht="22.5" x14ac:dyDescent="0.2">
      <c r="A238" s="168">
        <v>77</v>
      </c>
      <c r="B238" s="169" t="s">
        <v>386</v>
      </c>
      <c r="C238" s="170" t="s">
        <v>387</v>
      </c>
      <c r="D238" s="171" t="s">
        <v>135</v>
      </c>
      <c r="E238" s="172">
        <v>7.6</v>
      </c>
      <c r="F238" s="172">
        <v>0</v>
      </c>
      <c r="G238" s="173">
        <f t="shared" si="0"/>
        <v>0</v>
      </c>
      <c r="H238" s="174">
        <v>0</v>
      </c>
      <c r="I238" s="174">
        <f t="shared" si="1"/>
        <v>0</v>
      </c>
      <c r="J238" s="174">
        <v>0</v>
      </c>
      <c r="K238" s="174">
        <f t="shared" si="2"/>
        <v>0</v>
      </c>
      <c r="Q238" s="167">
        <v>2</v>
      </c>
      <c r="AA238" s="144">
        <v>12</v>
      </c>
      <c r="AB238" s="144">
        <v>0</v>
      </c>
      <c r="AC238" s="144">
        <v>65</v>
      </c>
      <c r="BB238" s="144">
        <v>2</v>
      </c>
      <c r="BC238" s="144">
        <f t="shared" si="3"/>
        <v>0</v>
      </c>
      <c r="BD238" s="144">
        <f t="shared" si="4"/>
        <v>0</v>
      </c>
      <c r="BE238" s="144">
        <f t="shared" si="5"/>
        <v>0</v>
      </c>
      <c r="BF238" s="144">
        <f t="shared" si="6"/>
        <v>0</v>
      </c>
      <c r="BG238" s="144">
        <f t="shared" si="7"/>
        <v>0</v>
      </c>
      <c r="CA238" s="144">
        <v>12</v>
      </c>
      <c r="CB238" s="144">
        <v>0</v>
      </c>
      <c r="CC238" s="167"/>
      <c r="CD238" s="167"/>
    </row>
    <row r="239" spans="1:82" ht="22.5" x14ac:dyDescent="0.2">
      <c r="A239" s="168">
        <v>78</v>
      </c>
      <c r="B239" s="169" t="s">
        <v>388</v>
      </c>
      <c r="C239" s="170" t="s">
        <v>389</v>
      </c>
      <c r="D239" s="171" t="s">
        <v>135</v>
      </c>
      <c r="E239" s="172">
        <v>15.4</v>
      </c>
      <c r="F239" s="172">
        <v>0</v>
      </c>
      <c r="G239" s="173">
        <f t="shared" si="0"/>
        <v>0</v>
      </c>
      <c r="H239" s="174">
        <v>0</v>
      </c>
      <c r="I239" s="174">
        <f t="shared" si="1"/>
        <v>0</v>
      </c>
      <c r="J239" s="174">
        <v>0</v>
      </c>
      <c r="K239" s="174">
        <f t="shared" si="2"/>
        <v>0</v>
      </c>
      <c r="Q239" s="167">
        <v>2</v>
      </c>
      <c r="AA239" s="144">
        <v>12</v>
      </c>
      <c r="AB239" s="144">
        <v>0</v>
      </c>
      <c r="AC239" s="144">
        <v>66</v>
      </c>
      <c r="BB239" s="144">
        <v>2</v>
      </c>
      <c r="BC239" s="144">
        <f t="shared" si="3"/>
        <v>0</v>
      </c>
      <c r="BD239" s="144">
        <f t="shared" si="4"/>
        <v>0</v>
      </c>
      <c r="BE239" s="144">
        <f t="shared" si="5"/>
        <v>0</v>
      </c>
      <c r="BF239" s="144">
        <f t="shared" si="6"/>
        <v>0</v>
      </c>
      <c r="BG239" s="144">
        <f t="shared" si="7"/>
        <v>0</v>
      </c>
      <c r="CA239" s="144">
        <v>12</v>
      </c>
      <c r="CB239" s="144">
        <v>0</v>
      </c>
      <c r="CC239" s="167"/>
      <c r="CD239" s="167"/>
    </row>
    <row r="240" spans="1:82" ht="22.5" x14ac:dyDescent="0.2">
      <c r="A240" s="168">
        <v>79</v>
      </c>
      <c r="B240" s="169" t="s">
        <v>390</v>
      </c>
      <c r="C240" s="170" t="s">
        <v>391</v>
      </c>
      <c r="D240" s="171" t="s">
        <v>135</v>
      </c>
      <c r="E240" s="172">
        <v>4</v>
      </c>
      <c r="F240" s="172">
        <v>0</v>
      </c>
      <c r="G240" s="173">
        <f t="shared" si="0"/>
        <v>0</v>
      </c>
      <c r="H240" s="174">
        <v>0</v>
      </c>
      <c r="I240" s="174">
        <f t="shared" si="1"/>
        <v>0</v>
      </c>
      <c r="J240" s="174">
        <v>0</v>
      </c>
      <c r="K240" s="174">
        <f t="shared" si="2"/>
        <v>0</v>
      </c>
      <c r="Q240" s="167">
        <v>2</v>
      </c>
      <c r="AA240" s="144">
        <v>12</v>
      </c>
      <c r="AB240" s="144">
        <v>0</v>
      </c>
      <c r="AC240" s="144">
        <v>67</v>
      </c>
      <c r="BB240" s="144">
        <v>2</v>
      </c>
      <c r="BC240" s="144">
        <f t="shared" si="3"/>
        <v>0</v>
      </c>
      <c r="BD240" s="144">
        <f t="shared" si="4"/>
        <v>0</v>
      </c>
      <c r="BE240" s="144">
        <f t="shared" si="5"/>
        <v>0</v>
      </c>
      <c r="BF240" s="144">
        <f t="shared" si="6"/>
        <v>0</v>
      </c>
      <c r="BG240" s="144">
        <f t="shared" si="7"/>
        <v>0</v>
      </c>
      <c r="CA240" s="144">
        <v>12</v>
      </c>
      <c r="CB240" s="144">
        <v>0</v>
      </c>
      <c r="CC240" s="167"/>
      <c r="CD240" s="167"/>
    </row>
    <row r="241" spans="1:82" ht="22.5" x14ac:dyDescent="0.2">
      <c r="A241" s="168">
        <v>80</v>
      </c>
      <c r="B241" s="169" t="s">
        <v>392</v>
      </c>
      <c r="C241" s="170" t="s">
        <v>393</v>
      </c>
      <c r="D241" s="171" t="s">
        <v>373</v>
      </c>
      <c r="E241" s="172">
        <v>1</v>
      </c>
      <c r="F241" s="172">
        <v>0</v>
      </c>
      <c r="G241" s="173">
        <f t="shared" si="0"/>
        <v>0</v>
      </c>
      <c r="H241" s="174">
        <v>0</v>
      </c>
      <c r="I241" s="174">
        <f t="shared" si="1"/>
        <v>0</v>
      </c>
      <c r="J241" s="174">
        <v>0</v>
      </c>
      <c r="K241" s="174">
        <f t="shared" si="2"/>
        <v>0</v>
      </c>
      <c r="Q241" s="167">
        <v>2</v>
      </c>
      <c r="AA241" s="144">
        <v>12</v>
      </c>
      <c r="AB241" s="144">
        <v>0</v>
      </c>
      <c r="AC241" s="144">
        <v>68</v>
      </c>
      <c r="BB241" s="144">
        <v>2</v>
      </c>
      <c r="BC241" s="144">
        <f t="shared" si="3"/>
        <v>0</v>
      </c>
      <c r="BD241" s="144">
        <f t="shared" si="4"/>
        <v>0</v>
      </c>
      <c r="BE241" s="144">
        <f t="shared" si="5"/>
        <v>0</v>
      </c>
      <c r="BF241" s="144">
        <f t="shared" si="6"/>
        <v>0</v>
      </c>
      <c r="BG241" s="144">
        <f t="shared" si="7"/>
        <v>0</v>
      </c>
      <c r="CA241" s="144">
        <v>12</v>
      </c>
      <c r="CB241" s="144">
        <v>0</v>
      </c>
      <c r="CC241" s="167"/>
      <c r="CD241" s="167"/>
    </row>
    <row r="242" spans="1:82" ht="22.5" x14ac:dyDescent="0.2">
      <c r="A242" s="168">
        <v>81</v>
      </c>
      <c r="B242" s="169" t="s">
        <v>394</v>
      </c>
      <c r="C242" s="170" t="s">
        <v>395</v>
      </c>
      <c r="D242" s="171" t="s">
        <v>373</v>
      </c>
      <c r="E242" s="172">
        <v>1</v>
      </c>
      <c r="F242" s="172">
        <v>0</v>
      </c>
      <c r="G242" s="173">
        <f t="shared" si="0"/>
        <v>0</v>
      </c>
      <c r="H242" s="174">
        <v>0</v>
      </c>
      <c r="I242" s="174">
        <f t="shared" si="1"/>
        <v>0</v>
      </c>
      <c r="J242" s="174">
        <v>0</v>
      </c>
      <c r="K242" s="174">
        <f t="shared" si="2"/>
        <v>0</v>
      </c>
      <c r="Q242" s="167">
        <v>2</v>
      </c>
      <c r="AA242" s="144">
        <v>12</v>
      </c>
      <c r="AB242" s="144">
        <v>0</v>
      </c>
      <c r="AC242" s="144">
        <v>69</v>
      </c>
      <c r="BB242" s="144">
        <v>2</v>
      </c>
      <c r="BC242" s="144">
        <f t="shared" si="3"/>
        <v>0</v>
      </c>
      <c r="BD242" s="144">
        <f t="shared" si="4"/>
        <v>0</v>
      </c>
      <c r="BE242" s="144">
        <f t="shared" si="5"/>
        <v>0</v>
      </c>
      <c r="BF242" s="144">
        <f t="shared" si="6"/>
        <v>0</v>
      </c>
      <c r="BG242" s="144">
        <f t="shared" si="7"/>
        <v>0</v>
      </c>
      <c r="CA242" s="144">
        <v>12</v>
      </c>
      <c r="CB242" s="144">
        <v>0</v>
      </c>
      <c r="CC242" s="167"/>
      <c r="CD242" s="167"/>
    </row>
    <row r="243" spans="1:82" ht="22.5" x14ac:dyDescent="0.2">
      <c r="A243" s="168">
        <v>82</v>
      </c>
      <c r="B243" s="169" t="s">
        <v>396</v>
      </c>
      <c r="C243" s="170" t="s">
        <v>397</v>
      </c>
      <c r="D243" s="171" t="s">
        <v>103</v>
      </c>
      <c r="E243" s="172">
        <v>670</v>
      </c>
      <c r="F243" s="172">
        <v>0</v>
      </c>
      <c r="G243" s="173">
        <f t="shared" si="0"/>
        <v>0</v>
      </c>
      <c r="H243" s="174"/>
      <c r="I243" s="174">
        <f t="shared" si="1"/>
        <v>0</v>
      </c>
      <c r="J243" s="174">
        <v>0</v>
      </c>
      <c r="K243" s="174">
        <f t="shared" si="2"/>
        <v>0</v>
      </c>
      <c r="Q243" s="167">
        <v>2</v>
      </c>
      <c r="AA243" s="144">
        <v>12</v>
      </c>
      <c r="AB243" s="144">
        <v>0</v>
      </c>
      <c r="AC243" s="144">
        <v>71</v>
      </c>
      <c r="BB243" s="144">
        <v>2</v>
      </c>
      <c r="BC243" s="144">
        <f t="shared" si="3"/>
        <v>0</v>
      </c>
      <c r="BD243" s="144">
        <f t="shared" si="4"/>
        <v>0</v>
      </c>
      <c r="BE243" s="144">
        <f t="shared" si="5"/>
        <v>0</v>
      </c>
      <c r="BF243" s="144">
        <f t="shared" si="6"/>
        <v>0</v>
      </c>
      <c r="BG243" s="144">
        <f t="shared" si="7"/>
        <v>0</v>
      </c>
      <c r="CA243" s="144">
        <v>12</v>
      </c>
      <c r="CB243" s="144">
        <v>0</v>
      </c>
      <c r="CC243" s="167"/>
      <c r="CD243" s="167"/>
    </row>
    <row r="244" spans="1:82" x14ac:dyDescent="0.2">
      <c r="A244" s="175"/>
      <c r="B244" s="176"/>
      <c r="C244" s="223" t="s">
        <v>398</v>
      </c>
      <c r="D244" s="224"/>
      <c r="E244" s="178">
        <v>670</v>
      </c>
      <c r="F244" s="179"/>
      <c r="G244" s="180"/>
      <c r="H244" s="181"/>
      <c r="I244" s="182"/>
      <c r="J244" s="181"/>
      <c r="K244" s="182"/>
      <c r="M244" s="177" t="s">
        <v>398</v>
      </c>
      <c r="O244" s="177"/>
      <c r="Q244" s="167"/>
    </row>
    <row r="245" spans="1:82" x14ac:dyDescent="0.2">
      <c r="A245" s="168">
        <v>83</v>
      </c>
      <c r="B245" s="169" t="s">
        <v>399</v>
      </c>
      <c r="C245" s="170" t="s">
        <v>400</v>
      </c>
      <c r="D245" s="171" t="s">
        <v>61</v>
      </c>
      <c r="E245" s="172"/>
      <c r="F245" s="172">
        <v>0</v>
      </c>
      <c r="G245" s="173">
        <f>E245*F245</f>
        <v>0</v>
      </c>
      <c r="H245" s="174">
        <v>0</v>
      </c>
      <c r="I245" s="174">
        <f>E245*H245</f>
        <v>0</v>
      </c>
      <c r="J245" s="174">
        <v>0</v>
      </c>
      <c r="K245" s="174">
        <f>E245*J245</f>
        <v>0</v>
      </c>
      <c r="Q245" s="167">
        <v>2</v>
      </c>
      <c r="AA245" s="144">
        <v>7</v>
      </c>
      <c r="AB245" s="144">
        <v>1002</v>
      </c>
      <c r="AC245" s="144">
        <v>5</v>
      </c>
      <c r="BB245" s="144">
        <v>2</v>
      </c>
      <c r="BC245" s="144">
        <f>IF(BB245=1,G245,0)</f>
        <v>0</v>
      </c>
      <c r="BD245" s="144">
        <f>IF(BB245=2,G245,0)</f>
        <v>0</v>
      </c>
      <c r="BE245" s="144">
        <f>IF(BB245=3,G245,0)</f>
        <v>0</v>
      </c>
      <c r="BF245" s="144">
        <f>IF(BB245=4,G245,0)</f>
        <v>0</v>
      </c>
      <c r="BG245" s="144">
        <f>IF(BB245=5,G245,0)</f>
        <v>0</v>
      </c>
      <c r="CA245" s="144">
        <v>7</v>
      </c>
      <c r="CB245" s="144">
        <v>1002</v>
      </c>
      <c r="CC245" s="167"/>
      <c r="CD245" s="167"/>
    </row>
    <row r="246" spans="1:82" x14ac:dyDescent="0.2">
      <c r="A246" s="183"/>
      <c r="B246" s="184" t="s">
        <v>79</v>
      </c>
      <c r="C246" s="185" t="str">
        <f>CONCATENATE(B225," ",C225)</f>
        <v>764 Konstrukce klempířské</v>
      </c>
      <c r="D246" s="186"/>
      <c r="E246" s="187"/>
      <c r="F246" s="188"/>
      <c r="G246" s="189">
        <f>SUM(G225:G245)</f>
        <v>0</v>
      </c>
      <c r="H246" s="190"/>
      <c r="I246" s="191">
        <f>SUM(I225:I245)</f>
        <v>0</v>
      </c>
      <c r="J246" s="190"/>
      <c r="K246" s="191">
        <f>SUM(K225:K245)</f>
        <v>0</v>
      </c>
      <c r="Q246" s="167">
        <v>4</v>
      </c>
      <c r="BC246" s="192">
        <f>SUM(BC225:BC245)</f>
        <v>0</v>
      </c>
      <c r="BD246" s="192">
        <f>SUM(BD225:BD245)</f>
        <v>0</v>
      </c>
      <c r="BE246" s="192">
        <f>SUM(BE225:BE245)</f>
        <v>0</v>
      </c>
      <c r="BF246" s="192">
        <f>SUM(BF225:BF245)</f>
        <v>0</v>
      </c>
      <c r="BG246" s="192">
        <f>SUM(BG225:BG245)</f>
        <v>0</v>
      </c>
    </row>
    <row r="247" spans="1:82" x14ac:dyDescent="0.2">
      <c r="A247" s="159" t="s">
        <v>76</v>
      </c>
      <c r="B247" s="160" t="s">
        <v>401</v>
      </c>
      <c r="C247" s="161" t="s">
        <v>402</v>
      </c>
      <c r="D247" s="162"/>
      <c r="E247" s="163"/>
      <c r="F247" s="163"/>
      <c r="G247" s="164"/>
      <c r="H247" s="165"/>
      <c r="I247" s="166"/>
      <c r="J247" s="165"/>
      <c r="K247" s="166"/>
      <c r="Q247" s="167">
        <v>1</v>
      </c>
    </row>
    <row r="248" spans="1:82" x14ac:dyDescent="0.2">
      <c r="A248" s="168">
        <v>84</v>
      </c>
      <c r="B248" s="169" t="s">
        <v>403</v>
      </c>
      <c r="C248" s="170" t="s">
        <v>404</v>
      </c>
      <c r="D248" s="171" t="s">
        <v>405</v>
      </c>
      <c r="E248" s="172">
        <v>862.4</v>
      </c>
      <c r="F248" s="172">
        <v>0</v>
      </c>
      <c r="G248" s="173">
        <f>E248*F248</f>
        <v>0</v>
      </c>
      <c r="H248" s="174"/>
      <c r="I248" s="174">
        <f>E248*H248</f>
        <v>0</v>
      </c>
      <c r="J248" s="174">
        <v>0</v>
      </c>
      <c r="K248" s="174">
        <f>E248*J248</f>
        <v>0</v>
      </c>
      <c r="Q248" s="167">
        <v>2</v>
      </c>
      <c r="AA248" s="144">
        <v>1</v>
      </c>
      <c r="AB248" s="144">
        <v>7</v>
      </c>
      <c r="AC248" s="144">
        <v>7</v>
      </c>
      <c r="BB248" s="144">
        <v>2</v>
      </c>
      <c r="BC248" s="144">
        <f>IF(BB248=1,G248,0)</f>
        <v>0</v>
      </c>
      <c r="BD248" s="144">
        <f>IF(BB248=2,G248,0)</f>
        <v>0</v>
      </c>
      <c r="BE248" s="144">
        <f>IF(BB248=3,G248,0)</f>
        <v>0</v>
      </c>
      <c r="BF248" s="144">
        <f>IF(BB248=4,G248,0)</f>
        <v>0</v>
      </c>
      <c r="BG248" s="144">
        <f>IF(BB248=5,G248,0)</f>
        <v>0</v>
      </c>
      <c r="CA248" s="144">
        <v>1</v>
      </c>
      <c r="CB248" s="144">
        <v>7</v>
      </c>
      <c r="CC248" s="167"/>
      <c r="CD248" s="167"/>
    </row>
    <row r="249" spans="1:82" x14ac:dyDescent="0.2">
      <c r="A249" s="175"/>
      <c r="B249" s="176"/>
      <c r="C249" s="223" t="s">
        <v>406</v>
      </c>
      <c r="D249" s="224"/>
      <c r="E249" s="178">
        <v>862.4</v>
      </c>
      <c r="F249" s="179"/>
      <c r="G249" s="180"/>
      <c r="H249" s="181"/>
      <c r="I249" s="182"/>
      <c r="J249" s="181"/>
      <c r="K249" s="182"/>
      <c r="M249" s="177" t="s">
        <v>406</v>
      </c>
      <c r="O249" s="177"/>
      <c r="Q249" s="167"/>
    </row>
    <row r="250" spans="1:82" x14ac:dyDescent="0.2">
      <c r="A250" s="168">
        <v>85</v>
      </c>
      <c r="B250" s="169" t="s">
        <v>407</v>
      </c>
      <c r="C250" s="170" t="s">
        <v>408</v>
      </c>
      <c r="D250" s="171" t="s">
        <v>409</v>
      </c>
      <c r="E250" s="172">
        <v>0.90549999999999997</v>
      </c>
      <c r="F250" s="172">
        <v>0</v>
      </c>
      <c r="G250" s="173">
        <f>E250*F250</f>
        <v>0</v>
      </c>
      <c r="H250" s="174"/>
      <c r="I250" s="174">
        <f>E250*H250</f>
        <v>0</v>
      </c>
      <c r="J250" s="174">
        <v>0</v>
      </c>
      <c r="K250" s="174">
        <f>E250*J250</f>
        <v>0</v>
      </c>
      <c r="Q250" s="167">
        <v>2</v>
      </c>
      <c r="AA250" s="144">
        <v>3</v>
      </c>
      <c r="AB250" s="144">
        <v>7</v>
      </c>
      <c r="AC250" s="144">
        <v>13483310</v>
      </c>
      <c r="BB250" s="144">
        <v>2</v>
      </c>
      <c r="BC250" s="144">
        <f>IF(BB250=1,G250,0)</f>
        <v>0</v>
      </c>
      <c r="BD250" s="144">
        <f>IF(BB250=2,G250,0)</f>
        <v>0</v>
      </c>
      <c r="BE250" s="144">
        <f>IF(BB250=3,G250,0)</f>
        <v>0</v>
      </c>
      <c r="BF250" s="144">
        <f>IF(BB250=4,G250,0)</f>
        <v>0</v>
      </c>
      <c r="BG250" s="144">
        <f>IF(BB250=5,G250,0)</f>
        <v>0</v>
      </c>
      <c r="CA250" s="144">
        <v>3</v>
      </c>
      <c r="CB250" s="144">
        <v>7</v>
      </c>
      <c r="CC250" s="167"/>
      <c r="CD250" s="167"/>
    </row>
    <row r="251" spans="1:82" x14ac:dyDescent="0.2">
      <c r="A251" s="175"/>
      <c r="B251" s="176"/>
      <c r="C251" s="223" t="s">
        <v>410</v>
      </c>
      <c r="D251" s="224"/>
      <c r="E251" s="178">
        <v>0.90549999999999997</v>
      </c>
      <c r="F251" s="179"/>
      <c r="G251" s="180"/>
      <c r="H251" s="181"/>
      <c r="I251" s="182"/>
      <c r="J251" s="181"/>
      <c r="K251" s="182"/>
      <c r="M251" s="177" t="s">
        <v>410</v>
      </c>
      <c r="O251" s="177"/>
      <c r="Q251" s="167"/>
    </row>
    <row r="252" spans="1:82" x14ac:dyDescent="0.2">
      <c r="A252" s="168">
        <v>86</v>
      </c>
      <c r="B252" s="169" t="s">
        <v>411</v>
      </c>
      <c r="C252" s="170" t="s">
        <v>412</v>
      </c>
      <c r="D252" s="171" t="s">
        <v>61</v>
      </c>
      <c r="E252" s="172"/>
      <c r="F252" s="172">
        <v>0</v>
      </c>
      <c r="G252" s="173">
        <f>E252*F252</f>
        <v>0</v>
      </c>
      <c r="H252" s="174">
        <v>0</v>
      </c>
      <c r="I252" s="174">
        <f>E252*H252</f>
        <v>0</v>
      </c>
      <c r="J252" s="174">
        <v>0</v>
      </c>
      <c r="K252" s="174">
        <f>E252*J252</f>
        <v>0</v>
      </c>
      <c r="Q252" s="167">
        <v>2</v>
      </c>
      <c r="AA252" s="144">
        <v>7</v>
      </c>
      <c r="AB252" s="144">
        <v>1002</v>
      </c>
      <c r="AC252" s="144">
        <v>5</v>
      </c>
      <c r="BB252" s="144">
        <v>2</v>
      </c>
      <c r="BC252" s="144">
        <f>IF(BB252=1,G252,0)</f>
        <v>0</v>
      </c>
      <c r="BD252" s="144">
        <f>IF(BB252=2,G252,0)</f>
        <v>0</v>
      </c>
      <c r="BE252" s="144">
        <f>IF(BB252=3,G252,0)</f>
        <v>0</v>
      </c>
      <c r="BF252" s="144">
        <f>IF(BB252=4,G252,0)</f>
        <v>0</v>
      </c>
      <c r="BG252" s="144">
        <f>IF(BB252=5,G252,0)</f>
        <v>0</v>
      </c>
      <c r="CA252" s="144">
        <v>7</v>
      </c>
      <c r="CB252" s="144">
        <v>1002</v>
      </c>
      <c r="CC252" s="167"/>
      <c r="CD252" s="167"/>
    </row>
    <row r="253" spans="1:82" x14ac:dyDescent="0.2">
      <c r="A253" s="183"/>
      <c r="B253" s="184" t="s">
        <v>79</v>
      </c>
      <c r="C253" s="185" t="str">
        <f>CONCATENATE(B247," ",C247)</f>
        <v>767 Konstrukce zámečnické</v>
      </c>
      <c r="D253" s="186"/>
      <c r="E253" s="187"/>
      <c r="F253" s="188"/>
      <c r="G253" s="189">
        <f>SUM(G247:G252)</f>
        <v>0</v>
      </c>
      <c r="H253" s="190"/>
      <c r="I253" s="191">
        <f>SUM(I247:I252)</f>
        <v>0</v>
      </c>
      <c r="J253" s="190"/>
      <c r="K253" s="191">
        <f>SUM(K247:K252)</f>
        <v>0</v>
      </c>
      <c r="Q253" s="167">
        <v>4</v>
      </c>
      <c r="BC253" s="192">
        <f>SUM(BC247:BC252)</f>
        <v>0</v>
      </c>
      <c r="BD253" s="192">
        <f>SUM(BD247:BD252)</f>
        <v>0</v>
      </c>
      <c r="BE253" s="192">
        <f>SUM(BE247:BE252)</f>
        <v>0</v>
      </c>
      <c r="BF253" s="192">
        <f>SUM(BF247:BF252)</f>
        <v>0</v>
      </c>
      <c r="BG253" s="192">
        <f>SUM(BG247:BG252)</f>
        <v>0</v>
      </c>
    </row>
    <row r="254" spans="1:82" x14ac:dyDescent="0.2">
      <c r="A254" s="159" t="s">
        <v>76</v>
      </c>
      <c r="B254" s="160" t="s">
        <v>413</v>
      </c>
      <c r="C254" s="161" t="s">
        <v>414</v>
      </c>
      <c r="D254" s="162"/>
      <c r="E254" s="163"/>
      <c r="F254" s="163"/>
      <c r="G254" s="164"/>
      <c r="H254" s="165"/>
      <c r="I254" s="166"/>
      <c r="J254" s="165"/>
      <c r="K254" s="166"/>
      <c r="Q254" s="167">
        <v>1</v>
      </c>
    </row>
    <row r="255" spans="1:82" x14ac:dyDescent="0.2">
      <c r="A255" s="168">
        <v>87</v>
      </c>
      <c r="B255" s="169" t="s">
        <v>415</v>
      </c>
      <c r="C255" s="170" t="s">
        <v>416</v>
      </c>
      <c r="D255" s="171" t="s">
        <v>103</v>
      </c>
      <c r="E255" s="172">
        <v>14.112</v>
      </c>
      <c r="F255" s="172">
        <v>0</v>
      </c>
      <c r="G255" s="173">
        <f>E255*F255</f>
        <v>0</v>
      </c>
      <c r="H255" s="174"/>
      <c r="I255" s="174">
        <f>E255*H255</f>
        <v>0</v>
      </c>
      <c r="J255" s="174">
        <v>0</v>
      </c>
      <c r="K255" s="174">
        <f>E255*J255</f>
        <v>0</v>
      </c>
      <c r="Q255" s="167">
        <v>2</v>
      </c>
      <c r="AA255" s="144">
        <v>1</v>
      </c>
      <c r="AB255" s="144">
        <v>7</v>
      </c>
      <c r="AC255" s="144">
        <v>7</v>
      </c>
      <c r="BB255" s="144">
        <v>2</v>
      </c>
      <c r="BC255" s="144">
        <f>IF(BB255=1,G255,0)</f>
        <v>0</v>
      </c>
      <c r="BD255" s="144">
        <f>IF(BB255=2,G255,0)</f>
        <v>0</v>
      </c>
      <c r="BE255" s="144">
        <f>IF(BB255=3,G255,0)</f>
        <v>0</v>
      </c>
      <c r="BF255" s="144">
        <f>IF(BB255=4,G255,0)</f>
        <v>0</v>
      </c>
      <c r="BG255" s="144">
        <f>IF(BB255=5,G255,0)</f>
        <v>0</v>
      </c>
      <c r="CA255" s="144">
        <v>1</v>
      </c>
      <c r="CB255" s="144">
        <v>7</v>
      </c>
      <c r="CC255" s="167"/>
      <c r="CD255" s="167"/>
    </row>
    <row r="256" spans="1:82" x14ac:dyDescent="0.2">
      <c r="A256" s="175"/>
      <c r="B256" s="176"/>
      <c r="C256" s="223" t="s">
        <v>417</v>
      </c>
      <c r="D256" s="224"/>
      <c r="E256" s="178">
        <v>14.112</v>
      </c>
      <c r="F256" s="179"/>
      <c r="G256" s="180"/>
      <c r="H256" s="181"/>
      <c r="I256" s="182"/>
      <c r="J256" s="181"/>
      <c r="K256" s="182"/>
      <c r="M256" s="177" t="s">
        <v>417</v>
      </c>
      <c r="O256" s="177"/>
      <c r="Q256" s="167"/>
    </row>
    <row r="257" spans="1:82" x14ac:dyDescent="0.2">
      <c r="A257" s="168">
        <v>88</v>
      </c>
      <c r="B257" s="169" t="s">
        <v>418</v>
      </c>
      <c r="C257" s="170" t="s">
        <v>419</v>
      </c>
      <c r="D257" s="171" t="s">
        <v>103</v>
      </c>
      <c r="E257" s="172">
        <v>969.65599999999995</v>
      </c>
      <c r="F257" s="172">
        <v>0</v>
      </c>
      <c r="G257" s="173">
        <f>E257*F257</f>
        <v>0</v>
      </c>
      <c r="H257" s="174"/>
      <c r="I257" s="174">
        <f>E257*H257</f>
        <v>0</v>
      </c>
      <c r="J257" s="174">
        <v>0</v>
      </c>
      <c r="K257" s="174">
        <f>E257*J257</f>
        <v>0</v>
      </c>
      <c r="Q257" s="167">
        <v>2</v>
      </c>
      <c r="AA257" s="144">
        <v>1</v>
      </c>
      <c r="AB257" s="144">
        <v>7</v>
      </c>
      <c r="AC257" s="144">
        <v>7</v>
      </c>
      <c r="BB257" s="144">
        <v>2</v>
      </c>
      <c r="BC257" s="144">
        <f>IF(BB257=1,G257,0)</f>
        <v>0</v>
      </c>
      <c r="BD257" s="144">
        <f>IF(BB257=2,G257,0)</f>
        <v>0</v>
      </c>
      <c r="BE257" s="144">
        <f>IF(BB257=3,G257,0)</f>
        <v>0</v>
      </c>
      <c r="BF257" s="144">
        <f>IF(BB257=4,G257,0)</f>
        <v>0</v>
      </c>
      <c r="BG257" s="144">
        <f>IF(BB257=5,G257,0)</f>
        <v>0</v>
      </c>
      <c r="CA257" s="144">
        <v>1</v>
      </c>
      <c r="CB257" s="144">
        <v>7</v>
      </c>
      <c r="CC257" s="167"/>
      <c r="CD257" s="167"/>
    </row>
    <row r="258" spans="1:82" x14ac:dyDescent="0.2">
      <c r="A258" s="175"/>
      <c r="B258" s="176"/>
      <c r="C258" s="223" t="s">
        <v>420</v>
      </c>
      <c r="D258" s="224"/>
      <c r="E258" s="178">
        <v>31.36</v>
      </c>
      <c r="F258" s="179"/>
      <c r="G258" s="180"/>
      <c r="H258" s="181"/>
      <c r="I258" s="182"/>
      <c r="J258" s="181"/>
      <c r="K258" s="182"/>
      <c r="M258" s="177" t="s">
        <v>420</v>
      </c>
      <c r="O258" s="177"/>
      <c r="Q258" s="167"/>
    </row>
    <row r="259" spans="1:82" ht="22.5" x14ac:dyDescent="0.2">
      <c r="A259" s="175"/>
      <c r="B259" s="176"/>
      <c r="C259" s="223" t="s">
        <v>421</v>
      </c>
      <c r="D259" s="224"/>
      <c r="E259" s="178">
        <v>590.79999999999995</v>
      </c>
      <c r="F259" s="179"/>
      <c r="G259" s="180"/>
      <c r="H259" s="181"/>
      <c r="I259" s="182"/>
      <c r="J259" s="181"/>
      <c r="K259" s="182"/>
      <c r="M259" s="177" t="s">
        <v>421</v>
      </c>
      <c r="O259" s="177"/>
      <c r="Q259" s="167"/>
    </row>
    <row r="260" spans="1:82" x14ac:dyDescent="0.2">
      <c r="A260" s="175"/>
      <c r="B260" s="176"/>
      <c r="C260" s="223" t="s">
        <v>422</v>
      </c>
      <c r="D260" s="224"/>
      <c r="E260" s="178">
        <v>347.49599999999998</v>
      </c>
      <c r="F260" s="179"/>
      <c r="G260" s="180"/>
      <c r="H260" s="181"/>
      <c r="I260" s="182"/>
      <c r="J260" s="181"/>
      <c r="K260" s="182"/>
      <c r="M260" s="177" t="s">
        <v>422</v>
      </c>
      <c r="O260" s="177"/>
      <c r="Q260" s="167"/>
    </row>
    <row r="261" spans="1:82" x14ac:dyDescent="0.2">
      <c r="A261" s="168">
        <v>89</v>
      </c>
      <c r="B261" s="169" t="s">
        <v>423</v>
      </c>
      <c r="C261" s="170" t="s">
        <v>424</v>
      </c>
      <c r="D261" s="171" t="s">
        <v>103</v>
      </c>
      <c r="E261" s="172">
        <v>388</v>
      </c>
      <c r="F261" s="172">
        <v>0</v>
      </c>
      <c r="G261" s="173">
        <f>E261*F261</f>
        <v>0</v>
      </c>
      <c r="H261" s="174"/>
      <c r="I261" s="174">
        <f>E261*H261</f>
        <v>0</v>
      </c>
      <c r="J261" s="174">
        <v>0</v>
      </c>
      <c r="K261" s="174">
        <f>E261*J261</f>
        <v>0</v>
      </c>
      <c r="Q261" s="167">
        <v>2</v>
      </c>
      <c r="AA261" s="144">
        <v>1</v>
      </c>
      <c r="AB261" s="144">
        <v>7</v>
      </c>
      <c r="AC261" s="144">
        <v>7</v>
      </c>
      <c r="BB261" s="144">
        <v>2</v>
      </c>
      <c r="BC261" s="144">
        <f>IF(BB261=1,G261,0)</f>
        <v>0</v>
      </c>
      <c r="BD261" s="144">
        <f>IF(BB261=2,G261,0)</f>
        <v>0</v>
      </c>
      <c r="BE261" s="144">
        <f>IF(BB261=3,G261,0)</f>
        <v>0</v>
      </c>
      <c r="BF261" s="144">
        <f>IF(BB261=4,G261,0)</f>
        <v>0</v>
      </c>
      <c r="BG261" s="144">
        <f>IF(BB261=5,G261,0)</f>
        <v>0</v>
      </c>
      <c r="CA261" s="144">
        <v>1</v>
      </c>
      <c r="CB261" s="144">
        <v>7</v>
      </c>
      <c r="CC261" s="167"/>
      <c r="CD261" s="167"/>
    </row>
    <row r="262" spans="1:82" x14ac:dyDescent="0.2">
      <c r="A262" s="175"/>
      <c r="B262" s="176"/>
      <c r="C262" s="223" t="s">
        <v>425</v>
      </c>
      <c r="D262" s="224"/>
      <c r="E262" s="178">
        <v>146</v>
      </c>
      <c r="F262" s="179"/>
      <c r="G262" s="180"/>
      <c r="H262" s="181"/>
      <c r="I262" s="182"/>
      <c r="J262" s="181"/>
      <c r="K262" s="182"/>
      <c r="M262" s="177" t="s">
        <v>425</v>
      </c>
      <c r="O262" s="177"/>
      <c r="Q262" s="167"/>
    </row>
    <row r="263" spans="1:82" x14ac:dyDescent="0.2">
      <c r="A263" s="175"/>
      <c r="B263" s="176"/>
      <c r="C263" s="223" t="s">
        <v>426</v>
      </c>
      <c r="D263" s="224"/>
      <c r="E263" s="178">
        <v>242</v>
      </c>
      <c r="F263" s="179"/>
      <c r="G263" s="180"/>
      <c r="H263" s="181"/>
      <c r="I263" s="182"/>
      <c r="J263" s="181"/>
      <c r="K263" s="182"/>
      <c r="M263" s="177" t="s">
        <v>426</v>
      </c>
      <c r="O263" s="177"/>
      <c r="Q263" s="167"/>
    </row>
    <row r="264" spans="1:82" x14ac:dyDescent="0.2">
      <c r="A264" s="183"/>
      <c r="B264" s="184" t="s">
        <v>79</v>
      </c>
      <c r="C264" s="185" t="str">
        <f>CONCATENATE(B254," ",C254)</f>
        <v>783 Nátěry</v>
      </c>
      <c r="D264" s="186"/>
      <c r="E264" s="187"/>
      <c r="F264" s="188"/>
      <c r="G264" s="189">
        <f>SUM(G254:G263)</f>
        <v>0</v>
      </c>
      <c r="H264" s="190"/>
      <c r="I264" s="191">
        <f>SUM(I254:I263)</f>
        <v>0</v>
      </c>
      <c r="J264" s="190"/>
      <c r="K264" s="191">
        <f>SUM(K254:K263)</f>
        <v>0</v>
      </c>
      <c r="Q264" s="167">
        <v>4</v>
      </c>
      <c r="BC264" s="192">
        <f>SUM(BC254:BC263)</f>
        <v>0</v>
      </c>
      <c r="BD264" s="192">
        <f>SUM(BD254:BD263)</f>
        <v>0</v>
      </c>
      <c r="BE264" s="192">
        <f>SUM(BE254:BE263)</f>
        <v>0</v>
      </c>
      <c r="BF264" s="192">
        <f>SUM(BF254:BF263)</f>
        <v>0</v>
      </c>
      <c r="BG264" s="192">
        <f>SUM(BG254:BG263)</f>
        <v>0</v>
      </c>
    </row>
    <row r="265" spans="1:82" x14ac:dyDescent="0.2">
      <c r="A265" s="159" t="s">
        <v>76</v>
      </c>
      <c r="B265" s="160" t="s">
        <v>427</v>
      </c>
      <c r="C265" s="161" t="s">
        <v>428</v>
      </c>
      <c r="D265" s="162"/>
      <c r="E265" s="163"/>
      <c r="F265" s="163"/>
      <c r="G265" s="164"/>
      <c r="H265" s="165"/>
      <c r="I265" s="166"/>
      <c r="J265" s="165"/>
      <c r="K265" s="166"/>
      <c r="Q265" s="167">
        <v>1</v>
      </c>
    </row>
    <row r="266" spans="1:82" x14ac:dyDescent="0.2">
      <c r="A266" s="168">
        <v>90</v>
      </c>
      <c r="B266" s="169" t="s">
        <v>429</v>
      </c>
      <c r="C266" s="170" t="s">
        <v>430</v>
      </c>
      <c r="D266" s="171" t="s">
        <v>431</v>
      </c>
      <c r="E266" s="172">
        <v>1</v>
      </c>
      <c r="F266" s="172">
        <v>0</v>
      </c>
      <c r="G266" s="173">
        <f>E266*F266</f>
        <v>0</v>
      </c>
      <c r="H266" s="174">
        <v>0</v>
      </c>
      <c r="I266" s="174">
        <f>E266*H266</f>
        <v>0</v>
      </c>
      <c r="J266" s="174">
        <v>0</v>
      </c>
      <c r="K266" s="174">
        <f>E266*J266</f>
        <v>0</v>
      </c>
      <c r="Q266" s="167">
        <v>2</v>
      </c>
      <c r="AA266" s="144">
        <v>12</v>
      </c>
      <c r="AB266" s="144">
        <v>0</v>
      </c>
      <c r="AC266" s="144">
        <v>98</v>
      </c>
      <c r="BB266" s="144">
        <v>4</v>
      </c>
      <c r="BC266" s="144">
        <f>IF(BB266=1,G266,0)</f>
        <v>0</v>
      </c>
      <c r="BD266" s="144">
        <f>IF(BB266=2,G266,0)</f>
        <v>0</v>
      </c>
      <c r="BE266" s="144">
        <f>IF(BB266=3,G266,0)</f>
        <v>0</v>
      </c>
      <c r="BF266" s="144">
        <f>IF(BB266=4,G266,0)</f>
        <v>0</v>
      </c>
      <c r="BG266" s="144">
        <f>IF(BB266=5,G266,0)</f>
        <v>0</v>
      </c>
      <c r="CA266" s="144">
        <v>12</v>
      </c>
      <c r="CB266" s="144">
        <v>0</v>
      </c>
      <c r="CC266" s="167"/>
      <c r="CD266" s="167"/>
    </row>
    <row r="267" spans="1:82" x14ac:dyDescent="0.2">
      <c r="A267" s="183"/>
      <c r="B267" s="184" t="s">
        <v>79</v>
      </c>
      <c r="C267" s="185" t="str">
        <f>CONCATENATE(B265," ",C265)</f>
        <v>M21-1 Hromosvody</v>
      </c>
      <c r="D267" s="186"/>
      <c r="E267" s="187"/>
      <c r="F267" s="188"/>
      <c r="G267" s="189">
        <f>SUM(G265:G266)</f>
        <v>0</v>
      </c>
      <c r="H267" s="190"/>
      <c r="I267" s="191">
        <f>SUM(I265:I266)</f>
        <v>0</v>
      </c>
      <c r="J267" s="190"/>
      <c r="K267" s="191">
        <f>SUM(K265:K266)</f>
        <v>0</v>
      </c>
      <c r="Q267" s="167">
        <v>4</v>
      </c>
      <c r="BC267" s="192">
        <f>SUM(BC265:BC266)</f>
        <v>0</v>
      </c>
      <c r="BD267" s="192">
        <f>SUM(BD265:BD266)</f>
        <v>0</v>
      </c>
      <c r="BE267" s="192">
        <f>SUM(BE265:BE266)</f>
        <v>0</v>
      </c>
      <c r="BF267" s="192">
        <f>SUM(BF265:BF266)</f>
        <v>0</v>
      </c>
      <c r="BG267" s="192">
        <f>SUM(BG265:BG266)</f>
        <v>0</v>
      </c>
    </row>
    <row r="268" spans="1:82" x14ac:dyDescent="0.2">
      <c r="A268" s="159" t="s">
        <v>76</v>
      </c>
      <c r="B268" s="160" t="s">
        <v>432</v>
      </c>
      <c r="C268" s="161" t="s">
        <v>433</v>
      </c>
      <c r="D268" s="162"/>
      <c r="E268" s="163"/>
      <c r="F268" s="163"/>
      <c r="G268" s="164"/>
      <c r="H268" s="165"/>
      <c r="I268" s="166"/>
      <c r="J268" s="165"/>
      <c r="K268" s="166"/>
      <c r="Q268" s="167">
        <v>1</v>
      </c>
    </row>
    <row r="269" spans="1:82" x14ac:dyDescent="0.2">
      <c r="A269" s="168">
        <v>91</v>
      </c>
      <c r="B269" s="169" t="s">
        <v>434</v>
      </c>
      <c r="C269" s="170" t="s">
        <v>435</v>
      </c>
      <c r="D269" s="171" t="s">
        <v>208</v>
      </c>
      <c r="E269" s="172">
        <v>250.17222709999999</v>
      </c>
      <c r="F269" s="172">
        <v>0</v>
      </c>
      <c r="G269" s="173">
        <f>E269*F269</f>
        <v>0</v>
      </c>
      <c r="H269" s="174">
        <v>0</v>
      </c>
      <c r="I269" s="174">
        <f>E269*H269</f>
        <v>0</v>
      </c>
      <c r="J269" s="174">
        <v>0</v>
      </c>
      <c r="K269" s="174">
        <f>E269*J269</f>
        <v>0</v>
      </c>
      <c r="Q269" s="167">
        <v>2</v>
      </c>
      <c r="AA269" s="144">
        <v>8</v>
      </c>
      <c r="AB269" s="144">
        <v>0</v>
      </c>
      <c r="AC269" s="144">
        <v>3</v>
      </c>
      <c r="BB269" s="144">
        <v>1</v>
      </c>
      <c r="BC269" s="144">
        <f>IF(BB269=1,G269,0)</f>
        <v>0</v>
      </c>
      <c r="BD269" s="144">
        <f>IF(BB269=2,G269,0)</f>
        <v>0</v>
      </c>
      <c r="BE269" s="144">
        <f>IF(BB269=3,G269,0)</f>
        <v>0</v>
      </c>
      <c r="BF269" s="144">
        <f>IF(BB269=4,G269,0)</f>
        <v>0</v>
      </c>
      <c r="BG269" s="144">
        <f>IF(BB269=5,G269,0)</f>
        <v>0</v>
      </c>
      <c r="CA269" s="144">
        <v>8</v>
      </c>
      <c r="CB269" s="144">
        <v>0</v>
      </c>
      <c r="CC269" s="167"/>
      <c r="CD269" s="167"/>
    </row>
    <row r="270" spans="1:82" x14ac:dyDescent="0.2">
      <c r="A270" s="168">
        <v>92</v>
      </c>
      <c r="B270" s="169" t="s">
        <v>436</v>
      </c>
      <c r="C270" s="170" t="s">
        <v>437</v>
      </c>
      <c r="D270" s="171" t="s">
        <v>208</v>
      </c>
      <c r="E270" s="172">
        <v>4753.2723149000003</v>
      </c>
      <c r="F270" s="172">
        <v>0</v>
      </c>
      <c r="G270" s="173">
        <f>E270*F270</f>
        <v>0</v>
      </c>
      <c r="H270" s="174">
        <v>0</v>
      </c>
      <c r="I270" s="174">
        <f>E270*H270</f>
        <v>0</v>
      </c>
      <c r="J270" s="174">
        <v>0</v>
      </c>
      <c r="K270" s="174">
        <f>E270*J270</f>
        <v>0</v>
      </c>
      <c r="Q270" s="167">
        <v>2</v>
      </c>
      <c r="AA270" s="144">
        <v>8</v>
      </c>
      <c r="AB270" s="144">
        <v>0</v>
      </c>
      <c r="AC270" s="144">
        <v>3</v>
      </c>
      <c r="BB270" s="144">
        <v>1</v>
      </c>
      <c r="BC270" s="144">
        <f>IF(BB270=1,G270,0)</f>
        <v>0</v>
      </c>
      <c r="BD270" s="144">
        <f>IF(BB270=2,G270,0)</f>
        <v>0</v>
      </c>
      <c r="BE270" s="144">
        <f>IF(BB270=3,G270,0)</f>
        <v>0</v>
      </c>
      <c r="BF270" s="144">
        <f>IF(BB270=4,G270,0)</f>
        <v>0</v>
      </c>
      <c r="BG270" s="144">
        <f>IF(BB270=5,G270,0)</f>
        <v>0</v>
      </c>
      <c r="CA270" s="144">
        <v>8</v>
      </c>
      <c r="CB270" s="144">
        <v>0</v>
      </c>
      <c r="CC270" s="167"/>
      <c r="CD270" s="167"/>
    </row>
    <row r="271" spans="1:82" x14ac:dyDescent="0.2">
      <c r="A271" s="168">
        <v>93</v>
      </c>
      <c r="B271" s="169" t="s">
        <v>438</v>
      </c>
      <c r="C271" s="170" t="s">
        <v>439</v>
      </c>
      <c r="D271" s="171" t="s">
        <v>208</v>
      </c>
      <c r="E271" s="172">
        <v>250.17222709999999</v>
      </c>
      <c r="F271" s="172">
        <v>0</v>
      </c>
      <c r="G271" s="173">
        <f>E271*F271</f>
        <v>0</v>
      </c>
      <c r="H271" s="174">
        <v>0</v>
      </c>
      <c r="I271" s="174">
        <f>E271*H271</f>
        <v>0</v>
      </c>
      <c r="J271" s="174">
        <v>0</v>
      </c>
      <c r="K271" s="174">
        <f>E271*J271</f>
        <v>0</v>
      </c>
      <c r="Q271" s="167">
        <v>2</v>
      </c>
      <c r="AA271" s="144">
        <v>8</v>
      </c>
      <c r="AB271" s="144">
        <v>0</v>
      </c>
      <c r="AC271" s="144">
        <v>3</v>
      </c>
      <c r="BB271" s="144">
        <v>1</v>
      </c>
      <c r="BC271" s="144">
        <f>IF(BB271=1,G271,0)</f>
        <v>0</v>
      </c>
      <c r="BD271" s="144">
        <f>IF(BB271=2,G271,0)</f>
        <v>0</v>
      </c>
      <c r="BE271" s="144">
        <f>IF(BB271=3,G271,0)</f>
        <v>0</v>
      </c>
      <c r="BF271" s="144">
        <f>IF(BB271=4,G271,0)</f>
        <v>0</v>
      </c>
      <c r="BG271" s="144">
        <f>IF(BB271=5,G271,0)</f>
        <v>0</v>
      </c>
      <c r="CA271" s="144">
        <v>8</v>
      </c>
      <c r="CB271" s="144">
        <v>0</v>
      </c>
      <c r="CC271" s="167"/>
      <c r="CD271" s="167"/>
    </row>
    <row r="272" spans="1:82" x14ac:dyDescent="0.2">
      <c r="A272" s="168">
        <v>94</v>
      </c>
      <c r="B272" s="169" t="s">
        <v>440</v>
      </c>
      <c r="C272" s="170" t="s">
        <v>441</v>
      </c>
      <c r="D272" s="171" t="s">
        <v>208</v>
      </c>
      <c r="E272" s="172">
        <v>1000.6889083999999</v>
      </c>
      <c r="F272" s="172">
        <v>0</v>
      </c>
      <c r="G272" s="173">
        <f>E272*F272</f>
        <v>0</v>
      </c>
      <c r="H272" s="174">
        <v>0</v>
      </c>
      <c r="I272" s="174">
        <f>E272*H272</f>
        <v>0</v>
      </c>
      <c r="J272" s="174">
        <v>0</v>
      </c>
      <c r="K272" s="174">
        <f>E272*J272</f>
        <v>0</v>
      </c>
      <c r="Q272" s="167">
        <v>2</v>
      </c>
      <c r="AA272" s="144">
        <v>8</v>
      </c>
      <c r="AB272" s="144">
        <v>0</v>
      </c>
      <c r="AC272" s="144">
        <v>3</v>
      </c>
      <c r="BB272" s="144">
        <v>1</v>
      </c>
      <c r="BC272" s="144">
        <f>IF(BB272=1,G272,0)</f>
        <v>0</v>
      </c>
      <c r="BD272" s="144">
        <f>IF(BB272=2,G272,0)</f>
        <v>0</v>
      </c>
      <c r="BE272" s="144">
        <f>IF(BB272=3,G272,0)</f>
        <v>0</v>
      </c>
      <c r="BF272" s="144">
        <f>IF(BB272=4,G272,0)</f>
        <v>0</v>
      </c>
      <c r="BG272" s="144">
        <f>IF(BB272=5,G272,0)</f>
        <v>0</v>
      </c>
      <c r="CA272" s="144">
        <v>8</v>
      </c>
      <c r="CB272" s="144">
        <v>0</v>
      </c>
      <c r="CC272" s="167"/>
      <c r="CD272" s="167"/>
    </row>
    <row r="273" spans="1:82" x14ac:dyDescent="0.2">
      <c r="A273" s="168">
        <v>95</v>
      </c>
      <c r="B273" s="169" t="s">
        <v>442</v>
      </c>
      <c r="C273" s="170" t="s">
        <v>443</v>
      </c>
      <c r="D273" s="171" t="s">
        <v>208</v>
      </c>
      <c r="E273" s="172">
        <v>250.17222709999999</v>
      </c>
      <c r="F273" s="172">
        <v>0</v>
      </c>
      <c r="G273" s="173">
        <f>E273*F273</f>
        <v>0</v>
      </c>
      <c r="H273" s="174">
        <v>0</v>
      </c>
      <c r="I273" s="174">
        <f>E273*H273</f>
        <v>0</v>
      </c>
      <c r="J273" s="174">
        <v>0</v>
      </c>
      <c r="K273" s="174">
        <f>E273*J273</f>
        <v>0</v>
      </c>
      <c r="Q273" s="167">
        <v>2</v>
      </c>
      <c r="AA273" s="144">
        <v>8</v>
      </c>
      <c r="AB273" s="144">
        <v>0</v>
      </c>
      <c r="AC273" s="144">
        <v>3</v>
      </c>
      <c r="BB273" s="144">
        <v>1</v>
      </c>
      <c r="BC273" s="144">
        <f>IF(BB273=1,G273,0)</f>
        <v>0</v>
      </c>
      <c r="BD273" s="144">
        <f>IF(BB273=2,G273,0)</f>
        <v>0</v>
      </c>
      <c r="BE273" s="144">
        <f>IF(BB273=3,G273,0)</f>
        <v>0</v>
      </c>
      <c r="BF273" s="144">
        <f>IF(BB273=4,G273,0)</f>
        <v>0</v>
      </c>
      <c r="BG273" s="144">
        <f>IF(BB273=5,G273,0)</f>
        <v>0</v>
      </c>
      <c r="CA273" s="144">
        <v>8</v>
      </c>
      <c r="CB273" s="144">
        <v>0</v>
      </c>
      <c r="CC273" s="167"/>
      <c r="CD273" s="167"/>
    </row>
    <row r="274" spans="1:82" x14ac:dyDescent="0.2">
      <c r="A274" s="183"/>
      <c r="B274" s="184" t="s">
        <v>79</v>
      </c>
      <c r="C274" s="185" t="str">
        <f>CONCATENATE(B268," ",C268)</f>
        <v>D96 Přesuny suti a vybouraných hmot</v>
      </c>
      <c r="D274" s="186"/>
      <c r="E274" s="187"/>
      <c r="F274" s="188"/>
      <c r="G274" s="189">
        <f>SUM(G268:G273)</f>
        <v>0</v>
      </c>
      <c r="H274" s="190"/>
      <c r="I274" s="191">
        <f>SUM(I268:I273)</f>
        <v>0</v>
      </c>
      <c r="J274" s="190"/>
      <c r="K274" s="191">
        <f>SUM(K268:K273)</f>
        <v>0</v>
      </c>
      <c r="Q274" s="167">
        <v>4</v>
      </c>
      <c r="BC274" s="192">
        <f>SUM(BC268:BC273)</f>
        <v>0</v>
      </c>
      <c r="BD274" s="192">
        <f>SUM(BD268:BD273)</f>
        <v>0</v>
      </c>
      <c r="BE274" s="192">
        <f>SUM(BE268:BE273)</f>
        <v>0</v>
      </c>
      <c r="BF274" s="192">
        <f>SUM(BF268:BF273)</f>
        <v>0</v>
      </c>
      <c r="BG274" s="192">
        <f>SUM(BG268:BG273)</f>
        <v>0</v>
      </c>
    </row>
    <row r="275" spans="1:82" x14ac:dyDescent="0.2">
      <c r="E275" s="144"/>
    </row>
    <row r="276" spans="1:82" x14ac:dyDescent="0.2">
      <c r="E276" s="144"/>
    </row>
    <row r="277" spans="1:82" x14ac:dyDescent="0.2">
      <c r="E277" s="144"/>
    </row>
    <row r="278" spans="1:82" x14ac:dyDescent="0.2">
      <c r="E278" s="144"/>
    </row>
    <row r="279" spans="1:82" x14ac:dyDescent="0.2">
      <c r="E279" s="144"/>
    </row>
    <row r="280" spans="1:82" x14ac:dyDescent="0.2">
      <c r="E280" s="144"/>
    </row>
    <row r="281" spans="1:82" x14ac:dyDescent="0.2">
      <c r="E281" s="144"/>
    </row>
    <row r="282" spans="1:82" x14ac:dyDescent="0.2">
      <c r="E282" s="144"/>
    </row>
    <row r="283" spans="1:82" x14ac:dyDescent="0.2">
      <c r="E283" s="144"/>
    </row>
    <row r="284" spans="1:82" x14ac:dyDescent="0.2">
      <c r="E284" s="144"/>
    </row>
    <row r="285" spans="1:82" x14ac:dyDescent="0.2">
      <c r="E285" s="144"/>
    </row>
    <row r="286" spans="1:82" x14ac:dyDescent="0.2">
      <c r="E286" s="144"/>
    </row>
    <row r="287" spans="1:82" x14ac:dyDescent="0.2">
      <c r="E287" s="144"/>
    </row>
    <row r="288" spans="1:82" x14ac:dyDescent="0.2">
      <c r="E288" s="144"/>
    </row>
    <row r="289" spans="1:7" x14ac:dyDescent="0.2">
      <c r="E289" s="144"/>
    </row>
    <row r="290" spans="1:7" x14ac:dyDescent="0.2">
      <c r="E290" s="144"/>
    </row>
    <row r="291" spans="1:7" x14ac:dyDescent="0.2">
      <c r="E291" s="144"/>
    </row>
    <row r="292" spans="1:7" x14ac:dyDescent="0.2">
      <c r="E292" s="144"/>
    </row>
    <row r="293" spans="1:7" x14ac:dyDescent="0.2">
      <c r="E293" s="144"/>
    </row>
    <row r="294" spans="1:7" x14ac:dyDescent="0.2">
      <c r="E294" s="144"/>
    </row>
    <row r="295" spans="1:7" x14ac:dyDescent="0.2">
      <c r="E295" s="144"/>
    </row>
    <row r="296" spans="1:7" x14ac:dyDescent="0.2">
      <c r="E296" s="144"/>
    </row>
    <row r="297" spans="1:7" x14ac:dyDescent="0.2">
      <c r="E297" s="144"/>
    </row>
    <row r="298" spans="1:7" x14ac:dyDescent="0.2">
      <c r="A298" s="181"/>
      <c r="B298" s="181"/>
      <c r="C298" s="181"/>
      <c r="D298" s="181"/>
      <c r="E298" s="181"/>
      <c r="F298" s="181"/>
      <c r="G298" s="181"/>
    </row>
    <row r="299" spans="1:7" x14ac:dyDescent="0.2">
      <c r="A299" s="181"/>
      <c r="B299" s="181"/>
      <c r="C299" s="181"/>
      <c r="D299" s="181"/>
      <c r="E299" s="181"/>
      <c r="F299" s="181"/>
      <c r="G299" s="181"/>
    </row>
    <row r="300" spans="1:7" x14ac:dyDescent="0.2">
      <c r="A300" s="181"/>
      <c r="B300" s="181"/>
      <c r="C300" s="181"/>
      <c r="D300" s="181"/>
      <c r="E300" s="181"/>
      <c r="F300" s="181"/>
      <c r="G300" s="181"/>
    </row>
    <row r="301" spans="1:7" x14ac:dyDescent="0.2">
      <c r="A301" s="181"/>
      <c r="B301" s="181"/>
      <c r="C301" s="181"/>
      <c r="D301" s="181"/>
      <c r="E301" s="181"/>
      <c r="F301" s="181"/>
      <c r="G301" s="181"/>
    </row>
    <row r="302" spans="1:7" x14ac:dyDescent="0.2">
      <c r="E302" s="144"/>
    </row>
    <row r="303" spans="1:7" x14ac:dyDescent="0.2">
      <c r="E303" s="144"/>
    </row>
    <row r="304" spans="1:7" x14ac:dyDescent="0.2">
      <c r="E304" s="144"/>
    </row>
    <row r="305" spans="5:5" x14ac:dyDescent="0.2">
      <c r="E305" s="144"/>
    </row>
    <row r="306" spans="5:5" x14ac:dyDescent="0.2">
      <c r="E306" s="144"/>
    </row>
    <row r="307" spans="5:5" x14ac:dyDescent="0.2">
      <c r="E307" s="144"/>
    </row>
    <row r="308" spans="5:5" x14ac:dyDescent="0.2">
      <c r="E308" s="144"/>
    </row>
    <row r="309" spans="5:5" x14ac:dyDescent="0.2">
      <c r="E309" s="144"/>
    </row>
    <row r="310" spans="5:5" x14ac:dyDescent="0.2">
      <c r="E310" s="144"/>
    </row>
    <row r="311" spans="5:5" x14ac:dyDescent="0.2">
      <c r="E311" s="144"/>
    </row>
    <row r="312" spans="5:5" x14ac:dyDescent="0.2">
      <c r="E312" s="144"/>
    </row>
    <row r="313" spans="5:5" x14ac:dyDescent="0.2">
      <c r="E313" s="144"/>
    </row>
    <row r="314" spans="5:5" x14ac:dyDescent="0.2">
      <c r="E314" s="144"/>
    </row>
    <row r="315" spans="5:5" x14ac:dyDescent="0.2">
      <c r="E315" s="144"/>
    </row>
    <row r="316" spans="5:5" x14ac:dyDescent="0.2">
      <c r="E316" s="144"/>
    </row>
    <row r="317" spans="5:5" x14ac:dyDescent="0.2">
      <c r="E317" s="144"/>
    </row>
    <row r="318" spans="5:5" x14ac:dyDescent="0.2">
      <c r="E318" s="144"/>
    </row>
    <row r="319" spans="5:5" x14ac:dyDescent="0.2">
      <c r="E319" s="144"/>
    </row>
    <row r="320" spans="5:5" x14ac:dyDescent="0.2">
      <c r="E320" s="144"/>
    </row>
    <row r="321" spans="1:7" x14ac:dyDescent="0.2">
      <c r="E321" s="144"/>
    </row>
    <row r="322" spans="1:7" x14ac:dyDescent="0.2">
      <c r="E322" s="144"/>
    </row>
    <row r="323" spans="1:7" x14ac:dyDescent="0.2">
      <c r="E323" s="144"/>
    </row>
    <row r="324" spans="1:7" x14ac:dyDescent="0.2">
      <c r="E324" s="144"/>
    </row>
    <row r="325" spans="1:7" x14ac:dyDescent="0.2">
      <c r="E325" s="144"/>
    </row>
    <row r="326" spans="1:7" x14ac:dyDescent="0.2">
      <c r="E326" s="144"/>
    </row>
    <row r="327" spans="1:7" x14ac:dyDescent="0.2">
      <c r="E327" s="144"/>
    </row>
    <row r="328" spans="1:7" x14ac:dyDescent="0.2">
      <c r="E328" s="144"/>
    </row>
    <row r="329" spans="1:7" x14ac:dyDescent="0.2">
      <c r="E329" s="144"/>
    </row>
    <row r="330" spans="1:7" x14ac:dyDescent="0.2">
      <c r="E330" s="144"/>
    </row>
    <row r="331" spans="1:7" x14ac:dyDescent="0.2">
      <c r="E331" s="144"/>
    </row>
    <row r="332" spans="1:7" x14ac:dyDescent="0.2">
      <c r="E332" s="144"/>
    </row>
    <row r="333" spans="1:7" x14ac:dyDescent="0.2">
      <c r="A333" s="193"/>
      <c r="B333" s="193"/>
    </row>
    <row r="334" spans="1:7" x14ac:dyDescent="0.2">
      <c r="A334" s="181"/>
      <c r="B334" s="181"/>
      <c r="C334" s="194"/>
      <c r="D334" s="194"/>
      <c r="E334" s="195"/>
      <c r="F334" s="194"/>
      <c r="G334" s="196"/>
    </row>
    <row r="335" spans="1:7" x14ac:dyDescent="0.2">
      <c r="A335" s="197"/>
      <c r="B335" s="197"/>
      <c r="C335" s="181"/>
      <c r="D335" s="181"/>
      <c r="E335" s="198"/>
      <c r="F335" s="181"/>
      <c r="G335" s="181"/>
    </row>
    <row r="336" spans="1:7" x14ac:dyDescent="0.2">
      <c r="A336" s="181"/>
      <c r="B336" s="181"/>
      <c r="C336" s="181"/>
      <c r="D336" s="181"/>
      <c r="E336" s="198"/>
      <c r="F336" s="181"/>
      <c r="G336" s="181"/>
    </row>
    <row r="337" spans="1:7" x14ac:dyDescent="0.2">
      <c r="A337" s="181"/>
      <c r="B337" s="181"/>
      <c r="C337" s="181"/>
      <c r="D337" s="181"/>
      <c r="E337" s="198"/>
      <c r="F337" s="181"/>
      <c r="G337" s="181"/>
    </row>
    <row r="338" spans="1:7" x14ac:dyDescent="0.2">
      <c r="A338" s="181"/>
      <c r="B338" s="181"/>
      <c r="C338" s="181"/>
      <c r="D338" s="181"/>
      <c r="E338" s="198"/>
      <c r="F338" s="181"/>
      <c r="G338" s="181"/>
    </row>
    <row r="339" spans="1:7" x14ac:dyDescent="0.2">
      <c r="A339" s="181"/>
      <c r="B339" s="181"/>
      <c r="C339" s="181"/>
      <c r="D339" s="181"/>
      <c r="E339" s="198"/>
      <c r="F339" s="181"/>
      <c r="G339" s="181"/>
    </row>
    <row r="340" spans="1:7" x14ac:dyDescent="0.2">
      <c r="A340" s="181"/>
      <c r="B340" s="181"/>
      <c r="C340" s="181"/>
      <c r="D340" s="181"/>
      <c r="E340" s="198"/>
      <c r="F340" s="181"/>
      <c r="G340" s="181"/>
    </row>
    <row r="341" spans="1:7" x14ac:dyDescent="0.2">
      <c r="A341" s="181"/>
      <c r="B341" s="181"/>
      <c r="C341" s="181"/>
      <c r="D341" s="181"/>
      <c r="E341" s="198"/>
      <c r="F341" s="181"/>
      <c r="G341" s="181"/>
    </row>
    <row r="342" spans="1:7" x14ac:dyDescent="0.2">
      <c r="A342" s="181"/>
      <c r="B342" s="181"/>
      <c r="C342" s="181"/>
      <c r="D342" s="181"/>
      <c r="E342" s="198"/>
      <c r="F342" s="181"/>
      <c r="G342" s="181"/>
    </row>
    <row r="343" spans="1:7" x14ac:dyDescent="0.2">
      <c r="A343" s="181"/>
      <c r="B343" s="181"/>
      <c r="C343" s="181"/>
      <c r="D343" s="181"/>
      <c r="E343" s="198"/>
      <c r="F343" s="181"/>
      <c r="G343" s="181"/>
    </row>
    <row r="344" spans="1:7" x14ac:dyDescent="0.2">
      <c r="A344" s="181"/>
      <c r="B344" s="181"/>
      <c r="C344" s="181"/>
      <c r="D344" s="181"/>
      <c r="E344" s="198"/>
      <c r="F344" s="181"/>
      <c r="G344" s="181"/>
    </row>
    <row r="345" spans="1:7" x14ac:dyDescent="0.2">
      <c r="A345" s="181"/>
      <c r="B345" s="181"/>
      <c r="C345" s="181"/>
      <c r="D345" s="181"/>
      <c r="E345" s="198"/>
      <c r="F345" s="181"/>
      <c r="G345" s="181"/>
    </row>
    <row r="346" spans="1:7" x14ac:dyDescent="0.2">
      <c r="A346" s="181"/>
      <c r="B346" s="181"/>
      <c r="C346" s="181"/>
      <c r="D346" s="181"/>
      <c r="E346" s="198"/>
      <c r="F346" s="181"/>
      <c r="G346" s="181"/>
    </row>
    <row r="347" spans="1:7" x14ac:dyDescent="0.2">
      <c r="A347" s="181"/>
      <c r="B347" s="181"/>
      <c r="C347" s="181"/>
      <c r="D347" s="181"/>
      <c r="E347" s="198"/>
      <c r="F347" s="181"/>
      <c r="G347" s="181"/>
    </row>
  </sheetData>
  <mergeCells count="141">
    <mergeCell ref="A1:G1"/>
    <mergeCell ref="A3:B3"/>
    <mergeCell ref="A4:B4"/>
    <mergeCell ref="E4:G4"/>
    <mergeCell ref="C9:D9"/>
    <mergeCell ref="C12:D12"/>
    <mergeCell ref="C25:D25"/>
    <mergeCell ref="C27:D27"/>
    <mergeCell ref="C29:D29"/>
    <mergeCell ref="C30:D30"/>
    <mergeCell ref="C31:D31"/>
    <mergeCell ref="C32:D32"/>
    <mergeCell ref="C17:D17"/>
    <mergeCell ref="C18:D18"/>
    <mergeCell ref="C19:D19"/>
    <mergeCell ref="C20:D20"/>
    <mergeCell ref="C21:D21"/>
    <mergeCell ref="C22:D22"/>
    <mergeCell ref="C23:D23"/>
    <mergeCell ref="C24:D24"/>
    <mergeCell ref="C49:D49"/>
    <mergeCell ref="C51:D51"/>
    <mergeCell ref="C55:D55"/>
    <mergeCell ref="C56:D56"/>
    <mergeCell ref="C57:D57"/>
    <mergeCell ref="C58:D58"/>
    <mergeCell ref="C34:D34"/>
    <mergeCell ref="C36:D36"/>
    <mergeCell ref="C38:D38"/>
    <mergeCell ref="C42:D42"/>
    <mergeCell ref="C43:D43"/>
    <mergeCell ref="C45:D45"/>
    <mergeCell ref="C66:D66"/>
    <mergeCell ref="C67:D67"/>
    <mergeCell ref="C68:D68"/>
    <mergeCell ref="C69:D69"/>
    <mergeCell ref="C73:D73"/>
    <mergeCell ref="C74:D74"/>
    <mergeCell ref="C76:D76"/>
    <mergeCell ref="C78:D78"/>
    <mergeCell ref="C59:D59"/>
    <mergeCell ref="C61:D61"/>
    <mergeCell ref="C62:D62"/>
    <mergeCell ref="C63:D63"/>
    <mergeCell ref="C64:D64"/>
    <mergeCell ref="C65:D65"/>
    <mergeCell ref="C87:D87"/>
    <mergeCell ref="C89:D89"/>
    <mergeCell ref="C91:D91"/>
    <mergeCell ref="C95:D95"/>
    <mergeCell ref="C97:D97"/>
    <mergeCell ref="C99:D99"/>
    <mergeCell ref="C101:D101"/>
    <mergeCell ref="C103:D103"/>
    <mergeCell ref="C79:D79"/>
    <mergeCell ref="C80:D80"/>
    <mergeCell ref="C82:D82"/>
    <mergeCell ref="C84:D84"/>
    <mergeCell ref="C85:D85"/>
    <mergeCell ref="C86:D86"/>
    <mergeCell ref="C115:D115"/>
    <mergeCell ref="C116:D116"/>
    <mergeCell ref="C117:D117"/>
    <mergeCell ref="C121:D121"/>
    <mergeCell ref="C122:D122"/>
    <mergeCell ref="C123:D123"/>
    <mergeCell ref="C124:D124"/>
    <mergeCell ref="C105:D105"/>
    <mergeCell ref="C107:D107"/>
    <mergeCell ref="C109:D109"/>
    <mergeCell ref="C110:D110"/>
    <mergeCell ref="C111:D111"/>
    <mergeCell ref="C137:D137"/>
    <mergeCell ref="C139:D139"/>
    <mergeCell ref="C140:D140"/>
    <mergeCell ref="C142:D142"/>
    <mergeCell ref="C143:D143"/>
    <mergeCell ref="C145:D145"/>
    <mergeCell ref="C147:D147"/>
    <mergeCell ref="C148:D148"/>
    <mergeCell ref="C125:D125"/>
    <mergeCell ref="C127:D127"/>
    <mergeCell ref="C132:D132"/>
    <mergeCell ref="C133:D133"/>
    <mergeCell ref="C159:D159"/>
    <mergeCell ref="C160:D160"/>
    <mergeCell ref="C161:D161"/>
    <mergeCell ref="C162:D162"/>
    <mergeCell ref="C163:D163"/>
    <mergeCell ref="C164:D164"/>
    <mergeCell ref="C150:D150"/>
    <mergeCell ref="C151:D151"/>
    <mergeCell ref="C152:D152"/>
    <mergeCell ref="C154:D154"/>
    <mergeCell ref="C156:D156"/>
    <mergeCell ref="C157:D157"/>
    <mergeCell ref="C173:D173"/>
    <mergeCell ref="C174:D174"/>
    <mergeCell ref="C175:D175"/>
    <mergeCell ref="C177:D177"/>
    <mergeCell ref="C179:D179"/>
    <mergeCell ref="C165:D165"/>
    <mergeCell ref="C167:D167"/>
    <mergeCell ref="C168:D168"/>
    <mergeCell ref="C169:D169"/>
    <mergeCell ref="C170:D170"/>
    <mergeCell ref="C172:D172"/>
    <mergeCell ref="C194:D194"/>
    <mergeCell ref="C195:D195"/>
    <mergeCell ref="C197:D197"/>
    <mergeCell ref="C199:D199"/>
    <mergeCell ref="C201:D201"/>
    <mergeCell ref="C203:D203"/>
    <mergeCell ref="C186:D186"/>
    <mergeCell ref="C187:D187"/>
    <mergeCell ref="C188:D188"/>
    <mergeCell ref="C190:D190"/>
    <mergeCell ref="C191:D191"/>
    <mergeCell ref="C192:D192"/>
    <mergeCell ref="C193:D193"/>
    <mergeCell ref="C214:D214"/>
    <mergeCell ref="C215:D215"/>
    <mergeCell ref="C216:D216"/>
    <mergeCell ref="C218:D218"/>
    <mergeCell ref="C220:D220"/>
    <mergeCell ref="C222:D222"/>
    <mergeCell ref="C205:D205"/>
    <mergeCell ref="C207:D207"/>
    <mergeCell ref="C208:D208"/>
    <mergeCell ref="C209:D209"/>
    <mergeCell ref="C211:D211"/>
    <mergeCell ref="C212:D212"/>
    <mergeCell ref="C256:D256"/>
    <mergeCell ref="C258:D258"/>
    <mergeCell ref="C259:D259"/>
    <mergeCell ref="C260:D260"/>
    <mergeCell ref="C262:D262"/>
    <mergeCell ref="C263:D263"/>
    <mergeCell ref="C244:D244"/>
    <mergeCell ref="C249:D249"/>
    <mergeCell ref="C251:D251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Jaroslava Konečná</dc:creator>
  <cp:lastModifiedBy>Křivánková Martina</cp:lastModifiedBy>
  <dcterms:created xsi:type="dcterms:W3CDTF">2014-01-30T13:21:00Z</dcterms:created>
  <dcterms:modified xsi:type="dcterms:W3CDTF">2014-09-05T12:23:53Z</dcterms:modified>
</cp:coreProperties>
</file>