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1\!Zakázky\P-33-2021 - Okna a fasáda DDM Mikulov\09 ROZPOČET\!DOPLNĚNÍ - 20221004\"/>
    </mc:Choice>
  </mc:AlternateContent>
  <xr:revisionPtr revIDLastSave="0" documentId="8_{F1C5211B-0894-48C1-B4D5-F5561AAA66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2 Pol" sheetId="13" r:id="rId5"/>
    <sheet name="SO 01 03 Pol" sheetId="14" r:id="rId6"/>
    <sheet name="SO 01 04 Pol" sheetId="15" r:id="rId7"/>
    <sheet name="SO 01 05 Pol" sheetId="16" r:id="rId8"/>
    <sheet name="SO 01 06 Pol" sheetId="17" r:id="rId9"/>
    <sheet name="SO 01 07 Pol" sheetId="18" r:id="rId10"/>
    <sheet name="SO 01 08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02 Pol'!$1:$7</definedName>
    <definedName name="_xlnm.Print_Titles" localSheetId="5">'SO 01 03 Pol'!$1:$7</definedName>
    <definedName name="_xlnm.Print_Titles" localSheetId="6">'SO 01 04 Pol'!$1:$7</definedName>
    <definedName name="_xlnm.Print_Titles" localSheetId="7">'SO 01 05 Pol'!$1:$7</definedName>
    <definedName name="_xlnm.Print_Titles" localSheetId="8">'SO 01 06 Pol'!$1:$7</definedName>
    <definedName name="_xlnm.Print_Titles" localSheetId="9">'SO 01 07 Pol'!$1:$7</definedName>
    <definedName name="_xlnm.Print_Titles" localSheetId="10">'SO 01 08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Pol'!$A$1:$X$270</definedName>
    <definedName name="_xlnm.Print_Area" localSheetId="4">'SO 01 02 Pol'!$A$1:$X$280</definedName>
    <definedName name="_xlnm.Print_Area" localSheetId="5">'SO 01 03 Pol'!$A$1:$X$257</definedName>
    <definedName name="_xlnm.Print_Area" localSheetId="6">'SO 01 04 Pol'!$A$1:$X$481</definedName>
    <definedName name="_xlnm.Print_Area" localSheetId="7">'SO 01 05 Pol'!$A$1:$X$322</definedName>
    <definedName name="_xlnm.Print_Area" localSheetId="8">'SO 01 06 Pol'!$A$1:$X$119</definedName>
    <definedName name="_xlnm.Print_Area" localSheetId="9">'SO 01 07 Pol'!$A$1:$X$123</definedName>
    <definedName name="_xlnm.Print_Area" localSheetId="10">'SO 01 08 Pol'!$A$1:$X$65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64" i="19"/>
  <c r="BA62" i="19"/>
  <c r="BA60" i="19"/>
  <c r="BA55" i="19"/>
  <c r="BA53" i="19"/>
  <c r="BA51" i="19"/>
  <c r="BA47" i="19"/>
  <c r="BA45" i="19"/>
  <c r="BA44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K16" i="19"/>
  <c r="G17" i="19"/>
  <c r="I17" i="19"/>
  <c r="I16" i="19" s="1"/>
  <c r="K17" i="19"/>
  <c r="M17" i="19"/>
  <c r="O17" i="19"/>
  <c r="Q17" i="19"/>
  <c r="Q16" i="19" s="1"/>
  <c r="V17" i="19"/>
  <c r="G19" i="19"/>
  <c r="G16" i="19" s="1"/>
  <c r="I19" i="19"/>
  <c r="K19" i="19"/>
  <c r="O19" i="19"/>
  <c r="O16" i="19" s="1"/>
  <c r="Q19" i="19"/>
  <c r="V19" i="19"/>
  <c r="V16" i="19" s="1"/>
  <c r="G21" i="19"/>
  <c r="I21" i="19"/>
  <c r="K21" i="19"/>
  <c r="M21" i="19"/>
  <c r="O21" i="19"/>
  <c r="Q21" i="19"/>
  <c r="V21" i="19"/>
  <c r="G24" i="19"/>
  <c r="K24" i="19"/>
  <c r="O24" i="19"/>
  <c r="V24" i="19"/>
  <c r="G25" i="19"/>
  <c r="I25" i="19"/>
  <c r="I24" i="19" s="1"/>
  <c r="K25" i="19"/>
  <c r="M25" i="19"/>
  <c r="M24" i="19" s="1"/>
  <c r="O25" i="19"/>
  <c r="Q25" i="19"/>
  <c r="Q24" i="19" s="1"/>
  <c r="V25" i="19"/>
  <c r="G28" i="19"/>
  <c r="K28" i="19"/>
  <c r="O28" i="19"/>
  <c r="V28" i="19"/>
  <c r="G29" i="19"/>
  <c r="I29" i="19"/>
  <c r="I28" i="19" s="1"/>
  <c r="K29" i="19"/>
  <c r="M29" i="19"/>
  <c r="M28" i="19" s="1"/>
  <c r="O29" i="19"/>
  <c r="Q29" i="19"/>
  <c r="Q28" i="19" s="1"/>
  <c r="V29" i="19"/>
  <c r="G31" i="19"/>
  <c r="O31" i="19"/>
  <c r="G32" i="19"/>
  <c r="I32" i="19"/>
  <c r="I31" i="19" s="1"/>
  <c r="K32" i="19"/>
  <c r="M32" i="19"/>
  <c r="O32" i="19"/>
  <c r="Q32" i="19"/>
  <c r="Q31" i="19" s="1"/>
  <c r="V32" i="19"/>
  <c r="G35" i="19"/>
  <c r="M35" i="19" s="1"/>
  <c r="I35" i="19"/>
  <c r="K35" i="19"/>
  <c r="K31" i="19" s="1"/>
  <c r="O35" i="19"/>
  <c r="Q35" i="19"/>
  <c r="V35" i="19"/>
  <c r="V31" i="19" s="1"/>
  <c r="G38" i="19"/>
  <c r="M38" i="19" s="1"/>
  <c r="I38" i="19"/>
  <c r="K38" i="19"/>
  <c r="K37" i="19" s="1"/>
  <c r="O38" i="19"/>
  <c r="O37" i="19" s="1"/>
  <c r="Q38" i="19"/>
  <c r="V38" i="19"/>
  <c r="V37" i="19" s="1"/>
  <c r="G39" i="19"/>
  <c r="I39" i="19"/>
  <c r="I37" i="19" s="1"/>
  <c r="K39" i="19"/>
  <c r="M39" i="19"/>
  <c r="O39" i="19"/>
  <c r="Q39" i="19"/>
  <c r="Q37" i="19" s="1"/>
  <c r="V39" i="19"/>
  <c r="G40" i="19"/>
  <c r="M40" i="19" s="1"/>
  <c r="I40" i="19"/>
  <c r="K40" i="19"/>
  <c r="O40" i="19"/>
  <c r="Q40" i="19"/>
  <c r="V40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6" i="19"/>
  <c r="I46" i="19"/>
  <c r="K46" i="19"/>
  <c r="M46" i="19"/>
  <c r="O46" i="19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K49" i="19" s="1"/>
  <c r="O50" i="19"/>
  <c r="O49" i="19" s="1"/>
  <c r="Q50" i="19"/>
  <c r="V50" i="19"/>
  <c r="V49" i="19" s="1"/>
  <c r="G52" i="19"/>
  <c r="I52" i="19"/>
  <c r="I49" i="19" s="1"/>
  <c r="K52" i="19"/>
  <c r="M52" i="19"/>
  <c r="O52" i="19"/>
  <c r="Q52" i="19"/>
  <c r="Q49" i="19" s="1"/>
  <c r="V52" i="19"/>
  <c r="G54" i="19"/>
  <c r="M54" i="19" s="1"/>
  <c r="I54" i="19"/>
  <c r="K54" i="19"/>
  <c r="O54" i="19"/>
  <c r="Q54" i="19"/>
  <c r="V54" i="19"/>
  <c r="G57" i="19"/>
  <c r="M57" i="19" s="1"/>
  <c r="M56" i="19" s="1"/>
  <c r="I57" i="19"/>
  <c r="K57" i="19"/>
  <c r="K56" i="19" s="1"/>
  <c r="O57" i="19"/>
  <c r="O56" i="19" s="1"/>
  <c r="Q57" i="19"/>
  <c r="V57" i="19"/>
  <c r="V56" i="19" s="1"/>
  <c r="G59" i="19"/>
  <c r="I59" i="19"/>
  <c r="I56" i="19" s="1"/>
  <c r="K59" i="19"/>
  <c r="M59" i="19"/>
  <c r="O59" i="19"/>
  <c r="Q59" i="19"/>
  <c r="Q56" i="19" s="1"/>
  <c r="V59" i="19"/>
  <c r="G61" i="19"/>
  <c r="M61" i="19" s="1"/>
  <c r="I61" i="19"/>
  <c r="K61" i="19"/>
  <c r="O61" i="19"/>
  <c r="Q61" i="19"/>
  <c r="V61" i="19"/>
  <c r="AE64" i="19"/>
  <c r="AF64" i="19"/>
  <c r="G122" i="18"/>
  <c r="BA120" i="18"/>
  <c r="BA118" i="18"/>
  <c r="BA114" i="18"/>
  <c r="BA109" i="18"/>
  <c r="BA107" i="18"/>
  <c r="BA105" i="18"/>
  <c r="BA103" i="18"/>
  <c r="BA99" i="18"/>
  <c r="BA97" i="18"/>
  <c r="BA96" i="18"/>
  <c r="BA82" i="18"/>
  <c r="BA7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19" i="18"/>
  <c r="G8" i="18" s="1"/>
  <c r="I19" i="18"/>
  <c r="K19" i="18"/>
  <c r="O19" i="18"/>
  <c r="O8" i="18" s="1"/>
  <c r="Q19" i="18"/>
  <c r="V19" i="18"/>
  <c r="G21" i="18"/>
  <c r="I21" i="18"/>
  <c r="K21" i="18"/>
  <c r="M21" i="18"/>
  <c r="O21" i="18"/>
  <c r="Q21" i="18"/>
  <c r="V21" i="18"/>
  <c r="G24" i="18"/>
  <c r="M24" i="18" s="1"/>
  <c r="I24" i="18"/>
  <c r="K24" i="18"/>
  <c r="O24" i="18"/>
  <c r="Q24" i="18"/>
  <c r="V24" i="18"/>
  <c r="G27" i="18"/>
  <c r="G26" i="18" s="1"/>
  <c r="I27" i="18"/>
  <c r="I26" i="18" s="1"/>
  <c r="K27" i="18"/>
  <c r="K26" i="18" s="1"/>
  <c r="O27" i="18"/>
  <c r="O26" i="18" s="1"/>
  <c r="Q27" i="18"/>
  <c r="Q26" i="18" s="1"/>
  <c r="V27" i="18"/>
  <c r="V26" i="18" s="1"/>
  <c r="G30" i="18"/>
  <c r="I30" i="18"/>
  <c r="K30" i="18"/>
  <c r="K29" i="18" s="1"/>
  <c r="M30" i="18"/>
  <c r="M29" i="18" s="1"/>
  <c r="O30" i="18"/>
  <c r="Q30" i="18"/>
  <c r="V30" i="18"/>
  <c r="V29" i="18" s="1"/>
  <c r="G33" i="18"/>
  <c r="G29" i="18" s="1"/>
  <c r="I33" i="18"/>
  <c r="K33" i="18"/>
  <c r="M33" i="18"/>
  <c r="O33" i="18"/>
  <c r="O29" i="18" s="1"/>
  <c r="Q33" i="18"/>
  <c r="V33" i="18"/>
  <c r="G36" i="18"/>
  <c r="M36" i="18" s="1"/>
  <c r="I36" i="18"/>
  <c r="K36" i="18"/>
  <c r="O36" i="18"/>
  <c r="Q36" i="18"/>
  <c r="V36" i="18"/>
  <c r="G39" i="18"/>
  <c r="M39" i="18" s="1"/>
  <c r="I39" i="18"/>
  <c r="I29" i="18" s="1"/>
  <c r="K39" i="18"/>
  <c r="O39" i="18"/>
  <c r="Q39" i="18"/>
  <c r="Q29" i="18" s="1"/>
  <c r="V39" i="18"/>
  <c r="G42" i="18"/>
  <c r="I42" i="18"/>
  <c r="K42" i="18"/>
  <c r="M42" i="18"/>
  <c r="O42" i="18"/>
  <c r="Q42" i="18"/>
  <c r="V42" i="18"/>
  <c r="G45" i="18"/>
  <c r="I45" i="18"/>
  <c r="K45" i="18"/>
  <c r="M45" i="18"/>
  <c r="O45" i="18"/>
  <c r="Q45" i="18"/>
  <c r="V45" i="18"/>
  <c r="G50" i="18"/>
  <c r="M50" i="18" s="1"/>
  <c r="I50" i="18"/>
  <c r="K50" i="18"/>
  <c r="O50" i="18"/>
  <c r="Q50" i="18"/>
  <c r="V50" i="18"/>
  <c r="G55" i="18"/>
  <c r="M55" i="18" s="1"/>
  <c r="I55" i="18"/>
  <c r="K55" i="18"/>
  <c r="O55" i="18"/>
  <c r="Q55" i="18"/>
  <c r="V55" i="18"/>
  <c r="G59" i="18"/>
  <c r="I59" i="18"/>
  <c r="K59" i="18"/>
  <c r="M59" i="18"/>
  <c r="O59" i="18"/>
  <c r="Q59" i="18"/>
  <c r="V59" i="18"/>
  <c r="G62" i="18"/>
  <c r="G61" i="18" s="1"/>
  <c r="I62" i="18"/>
  <c r="I61" i="18" s="1"/>
  <c r="K62" i="18"/>
  <c r="O62" i="18"/>
  <c r="O61" i="18" s="1"/>
  <c r="Q62" i="18"/>
  <c r="Q61" i="18" s="1"/>
  <c r="V62" i="18"/>
  <c r="G66" i="18"/>
  <c r="M66" i="18" s="1"/>
  <c r="I66" i="18"/>
  <c r="K66" i="18"/>
  <c r="K61" i="18" s="1"/>
  <c r="O66" i="18"/>
  <c r="Q66" i="18"/>
  <c r="V66" i="18"/>
  <c r="V61" i="18" s="1"/>
  <c r="G69" i="18"/>
  <c r="I69" i="18"/>
  <c r="K69" i="18"/>
  <c r="M69" i="18"/>
  <c r="O69" i="18"/>
  <c r="Q69" i="18"/>
  <c r="V69" i="18"/>
  <c r="G71" i="18"/>
  <c r="I71" i="18"/>
  <c r="K71" i="18"/>
  <c r="M71" i="18"/>
  <c r="O71" i="18"/>
  <c r="Q71" i="18"/>
  <c r="V71" i="18"/>
  <c r="G74" i="18"/>
  <c r="M74" i="18" s="1"/>
  <c r="I74" i="18"/>
  <c r="I73" i="18" s="1"/>
  <c r="K74" i="18"/>
  <c r="K73" i="18" s="1"/>
  <c r="O74" i="18"/>
  <c r="Q74" i="18"/>
  <c r="Q73" i="18" s="1"/>
  <c r="V74" i="18"/>
  <c r="V73" i="18" s="1"/>
  <c r="G77" i="18"/>
  <c r="I77" i="18"/>
  <c r="K77" i="18"/>
  <c r="M77" i="18"/>
  <c r="O77" i="18"/>
  <c r="Q77" i="18"/>
  <c r="V77" i="18"/>
  <c r="G81" i="18"/>
  <c r="I81" i="18"/>
  <c r="K81" i="18"/>
  <c r="M81" i="18"/>
  <c r="O81" i="18"/>
  <c r="Q81" i="18"/>
  <c r="V81" i="18"/>
  <c r="G84" i="18"/>
  <c r="G73" i="18" s="1"/>
  <c r="I84" i="18"/>
  <c r="K84" i="18"/>
  <c r="O84" i="18"/>
  <c r="O73" i="18" s="1"/>
  <c r="Q84" i="18"/>
  <c r="V84" i="18"/>
  <c r="G88" i="18"/>
  <c r="M88" i="18" s="1"/>
  <c r="I88" i="18"/>
  <c r="K88" i="18"/>
  <c r="O88" i="18"/>
  <c r="Q88" i="18"/>
  <c r="V88" i="18"/>
  <c r="G91" i="18"/>
  <c r="I91" i="18"/>
  <c r="I90" i="18" s="1"/>
  <c r="K91" i="18"/>
  <c r="M91" i="18"/>
  <c r="O91" i="18"/>
  <c r="Q91" i="18"/>
  <c r="Q90" i="18" s="1"/>
  <c r="V91" i="18"/>
  <c r="G92" i="18"/>
  <c r="G90" i="18" s="1"/>
  <c r="I92" i="18"/>
  <c r="K92" i="18"/>
  <c r="O92" i="18"/>
  <c r="O90" i="18" s="1"/>
  <c r="Q92" i="18"/>
  <c r="V92" i="18"/>
  <c r="G94" i="18"/>
  <c r="I94" i="18"/>
  <c r="K94" i="18"/>
  <c r="M94" i="18"/>
  <c r="O94" i="18"/>
  <c r="Q94" i="18"/>
  <c r="V94" i="18"/>
  <c r="G95" i="18"/>
  <c r="M95" i="18" s="1"/>
  <c r="I95" i="18"/>
  <c r="K95" i="18"/>
  <c r="K90" i="18" s="1"/>
  <c r="O95" i="18"/>
  <c r="Q95" i="18"/>
  <c r="V95" i="18"/>
  <c r="V90" i="18" s="1"/>
  <c r="G98" i="18"/>
  <c r="I98" i="18"/>
  <c r="K98" i="18"/>
  <c r="M98" i="18"/>
  <c r="O98" i="18"/>
  <c r="Q98" i="18"/>
  <c r="V98" i="18"/>
  <c r="G100" i="18"/>
  <c r="AF122" i="18" s="1"/>
  <c r="I100" i="18"/>
  <c r="K100" i="18"/>
  <c r="O100" i="18"/>
  <c r="Q100" i="18"/>
  <c r="V100" i="18"/>
  <c r="G102" i="18"/>
  <c r="M102" i="18" s="1"/>
  <c r="I102" i="18"/>
  <c r="K102" i="18"/>
  <c r="K101" i="18" s="1"/>
  <c r="O102" i="18"/>
  <c r="O101" i="18" s="1"/>
  <c r="Q102" i="18"/>
  <c r="V102" i="18"/>
  <c r="V101" i="18" s="1"/>
  <c r="G104" i="18"/>
  <c r="I104" i="18"/>
  <c r="K104" i="18"/>
  <c r="M104" i="18"/>
  <c r="O104" i="18"/>
  <c r="Q104" i="18"/>
  <c r="V104" i="18"/>
  <c r="G106" i="18"/>
  <c r="M106" i="18" s="1"/>
  <c r="I106" i="18"/>
  <c r="K106" i="18"/>
  <c r="O106" i="18"/>
  <c r="Q106" i="18"/>
  <c r="V106" i="18"/>
  <c r="G108" i="18"/>
  <c r="I108" i="18"/>
  <c r="I101" i="18" s="1"/>
  <c r="K108" i="18"/>
  <c r="M108" i="18"/>
  <c r="O108" i="18"/>
  <c r="Q108" i="18"/>
  <c r="Q101" i="18" s="1"/>
  <c r="V108" i="18"/>
  <c r="G110" i="18"/>
  <c r="M110" i="18" s="1"/>
  <c r="I110" i="18"/>
  <c r="K110" i="18"/>
  <c r="O110" i="18"/>
  <c r="Q110" i="18"/>
  <c r="V110" i="18"/>
  <c r="G113" i="18"/>
  <c r="G112" i="18" s="1"/>
  <c r="I113" i="18"/>
  <c r="K113" i="18"/>
  <c r="K112" i="18" s="1"/>
  <c r="O113" i="18"/>
  <c r="O112" i="18" s="1"/>
  <c r="Q113" i="18"/>
  <c r="V113" i="18"/>
  <c r="V112" i="18" s="1"/>
  <c r="G115" i="18"/>
  <c r="I115" i="18"/>
  <c r="I112" i="18" s="1"/>
  <c r="K115" i="18"/>
  <c r="M115" i="18"/>
  <c r="O115" i="18"/>
  <c r="Q115" i="18"/>
  <c r="Q112" i="18" s="1"/>
  <c r="V115" i="18"/>
  <c r="G117" i="18"/>
  <c r="M117" i="18" s="1"/>
  <c r="I117" i="18"/>
  <c r="K117" i="18"/>
  <c r="O117" i="18"/>
  <c r="Q117" i="18"/>
  <c r="V117" i="18"/>
  <c r="G119" i="18"/>
  <c r="I119" i="18"/>
  <c r="K119" i="18"/>
  <c r="M119" i="18"/>
  <c r="O119" i="18"/>
  <c r="Q119" i="18"/>
  <c r="V119" i="18"/>
  <c r="AE122" i="18"/>
  <c r="G118" i="17"/>
  <c r="BA116" i="17"/>
  <c r="BA114" i="17"/>
  <c r="BA110" i="17"/>
  <c r="BA107" i="17"/>
  <c r="BA102" i="17"/>
  <c r="BA100" i="17"/>
  <c r="BA98" i="17"/>
  <c r="BA96" i="17"/>
  <c r="BA92" i="17"/>
  <c r="BA90" i="17"/>
  <c r="BA89" i="17"/>
  <c r="BA23" i="17"/>
  <c r="BA16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4" i="17"/>
  <c r="K14" i="17"/>
  <c r="O14" i="17"/>
  <c r="V14" i="17"/>
  <c r="G15" i="17"/>
  <c r="I15" i="17"/>
  <c r="I14" i="17" s="1"/>
  <c r="K15" i="17"/>
  <c r="M15" i="17"/>
  <c r="M14" i="17" s="1"/>
  <c r="O15" i="17"/>
  <c r="Q15" i="17"/>
  <c r="Q14" i="17" s="1"/>
  <c r="V15" i="17"/>
  <c r="G21" i="17"/>
  <c r="O21" i="17"/>
  <c r="G22" i="17"/>
  <c r="I22" i="17"/>
  <c r="I21" i="17" s="1"/>
  <c r="K22" i="17"/>
  <c r="M22" i="17"/>
  <c r="O22" i="17"/>
  <c r="Q22" i="17"/>
  <c r="Q21" i="17" s="1"/>
  <c r="V22" i="17"/>
  <c r="G27" i="17"/>
  <c r="M27" i="17" s="1"/>
  <c r="I27" i="17"/>
  <c r="K27" i="17"/>
  <c r="K21" i="17" s="1"/>
  <c r="O27" i="17"/>
  <c r="Q27" i="17"/>
  <c r="V27" i="17"/>
  <c r="V21" i="17" s="1"/>
  <c r="G31" i="17"/>
  <c r="M31" i="17" s="1"/>
  <c r="M30" i="17" s="1"/>
  <c r="I31" i="17"/>
  <c r="I30" i="17" s="1"/>
  <c r="K31" i="17"/>
  <c r="K30" i="17" s="1"/>
  <c r="O31" i="17"/>
  <c r="O30" i="17" s="1"/>
  <c r="Q31" i="17"/>
  <c r="Q30" i="17" s="1"/>
  <c r="V31" i="17"/>
  <c r="V30" i="17" s="1"/>
  <c r="G34" i="17"/>
  <c r="G33" i="17" s="1"/>
  <c r="I34" i="17"/>
  <c r="K34" i="17"/>
  <c r="K33" i="17" s="1"/>
  <c r="O34" i="17"/>
  <c r="O33" i="17" s="1"/>
  <c r="Q34" i="17"/>
  <c r="V34" i="17"/>
  <c r="V33" i="17" s="1"/>
  <c r="G38" i="17"/>
  <c r="I38" i="17"/>
  <c r="K38" i="17"/>
  <c r="M38" i="17"/>
  <c r="O38" i="17"/>
  <c r="Q38" i="17"/>
  <c r="V38" i="17"/>
  <c r="G41" i="17"/>
  <c r="M41" i="17" s="1"/>
  <c r="I41" i="17"/>
  <c r="K41" i="17"/>
  <c r="O41" i="17"/>
  <c r="Q41" i="17"/>
  <c r="V41" i="17"/>
  <c r="G44" i="17"/>
  <c r="I44" i="17"/>
  <c r="I33" i="17" s="1"/>
  <c r="K44" i="17"/>
  <c r="M44" i="17"/>
  <c r="O44" i="17"/>
  <c r="Q44" i="17"/>
  <c r="Q33" i="17" s="1"/>
  <c r="V44" i="17"/>
  <c r="G47" i="17"/>
  <c r="K47" i="17"/>
  <c r="O47" i="17"/>
  <c r="V47" i="17"/>
  <c r="G48" i="17"/>
  <c r="I48" i="17"/>
  <c r="I47" i="17" s="1"/>
  <c r="K48" i="17"/>
  <c r="M48" i="17"/>
  <c r="M47" i="17" s="1"/>
  <c r="O48" i="17"/>
  <c r="Q48" i="17"/>
  <c r="Q47" i="17" s="1"/>
  <c r="V48" i="17"/>
  <c r="G50" i="17"/>
  <c r="O50" i="17"/>
  <c r="G51" i="17"/>
  <c r="I51" i="17"/>
  <c r="I50" i="17" s="1"/>
  <c r="K51" i="17"/>
  <c r="M51" i="17"/>
  <c r="O51" i="17"/>
  <c r="Q51" i="17"/>
  <c r="Q50" i="17" s="1"/>
  <c r="V51" i="17"/>
  <c r="G53" i="17"/>
  <c r="M53" i="17" s="1"/>
  <c r="I53" i="17"/>
  <c r="K53" i="17"/>
  <c r="K50" i="17" s="1"/>
  <c r="O53" i="17"/>
  <c r="Q53" i="17"/>
  <c r="V53" i="17"/>
  <c r="V50" i="17" s="1"/>
  <c r="G55" i="17"/>
  <c r="I55" i="17"/>
  <c r="K55" i="17"/>
  <c r="M55" i="17"/>
  <c r="O55" i="17"/>
  <c r="Q55" i="17"/>
  <c r="V55" i="17"/>
  <c r="G58" i="17"/>
  <c r="I58" i="17"/>
  <c r="I57" i="17" s="1"/>
  <c r="K58" i="17"/>
  <c r="M58" i="17"/>
  <c r="O58" i="17"/>
  <c r="Q58" i="17"/>
  <c r="Q57" i="17" s="1"/>
  <c r="V58" i="17"/>
  <c r="G61" i="17"/>
  <c r="M61" i="17" s="1"/>
  <c r="I61" i="17"/>
  <c r="K61" i="17"/>
  <c r="K57" i="17" s="1"/>
  <c r="O61" i="17"/>
  <c r="Q61" i="17"/>
  <c r="V61" i="17"/>
  <c r="V57" i="17" s="1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O57" i="17" s="1"/>
  <c r="Q67" i="17"/>
  <c r="V67" i="17"/>
  <c r="I69" i="17"/>
  <c r="Q69" i="17"/>
  <c r="G70" i="17"/>
  <c r="G69" i="17" s="1"/>
  <c r="I70" i="17"/>
  <c r="K70" i="17"/>
  <c r="K69" i="17" s="1"/>
  <c r="O70" i="17"/>
  <c r="O69" i="17" s="1"/>
  <c r="Q70" i="17"/>
  <c r="V70" i="17"/>
  <c r="V69" i="17" s="1"/>
  <c r="G75" i="17"/>
  <c r="M75" i="17" s="1"/>
  <c r="I75" i="17"/>
  <c r="I74" i="17" s="1"/>
  <c r="K75" i="17"/>
  <c r="K74" i="17" s="1"/>
  <c r="O75" i="17"/>
  <c r="O74" i="17" s="1"/>
  <c r="Q75" i="17"/>
  <c r="Q74" i="17" s="1"/>
  <c r="V75" i="17"/>
  <c r="V74" i="17" s="1"/>
  <c r="G78" i="17"/>
  <c r="I78" i="17"/>
  <c r="K78" i="17"/>
  <c r="M78" i="17"/>
  <c r="O78" i="17"/>
  <c r="Q78" i="17"/>
  <c r="V78" i="17"/>
  <c r="G81" i="17"/>
  <c r="M81" i="17" s="1"/>
  <c r="I81" i="17"/>
  <c r="K81" i="17"/>
  <c r="O81" i="17"/>
  <c r="Q81" i="17"/>
  <c r="V81" i="17"/>
  <c r="G85" i="17"/>
  <c r="M85" i="17" s="1"/>
  <c r="M84" i="17" s="1"/>
  <c r="I85" i="17"/>
  <c r="I84" i="17" s="1"/>
  <c r="K85" i="17"/>
  <c r="K84" i="17" s="1"/>
  <c r="O85" i="17"/>
  <c r="O84" i="17" s="1"/>
  <c r="Q85" i="17"/>
  <c r="Q84" i="17" s="1"/>
  <c r="V85" i="17"/>
  <c r="V84" i="17" s="1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91" i="17"/>
  <c r="I91" i="17"/>
  <c r="K91" i="17"/>
  <c r="M91" i="17"/>
  <c r="O91" i="17"/>
  <c r="Q91" i="17"/>
  <c r="V91" i="17"/>
  <c r="G93" i="17"/>
  <c r="M93" i="17" s="1"/>
  <c r="I93" i="17"/>
  <c r="K93" i="17"/>
  <c r="O93" i="17"/>
  <c r="Q93" i="17"/>
  <c r="V93" i="17"/>
  <c r="G95" i="17"/>
  <c r="G94" i="17" s="1"/>
  <c r="I95" i="17"/>
  <c r="K95" i="17"/>
  <c r="K94" i="17" s="1"/>
  <c r="M95" i="17"/>
  <c r="M94" i="17" s="1"/>
  <c r="O95" i="17"/>
  <c r="O94" i="17" s="1"/>
  <c r="Q95" i="17"/>
  <c r="V95" i="17"/>
  <c r="V94" i="17" s="1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I94" i="17" s="1"/>
  <c r="K101" i="17"/>
  <c r="O101" i="17"/>
  <c r="Q101" i="17"/>
  <c r="Q94" i="17" s="1"/>
  <c r="V101" i="17"/>
  <c r="G103" i="17"/>
  <c r="I103" i="17"/>
  <c r="K103" i="17"/>
  <c r="M103" i="17"/>
  <c r="O103" i="17"/>
  <c r="Q103" i="17"/>
  <c r="V103" i="17"/>
  <c r="G106" i="17"/>
  <c r="M106" i="17" s="1"/>
  <c r="I106" i="17"/>
  <c r="I105" i="17" s="1"/>
  <c r="K106" i="17"/>
  <c r="O106" i="17"/>
  <c r="O105" i="17" s="1"/>
  <c r="Q106" i="17"/>
  <c r="Q105" i="17" s="1"/>
  <c r="V106" i="17"/>
  <c r="G109" i="17"/>
  <c r="M109" i="17" s="1"/>
  <c r="I109" i="17"/>
  <c r="K109" i="17"/>
  <c r="K105" i="17" s="1"/>
  <c r="O109" i="17"/>
  <c r="Q109" i="17"/>
  <c r="V109" i="17"/>
  <c r="V105" i="17" s="1"/>
  <c r="G111" i="17"/>
  <c r="I111" i="17"/>
  <c r="K111" i="17"/>
  <c r="M111" i="17"/>
  <c r="O111" i="17"/>
  <c r="Q111" i="17"/>
  <c r="V111" i="17"/>
  <c r="G113" i="17"/>
  <c r="I113" i="17"/>
  <c r="K113" i="17"/>
  <c r="M113" i="17"/>
  <c r="O113" i="17"/>
  <c r="Q113" i="17"/>
  <c r="V113" i="17"/>
  <c r="G115" i="17"/>
  <c r="M115" i="17" s="1"/>
  <c r="I115" i="17"/>
  <c r="K115" i="17"/>
  <c r="O115" i="17"/>
  <c r="Q115" i="17"/>
  <c r="V115" i="17"/>
  <c r="AE118" i="17"/>
  <c r="AF118" i="17"/>
  <c r="G321" i="16"/>
  <c r="BA319" i="16"/>
  <c r="BA317" i="16"/>
  <c r="BA312" i="16"/>
  <c r="BA308" i="16"/>
  <c r="BA304" i="16"/>
  <c r="BA299" i="16"/>
  <c r="BA297" i="16"/>
  <c r="BA295" i="16"/>
  <c r="BA293" i="16"/>
  <c r="BA291" i="16"/>
  <c r="BA287" i="16"/>
  <c r="BA285" i="16"/>
  <c r="BA284" i="16"/>
  <c r="BA255" i="16"/>
  <c r="BA29" i="16"/>
  <c r="BA2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2" i="16"/>
  <c r="K12" i="16"/>
  <c r="O12" i="16"/>
  <c r="V12" i="16"/>
  <c r="G13" i="16"/>
  <c r="I13" i="16"/>
  <c r="I12" i="16" s="1"/>
  <c r="K13" i="16"/>
  <c r="M13" i="16"/>
  <c r="M12" i="16" s="1"/>
  <c r="O13" i="16"/>
  <c r="Q13" i="16"/>
  <c r="Q12" i="16" s="1"/>
  <c r="V13" i="16"/>
  <c r="G19" i="16"/>
  <c r="K19" i="16"/>
  <c r="O19" i="16"/>
  <c r="V19" i="16"/>
  <c r="G20" i="16"/>
  <c r="I20" i="16"/>
  <c r="I19" i="16" s="1"/>
  <c r="K20" i="16"/>
  <c r="M20" i="16"/>
  <c r="M19" i="16" s="1"/>
  <c r="O20" i="16"/>
  <c r="Q20" i="16"/>
  <c r="Q19" i="16" s="1"/>
  <c r="V20" i="16"/>
  <c r="G28" i="16"/>
  <c r="I28" i="16"/>
  <c r="I27" i="16" s="1"/>
  <c r="K28" i="16"/>
  <c r="M28" i="16"/>
  <c r="O28" i="16"/>
  <c r="Q28" i="16"/>
  <c r="Q27" i="16" s="1"/>
  <c r="V28" i="16"/>
  <c r="G34" i="16"/>
  <c r="G27" i="16" s="1"/>
  <c r="I34" i="16"/>
  <c r="K34" i="16"/>
  <c r="K27" i="16" s="1"/>
  <c r="O34" i="16"/>
  <c r="O27" i="16" s="1"/>
  <c r="Q34" i="16"/>
  <c r="V34" i="16"/>
  <c r="V27" i="16" s="1"/>
  <c r="G37" i="16"/>
  <c r="I37" i="16"/>
  <c r="K37" i="16"/>
  <c r="M37" i="16"/>
  <c r="O37" i="16"/>
  <c r="Q37" i="16"/>
  <c r="V37" i="16"/>
  <c r="G41" i="16"/>
  <c r="M41" i="16" s="1"/>
  <c r="I41" i="16"/>
  <c r="K41" i="16"/>
  <c r="O41" i="16"/>
  <c r="Q41" i="16"/>
  <c r="V41" i="16"/>
  <c r="G49" i="16"/>
  <c r="I49" i="16"/>
  <c r="K49" i="16"/>
  <c r="M49" i="16"/>
  <c r="O49" i="16"/>
  <c r="Q49" i="16"/>
  <c r="V49" i="16"/>
  <c r="G56" i="16"/>
  <c r="M56" i="16" s="1"/>
  <c r="I56" i="16"/>
  <c r="K56" i="16"/>
  <c r="O56" i="16"/>
  <c r="Q56" i="16"/>
  <c r="V56" i="16"/>
  <c r="G61" i="16"/>
  <c r="I61" i="16"/>
  <c r="K61" i="16"/>
  <c r="M61" i="16"/>
  <c r="O61" i="16"/>
  <c r="Q61" i="16"/>
  <c r="V61" i="16"/>
  <c r="G66" i="16"/>
  <c r="M66" i="16" s="1"/>
  <c r="I66" i="16"/>
  <c r="K66" i="16"/>
  <c r="O66" i="16"/>
  <c r="Q66" i="16"/>
  <c r="V66" i="16"/>
  <c r="G74" i="16"/>
  <c r="I74" i="16"/>
  <c r="K74" i="16"/>
  <c r="M74" i="16"/>
  <c r="O74" i="16"/>
  <c r="Q74" i="16"/>
  <c r="V74" i="16"/>
  <c r="G77" i="16"/>
  <c r="M77" i="16" s="1"/>
  <c r="I77" i="16"/>
  <c r="K77" i="16"/>
  <c r="O77" i="16"/>
  <c r="Q77" i="16"/>
  <c r="V77" i="16"/>
  <c r="G80" i="16"/>
  <c r="I80" i="16"/>
  <c r="K80" i="16"/>
  <c r="M80" i="16"/>
  <c r="O80" i="16"/>
  <c r="Q80" i="16"/>
  <c r="V80" i="16"/>
  <c r="G86" i="16"/>
  <c r="K86" i="16"/>
  <c r="O86" i="16"/>
  <c r="V86" i="16"/>
  <c r="G87" i="16"/>
  <c r="I87" i="16"/>
  <c r="I86" i="16" s="1"/>
  <c r="K87" i="16"/>
  <c r="M87" i="16"/>
  <c r="M86" i="16" s="1"/>
  <c r="O87" i="16"/>
  <c r="Q87" i="16"/>
  <c r="Q86" i="16" s="1"/>
  <c r="V87" i="16"/>
  <c r="G90" i="16"/>
  <c r="I90" i="16"/>
  <c r="I89" i="16" s="1"/>
  <c r="K90" i="16"/>
  <c r="M90" i="16"/>
  <c r="O90" i="16"/>
  <c r="Q90" i="16"/>
  <c r="Q89" i="16" s="1"/>
  <c r="V90" i="16"/>
  <c r="G97" i="16"/>
  <c r="M97" i="16" s="1"/>
  <c r="I97" i="16"/>
  <c r="K97" i="16"/>
  <c r="K89" i="16" s="1"/>
  <c r="O97" i="16"/>
  <c r="Q97" i="16"/>
  <c r="V97" i="16"/>
  <c r="V89" i="16" s="1"/>
  <c r="G101" i="16"/>
  <c r="I101" i="16"/>
  <c r="K101" i="16"/>
  <c r="M101" i="16"/>
  <c r="O101" i="16"/>
  <c r="Q101" i="16"/>
  <c r="V101" i="16"/>
  <c r="G103" i="16"/>
  <c r="G89" i="16" s="1"/>
  <c r="I103" i="16"/>
  <c r="K103" i="16"/>
  <c r="O103" i="16"/>
  <c r="O89" i="16" s="1"/>
  <c r="Q103" i="16"/>
  <c r="V103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0" i="16"/>
  <c r="I110" i="16"/>
  <c r="K110" i="16"/>
  <c r="M110" i="16"/>
  <c r="O110" i="16"/>
  <c r="Q110" i="16"/>
  <c r="V110" i="16"/>
  <c r="G115" i="16"/>
  <c r="M115" i="16" s="1"/>
  <c r="I115" i="16"/>
  <c r="K115" i="16"/>
  <c r="O115" i="16"/>
  <c r="Q115" i="16"/>
  <c r="V115" i="16"/>
  <c r="G118" i="16"/>
  <c r="M118" i="16" s="1"/>
  <c r="I118" i="16"/>
  <c r="K118" i="16"/>
  <c r="K117" i="16" s="1"/>
  <c r="O118" i="16"/>
  <c r="O117" i="16" s="1"/>
  <c r="Q118" i="16"/>
  <c r="V118" i="16"/>
  <c r="V117" i="16" s="1"/>
  <c r="G121" i="16"/>
  <c r="I121" i="16"/>
  <c r="K121" i="16"/>
  <c r="M121" i="16"/>
  <c r="O121" i="16"/>
  <c r="Q121" i="16"/>
  <c r="V121" i="16"/>
  <c r="G124" i="16"/>
  <c r="M124" i="16" s="1"/>
  <c r="I124" i="16"/>
  <c r="K124" i="16"/>
  <c r="O124" i="16"/>
  <c r="Q124" i="16"/>
  <c r="V124" i="16"/>
  <c r="G127" i="16"/>
  <c r="I127" i="16"/>
  <c r="I117" i="16" s="1"/>
  <c r="K127" i="16"/>
  <c r="M127" i="16"/>
  <c r="O127" i="16"/>
  <c r="Q127" i="16"/>
  <c r="Q117" i="16" s="1"/>
  <c r="V127" i="16"/>
  <c r="G130" i="16"/>
  <c r="M130" i="16" s="1"/>
  <c r="I130" i="16"/>
  <c r="K130" i="16"/>
  <c r="O130" i="16"/>
  <c r="Q130" i="16"/>
  <c r="V130" i="16"/>
  <c r="G133" i="16"/>
  <c r="I133" i="16"/>
  <c r="K133" i="16"/>
  <c r="M133" i="16"/>
  <c r="O133" i="16"/>
  <c r="Q133" i="16"/>
  <c r="V133" i="16"/>
  <c r="G136" i="16"/>
  <c r="M136" i="16" s="1"/>
  <c r="I136" i="16"/>
  <c r="K136" i="16"/>
  <c r="O136" i="16"/>
  <c r="Q136" i="16"/>
  <c r="V136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G145" i="16"/>
  <c r="M145" i="16" s="1"/>
  <c r="I145" i="16"/>
  <c r="K145" i="16"/>
  <c r="O145" i="16"/>
  <c r="Q145" i="16"/>
  <c r="V145" i="16"/>
  <c r="G148" i="16"/>
  <c r="I148" i="16"/>
  <c r="K148" i="16"/>
  <c r="M148" i="16"/>
  <c r="O148" i="16"/>
  <c r="Q148" i="16"/>
  <c r="V148" i="16"/>
  <c r="G151" i="16"/>
  <c r="M151" i="16" s="1"/>
  <c r="I151" i="16"/>
  <c r="K151" i="16"/>
  <c r="O151" i="16"/>
  <c r="Q151" i="16"/>
  <c r="V151" i="16"/>
  <c r="G154" i="16"/>
  <c r="I154" i="16"/>
  <c r="K154" i="16"/>
  <c r="M154" i="16"/>
  <c r="O154" i="16"/>
  <c r="Q154" i="16"/>
  <c r="V154" i="16"/>
  <c r="G156" i="16"/>
  <c r="M156" i="16" s="1"/>
  <c r="I156" i="16"/>
  <c r="K156" i="16"/>
  <c r="O156" i="16"/>
  <c r="Q156" i="16"/>
  <c r="V156" i="16"/>
  <c r="I162" i="16"/>
  <c r="Q162" i="16"/>
  <c r="G163" i="16"/>
  <c r="M163" i="16" s="1"/>
  <c r="M162" i="16" s="1"/>
  <c r="I163" i="16"/>
  <c r="K163" i="16"/>
  <c r="K162" i="16" s="1"/>
  <c r="O163" i="16"/>
  <c r="O162" i="16" s="1"/>
  <c r="Q163" i="16"/>
  <c r="V163" i="16"/>
  <c r="V162" i="16" s="1"/>
  <c r="G166" i="16"/>
  <c r="G165" i="16" s="1"/>
  <c r="I166" i="16"/>
  <c r="K166" i="16"/>
  <c r="K165" i="16" s="1"/>
  <c r="O166" i="16"/>
  <c r="O165" i="16" s="1"/>
  <c r="Q166" i="16"/>
  <c r="V166" i="16"/>
  <c r="V165" i="16" s="1"/>
  <c r="G168" i="16"/>
  <c r="I168" i="16"/>
  <c r="I165" i="16" s="1"/>
  <c r="K168" i="16"/>
  <c r="M168" i="16"/>
  <c r="O168" i="16"/>
  <c r="Q168" i="16"/>
  <c r="Q165" i="16" s="1"/>
  <c r="V168" i="16"/>
  <c r="G171" i="16"/>
  <c r="M171" i="16" s="1"/>
  <c r="I171" i="16"/>
  <c r="K171" i="16"/>
  <c r="O171" i="16"/>
  <c r="Q171" i="16"/>
  <c r="V171" i="16"/>
  <c r="G174" i="16"/>
  <c r="I174" i="16"/>
  <c r="K174" i="16"/>
  <c r="M174" i="16"/>
  <c r="O174" i="16"/>
  <c r="Q174" i="16"/>
  <c r="V174" i="16"/>
  <c r="G177" i="16"/>
  <c r="M177" i="16" s="1"/>
  <c r="I177" i="16"/>
  <c r="K177" i="16"/>
  <c r="O177" i="16"/>
  <c r="Q177" i="16"/>
  <c r="V177" i="16"/>
  <c r="G181" i="16"/>
  <c r="I181" i="16"/>
  <c r="K181" i="16"/>
  <c r="M181" i="16"/>
  <c r="O181" i="16"/>
  <c r="Q181" i="16"/>
  <c r="V181" i="16"/>
  <c r="G185" i="16"/>
  <c r="M185" i="16" s="1"/>
  <c r="I185" i="16"/>
  <c r="K185" i="16"/>
  <c r="O185" i="16"/>
  <c r="Q185" i="16"/>
  <c r="V185" i="16"/>
  <c r="G190" i="16"/>
  <c r="I190" i="16"/>
  <c r="K190" i="16"/>
  <c r="M190" i="16"/>
  <c r="O190" i="16"/>
  <c r="Q190" i="16"/>
  <c r="V190" i="16"/>
  <c r="G193" i="16"/>
  <c r="M193" i="16" s="1"/>
  <c r="I193" i="16"/>
  <c r="K193" i="16"/>
  <c r="O193" i="16"/>
  <c r="Q193" i="16"/>
  <c r="V193" i="16"/>
  <c r="G198" i="16"/>
  <c r="I198" i="16"/>
  <c r="K198" i="16"/>
  <c r="M198" i="16"/>
  <c r="O198" i="16"/>
  <c r="Q198" i="16"/>
  <c r="V198" i="16"/>
  <c r="G201" i="16"/>
  <c r="M201" i="16" s="1"/>
  <c r="I201" i="16"/>
  <c r="K201" i="16"/>
  <c r="O201" i="16"/>
  <c r="Q201" i="16"/>
  <c r="V201" i="16"/>
  <c r="G203" i="16"/>
  <c r="I203" i="16"/>
  <c r="K203" i="16"/>
  <c r="M203" i="16"/>
  <c r="O203" i="16"/>
  <c r="Q203" i="16"/>
  <c r="V203" i="16"/>
  <c r="G205" i="16"/>
  <c r="M205" i="16" s="1"/>
  <c r="I205" i="16"/>
  <c r="K205" i="16"/>
  <c r="O205" i="16"/>
  <c r="Q205" i="16"/>
  <c r="V205" i="16"/>
  <c r="G208" i="16"/>
  <c r="M208" i="16" s="1"/>
  <c r="M207" i="16" s="1"/>
  <c r="I208" i="16"/>
  <c r="K208" i="16"/>
  <c r="K207" i="16" s="1"/>
  <c r="O208" i="16"/>
  <c r="O207" i="16" s="1"/>
  <c r="Q208" i="16"/>
  <c r="V208" i="16"/>
  <c r="V207" i="16" s="1"/>
  <c r="G210" i="16"/>
  <c r="I210" i="16"/>
  <c r="K210" i="16"/>
  <c r="M210" i="16"/>
  <c r="O210" i="16"/>
  <c r="Q210" i="16"/>
  <c r="V210" i="16"/>
  <c r="G212" i="16"/>
  <c r="M212" i="16" s="1"/>
  <c r="I212" i="16"/>
  <c r="K212" i="16"/>
  <c r="O212" i="16"/>
  <c r="Q212" i="16"/>
  <c r="V212" i="16"/>
  <c r="G215" i="16"/>
  <c r="I215" i="16"/>
  <c r="I207" i="16" s="1"/>
  <c r="K215" i="16"/>
  <c r="M215" i="16"/>
  <c r="O215" i="16"/>
  <c r="Q215" i="16"/>
  <c r="Q207" i="16" s="1"/>
  <c r="V215" i="16"/>
  <c r="G218" i="16"/>
  <c r="I218" i="16"/>
  <c r="I217" i="16" s="1"/>
  <c r="K218" i="16"/>
  <c r="M218" i="16"/>
  <c r="O218" i="16"/>
  <c r="Q218" i="16"/>
  <c r="Q217" i="16" s="1"/>
  <c r="V218" i="16"/>
  <c r="G220" i="16"/>
  <c r="G217" i="16" s="1"/>
  <c r="I220" i="16"/>
  <c r="K220" i="16"/>
  <c r="K217" i="16" s="1"/>
  <c r="O220" i="16"/>
  <c r="O217" i="16" s="1"/>
  <c r="Q220" i="16"/>
  <c r="V220" i="16"/>
  <c r="V217" i="16" s="1"/>
  <c r="G223" i="16"/>
  <c r="I223" i="16"/>
  <c r="K223" i="16"/>
  <c r="M223" i="16"/>
  <c r="O223" i="16"/>
  <c r="Q223" i="16"/>
  <c r="V223" i="16"/>
  <c r="G225" i="16"/>
  <c r="M225" i="16" s="1"/>
  <c r="I225" i="16"/>
  <c r="K225" i="16"/>
  <c r="O225" i="16"/>
  <c r="Q225" i="16"/>
  <c r="V225" i="16"/>
  <c r="G228" i="16"/>
  <c r="G227" i="16" s="1"/>
  <c r="I228" i="16"/>
  <c r="K228" i="16"/>
  <c r="K227" i="16" s="1"/>
  <c r="O228" i="16"/>
  <c r="O227" i="16" s="1"/>
  <c r="Q228" i="16"/>
  <c r="V228" i="16"/>
  <c r="V227" i="16" s="1"/>
  <c r="G230" i="16"/>
  <c r="I230" i="16"/>
  <c r="I227" i="16" s="1"/>
  <c r="K230" i="16"/>
  <c r="M230" i="16"/>
  <c r="O230" i="16"/>
  <c r="Q230" i="16"/>
  <c r="Q227" i="16" s="1"/>
  <c r="V230" i="16"/>
  <c r="G238" i="16"/>
  <c r="O238" i="16"/>
  <c r="G239" i="16"/>
  <c r="I239" i="16"/>
  <c r="I238" i="16" s="1"/>
  <c r="K239" i="16"/>
  <c r="M239" i="16"/>
  <c r="O239" i="16"/>
  <c r="Q239" i="16"/>
  <c r="Q238" i="16" s="1"/>
  <c r="V239" i="16"/>
  <c r="G242" i="16"/>
  <c r="M242" i="16" s="1"/>
  <c r="I242" i="16"/>
  <c r="K242" i="16"/>
  <c r="K238" i="16" s="1"/>
  <c r="O242" i="16"/>
  <c r="Q242" i="16"/>
  <c r="V242" i="16"/>
  <c r="V238" i="16" s="1"/>
  <c r="G245" i="16"/>
  <c r="I245" i="16"/>
  <c r="K245" i="16"/>
  <c r="M245" i="16"/>
  <c r="O245" i="16"/>
  <c r="Q245" i="16"/>
  <c r="V245" i="16"/>
  <c r="G249" i="16"/>
  <c r="I249" i="16"/>
  <c r="I248" i="16" s="1"/>
  <c r="K249" i="16"/>
  <c r="M249" i="16"/>
  <c r="O249" i="16"/>
  <c r="Q249" i="16"/>
  <c r="Q248" i="16" s="1"/>
  <c r="V249" i="16"/>
  <c r="G252" i="16"/>
  <c r="M252" i="16" s="1"/>
  <c r="I252" i="16"/>
  <c r="K252" i="16"/>
  <c r="K248" i="16" s="1"/>
  <c r="O252" i="16"/>
  <c r="Q252" i="16"/>
  <c r="V252" i="16"/>
  <c r="V248" i="16" s="1"/>
  <c r="G254" i="16"/>
  <c r="I254" i="16"/>
  <c r="K254" i="16"/>
  <c r="M254" i="16"/>
  <c r="O254" i="16"/>
  <c r="Q254" i="16"/>
  <c r="V254" i="16"/>
  <c r="G257" i="16"/>
  <c r="M257" i="16" s="1"/>
  <c r="I257" i="16"/>
  <c r="K257" i="16"/>
  <c r="O257" i="16"/>
  <c r="O248" i="16" s="1"/>
  <c r="Q257" i="16"/>
  <c r="V257" i="16"/>
  <c r="G259" i="16"/>
  <c r="I259" i="16"/>
  <c r="K259" i="16"/>
  <c r="M259" i="16"/>
  <c r="O259" i="16"/>
  <c r="Q259" i="16"/>
  <c r="V259" i="16"/>
  <c r="G261" i="16"/>
  <c r="M261" i="16" s="1"/>
  <c r="I261" i="16"/>
  <c r="K261" i="16"/>
  <c r="O261" i="16"/>
  <c r="Q261" i="16"/>
  <c r="V261" i="16"/>
  <c r="G265" i="16"/>
  <c r="I265" i="16"/>
  <c r="K265" i="16"/>
  <c r="M265" i="16"/>
  <c r="O265" i="16"/>
  <c r="Q265" i="16"/>
  <c r="V265" i="16"/>
  <c r="G272" i="16"/>
  <c r="M272" i="16" s="1"/>
  <c r="I272" i="16"/>
  <c r="K272" i="16"/>
  <c r="O272" i="16"/>
  <c r="Q272" i="16"/>
  <c r="V272" i="16"/>
  <c r="G275" i="16"/>
  <c r="I275" i="16"/>
  <c r="K275" i="16"/>
  <c r="M275" i="16"/>
  <c r="O275" i="16"/>
  <c r="Q275" i="16"/>
  <c r="V275" i="16"/>
  <c r="G278" i="16"/>
  <c r="I278" i="16"/>
  <c r="I277" i="16" s="1"/>
  <c r="K278" i="16"/>
  <c r="M278" i="16"/>
  <c r="O278" i="16"/>
  <c r="Q278" i="16"/>
  <c r="Q277" i="16" s="1"/>
  <c r="V278" i="16"/>
  <c r="G279" i="16"/>
  <c r="G277" i="16" s="1"/>
  <c r="I279" i="16"/>
  <c r="K279" i="16"/>
  <c r="O279" i="16"/>
  <c r="O277" i="16" s="1"/>
  <c r="Q279" i="16"/>
  <c r="V279" i="16"/>
  <c r="G280" i="16"/>
  <c r="I280" i="16"/>
  <c r="K280" i="16"/>
  <c r="M280" i="16"/>
  <c r="O280" i="16"/>
  <c r="Q280" i="16"/>
  <c r="V280" i="16"/>
  <c r="G282" i="16"/>
  <c r="M282" i="16" s="1"/>
  <c r="I282" i="16"/>
  <c r="K282" i="16"/>
  <c r="K277" i="16" s="1"/>
  <c r="O282" i="16"/>
  <c r="Q282" i="16"/>
  <c r="V282" i="16"/>
  <c r="V277" i="16" s="1"/>
  <c r="G283" i="16"/>
  <c r="I283" i="16"/>
  <c r="K283" i="16"/>
  <c r="M283" i="16"/>
  <c r="O283" i="16"/>
  <c r="Q283" i="16"/>
  <c r="V283" i="16"/>
  <c r="G286" i="16"/>
  <c r="M286" i="16" s="1"/>
  <c r="I286" i="16"/>
  <c r="K286" i="16"/>
  <c r="O286" i="16"/>
  <c r="Q286" i="16"/>
  <c r="V286" i="16"/>
  <c r="G288" i="16"/>
  <c r="I288" i="16"/>
  <c r="K288" i="16"/>
  <c r="M288" i="16"/>
  <c r="O288" i="16"/>
  <c r="Q288" i="16"/>
  <c r="V288" i="16"/>
  <c r="G290" i="16"/>
  <c r="I290" i="16"/>
  <c r="I289" i="16" s="1"/>
  <c r="K290" i="16"/>
  <c r="M290" i="16"/>
  <c r="O290" i="16"/>
  <c r="Q290" i="16"/>
  <c r="Q289" i="16" s="1"/>
  <c r="V290" i="16"/>
  <c r="G292" i="16"/>
  <c r="G289" i="16" s="1"/>
  <c r="I292" i="16"/>
  <c r="K292" i="16"/>
  <c r="O292" i="16"/>
  <c r="O289" i="16" s="1"/>
  <c r="Q292" i="16"/>
  <c r="V292" i="16"/>
  <c r="G294" i="16"/>
  <c r="I294" i="16"/>
  <c r="K294" i="16"/>
  <c r="M294" i="16"/>
  <c r="O294" i="16"/>
  <c r="Q294" i="16"/>
  <c r="V294" i="16"/>
  <c r="G296" i="16"/>
  <c r="M296" i="16" s="1"/>
  <c r="I296" i="16"/>
  <c r="K296" i="16"/>
  <c r="K289" i="16" s="1"/>
  <c r="O296" i="16"/>
  <c r="Q296" i="16"/>
  <c r="V296" i="16"/>
  <c r="V289" i="16" s="1"/>
  <c r="G298" i="16"/>
  <c r="I298" i="16"/>
  <c r="K298" i="16"/>
  <c r="M298" i="16"/>
  <c r="O298" i="16"/>
  <c r="Q298" i="16"/>
  <c r="V298" i="16"/>
  <c r="G300" i="16"/>
  <c r="M300" i="16" s="1"/>
  <c r="I300" i="16"/>
  <c r="K300" i="16"/>
  <c r="O300" i="16"/>
  <c r="Q300" i="16"/>
  <c r="V300" i="16"/>
  <c r="G303" i="16"/>
  <c r="G302" i="16" s="1"/>
  <c r="I303" i="16"/>
  <c r="K303" i="16"/>
  <c r="K302" i="16" s="1"/>
  <c r="O303" i="16"/>
  <c r="O302" i="16" s="1"/>
  <c r="Q303" i="16"/>
  <c r="V303" i="16"/>
  <c r="V302" i="16" s="1"/>
  <c r="G307" i="16"/>
  <c r="I307" i="16"/>
  <c r="K307" i="16"/>
  <c r="M307" i="16"/>
  <c r="O307" i="16"/>
  <c r="Q307" i="16"/>
  <c r="V307" i="16"/>
  <c r="G309" i="16"/>
  <c r="M309" i="16" s="1"/>
  <c r="I309" i="16"/>
  <c r="K309" i="16"/>
  <c r="O309" i="16"/>
  <c r="Q309" i="16"/>
  <c r="V309" i="16"/>
  <c r="G311" i="16"/>
  <c r="I311" i="16"/>
  <c r="I302" i="16" s="1"/>
  <c r="K311" i="16"/>
  <c r="M311" i="16"/>
  <c r="O311" i="16"/>
  <c r="Q311" i="16"/>
  <c r="Q302" i="16" s="1"/>
  <c r="V311" i="16"/>
  <c r="G316" i="16"/>
  <c r="M316" i="16" s="1"/>
  <c r="I316" i="16"/>
  <c r="K316" i="16"/>
  <c r="O316" i="16"/>
  <c r="Q316" i="16"/>
  <c r="V316" i="16"/>
  <c r="G318" i="16"/>
  <c r="I318" i="16"/>
  <c r="K318" i="16"/>
  <c r="M318" i="16"/>
  <c r="O318" i="16"/>
  <c r="Q318" i="16"/>
  <c r="V318" i="16"/>
  <c r="AE321" i="16"/>
  <c r="G480" i="15"/>
  <c r="BA478" i="15"/>
  <c r="BA476" i="15"/>
  <c r="BA474" i="15"/>
  <c r="BA468" i="15"/>
  <c r="BA463" i="15"/>
  <c r="BA461" i="15"/>
  <c r="BA459" i="15"/>
  <c r="BA457" i="15"/>
  <c r="BA455" i="15"/>
  <c r="BA451" i="15"/>
  <c r="BA449" i="15"/>
  <c r="BA448" i="15"/>
  <c r="BA419" i="15"/>
  <c r="BA52" i="15"/>
  <c r="BA34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K12" i="15"/>
  <c r="O12" i="15"/>
  <c r="V12" i="15"/>
  <c r="G13" i="15"/>
  <c r="I13" i="15"/>
  <c r="I12" i="15" s="1"/>
  <c r="K13" i="15"/>
  <c r="M13" i="15"/>
  <c r="M12" i="15" s="1"/>
  <c r="O13" i="15"/>
  <c r="Q13" i="15"/>
  <c r="Q12" i="15" s="1"/>
  <c r="V13" i="15"/>
  <c r="G16" i="15"/>
  <c r="K16" i="15"/>
  <c r="O16" i="15"/>
  <c r="V16" i="15"/>
  <c r="G17" i="15"/>
  <c r="I17" i="15"/>
  <c r="I16" i="15" s="1"/>
  <c r="K17" i="15"/>
  <c r="M17" i="15"/>
  <c r="M16" i="15" s="1"/>
  <c r="O17" i="15"/>
  <c r="Q17" i="15"/>
  <c r="Q16" i="15" s="1"/>
  <c r="V17" i="15"/>
  <c r="G32" i="15"/>
  <c r="K32" i="15"/>
  <c r="O32" i="15"/>
  <c r="V32" i="15"/>
  <c r="G33" i="15"/>
  <c r="I33" i="15"/>
  <c r="I32" i="15" s="1"/>
  <c r="K33" i="15"/>
  <c r="M33" i="15"/>
  <c r="M32" i="15" s="1"/>
  <c r="O33" i="15"/>
  <c r="Q33" i="15"/>
  <c r="Q32" i="15" s="1"/>
  <c r="V33" i="15"/>
  <c r="G51" i="15"/>
  <c r="I51" i="15"/>
  <c r="I50" i="15" s="1"/>
  <c r="K51" i="15"/>
  <c r="M51" i="15"/>
  <c r="O51" i="15"/>
  <c r="Q51" i="15"/>
  <c r="Q50" i="15" s="1"/>
  <c r="V51" i="15"/>
  <c r="G66" i="15"/>
  <c r="M66" i="15" s="1"/>
  <c r="I66" i="15"/>
  <c r="K66" i="15"/>
  <c r="K50" i="15" s="1"/>
  <c r="O66" i="15"/>
  <c r="Q66" i="15"/>
  <c r="V66" i="15"/>
  <c r="V50" i="15" s="1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O50" i="15" s="1"/>
  <c r="Q70" i="15"/>
  <c r="V70" i="15"/>
  <c r="G72" i="15"/>
  <c r="I72" i="15"/>
  <c r="K72" i="15"/>
  <c r="M72" i="15"/>
  <c r="O72" i="15"/>
  <c r="Q72" i="15"/>
  <c r="V72" i="15"/>
  <c r="G75" i="15"/>
  <c r="M75" i="15" s="1"/>
  <c r="I75" i="15"/>
  <c r="K75" i="15"/>
  <c r="O75" i="15"/>
  <c r="Q75" i="15"/>
  <c r="V75" i="15"/>
  <c r="G92" i="15"/>
  <c r="I92" i="15"/>
  <c r="K92" i="15"/>
  <c r="M92" i="15"/>
  <c r="O92" i="15"/>
  <c r="Q92" i="15"/>
  <c r="V92" i="15"/>
  <c r="G99" i="15"/>
  <c r="M99" i="15" s="1"/>
  <c r="I99" i="15"/>
  <c r="K99" i="15"/>
  <c r="O99" i="15"/>
  <c r="Q99" i="15"/>
  <c r="V99" i="15"/>
  <c r="G107" i="15"/>
  <c r="I107" i="15"/>
  <c r="K107" i="15"/>
  <c r="M107" i="15"/>
  <c r="O107" i="15"/>
  <c r="Q107" i="15"/>
  <c r="V107" i="15"/>
  <c r="G112" i="15"/>
  <c r="M112" i="15" s="1"/>
  <c r="I112" i="15"/>
  <c r="K112" i="15"/>
  <c r="O112" i="15"/>
  <c r="Q112" i="15"/>
  <c r="V112" i="15"/>
  <c r="G117" i="15"/>
  <c r="I117" i="15"/>
  <c r="K117" i="15"/>
  <c r="M117" i="15"/>
  <c r="O117" i="15"/>
  <c r="Q117" i="15"/>
  <c r="V117" i="15"/>
  <c r="G120" i="15"/>
  <c r="M120" i="15" s="1"/>
  <c r="I120" i="15"/>
  <c r="K120" i="15"/>
  <c r="O120" i="15"/>
  <c r="Q120" i="15"/>
  <c r="V120" i="15"/>
  <c r="G123" i="15"/>
  <c r="I123" i="15"/>
  <c r="K123" i="15"/>
  <c r="M123" i="15"/>
  <c r="O123" i="15"/>
  <c r="Q123" i="15"/>
  <c r="V123" i="15"/>
  <c r="G132" i="15"/>
  <c r="M132" i="15" s="1"/>
  <c r="I132" i="15"/>
  <c r="K132" i="15"/>
  <c r="O132" i="15"/>
  <c r="Q132" i="15"/>
  <c r="V132" i="15"/>
  <c r="I136" i="15"/>
  <c r="Q136" i="15"/>
  <c r="G137" i="15"/>
  <c r="G136" i="15" s="1"/>
  <c r="I137" i="15"/>
  <c r="K137" i="15"/>
  <c r="K136" i="15" s="1"/>
  <c r="O137" i="15"/>
  <c r="O136" i="15" s="1"/>
  <c r="Q137" i="15"/>
  <c r="V137" i="15"/>
  <c r="V136" i="15" s="1"/>
  <c r="I140" i="15"/>
  <c r="Q140" i="15"/>
  <c r="G141" i="15"/>
  <c r="M141" i="15" s="1"/>
  <c r="M140" i="15" s="1"/>
  <c r="I141" i="15"/>
  <c r="K141" i="15"/>
  <c r="K140" i="15" s="1"/>
  <c r="O141" i="15"/>
  <c r="O140" i="15" s="1"/>
  <c r="Q141" i="15"/>
  <c r="V141" i="15"/>
  <c r="V140" i="15" s="1"/>
  <c r="G144" i="15"/>
  <c r="G143" i="15" s="1"/>
  <c r="I144" i="15"/>
  <c r="K144" i="15"/>
  <c r="K143" i="15" s="1"/>
  <c r="O144" i="15"/>
  <c r="O143" i="15" s="1"/>
  <c r="Q144" i="15"/>
  <c r="V144" i="15"/>
  <c r="V143" i="15" s="1"/>
  <c r="G148" i="15"/>
  <c r="I148" i="15"/>
  <c r="I143" i="15" s="1"/>
  <c r="K148" i="15"/>
  <c r="M148" i="15"/>
  <c r="O148" i="15"/>
  <c r="Q148" i="15"/>
  <c r="Q143" i="15" s="1"/>
  <c r="V148" i="15"/>
  <c r="G152" i="15"/>
  <c r="M152" i="15" s="1"/>
  <c r="I152" i="15"/>
  <c r="K152" i="15"/>
  <c r="O152" i="15"/>
  <c r="Q152" i="15"/>
  <c r="V152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9" i="15"/>
  <c r="I159" i="15"/>
  <c r="K159" i="15"/>
  <c r="M159" i="15"/>
  <c r="O159" i="15"/>
  <c r="Q159" i="15"/>
  <c r="V159" i="15"/>
  <c r="G161" i="15"/>
  <c r="M161" i="15" s="1"/>
  <c r="I161" i="15"/>
  <c r="K161" i="15"/>
  <c r="O161" i="15"/>
  <c r="Q161" i="15"/>
  <c r="V161" i="15"/>
  <c r="I163" i="15"/>
  <c r="Q163" i="15"/>
  <c r="G164" i="15"/>
  <c r="G163" i="15" s="1"/>
  <c r="I164" i="15"/>
  <c r="K164" i="15"/>
  <c r="K163" i="15" s="1"/>
  <c r="O164" i="15"/>
  <c r="O163" i="15" s="1"/>
  <c r="Q164" i="15"/>
  <c r="V164" i="15"/>
  <c r="V163" i="15" s="1"/>
  <c r="G167" i="15"/>
  <c r="M167" i="15" s="1"/>
  <c r="I167" i="15"/>
  <c r="K167" i="15"/>
  <c r="K166" i="15" s="1"/>
  <c r="O167" i="15"/>
  <c r="O166" i="15" s="1"/>
  <c r="Q167" i="15"/>
  <c r="V167" i="15"/>
  <c r="V166" i="15" s="1"/>
  <c r="G169" i="15"/>
  <c r="I169" i="15"/>
  <c r="K169" i="15"/>
  <c r="M169" i="15"/>
  <c r="O169" i="15"/>
  <c r="Q169" i="15"/>
  <c r="V169" i="15"/>
  <c r="G174" i="15"/>
  <c r="M174" i="15" s="1"/>
  <c r="I174" i="15"/>
  <c r="K174" i="15"/>
  <c r="O174" i="15"/>
  <c r="Q174" i="15"/>
  <c r="V174" i="15"/>
  <c r="G182" i="15"/>
  <c r="I182" i="15"/>
  <c r="I166" i="15" s="1"/>
  <c r="K182" i="15"/>
  <c r="M182" i="15"/>
  <c r="O182" i="15"/>
  <c r="Q182" i="15"/>
  <c r="Q166" i="15" s="1"/>
  <c r="V182" i="15"/>
  <c r="G187" i="15"/>
  <c r="M187" i="15" s="1"/>
  <c r="I187" i="15"/>
  <c r="K187" i="15"/>
  <c r="O187" i="15"/>
  <c r="Q187" i="15"/>
  <c r="V187" i="15"/>
  <c r="G190" i="15"/>
  <c r="I190" i="15"/>
  <c r="K190" i="15"/>
  <c r="M190" i="15"/>
  <c r="O190" i="15"/>
  <c r="Q190" i="15"/>
  <c r="V190" i="15"/>
  <c r="G194" i="15"/>
  <c r="M194" i="15" s="1"/>
  <c r="I194" i="15"/>
  <c r="K194" i="15"/>
  <c r="O194" i="15"/>
  <c r="Q194" i="15"/>
  <c r="V194" i="15"/>
  <c r="G199" i="15"/>
  <c r="I199" i="15"/>
  <c r="K199" i="15"/>
  <c r="M199" i="15"/>
  <c r="O199" i="15"/>
  <c r="Q199" i="15"/>
  <c r="V199" i="15"/>
  <c r="G203" i="15"/>
  <c r="M203" i="15" s="1"/>
  <c r="I203" i="15"/>
  <c r="K203" i="15"/>
  <c r="O203" i="15"/>
  <c r="Q203" i="15"/>
  <c r="V203" i="15"/>
  <c r="G208" i="15"/>
  <c r="I208" i="15"/>
  <c r="K208" i="15"/>
  <c r="M208" i="15"/>
  <c r="O208" i="15"/>
  <c r="Q208" i="15"/>
  <c r="V208" i="15"/>
  <c r="G211" i="15"/>
  <c r="M211" i="15" s="1"/>
  <c r="I211" i="15"/>
  <c r="K211" i="15"/>
  <c r="O211" i="15"/>
  <c r="Q211" i="15"/>
  <c r="V211" i="15"/>
  <c r="G214" i="15"/>
  <c r="I214" i="15"/>
  <c r="K214" i="15"/>
  <c r="M214" i="15"/>
  <c r="O214" i="15"/>
  <c r="Q214" i="15"/>
  <c r="V214" i="15"/>
  <c r="G217" i="15"/>
  <c r="M217" i="15" s="1"/>
  <c r="I217" i="15"/>
  <c r="K217" i="15"/>
  <c r="O217" i="15"/>
  <c r="Q217" i="15"/>
  <c r="V217" i="15"/>
  <c r="G224" i="15"/>
  <c r="I224" i="15"/>
  <c r="K224" i="15"/>
  <c r="M224" i="15"/>
  <c r="O224" i="15"/>
  <c r="Q224" i="15"/>
  <c r="V224" i="15"/>
  <c r="G229" i="15"/>
  <c r="M229" i="15" s="1"/>
  <c r="I229" i="15"/>
  <c r="K229" i="15"/>
  <c r="O229" i="15"/>
  <c r="Q229" i="15"/>
  <c r="V229" i="15"/>
  <c r="G233" i="15"/>
  <c r="I233" i="15"/>
  <c r="K233" i="15"/>
  <c r="M233" i="15"/>
  <c r="O233" i="15"/>
  <c r="Q233" i="15"/>
  <c r="V233" i="15"/>
  <c r="G236" i="15"/>
  <c r="M236" i="15" s="1"/>
  <c r="I236" i="15"/>
  <c r="K236" i="15"/>
  <c r="O236" i="15"/>
  <c r="Q236" i="15"/>
  <c r="V236" i="15"/>
  <c r="G239" i="15"/>
  <c r="I239" i="15"/>
  <c r="K239" i="15"/>
  <c r="M239" i="15"/>
  <c r="O239" i="15"/>
  <c r="Q239" i="15"/>
  <c r="V239" i="15"/>
  <c r="G248" i="15"/>
  <c r="M248" i="15" s="1"/>
  <c r="I248" i="15"/>
  <c r="K248" i="15"/>
  <c r="O248" i="15"/>
  <c r="Q248" i="15"/>
  <c r="V248" i="15"/>
  <c r="G250" i="15"/>
  <c r="I250" i="15"/>
  <c r="K250" i="15"/>
  <c r="M250" i="15"/>
  <c r="O250" i="15"/>
  <c r="Q250" i="15"/>
  <c r="V250" i="15"/>
  <c r="G253" i="15"/>
  <c r="K253" i="15"/>
  <c r="O253" i="15"/>
  <c r="V253" i="15"/>
  <c r="G254" i="15"/>
  <c r="I254" i="15"/>
  <c r="I253" i="15" s="1"/>
  <c r="K254" i="15"/>
  <c r="M254" i="15"/>
  <c r="M253" i="15" s="1"/>
  <c r="O254" i="15"/>
  <c r="Q254" i="15"/>
  <c r="Q253" i="15" s="1"/>
  <c r="V254" i="15"/>
  <c r="G257" i="15"/>
  <c r="I257" i="15"/>
  <c r="I256" i="15" s="1"/>
  <c r="K257" i="15"/>
  <c r="M257" i="15"/>
  <c r="O257" i="15"/>
  <c r="Q257" i="15"/>
  <c r="Q256" i="15" s="1"/>
  <c r="V257" i="15"/>
  <c r="G259" i="15"/>
  <c r="M259" i="15" s="1"/>
  <c r="I259" i="15"/>
  <c r="K259" i="15"/>
  <c r="K256" i="15" s="1"/>
  <c r="O259" i="15"/>
  <c r="Q259" i="15"/>
  <c r="V259" i="15"/>
  <c r="V256" i="15" s="1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O256" i="15" s="1"/>
  <c r="Q264" i="15"/>
  <c r="V264" i="15"/>
  <c r="G267" i="15"/>
  <c r="M267" i="15" s="1"/>
  <c r="I267" i="15"/>
  <c r="K267" i="15"/>
  <c r="K266" i="15" s="1"/>
  <c r="O267" i="15"/>
  <c r="O266" i="15" s="1"/>
  <c r="Q267" i="15"/>
  <c r="V267" i="15"/>
  <c r="V266" i="15" s="1"/>
  <c r="G270" i="15"/>
  <c r="I270" i="15"/>
  <c r="K270" i="15"/>
  <c r="M270" i="15"/>
  <c r="O270" i="15"/>
  <c r="Q270" i="15"/>
  <c r="V270" i="15"/>
  <c r="G273" i="15"/>
  <c r="M273" i="15" s="1"/>
  <c r="I273" i="15"/>
  <c r="K273" i="15"/>
  <c r="O273" i="15"/>
  <c r="Q273" i="15"/>
  <c r="V273" i="15"/>
  <c r="G277" i="15"/>
  <c r="I277" i="15"/>
  <c r="I266" i="15" s="1"/>
  <c r="K277" i="15"/>
  <c r="M277" i="15"/>
  <c r="O277" i="15"/>
  <c r="Q277" i="15"/>
  <c r="Q266" i="15" s="1"/>
  <c r="V277" i="15"/>
  <c r="G282" i="15"/>
  <c r="M282" i="15" s="1"/>
  <c r="I282" i="15"/>
  <c r="K282" i="15"/>
  <c r="O282" i="15"/>
  <c r="Q282" i="15"/>
  <c r="V282" i="15"/>
  <c r="G286" i="15"/>
  <c r="I286" i="15"/>
  <c r="K286" i="15"/>
  <c r="M286" i="15"/>
  <c r="O286" i="15"/>
  <c r="Q286" i="15"/>
  <c r="V286" i="15"/>
  <c r="G289" i="15"/>
  <c r="M289" i="15" s="1"/>
  <c r="I289" i="15"/>
  <c r="K289" i="15"/>
  <c r="O289" i="15"/>
  <c r="Q289" i="15"/>
  <c r="V289" i="15"/>
  <c r="G292" i="15"/>
  <c r="I292" i="15"/>
  <c r="K292" i="15"/>
  <c r="M292" i="15"/>
  <c r="O292" i="15"/>
  <c r="Q292" i="15"/>
  <c r="V292" i="15"/>
  <c r="G302" i="15"/>
  <c r="M302" i="15" s="1"/>
  <c r="I302" i="15"/>
  <c r="K302" i="15"/>
  <c r="O302" i="15"/>
  <c r="Q302" i="15"/>
  <c r="V302" i="15"/>
  <c r="G305" i="15"/>
  <c r="I305" i="15"/>
  <c r="K305" i="15"/>
  <c r="M305" i="15"/>
  <c r="O305" i="15"/>
  <c r="Q305" i="15"/>
  <c r="V305" i="15"/>
  <c r="G308" i="15"/>
  <c r="M308" i="15" s="1"/>
  <c r="I308" i="15"/>
  <c r="K308" i="15"/>
  <c r="O308" i="15"/>
  <c r="Q308" i="15"/>
  <c r="V308" i="15"/>
  <c r="G311" i="15"/>
  <c r="I311" i="15"/>
  <c r="K311" i="15"/>
  <c r="M311" i="15"/>
  <c r="O311" i="15"/>
  <c r="Q311" i="15"/>
  <c r="V311" i="15"/>
  <c r="G313" i="15"/>
  <c r="M313" i="15" s="1"/>
  <c r="I313" i="15"/>
  <c r="K313" i="15"/>
  <c r="O313" i="15"/>
  <c r="Q313" i="15"/>
  <c r="V313" i="15"/>
  <c r="G315" i="15"/>
  <c r="I315" i="15"/>
  <c r="K315" i="15"/>
  <c r="M315" i="15"/>
  <c r="O315" i="15"/>
  <c r="Q315" i="15"/>
  <c r="V315" i="15"/>
  <c r="G317" i="15"/>
  <c r="M317" i="15" s="1"/>
  <c r="I317" i="15"/>
  <c r="K317" i="15"/>
  <c r="O317" i="15"/>
  <c r="Q317" i="15"/>
  <c r="V317" i="15"/>
  <c r="G320" i="15"/>
  <c r="M320" i="15" s="1"/>
  <c r="I320" i="15"/>
  <c r="K320" i="15"/>
  <c r="K319" i="15" s="1"/>
  <c r="O320" i="15"/>
  <c r="O319" i="15" s="1"/>
  <c r="Q320" i="15"/>
  <c r="V320" i="15"/>
  <c r="V319" i="15" s="1"/>
  <c r="G322" i="15"/>
  <c r="I322" i="15"/>
  <c r="K322" i="15"/>
  <c r="M322" i="15"/>
  <c r="O322" i="15"/>
  <c r="Q322" i="15"/>
  <c r="V322" i="15"/>
  <c r="G324" i="15"/>
  <c r="M324" i="15" s="1"/>
  <c r="I324" i="15"/>
  <c r="K324" i="15"/>
  <c r="O324" i="15"/>
  <c r="Q324" i="15"/>
  <c r="V324" i="15"/>
  <c r="G326" i="15"/>
  <c r="M326" i="15" s="1"/>
  <c r="I326" i="15"/>
  <c r="I319" i="15" s="1"/>
  <c r="K326" i="15"/>
  <c r="O326" i="15"/>
  <c r="Q326" i="15"/>
  <c r="Q319" i="15" s="1"/>
  <c r="V326" i="15"/>
  <c r="G329" i="15"/>
  <c r="M329" i="15" s="1"/>
  <c r="I329" i="15"/>
  <c r="K329" i="15"/>
  <c r="O329" i="15"/>
  <c r="Q329" i="15"/>
  <c r="V329" i="15"/>
  <c r="G333" i="15"/>
  <c r="I333" i="15"/>
  <c r="K333" i="15"/>
  <c r="M333" i="15"/>
  <c r="O333" i="15"/>
  <c r="Q333" i="15"/>
  <c r="V333" i="15"/>
  <c r="G335" i="15"/>
  <c r="M335" i="15" s="1"/>
  <c r="I335" i="15"/>
  <c r="K335" i="15"/>
  <c r="O335" i="15"/>
  <c r="Q335" i="15"/>
  <c r="V335" i="15"/>
  <c r="G337" i="15"/>
  <c r="M337" i="15" s="1"/>
  <c r="I337" i="15"/>
  <c r="K337" i="15"/>
  <c r="O337" i="15"/>
  <c r="Q337" i="15"/>
  <c r="V337" i="15"/>
  <c r="G339" i="15"/>
  <c r="M339" i="15" s="1"/>
  <c r="I339" i="15"/>
  <c r="K339" i="15"/>
  <c r="O339" i="15"/>
  <c r="Q339" i="15"/>
  <c r="V339" i="15"/>
  <c r="G341" i="15"/>
  <c r="I341" i="15"/>
  <c r="K341" i="15"/>
  <c r="M341" i="15"/>
  <c r="O341" i="15"/>
  <c r="Q341" i="15"/>
  <c r="V341" i="15"/>
  <c r="G343" i="15"/>
  <c r="M343" i="15" s="1"/>
  <c r="I343" i="15"/>
  <c r="K343" i="15"/>
  <c r="O343" i="15"/>
  <c r="Q343" i="15"/>
  <c r="V343" i="15"/>
  <c r="G345" i="15"/>
  <c r="M345" i="15" s="1"/>
  <c r="I345" i="15"/>
  <c r="K345" i="15"/>
  <c r="O345" i="15"/>
  <c r="Q345" i="15"/>
  <c r="V345" i="15"/>
  <c r="G347" i="15"/>
  <c r="M347" i="15" s="1"/>
  <c r="I347" i="15"/>
  <c r="K347" i="15"/>
  <c r="O347" i="15"/>
  <c r="Q347" i="15"/>
  <c r="V347" i="15"/>
  <c r="G350" i="15"/>
  <c r="G349" i="15" s="1"/>
  <c r="I350" i="15"/>
  <c r="I349" i="15" s="1"/>
  <c r="K350" i="15"/>
  <c r="O350" i="15"/>
  <c r="O349" i="15" s="1"/>
  <c r="Q350" i="15"/>
  <c r="Q349" i="15" s="1"/>
  <c r="V350" i="15"/>
  <c r="G353" i="15"/>
  <c r="M353" i="15" s="1"/>
  <c r="I353" i="15"/>
  <c r="K353" i="15"/>
  <c r="K349" i="15" s="1"/>
  <c r="O353" i="15"/>
  <c r="Q353" i="15"/>
  <c r="V353" i="15"/>
  <c r="V349" i="15" s="1"/>
  <c r="G357" i="15"/>
  <c r="I357" i="15"/>
  <c r="K357" i="15"/>
  <c r="M357" i="15"/>
  <c r="O357" i="15"/>
  <c r="Q357" i="15"/>
  <c r="V357" i="15"/>
  <c r="G359" i="15"/>
  <c r="I359" i="15"/>
  <c r="K359" i="15"/>
  <c r="M359" i="15"/>
  <c r="O359" i="15"/>
  <c r="Q359" i="15"/>
  <c r="V359" i="15"/>
  <c r="G362" i="15"/>
  <c r="M362" i="15" s="1"/>
  <c r="I362" i="15"/>
  <c r="I361" i="15" s="1"/>
  <c r="K362" i="15"/>
  <c r="K361" i="15" s="1"/>
  <c r="O362" i="15"/>
  <c r="Q362" i="15"/>
  <c r="Q361" i="15" s="1"/>
  <c r="V362" i="15"/>
  <c r="V361" i="15" s="1"/>
  <c r="G365" i="15"/>
  <c r="I365" i="15"/>
  <c r="K365" i="15"/>
  <c r="M365" i="15"/>
  <c r="O365" i="15"/>
  <c r="Q365" i="15"/>
  <c r="V365" i="15"/>
  <c r="G368" i="15"/>
  <c r="I368" i="15"/>
  <c r="K368" i="15"/>
  <c r="M368" i="15"/>
  <c r="O368" i="15"/>
  <c r="Q368" i="15"/>
  <c r="V368" i="15"/>
  <c r="G371" i="15"/>
  <c r="M371" i="15" s="1"/>
  <c r="I371" i="15"/>
  <c r="K371" i="15"/>
  <c r="O371" i="15"/>
  <c r="O361" i="15" s="1"/>
  <c r="Q371" i="15"/>
  <c r="V371" i="15"/>
  <c r="G373" i="15"/>
  <c r="M373" i="15" s="1"/>
  <c r="I373" i="15"/>
  <c r="K373" i="15"/>
  <c r="O373" i="15"/>
  <c r="Q373" i="15"/>
  <c r="V373" i="15"/>
  <c r="G375" i="15"/>
  <c r="I375" i="15"/>
  <c r="K375" i="15"/>
  <c r="M375" i="15"/>
  <c r="O375" i="15"/>
  <c r="Q375" i="15"/>
  <c r="V375" i="15"/>
  <c r="G385" i="15"/>
  <c r="I385" i="15"/>
  <c r="K385" i="15"/>
  <c r="M385" i="15"/>
  <c r="O385" i="15"/>
  <c r="Q385" i="15"/>
  <c r="V385" i="15"/>
  <c r="G388" i="15"/>
  <c r="M388" i="15" s="1"/>
  <c r="I388" i="15"/>
  <c r="K388" i="15"/>
  <c r="O388" i="15"/>
  <c r="Q388" i="15"/>
  <c r="V388" i="15"/>
  <c r="G390" i="15"/>
  <c r="O390" i="15"/>
  <c r="G391" i="15"/>
  <c r="I391" i="15"/>
  <c r="I390" i="15" s="1"/>
  <c r="K391" i="15"/>
  <c r="K390" i="15" s="1"/>
  <c r="M391" i="15"/>
  <c r="M390" i="15" s="1"/>
  <c r="O391" i="15"/>
  <c r="Q391" i="15"/>
  <c r="Q390" i="15" s="1"/>
  <c r="V391" i="15"/>
  <c r="V390" i="15" s="1"/>
  <c r="G395" i="15"/>
  <c r="I395" i="15"/>
  <c r="K395" i="15"/>
  <c r="M395" i="15"/>
  <c r="O395" i="15"/>
  <c r="Q395" i="15"/>
  <c r="V395" i="15"/>
  <c r="G403" i="15"/>
  <c r="O403" i="15"/>
  <c r="G404" i="15"/>
  <c r="M404" i="15" s="1"/>
  <c r="M403" i="15" s="1"/>
  <c r="I404" i="15"/>
  <c r="I403" i="15" s="1"/>
  <c r="K404" i="15"/>
  <c r="K403" i="15" s="1"/>
  <c r="O404" i="15"/>
  <c r="Q404" i="15"/>
  <c r="Q403" i="15" s="1"/>
  <c r="V404" i="15"/>
  <c r="V403" i="15" s="1"/>
  <c r="G407" i="15"/>
  <c r="I407" i="15"/>
  <c r="K407" i="15"/>
  <c r="M407" i="15"/>
  <c r="O407" i="15"/>
  <c r="Q407" i="15"/>
  <c r="V407" i="15"/>
  <c r="G410" i="15"/>
  <c r="I410" i="15"/>
  <c r="K410" i="15"/>
  <c r="M410" i="15"/>
  <c r="O410" i="15"/>
  <c r="Q410" i="15"/>
  <c r="V410" i="15"/>
  <c r="G414" i="15"/>
  <c r="M414" i="15" s="1"/>
  <c r="I414" i="15"/>
  <c r="I413" i="15" s="1"/>
  <c r="K414" i="15"/>
  <c r="K413" i="15" s="1"/>
  <c r="O414" i="15"/>
  <c r="Q414" i="15"/>
  <c r="Q413" i="15" s="1"/>
  <c r="V414" i="15"/>
  <c r="V413" i="15" s="1"/>
  <c r="G416" i="15"/>
  <c r="I416" i="15"/>
  <c r="K416" i="15"/>
  <c r="M416" i="15"/>
  <c r="O416" i="15"/>
  <c r="Q416" i="15"/>
  <c r="V416" i="15"/>
  <c r="G418" i="15"/>
  <c r="I418" i="15"/>
  <c r="K418" i="15"/>
  <c r="M418" i="15"/>
  <c r="O418" i="15"/>
  <c r="Q418" i="15"/>
  <c r="V418" i="15"/>
  <c r="G421" i="15"/>
  <c r="M421" i="15" s="1"/>
  <c r="I421" i="15"/>
  <c r="K421" i="15"/>
  <c r="O421" i="15"/>
  <c r="O413" i="15" s="1"/>
  <c r="Q421" i="15"/>
  <c r="V421" i="15"/>
  <c r="G423" i="15"/>
  <c r="M423" i="15" s="1"/>
  <c r="I423" i="15"/>
  <c r="K423" i="15"/>
  <c r="O423" i="15"/>
  <c r="Q423" i="15"/>
  <c r="V423" i="15"/>
  <c r="G426" i="15"/>
  <c r="I426" i="15"/>
  <c r="K426" i="15"/>
  <c r="M426" i="15"/>
  <c r="O426" i="15"/>
  <c r="Q426" i="15"/>
  <c r="V426" i="15"/>
  <c r="G428" i="15"/>
  <c r="I428" i="15"/>
  <c r="K428" i="15"/>
  <c r="M428" i="15"/>
  <c r="O428" i="15"/>
  <c r="Q428" i="15"/>
  <c r="V428" i="15"/>
  <c r="G432" i="15"/>
  <c r="M432" i="15" s="1"/>
  <c r="I432" i="15"/>
  <c r="K432" i="15"/>
  <c r="O432" i="15"/>
  <c r="Q432" i="15"/>
  <c r="V432" i="15"/>
  <c r="G436" i="15"/>
  <c r="M436" i="15" s="1"/>
  <c r="I436" i="15"/>
  <c r="K436" i="15"/>
  <c r="O436" i="15"/>
  <c r="Q436" i="15"/>
  <c r="V436" i="15"/>
  <c r="G439" i="15"/>
  <c r="I439" i="15"/>
  <c r="K439" i="15"/>
  <c r="M439" i="15"/>
  <c r="O439" i="15"/>
  <c r="Q439" i="15"/>
  <c r="V439" i="15"/>
  <c r="G442" i="15"/>
  <c r="G441" i="15" s="1"/>
  <c r="I442" i="15"/>
  <c r="I441" i="15" s="1"/>
  <c r="K442" i="15"/>
  <c r="O442" i="15"/>
  <c r="O441" i="15" s="1"/>
  <c r="Q442" i="15"/>
  <c r="Q441" i="15" s="1"/>
  <c r="V442" i="15"/>
  <c r="G443" i="15"/>
  <c r="M443" i="15" s="1"/>
  <c r="I443" i="15"/>
  <c r="K443" i="15"/>
  <c r="O443" i="15"/>
  <c r="Q443" i="15"/>
  <c r="V443" i="15"/>
  <c r="G444" i="15"/>
  <c r="I444" i="15"/>
  <c r="K444" i="15"/>
  <c r="K441" i="15" s="1"/>
  <c r="M444" i="15"/>
  <c r="O444" i="15"/>
  <c r="Q444" i="15"/>
  <c r="V444" i="15"/>
  <c r="V441" i="15" s="1"/>
  <c r="G446" i="15"/>
  <c r="I446" i="15"/>
  <c r="K446" i="15"/>
  <c r="M446" i="15"/>
  <c r="O446" i="15"/>
  <c r="Q446" i="15"/>
  <c r="V446" i="15"/>
  <c r="G447" i="15"/>
  <c r="M447" i="15" s="1"/>
  <c r="I447" i="15"/>
  <c r="K447" i="15"/>
  <c r="O447" i="15"/>
  <c r="Q447" i="15"/>
  <c r="V447" i="15"/>
  <c r="G450" i="15"/>
  <c r="M450" i="15" s="1"/>
  <c r="I450" i="15"/>
  <c r="K450" i="15"/>
  <c r="O450" i="15"/>
  <c r="Q450" i="15"/>
  <c r="V450" i="15"/>
  <c r="G452" i="15"/>
  <c r="I452" i="15"/>
  <c r="K452" i="15"/>
  <c r="M452" i="15"/>
  <c r="O452" i="15"/>
  <c r="Q452" i="15"/>
  <c r="V452" i="15"/>
  <c r="G454" i="15"/>
  <c r="G453" i="15" s="1"/>
  <c r="I454" i="15"/>
  <c r="I453" i="15" s="1"/>
  <c r="K454" i="15"/>
  <c r="O454" i="15"/>
  <c r="O453" i="15" s="1"/>
  <c r="Q454" i="15"/>
  <c r="Q453" i="15" s="1"/>
  <c r="V454" i="15"/>
  <c r="G456" i="15"/>
  <c r="M456" i="15" s="1"/>
  <c r="I456" i="15"/>
  <c r="K456" i="15"/>
  <c r="K453" i="15" s="1"/>
  <c r="O456" i="15"/>
  <c r="Q456" i="15"/>
  <c r="V456" i="15"/>
  <c r="V453" i="15" s="1"/>
  <c r="G458" i="15"/>
  <c r="I458" i="15"/>
  <c r="K458" i="15"/>
  <c r="M458" i="15"/>
  <c r="O458" i="15"/>
  <c r="Q458" i="15"/>
  <c r="V458" i="15"/>
  <c r="G460" i="15"/>
  <c r="I460" i="15"/>
  <c r="K460" i="15"/>
  <c r="M460" i="15"/>
  <c r="O460" i="15"/>
  <c r="Q460" i="15"/>
  <c r="V460" i="15"/>
  <c r="G462" i="15"/>
  <c r="M462" i="15" s="1"/>
  <c r="I462" i="15"/>
  <c r="K462" i="15"/>
  <c r="O462" i="15"/>
  <c r="Q462" i="15"/>
  <c r="V462" i="15"/>
  <c r="G464" i="15"/>
  <c r="M464" i="15" s="1"/>
  <c r="I464" i="15"/>
  <c r="K464" i="15"/>
  <c r="O464" i="15"/>
  <c r="Q464" i="15"/>
  <c r="V464" i="15"/>
  <c r="G467" i="15"/>
  <c r="G466" i="15" s="1"/>
  <c r="I467" i="15"/>
  <c r="K467" i="15"/>
  <c r="M467" i="15"/>
  <c r="O467" i="15"/>
  <c r="O466" i="15" s="1"/>
  <c r="Q467" i="15"/>
  <c r="V467" i="15"/>
  <c r="G471" i="15"/>
  <c r="M471" i="15" s="1"/>
  <c r="I471" i="15"/>
  <c r="I466" i="15" s="1"/>
  <c r="K471" i="15"/>
  <c r="O471" i="15"/>
  <c r="Q471" i="15"/>
  <c r="Q466" i="15" s="1"/>
  <c r="V471" i="15"/>
  <c r="G473" i="15"/>
  <c r="M473" i="15" s="1"/>
  <c r="I473" i="15"/>
  <c r="K473" i="15"/>
  <c r="O473" i="15"/>
  <c r="Q473" i="15"/>
  <c r="V473" i="15"/>
  <c r="G475" i="15"/>
  <c r="I475" i="15"/>
  <c r="K475" i="15"/>
  <c r="K466" i="15" s="1"/>
  <c r="M475" i="15"/>
  <c r="O475" i="15"/>
  <c r="Q475" i="15"/>
  <c r="V475" i="15"/>
  <c r="V466" i="15" s="1"/>
  <c r="G477" i="15"/>
  <c r="I477" i="15"/>
  <c r="K477" i="15"/>
  <c r="M477" i="15"/>
  <c r="O477" i="15"/>
  <c r="Q477" i="15"/>
  <c r="V477" i="15"/>
  <c r="AE480" i="15"/>
  <c r="AF480" i="15"/>
  <c r="G256" i="14"/>
  <c r="BA254" i="14"/>
  <c r="BA252" i="14"/>
  <c r="BA250" i="14"/>
  <c r="BA245" i="14"/>
  <c r="BA241" i="14"/>
  <c r="BA237" i="14"/>
  <c r="BA232" i="14"/>
  <c r="BA230" i="14"/>
  <c r="BA228" i="14"/>
  <c r="BA226" i="14"/>
  <c r="BA224" i="14"/>
  <c r="BA220" i="14"/>
  <c r="BA218" i="14"/>
  <c r="BA217" i="14"/>
  <c r="BA27" i="14"/>
  <c r="BA2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2" i="14"/>
  <c r="K12" i="14"/>
  <c r="O12" i="14"/>
  <c r="V12" i="14"/>
  <c r="G13" i="14"/>
  <c r="I13" i="14"/>
  <c r="I12" i="14" s="1"/>
  <c r="K13" i="14"/>
  <c r="M13" i="14"/>
  <c r="M12" i="14" s="1"/>
  <c r="O13" i="14"/>
  <c r="Q13" i="14"/>
  <c r="Q12" i="14" s="1"/>
  <c r="V13" i="14"/>
  <c r="G16" i="14"/>
  <c r="K16" i="14"/>
  <c r="O16" i="14"/>
  <c r="V16" i="14"/>
  <c r="G17" i="14"/>
  <c r="I17" i="14"/>
  <c r="I16" i="14" s="1"/>
  <c r="K17" i="14"/>
  <c r="M17" i="14"/>
  <c r="M16" i="14" s="1"/>
  <c r="O17" i="14"/>
  <c r="Q17" i="14"/>
  <c r="Q16" i="14" s="1"/>
  <c r="V17" i="14"/>
  <c r="G20" i="14"/>
  <c r="K20" i="14"/>
  <c r="O20" i="14"/>
  <c r="V20" i="14"/>
  <c r="G21" i="14"/>
  <c r="I21" i="14"/>
  <c r="I20" i="14" s="1"/>
  <c r="K21" i="14"/>
  <c r="M21" i="14"/>
  <c r="M20" i="14" s="1"/>
  <c r="O21" i="14"/>
  <c r="Q21" i="14"/>
  <c r="Q20" i="14" s="1"/>
  <c r="V21" i="14"/>
  <c r="G26" i="14"/>
  <c r="I26" i="14"/>
  <c r="I25" i="14" s="1"/>
  <c r="K26" i="14"/>
  <c r="M26" i="14"/>
  <c r="O26" i="14"/>
  <c r="Q26" i="14"/>
  <c r="Q25" i="14" s="1"/>
  <c r="V26" i="14"/>
  <c r="G29" i="14"/>
  <c r="M29" i="14" s="1"/>
  <c r="I29" i="14"/>
  <c r="K29" i="14"/>
  <c r="K25" i="14" s="1"/>
  <c r="O29" i="14"/>
  <c r="Q29" i="14"/>
  <c r="V29" i="14"/>
  <c r="V25" i="14" s="1"/>
  <c r="G32" i="14"/>
  <c r="I32" i="14"/>
  <c r="K32" i="14"/>
  <c r="M32" i="14"/>
  <c r="O32" i="14"/>
  <c r="Q32" i="14"/>
  <c r="V32" i="14"/>
  <c r="G35" i="14"/>
  <c r="G25" i="14" s="1"/>
  <c r="I35" i="14"/>
  <c r="K35" i="14"/>
  <c r="O35" i="14"/>
  <c r="O25" i="14" s="1"/>
  <c r="Q35" i="14"/>
  <c r="V35" i="14"/>
  <c r="G40" i="14"/>
  <c r="I40" i="14"/>
  <c r="K40" i="14"/>
  <c r="M40" i="14"/>
  <c r="O40" i="14"/>
  <c r="Q40" i="14"/>
  <c r="V40" i="14"/>
  <c r="G47" i="14"/>
  <c r="M47" i="14" s="1"/>
  <c r="I47" i="14"/>
  <c r="K47" i="14"/>
  <c r="O47" i="14"/>
  <c r="Q47" i="14"/>
  <c r="V47" i="14"/>
  <c r="G55" i="14"/>
  <c r="I55" i="14"/>
  <c r="K55" i="14"/>
  <c r="M55" i="14"/>
  <c r="O55" i="14"/>
  <c r="Q55" i="14"/>
  <c r="V55" i="14"/>
  <c r="G60" i="14"/>
  <c r="M60" i="14" s="1"/>
  <c r="I60" i="14"/>
  <c r="K60" i="14"/>
  <c r="O60" i="14"/>
  <c r="Q60" i="14"/>
  <c r="V60" i="14"/>
  <c r="G65" i="14"/>
  <c r="I65" i="14"/>
  <c r="K65" i="14"/>
  <c r="M65" i="14"/>
  <c r="O65" i="14"/>
  <c r="Q65" i="14"/>
  <c r="V65" i="14"/>
  <c r="G71" i="14"/>
  <c r="M71" i="14" s="1"/>
  <c r="I71" i="14"/>
  <c r="K71" i="14"/>
  <c r="O71" i="14"/>
  <c r="Q71" i="14"/>
  <c r="V71" i="14"/>
  <c r="G74" i="14"/>
  <c r="I74" i="14"/>
  <c r="K74" i="14"/>
  <c r="M74" i="14"/>
  <c r="O74" i="14"/>
  <c r="Q74" i="14"/>
  <c r="V74" i="14"/>
  <c r="G77" i="14"/>
  <c r="K77" i="14"/>
  <c r="O77" i="14"/>
  <c r="V77" i="14"/>
  <c r="G78" i="14"/>
  <c r="I78" i="14"/>
  <c r="I77" i="14" s="1"/>
  <c r="K78" i="14"/>
  <c r="M78" i="14"/>
  <c r="M77" i="14" s="1"/>
  <c r="O78" i="14"/>
  <c r="Q78" i="14"/>
  <c r="Q77" i="14" s="1"/>
  <c r="V78" i="14"/>
  <c r="G81" i="14"/>
  <c r="I81" i="14"/>
  <c r="I80" i="14" s="1"/>
  <c r="K81" i="14"/>
  <c r="M81" i="14"/>
  <c r="O81" i="14"/>
  <c r="Q81" i="14"/>
  <c r="Q80" i="14" s="1"/>
  <c r="V81" i="14"/>
  <c r="G86" i="14"/>
  <c r="G80" i="14" s="1"/>
  <c r="I86" i="14"/>
  <c r="K86" i="14"/>
  <c r="O86" i="14"/>
  <c r="O80" i="14" s="1"/>
  <c r="Q86" i="14"/>
  <c r="V86" i="14"/>
  <c r="G90" i="14"/>
  <c r="I90" i="14"/>
  <c r="K90" i="14"/>
  <c r="M90" i="14"/>
  <c r="O90" i="14"/>
  <c r="Q90" i="14"/>
  <c r="V90" i="14"/>
  <c r="G92" i="14"/>
  <c r="M92" i="14" s="1"/>
  <c r="I92" i="14"/>
  <c r="K92" i="14"/>
  <c r="K80" i="14" s="1"/>
  <c r="O92" i="14"/>
  <c r="Q92" i="14"/>
  <c r="V92" i="14"/>
  <c r="V80" i="14" s="1"/>
  <c r="G94" i="14"/>
  <c r="I94" i="14"/>
  <c r="K94" i="14"/>
  <c r="M94" i="14"/>
  <c r="O94" i="14"/>
  <c r="Q94" i="14"/>
  <c r="V94" i="14"/>
  <c r="G97" i="14"/>
  <c r="M97" i="14" s="1"/>
  <c r="I97" i="14"/>
  <c r="K97" i="14"/>
  <c r="O97" i="14"/>
  <c r="Q97" i="14"/>
  <c r="V97" i="14"/>
  <c r="G99" i="14"/>
  <c r="I99" i="14"/>
  <c r="K99" i="14"/>
  <c r="M99" i="14"/>
  <c r="O99" i="14"/>
  <c r="Q99" i="14"/>
  <c r="V99" i="14"/>
  <c r="G102" i="14"/>
  <c r="M102" i="14" s="1"/>
  <c r="I102" i="14"/>
  <c r="K102" i="14"/>
  <c r="O102" i="14"/>
  <c r="Q102" i="14"/>
  <c r="V102" i="14"/>
  <c r="I104" i="14"/>
  <c r="Q104" i="14"/>
  <c r="G105" i="14"/>
  <c r="G104" i="14" s="1"/>
  <c r="I105" i="14"/>
  <c r="K105" i="14"/>
  <c r="K104" i="14" s="1"/>
  <c r="O105" i="14"/>
  <c r="O104" i="14" s="1"/>
  <c r="Q105" i="14"/>
  <c r="V105" i="14"/>
  <c r="V104" i="14" s="1"/>
  <c r="G108" i="14"/>
  <c r="M108" i="14" s="1"/>
  <c r="I108" i="14"/>
  <c r="K108" i="14"/>
  <c r="K107" i="14" s="1"/>
  <c r="O108" i="14"/>
  <c r="O107" i="14" s="1"/>
  <c r="Q108" i="14"/>
  <c r="V108" i="14"/>
  <c r="V107" i="14" s="1"/>
  <c r="G110" i="14"/>
  <c r="I110" i="14"/>
  <c r="K110" i="14"/>
  <c r="M110" i="14"/>
  <c r="O110" i="14"/>
  <c r="Q110" i="14"/>
  <c r="V110" i="14"/>
  <c r="G113" i="14"/>
  <c r="M113" i="14" s="1"/>
  <c r="I113" i="14"/>
  <c r="K113" i="14"/>
  <c r="O113" i="14"/>
  <c r="Q113" i="14"/>
  <c r="V113" i="14"/>
  <c r="G116" i="14"/>
  <c r="I116" i="14"/>
  <c r="I107" i="14" s="1"/>
  <c r="K116" i="14"/>
  <c r="M116" i="14"/>
  <c r="O116" i="14"/>
  <c r="Q116" i="14"/>
  <c r="Q107" i="14" s="1"/>
  <c r="V116" i="14"/>
  <c r="G118" i="14"/>
  <c r="M118" i="14" s="1"/>
  <c r="I118" i="14"/>
  <c r="K118" i="14"/>
  <c r="O118" i="14"/>
  <c r="Q118" i="14"/>
  <c r="V118" i="14"/>
  <c r="G121" i="14"/>
  <c r="I121" i="14"/>
  <c r="K121" i="14"/>
  <c r="M121" i="14"/>
  <c r="O121" i="14"/>
  <c r="Q121" i="14"/>
  <c r="V121" i="14"/>
  <c r="G127" i="14"/>
  <c r="M127" i="14" s="1"/>
  <c r="I127" i="14"/>
  <c r="K127" i="14"/>
  <c r="O127" i="14"/>
  <c r="Q127" i="14"/>
  <c r="V127" i="14"/>
  <c r="G130" i="14"/>
  <c r="I130" i="14"/>
  <c r="K130" i="14"/>
  <c r="M130" i="14"/>
  <c r="O130" i="14"/>
  <c r="Q130" i="14"/>
  <c r="V130" i="14"/>
  <c r="G132" i="14"/>
  <c r="K132" i="14"/>
  <c r="O132" i="14"/>
  <c r="V132" i="14"/>
  <c r="G133" i="14"/>
  <c r="I133" i="14"/>
  <c r="I132" i="14" s="1"/>
  <c r="K133" i="14"/>
  <c r="M133" i="14"/>
  <c r="M132" i="14" s="1"/>
  <c r="O133" i="14"/>
  <c r="Q133" i="14"/>
  <c r="Q132" i="14" s="1"/>
  <c r="V133" i="14"/>
  <c r="G136" i="14"/>
  <c r="I136" i="14"/>
  <c r="I135" i="14" s="1"/>
  <c r="K136" i="14"/>
  <c r="M136" i="14"/>
  <c r="O136" i="14"/>
  <c r="Q136" i="14"/>
  <c r="Q135" i="14" s="1"/>
  <c r="V136" i="14"/>
  <c r="G138" i="14"/>
  <c r="M138" i="14" s="1"/>
  <c r="I138" i="14"/>
  <c r="K138" i="14"/>
  <c r="K135" i="14" s="1"/>
  <c r="O138" i="14"/>
  <c r="Q138" i="14"/>
  <c r="V138" i="14"/>
  <c r="V135" i="14" s="1"/>
  <c r="G141" i="14"/>
  <c r="I141" i="14"/>
  <c r="K141" i="14"/>
  <c r="M141" i="14"/>
  <c r="O141" i="14"/>
  <c r="Q141" i="14"/>
  <c r="V141" i="14"/>
  <c r="G147" i="14"/>
  <c r="G135" i="14" s="1"/>
  <c r="I147" i="14"/>
  <c r="K147" i="14"/>
  <c r="O147" i="14"/>
  <c r="O135" i="14" s="1"/>
  <c r="Q147" i="14"/>
  <c r="V147" i="14"/>
  <c r="G154" i="14"/>
  <c r="I154" i="14"/>
  <c r="K154" i="14"/>
  <c r="M154" i="14"/>
  <c r="O154" i="14"/>
  <c r="Q154" i="14"/>
  <c r="V154" i="14"/>
  <c r="G156" i="14"/>
  <c r="M156" i="14" s="1"/>
  <c r="I156" i="14"/>
  <c r="K156" i="14"/>
  <c r="O156" i="14"/>
  <c r="Q156" i="14"/>
  <c r="V156" i="14"/>
  <c r="G158" i="14"/>
  <c r="I158" i="14"/>
  <c r="K158" i="14"/>
  <c r="M158" i="14"/>
  <c r="O158" i="14"/>
  <c r="Q158" i="14"/>
  <c r="V158" i="14"/>
  <c r="G161" i="14"/>
  <c r="M161" i="14" s="1"/>
  <c r="I161" i="14"/>
  <c r="K161" i="14"/>
  <c r="O161" i="14"/>
  <c r="Q161" i="14"/>
  <c r="V161" i="14"/>
  <c r="G164" i="14"/>
  <c r="M164" i="14" s="1"/>
  <c r="M163" i="14" s="1"/>
  <c r="I164" i="14"/>
  <c r="K164" i="14"/>
  <c r="K163" i="14" s="1"/>
  <c r="O164" i="14"/>
  <c r="O163" i="14" s="1"/>
  <c r="Q164" i="14"/>
  <c r="V164" i="14"/>
  <c r="V163" i="14" s="1"/>
  <c r="G168" i="14"/>
  <c r="I168" i="14"/>
  <c r="K168" i="14"/>
  <c r="M168" i="14"/>
  <c r="O168" i="14"/>
  <c r="Q168" i="14"/>
  <c r="V168" i="14"/>
  <c r="G170" i="14"/>
  <c r="M170" i="14" s="1"/>
  <c r="I170" i="14"/>
  <c r="K170" i="14"/>
  <c r="O170" i="14"/>
  <c r="Q170" i="14"/>
  <c r="V170" i="14"/>
  <c r="G172" i="14"/>
  <c r="I172" i="14"/>
  <c r="I163" i="14" s="1"/>
  <c r="K172" i="14"/>
  <c r="M172" i="14"/>
  <c r="O172" i="14"/>
  <c r="Q172" i="14"/>
  <c r="Q163" i="14" s="1"/>
  <c r="V172" i="14"/>
  <c r="K174" i="14"/>
  <c r="V174" i="14"/>
  <c r="G175" i="14"/>
  <c r="I175" i="14"/>
  <c r="I174" i="14" s="1"/>
  <c r="K175" i="14"/>
  <c r="M175" i="14"/>
  <c r="O175" i="14"/>
  <c r="Q175" i="14"/>
  <c r="Q174" i="14" s="1"/>
  <c r="V175" i="14"/>
  <c r="G178" i="14"/>
  <c r="G174" i="14" s="1"/>
  <c r="I178" i="14"/>
  <c r="K178" i="14"/>
  <c r="O178" i="14"/>
  <c r="O174" i="14" s="1"/>
  <c r="Q178" i="14"/>
  <c r="V178" i="14"/>
  <c r="G181" i="14"/>
  <c r="I181" i="14"/>
  <c r="K181" i="14"/>
  <c r="M181" i="14"/>
  <c r="O181" i="14"/>
  <c r="Q181" i="14"/>
  <c r="V181" i="14"/>
  <c r="G183" i="14"/>
  <c r="K183" i="14"/>
  <c r="O183" i="14"/>
  <c r="V183" i="14"/>
  <c r="G184" i="14"/>
  <c r="I184" i="14"/>
  <c r="I183" i="14" s="1"/>
  <c r="K184" i="14"/>
  <c r="M184" i="14"/>
  <c r="M183" i="14" s="1"/>
  <c r="O184" i="14"/>
  <c r="Q184" i="14"/>
  <c r="Q183" i="14" s="1"/>
  <c r="V184" i="14"/>
  <c r="G186" i="14"/>
  <c r="O186" i="14"/>
  <c r="G187" i="14"/>
  <c r="I187" i="14"/>
  <c r="I186" i="14" s="1"/>
  <c r="K187" i="14"/>
  <c r="M187" i="14"/>
  <c r="O187" i="14"/>
  <c r="Q187" i="14"/>
  <c r="Q186" i="14" s="1"/>
  <c r="V187" i="14"/>
  <c r="G190" i="14"/>
  <c r="M190" i="14" s="1"/>
  <c r="I190" i="14"/>
  <c r="K190" i="14"/>
  <c r="K186" i="14" s="1"/>
  <c r="O190" i="14"/>
  <c r="Q190" i="14"/>
  <c r="V190" i="14"/>
  <c r="V186" i="14" s="1"/>
  <c r="G193" i="14"/>
  <c r="G192" i="14" s="1"/>
  <c r="I193" i="14"/>
  <c r="K193" i="14"/>
  <c r="K192" i="14" s="1"/>
  <c r="O193" i="14"/>
  <c r="O192" i="14" s="1"/>
  <c r="Q193" i="14"/>
  <c r="V193" i="14"/>
  <c r="V192" i="14" s="1"/>
  <c r="G195" i="14"/>
  <c r="I195" i="14"/>
  <c r="I192" i="14" s="1"/>
  <c r="K195" i="14"/>
  <c r="M195" i="14"/>
  <c r="O195" i="14"/>
  <c r="Q195" i="14"/>
  <c r="Q192" i="14" s="1"/>
  <c r="V195" i="14"/>
  <c r="K200" i="14"/>
  <c r="V200" i="14"/>
  <c r="G201" i="14"/>
  <c r="I201" i="14"/>
  <c r="I200" i="14" s="1"/>
  <c r="K201" i="14"/>
  <c r="M201" i="14"/>
  <c r="O201" i="14"/>
  <c r="Q201" i="14"/>
  <c r="Q200" i="14" s="1"/>
  <c r="V201" i="14"/>
  <c r="G204" i="14"/>
  <c r="G200" i="14" s="1"/>
  <c r="I204" i="14"/>
  <c r="K204" i="14"/>
  <c r="O204" i="14"/>
  <c r="O200" i="14" s="1"/>
  <c r="Q204" i="14"/>
  <c r="V204" i="14"/>
  <c r="G207" i="14"/>
  <c r="I207" i="14"/>
  <c r="K207" i="14"/>
  <c r="M207" i="14"/>
  <c r="O207" i="14"/>
  <c r="Q207" i="14"/>
  <c r="V207" i="14"/>
  <c r="G211" i="14"/>
  <c r="I211" i="14"/>
  <c r="I210" i="14" s="1"/>
  <c r="K211" i="14"/>
  <c r="M211" i="14"/>
  <c r="O211" i="14"/>
  <c r="Q211" i="14"/>
  <c r="Q210" i="14" s="1"/>
  <c r="V211" i="14"/>
  <c r="G212" i="14"/>
  <c r="G210" i="14" s="1"/>
  <c r="I212" i="14"/>
  <c r="K212" i="14"/>
  <c r="K210" i="14" s="1"/>
  <c r="O212" i="14"/>
  <c r="O210" i="14" s="1"/>
  <c r="Q212" i="14"/>
  <c r="V212" i="14"/>
  <c r="V210" i="14" s="1"/>
  <c r="G213" i="14"/>
  <c r="I213" i="14"/>
  <c r="K213" i="14"/>
  <c r="M213" i="14"/>
  <c r="O213" i="14"/>
  <c r="Q213" i="14"/>
  <c r="V213" i="14"/>
  <c r="G215" i="14"/>
  <c r="M215" i="14" s="1"/>
  <c r="I215" i="14"/>
  <c r="K215" i="14"/>
  <c r="O215" i="14"/>
  <c r="Q215" i="14"/>
  <c r="V215" i="14"/>
  <c r="G216" i="14"/>
  <c r="I216" i="14"/>
  <c r="K216" i="14"/>
  <c r="M216" i="14"/>
  <c r="O216" i="14"/>
  <c r="Q216" i="14"/>
  <c r="V216" i="14"/>
  <c r="G219" i="14"/>
  <c r="M219" i="14" s="1"/>
  <c r="I219" i="14"/>
  <c r="K219" i="14"/>
  <c r="O219" i="14"/>
  <c r="Q219" i="14"/>
  <c r="V219" i="14"/>
  <c r="G221" i="14"/>
  <c r="I221" i="14"/>
  <c r="K221" i="14"/>
  <c r="M221" i="14"/>
  <c r="O221" i="14"/>
  <c r="Q221" i="14"/>
  <c r="V221" i="14"/>
  <c r="G223" i="14"/>
  <c r="I223" i="14"/>
  <c r="I222" i="14" s="1"/>
  <c r="K223" i="14"/>
  <c r="M223" i="14"/>
  <c r="O223" i="14"/>
  <c r="Q223" i="14"/>
  <c r="Q222" i="14" s="1"/>
  <c r="V223" i="14"/>
  <c r="G225" i="14"/>
  <c r="M225" i="14" s="1"/>
  <c r="I225" i="14"/>
  <c r="K225" i="14"/>
  <c r="K222" i="14" s="1"/>
  <c r="O225" i="14"/>
  <c r="Q225" i="14"/>
  <c r="V225" i="14"/>
  <c r="V222" i="14" s="1"/>
  <c r="G227" i="14"/>
  <c r="I227" i="14"/>
  <c r="K227" i="14"/>
  <c r="M227" i="14"/>
  <c r="O227" i="14"/>
  <c r="Q227" i="14"/>
  <c r="V227" i="14"/>
  <c r="G229" i="14"/>
  <c r="M229" i="14" s="1"/>
  <c r="I229" i="14"/>
  <c r="K229" i="14"/>
  <c r="O229" i="14"/>
  <c r="O222" i="14" s="1"/>
  <c r="Q229" i="14"/>
  <c r="V229" i="14"/>
  <c r="G231" i="14"/>
  <c r="I231" i="14"/>
  <c r="K231" i="14"/>
  <c r="M231" i="14"/>
  <c r="O231" i="14"/>
  <c r="Q231" i="14"/>
  <c r="V231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K235" i="14" s="1"/>
  <c r="O236" i="14"/>
  <c r="O235" i="14" s="1"/>
  <c r="Q236" i="14"/>
  <c r="V236" i="14"/>
  <c r="V235" i="14" s="1"/>
  <c r="G240" i="14"/>
  <c r="I240" i="14"/>
  <c r="I235" i="14" s="1"/>
  <c r="K240" i="14"/>
  <c r="M240" i="14"/>
  <c r="O240" i="14"/>
  <c r="Q240" i="14"/>
  <c r="Q235" i="14" s="1"/>
  <c r="V240" i="14"/>
  <c r="G242" i="14"/>
  <c r="M242" i="14" s="1"/>
  <c r="I242" i="14"/>
  <c r="K242" i="14"/>
  <c r="O242" i="14"/>
  <c r="Q242" i="14"/>
  <c r="V242" i="14"/>
  <c r="G244" i="14"/>
  <c r="I244" i="14"/>
  <c r="K244" i="14"/>
  <c r="M244" i="14"/>
  <c r="O244" i="14"/>
  <c r="Q244" i="14"/>
  <c r="V244" i="14"/>
  <c r="G249" i="14"/>
  <c r="M249" i="14" s="1"/>
  <c r="I249" i="14"/>
  <c r="K249" i="14"/>
  <c r="O249" i="14"/>
  <c r="Q249" i="14"/>
  <c r="V249" i="14"/>
  <c r="G251" i="14"/>
  <c r="I251" i="14"/>
  <c r="K251" i="14"/>
  <c r="M251" i="14"/>
  <c r="O251" i="14"/>
  <c r="Q251" i="14"/>
  <c r="V251" i="14"/>
  <c r="G253" i="14"/>
  <c r="M253" i="14" s="1"/>
  <c r="I253" i="14"/>
  <c r="K253" i="14"/>
  <c r="O253" i="14"/>
  <c r="Q253" i="14"/>
  <c r="V253" i="14"/>
  <c r="AE256" i="14"/>
  <c r="AF256" i="14"/>
  <c r="G279" i="13"/>
  <c r="BA277" i="13"/>
  <c r="BA275" i="13"/>
  <c r="BA268" i="13"/>
  <c r="BA266" i="13"/>
  <c r="BA264" i="13"/>
  <c r="BA260" i="13"/>
  <c r="BA255" i="13"/>
  <c r="BA253" i="13"/>
  <c r="BA251" i="13"/>
  <c r="BA249" i="13"/>
  <c r="BA247" i="13"/>
  <c r="BA243" i="13"/>
  <c r="BA241" i="13"/>
  <c r="BA240" i="13"/>
  <c r="BA28" i="13"/>
  <c r="BA17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15" i="13"/>
  <c r="K15" i="13"/>
  <c r="O15" i="13"/>
  <c r="V15" i="13"/>
  <c r="G16" i="13"/>
  <c r="I16" i="13"/>
  <c r="I15" i="13" s="1"/>
  <c r="K16" i="13"/>
  <c r="M16" i="13"/>
  <c r="M15" i="13" s="1"/>
  <c r="O16" i="13"/>
  <c r="Q16" i="13"/>
  <c r="Q15" i="13" s="1"/>
  <c r="V16" i="13"/>
  <c r="G27" i="13"/>
  <c r="I27" i="13"/>
  <c r="I26" i="13" s="1"/>
  <c r="K27" i="13"/>
  <c r="M27" i="13"/>
  <c r="O27" i="13"/>
  <c r="Q27" i="13"/>
  <c r="Q26" i="13" s="1"/>
  <c r="V27" i="13"/>
  <c r="G33" i="13"/>
  <c r="M33" i="13" s="1"/>
  <c r="I33" i="13"/>
  <c r="K33" i="13"/>
  <c r="K26" i="13" s="1"/>
  <c r="O33" i="13"/>
  <c r="Q33" i="13"/>
  <c r="V33" i="13"/>
  <c r="V26" i="13" s="1"/>
  <c r="G36" i="13"/>
  <c r="I36" i="13"/>
  <c r="K36" i="13"/>
  <c r="M36" i="13"/>
  <c r="O36" i="13"/>
  <c r="Q36" i="13"/>
  <c r="V36" i="13"/>
  <c r="G44" i="13"/>
  <c r="G26" i="13" s="1"/>
  <c r="I44" i="13"/>
  <c r="K44" i="13"/>
  <c r="O44" i="13"/>
  <c r="O26" i="13" s="1"/>
  <c r="Q44" i="13"/>
  <c r="V44" i="13"/>
  <c r="G51" i="13"/>
  <c r="I51" i="13"/>
  <c r="K51" i="13"/>
  <c r="M51" i="13"/>
  <c r="O51" i="13"/>
  <c r="Q51" i="13"/>
  <c r="V51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I80" i="13"/>
  <c r="Q80" i="13"/>
  <c r="G81" i="13"/>
  <c r="G80" i="13" s="1"/>
  <c r="I81" i="13"/>
  <c r="K81" i="13"/>
  <c r="K80" i="13" s="1"/>
  <c r="O81" i="13"/>
  <c r="O80" i="13" s="1"/>
  <c r="Q81" i="13"/>
  <c r="V81" i="13"/>
  <c r="V80" i="13" s="1"/>
  <c r="G84" i="13"/>
  <c r="M84" i="13" s="1"/>
  <c r="I84" i="13"/>
  <c r="K84" i="13"/>
  <c r="K83" i="13" s="1"/>
  <c r="O84" i="13"/>
  <c r="O83" i="13" s="1"/>
  <c r="Q84" i="13"/>
  <c r="V84" i="13"/>
  <c r="V83" i="13" s="1"/>
  <c r="G90" i="13"/>
  <c r="I90" i="13"/>
  <c r="K90" i="13"/>
  <c r="M90" i="13"/>
  <c r="O90" i="13"/>
  <c r="Q90" i="13"/>
  <c r="V90" i="13"/>
  <c r="G94" i="13"/>
  <c r="M94" i="13" s="1"/>
  <c r="I94" i="13"/>
  <c r="K94" i="13"/>
  <c r="O94" i="13"/>
  <c r="Q94" i="13"/>
  <c r="V94" i="13"/>
  <c r="G96" i="13"/>
  <c r="I96" i="13"/>
  <c r="I83" i="13" s="1"/>
  <c r="K96" i="13"/>
  <c r="M96" i="13"/>
  <c r="O96" i="13"/>
  <c r="Q96" i="13"/>
  <c r="Q83" i="13" s="1"/>
  <c r="V96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6" i="13"/>
  <c r="M106" i="13" s="1"/>
  <c r="I106" i="13"/>
  <c r="K106" i="13"/>
  <c r="K105" i="13" s="1"/>
  <c r="O106" i="13"/>
  <c r="O105" i="13" s="1"/>
  <c r="Q106" i="13"/>
  <c r="V106" i="13"/>
  <c r="V105" i="13" s="1"/>
  <c r="G111" i="13"/>
  <c r="I111" i="13"/>
  <c r="K111" i="13"/>
  <c r="M111" i="13"/>
  <c r="O111" i="13"/>
  <c r="Q111" i="13"/>
  <c r="V111" i="13"/>
  <c r="G116" i="13"/>
  <c r="M116" i="13" s="1"/>
  <c r="I116" i="13"/>
  <c r="K116" i="13"/>
  <c r="O116" i="13"/>
  <c r="Q116" i="13"/>
  <c r="V116" i="13"/>
  <c r="G119" i="13"/>
  <c r="I119" i="13"/>
  <c r="I105" i="13" s="1"/>
  <c r="K119" i="13"/>
  <c r="M119" i="13"/>
  <c r="O119" i="13"/>
  <c r="Q119" i="13"/>
  <c r="Q105" i="13" s="1"/>
  <c r="V119" i="13"/>
  <c r="G121" i="13"/>
  <c r="M121" i="13" s="1"/>
  <c r="I121" i="13"/>
  <c r="K121" i="13"/>
  <c r="O121" i="13"/>
  <c r="Q121" i="13"/>
  <c r="V121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30" i="13"/>
  <c r="I130" i="13"/>
  <c r="K130" i="13"/>
  <c r="M130" i="13"/>
  <c r="O130" i="13"/>
  <c r="Q130" i="13"/>
  <c r="V130" i="13"/>
  <c r="G133" i="13"/>
  <c r="M133" i="13" s="1"/>
  <c r="I133" i="13"/>
  <c r="K133" i="13"/>
  <c r="O133" i="13"/>
  <c r="Q133" i="13"/>
  <c r="V133" i="13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Q138" i="13"/>
  <c r="V138" i="13"/>
  <c r="I141" i="13"/>
  <c r="Q141" i="13"/>
  <c r="G142" i="13"/>
  <c r="M142" i="13" s="1"/>
  <c r="M141" i="13" s="1"/>
  <c r="I142" i="13"/>
  <c r="K142" i="13"/>
  <c r="K141" i="13" s="1"/>
  <c r="O142" i="13"/>
  <c r="O141" i="13" s="1"/>
  <c r="Q142" i="13"/>
  <c r="V142" i="13"/>
  <c r="V141" i="13" s="1"/>
  <c r="G145" i="13"/>
  <c r="G144" i="13" s="1"/>
  <c r="I145" i="13"/>
  <c r="K145" i="13"/>
  <c r="K144" i="13" s="1"/>
  <c r="O145" i="13"/>
  <c r="O144" i="13" s="1"/>
  <c r="Q145" i="13"/>
  <c r="V145" i="13"/>
  <c r="V144" i="13" s="1"/>
  <c r="G148" i="13"/>
  <c r="I148" i="13"/>
  <c r="I144" i="13" s="1"/>
  <c r="K148" i="13"/>
  <c r="M148" i="13"/>
  <c r="O148" i="13"/>
  <c r="Q148" i="13"/>
  <c r="Q144" i="13" s="1"/>
  <c r="V148" i="13"/>
  <c r="G152" i="13"/>
  <c r="M152" i="13" s="1"/>
  <c r="I152" i="13"/>
  <c r="K152" i="13"/>
  <c r="O152" i="13"/>
  <c r="Q152" i="13"/>
  <c r="V152" i="13"/>
  <c r="G155" i="13"/>
  <c r="I155" i="13"/>
  <c r="K155" i="13"/>
  <c r="M155" i="13"/>
  <c r="O155" i="13"/>
  <c r="Q155" i="13"/>
  <c r="V155" i="13"/>
  <c r="G159" i="13"/>
  <c r="M159" i="13" s="1"/>
  <c r="I159" i="13"/>
  <c r="K159" i="13"/>
  <c r="O159" i="13"/>
  <c r="Q159" i="13"/>
  <c r="V159" i="13"/>
  <c r="G165" i="13"/>
  <c r="I165" i="13"/>
  <c r="K165" i="13"/>
  <c r="M165" i="13"/>
  <c r="O165" i="13"/>
  <c r="Q165" i="13"/>
  <c r="V165" i="13"/>
  <c r="G168" i="13"/>
  <c r="M168" i="13" s="1"/>
  <c r="I168" i="13"/>
  <c r="K168" i="13"/>
  <c r="O168" i="13"/>
  <c r="Q168" i="13"/>
  <c r="V168" i="13"/>
  <c r="G171" i="13"/>
  <c r="I171" i="13"/>
  <c r="K171" i="13"/>
  <c r="M171" i="13"/>
  <c r="O171" i="13"/>
  <c r="Q171" i="13"/>
  <c r="V171" i="13"/>
  <c r="G175" i="13"/>
  <c r="M175" i="13" s="1"/>
  <c r="I175" i="13"/>
  <c r="K175" i="13"/>
  <c r="O175" i="13"/>
  <c r="Q175" i="13"/>
  <c r="V175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G186" i="13"/>
  <c r="I186" i="13"/>
  <c r="K186" i="13"/>
  <c r="M186" i="13"/>
  <c r="O186" i="13"/>
  <c r="Q186" i="13"/>
  <c r="V186" i="13"/>
  <c r="G189" i="13"/>
  <c r="I189" i="13"/>
  <c r="I188" i="13" s="1"/>
  <c r="K189" i="13"/>
  <c r="M189" i="13"/>
  <c r="O189" i="13"/>
  <c r="Q189" i="13"/>
  <c r="Q188" i="13" s="1"/>
  <c r="V189" i="13"/>
  <c r="G191" i="13"/>
  <c r="G188" i="13" s="1"/>
  <c r="I191" i="13"/>
  <c r="K191" i="13"/>
  <c r="K188" i="13" s="1"/>
  <c r="O191" i="13"/>
  <c r="O188" i="13" s="1"/>
  <c r="Q191" i="13"/>
  <c r="V191" i="13"/>
  <c r="V188" i="13" s="1"/>
  <c r="G193" i="13"/>
  <c r="I193" i="13"/>
  <c r="K193" i="13"/>
  <c r="M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200" i="13"/>
  <c r="I200" i="13"/>
  <c r="I199" i="13" s="1"/>
  <c r="K200" i="13"/>
  <c r="M200" i="13"/>
  <c r="O200" i="13"/>
  <c r="Q200" i="13"/>
  <c r="Q199" i="13" s="1"/>
  <c r="V200" i="13"/>
  <c r="G202" i="13"/>
  <c r="M202" i="13" s="1"/>
  <c r="I202" i="13"/>
  <c r="K202" i="13"/>
  <c r="K199" i="13" s="1"/>
  <c r="O202" i="13"/>
  <c r="Q202" i="13"/>
  <c r="V202" i="13"/>
  <c r="V199" i="13" s="1"/>
  <c r="G205" i="13"/>
  <c r="I205" i="13"/>
  <c r="K205" i="13"/>
  <c r="M205" i="13"/>
  <c r="O205" i="13"/>
  <c r="Q205" i="13"/>
  <c r="V205" i="13"/>
  <c r="G207" i="13"/>
  <c r="G199" i="13" s="1"/>
  <c r="I207" i="13"/>
  <c r="K207" i="13"/>
  <c r="O207" i="13"/>
  <c r="O199" i="13" s="1"/>
  <c r="Q207" i="13"/>
  <c r="V207" i="13"/>
  <c r="I209" i="13"/>
  <c r="Q209" i="13"/>
  <c r="G210" i="13"/>
  <c r="M210" i="13" s="1"/>
  <c r="M209" i="13" s="1"/>
  <c r="I210" i="13"/>
  <c r="K210" i="13"/>
  <c r="K209" i="13" s="1"/>
  <c r="O210" i="13"/>
  <c r="O209" i="13" s="1"/>
  <c r="Q210" i="13"/>
  <c r="V210" i="13"/>
  <c r="V209" i="13" s="1"/>
  <c r="G212" i="13"/>
  <c r="I212" i="13"/>
  <c r="K212" i="13"/>
  <c r="M212" i="13"/>
  <c r="O212" i="13"/>
  <c r="Q212" i="13"/>
  <c r="V212" i="13"/>
  <c r="G220" i="13"/>
  <c r="O220" i="13"/>
  <c r="G221" i="13"/>
  <c r="I221" i="13"/>
  <c r="I220" i="13" s="1"/>
  <c r="K221" i="13"/>
  <c r="M221" i="13"/>
  <c r="O221" i="13"/>
  <c r="Q221" i="13"/>
  <c r="Q220" i="13" s="1"/>
  <c r="V221" i="13"/>
  <c r="G224" i="13"/>
  <c r="M224" i="13" s="1"/>
  <c r="I224" i="13"/>
  <c r="K224" i="13"/>
  <c r="K220" i="13" s="1"/>
  <c r="O224" i="13"/>
  <c r="Q224" i="13"/>
  <c r="V224" i="13"/>
  <c r="V220" i="13" s="1"/>
  <c r="G227" i="13"/>
  <c r="I227" i="13"/>
  <c r="K227" i="13"/>
  <c r="M227" i="13"/>
  <c r="O227" i="13"/>
  <c r="Q227" i="13"/>
  <c r="V227" i="13"/>
  <c r="G230" i="13"/>
  <c r="K230" i="13"/>
  <c r="O230" i="13"/>
  <c r="V230" i="13"/>
  <c r="G231" i="13"/>
  <c r="I231" i="13"/>
  <c r="I230" i="13" s="1"/>
  <c r="K231" i="13"/>
  <c r="M231" i="13"/>
  <c r="M230" i="13" s="1"/>
  <c r="O231" i="13"/>
  <c r="Q231" i="13"/>
  <c r="Q230" i="13" s="1"/>
  <c r="V231" i="13"/>
  <c r="G234" i="13"/>
  <c r="I234" i="13"/>
  <c r="I233" i="13" s="1"/>
  <c r="K234" i="13"/>
  <c r="M234" i="13"/>
  <c r="O234" i="13"/>
  <c r="Q234" i="13"/>
  <c r="Q233" i="13" s="1"/>
  <c r="V234" i="13"/>
  <c r="G235" i="13"/>
  <c r="G233" i="13" s="1"/>
  <c r="I235" i="13"/>
  <c r="K235" i="13"/>
  <c r="O235" i="13"/>
  <c r="O233" i="13" s="1"/>
  <c r="Q235" i="13"/>
  <c r="V235" i="13"/>
  <c r="G236" i="13"/>
  <c r="I236" i="13"/>
  <c r="K236" i="13"/>
  <c r="M236" i="13"/>
  <c r="O236" i="13"/>
  <c r="Q236" i="13"/>
  <c r="V236" i="13"/>
  <c r="G238" i="13"/>
  <c r="M238" i="13" s="1"/>
  <c r="I238" i="13"/>
  <c r="K238" i="13"/>
  <c r="K233" i="13" s="1"/>
  <c r="O238" i="13"/>
  <c r="Q238" i="13"/>
  <c r="V238" i="13"/>
  <c r="V233" i="13" s="1"/>
  <c r="G239" i="13"/>
  <c r="I239" i="13"/>
  <c r="K239" i="13"/>
  <c r="M239" i="13"/>
  <c r="O239" i="13"/>
  <c r="Q239" i="13"/>
  <c r="V239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6" i="13"/>
  <c r="I246" i="13"/>
  <c r="I245" i="13" s="1"/>
  <c r="K246" i="13"/>
  <c r="M246" i="13"/>
  <c r="O246" i="13"/>
  <c r="Q246" i="13"/>
  <c r="Q245" i="13" s="1"/>
  <c r="V246" i="13"/>
  <c r="G248" i="13"/>
  <c r="G245" i="13" s="1"/>
  <c r="I248" i="13"/>
  <c r="K248" i="13"/>
  <c r="O248" i="13"/>
  <c r="O245" i="13" s="1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K245" i="13" s="1"/>
  <c r="O252" i="13"/>
  <c r="Q252" i="13"/>
  <c r="V252" i="13"/>
  <c r="V245" i="13" s="1"/>
  <c r="G254" i="13"/>
  <c r="I254" i="13"/>
  <c r="K254" i="13"/>
  <c r="M254" i="13"/>
  <c r="O254" i="13"/>
  <c r="Q254" i="13"/>
  <c r="V254" i="13"/>
  <c r="G256" i="13"/>
  <c r="M256" i="13" s="1"/>
  <c r="I256" i="13"/>
  <c r="K256" i="13"/>
  <c r="O256" i="13"/>
  <c r="Q256" i="13"/>
  <c r="V256" i="13"/>
  <c r="G259" i="13"/>
  <c r="M259" i="13" s="1"/>
  <c r="M258" i="13" s="1"/>
  <c r="I259" i="13"/>
  <c r="K259" i="13"/>
  <c r="K258" i="13" s="1"/>
  <c r="O259" i="13"/>
  <c r="O258" i="13" s="1"/>
  <c r="Q259" i="13"/>
  <c r="V259" i="13"/>
  <c r="V258" i="13" s="1"/>
  <c r="G263" i="13"/>
  <c r="I263" i="13"/>
  <c r="K263" i="13"/>
  <c r="M263" i="13"/>
  <c r="O263" i="13"/>
  <c r="Q263" i="13"/>
  <c r="V263" i="13"/>
  <c r="G265" i="13"/>
  <c r="M265" i="13" s="1"/>
  <c r="I265" i="13"/>
  <c r="K265" i="13"/>
  <c r="O265" i="13"/>
  <c r="Q265" i="13"/>
  <c r="V265" i="13"/>
  <c r="G267" i="13"/>
  <c r="I267" i="13"/>
  <c r="I258" i="13" s="1"/>
  <c r="K267" i="13"/>
  <c r="M267" i="13"/>
  <c r="O267" i="13"/>
  <c r="Q267" i="13"/>
  <c r="Q258" i="13" s="1"/>
  <c r="V267" i="13"/>
  <c r="G272" i="13"/>
  <c r="M272" i="13" s="1"/>
  <c r="I272" i="13"/>
  <c r="K272" i="13"/>
  <c r="O272" i="13"/>
  <c r="Q272" i="13"/>
  <c r="V272" i="13"/>
  <c r="G274" i="13"/>
  <c r="I274" i="13"/>
  <c r="K274" i="13"/>
  <c r="M274" i="13"/>
  <c r="O274" i="13"/>
  <c r="Q274" i="13"/>
  <c r="V274" i="13"/>
  <c r="G276" i="13"/>
  <c r="M276" i="13" s="1"/>
  <c r="I276" i="13"/>
  <c r="K276" i="13"/>
  <c r="O276" i="13"/>
  <c r="Q276" i="13"/>
  <c r="V276" i="13"/>
  <c r="AE279" i="13"/>
  <c r="AF279" i="13"/>
  <c r="G269" i="12"/>
  <c r="BA267" i="12"/>
  <c r="BA265" i="12"/>
  <c r="BA263" i="12"/>
  <c r="BA256" i="12"/>
  <c r="BA254" i="12"/>
  <c r="BA250" i="12"/>
  <c r="BA245" i="12"/>
  <c r="BA243" i="12"/>
  <c r="BA241" i="12"/>
  <c r="BA239" i="12"/>
  <c r="BA237" i="12"/>
  <c r="BA233" i="12"/>
  <c r="BA231" i="12"/>
  <c r="BA230" i="12"/>
  <c r="BA30" i="12"/>
  <c r="BA1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6" i="12"/>
  <c r="K16" i="12"/>
  <c r="O16" i="12"/>
  <c r="V16" i="12"/>
  <c r="G17" i="12"/>
  <c r="I17" i="12"/>
  <c r="I16" i="12" s="1"/>
  <c r="K17" i="12"/>
  <c r="M17" i="12"/>
  <c r="M16" i="12" s="1"/>
  <c r="O17" i="12"/>
  <c r="Q17" i="12"/>
  <c r="Q16" i="12" s="1"/>
  <c r="V17" i="12"/>
  <c r="G29" i="12"/>
  <c r="I29" i="12"/>
  <c r="I28" i="12" s="1"/>
  <c r="K29" i="12"/>
  <c r="M29" i="12"/>
  <c r="O29" i="12"/>
  <c r="Q29" i="12"/>
  <c r="Q28" i="12" s="1"/>
  <c r="V29" i="12"/>
  <c r="G36" i="12"/>
  <c r="M36" i="12" s="1"/>
  <c r="I36" i="12"/>
  <c r="K36" i="12"/>
  <c r="K28" i="12" s="1"/>
  <c r="O36" i="12"/>
  <c r="Q36" i="12"/>
  <c r="V36" i="12"/>
  <c r="V28" i="12" s="1"/>
  <c r="G39" i="12"/>
  <c r="I39" i="12"/>
  <c r="K39" i="12"/>
  <c r="M39" i="12"/>
  <c r="O39" i="12"/>
  <c r="Q39" i="12"/>
  <c r="V39" i="12"/>
  <c r="G48" i="12"/>
  <c r="G28" i="12" s="1"/>
  <c r="I48" i="12"/>
  <c r="K48" i="12"/>
  <c r="O48" i="12"/>
  <c r="O28" i="12" s="1"/>
  <c r="Q48" i="12"/>
  <c r="V48" i="12"/>
  <c r="G55" i="12"/>
  <c r="I55" i="12"/>
  <c r="K55" i="12"/>
  <c r="M55" i="12"/>
  <c r="O55" i="12"/>
  <c r="Q55" i="12"/>
  <c r="V55" i="12"/>
  <c r="G60" i="12"/>
  <c r="M60" i="12" s="1"/>
  <c r="I60" i="12"/>
  <c r="K60" i="12"/>
  <c r="O60" i="12"/>
  <c r="Q60" i="12"/>
  <c r="V60" i="12"/>
  <c r="G65" i="12"/>
  <c r="I65" i="12"/>
  <c r="K65" i="12"/>
  <c r="M65" i="12"/>
  <c r="O65" i="12"/>
  <c r="Q65" i="12"/>
  <c r="V65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5" i="12"/>
  <c r="K85" i="12"/>
  <c r="O85" i="12"/>
  <c r="V85" i="12"/>
  <c r="G86" i="12"/>
  <c r="I86" i="12"/>
  <c r="I85" i="12" s="1"/>
  <c r="K86" i="12"/>
  <c r="M86" i="12"/>
  <c r="M85" i="12" s="1"/>
  <c r="O86" i="12"/>
  <c r="Q86" i="12"/>
  <c r="Q85" i="12" s="1"/>
  <c r="V86" i="12"/>
  <c r="G89" i="12"/>
  <c r="I89" i="12"/>
  <c r="I88" i="12" s="1"/>
  <c r="K89" i="12"/>
  <c r="M89" i="12"/>
  <c r="O89" i="12"/>
  <c r="Q89" i="12"/>
  <c r="Q88" i="12" s="1"/>
  <c r="V89" i="12"/>
  <c r="G95" i="12"/>
  <c r="G88" i="12" s="1"/>
  <c r="I95" i="12"/>
  <c r="K95" i="12"/>
  <c r="O95" i="12"/>
  <c r="O88" i="12" s="1"/>
  <c r="Q95" i="12"/>
  <c r="V95" i="12"/>
  <c r="G99" i="12"/>
  <c r="I99" i="12"/>
  <c r="K99" i="12"/>
  <c r="M99" i="12"/>
  <c r="O99" i="12"/>
  <c r="Q99" i="12"/>
  <c r="V99" i="12"/>
  <c r="G101" i="12"/>
  <c r="M101" i="12" s="1"/>
  <c r="I101" i="12"/>
  <c r="K101" i="12"/>
  <c r="K88" i="12" s="1"/>
  <c r="O101" i="12"/>
  <c r="Q101" i="12"/>
  <c r="V101" i="12"/>
  <c r="V88" i="12" s="1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8" i="12"/>
  <c r="I108" i="12"/>
  <c r="K108" i="12"/>
  <c r="M108" i="12"/>
  <c r="O108" i="12"/>
  <c r="Q108" i="12"/>
  <c r="V108" i="12"/>
  <c r="G111" i="12"/>
  <c r="I111" i="12"/>
  <c r="I110" i="12" s="1"/>
  <c r="K111" i="12"/>
  <c r="M111" i="12"/>
  <c r="O111" i="12"/>
  <c r="Q111" i="12"/>
  <c r="Q110" i="12" s="1"/>
  <c r="V111" i="12"/>
  <c r="G114" i="12"/>
  <c r="G110" i="12" s="1"/>
  <c r="I114" i="12"/>
  <c r="K114" i="12"/>
  <c r="O114" i="12"/>
  <c r="O110" i="12" s="1"/>
  <c r="Q114" i="12"/>
  <c r="V114" i="12"/>
  <c r="G119" i="12"/>
  <c r="I119" i="12"/>
  <c r="K119" i="12"/>
  <c r="M119" i="12"/>
  <c r="O119" i="12"/>
  <c r="Q119" i="12"/>
  <c r="V119" i="12"/>
  <c r="G122" i="12"/>
  <c r="M122" i="12" s="1"/>
  <c r="I122" i="12"/>
  <c r="K122" i="12"/>
  <c r="K110" i="12" s="1"/>
  <c r="O122" i="12"/>
  <c r="Q122" i="12"/>
  <c r="V122" i="12"/>
  <c r="V110" i="12" s="1"/>
  <c r="G127" i="12"/>
  <c r="I127" i="12"/>
  <c r="K127" i="12"/>
  <c r="M127" i="12"/>
  <c r="O127" i="12"/>
  <c r="Q127" i="12"/>
  <c r="V127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Q142" i="12"/>
  <c r="V142" i="12"/>
  <c r="I145" i="12"/>
  <c r="Q145" i="12"/>
  <c r="G146" i="12"/>
  <c r="M146" i="12" s="1"/>
  <c r="M145" i="12" s="1"/>
  <c r="I146" i="12"/>
  <c r="K146" i="12"/>
  <c r="K145" i="12" s="1"/>
  <c r="O146" i="12"/>
  <c r="O145" i="12" s="1"/>
  <c r="Q146" i="12"/>
  <c r="V146" i="12"/>
  <c r="V145" i="12" s="1"/>
  <c r="G149" i="12"/>
  <c r="G148" i="12" s="1"/>
  <c r="I149" i="12"/>
  <c r="K149" i="12"/>
  <c r="K148" i="12" s="1"/>
  <c r="O149" i="12"/>
  <c r="O148" i="12" s="1"/>
  <c r="Q149" i="12"/>
  <c r="V149" i="12"/>
  <c r="V148" i="12" s="1"/>
  <c r="G152" i="12"/>
  <c r="I152" i="12"/>
  <c r="I148" i="12" s="1"/>
  <c r="K152" i="12"/>
  <c r="M152" i="12"/>
  <c r="O152" i="12"/>
  <c r="Q152" i="12"/>
  <c r="Q148" i="12" s="1"/>
  <c r="V152" i="12"/>
  <c r="G156" i="12"/>
  <c r="M156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2" i="12"/>
  <c r="M162" i="12" s="1"/>
  <c r="I162" i="12"/>
  <c r="K162" i="12"/>
  <c r="O162" i="12"/>
  <c r="Q162" i="12"/>
  <c r="V162" i="12"/>
  <c r="G165" i="12"/>
  <c r="I165" i="12"/>
  <c r="K165" i="12"/>
  <c r="M165" i="12"/>
  <c r="O165" i="12"/>
  <c r="Q165" i="12"/>
  <c r="V165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I176" i="12"/>
  <c r="K176" i="12"/>
  <c r="M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I180" i="12"/>
  <c r="K180" i="12"/>
  <c r="M180" i="12"/>
  <c r="O180" i="12"/>
  <c r="Q180" i="12"/>
  <c r="V180" i="12"/>
  <c r="G183" i="12"/>
  <c r="I183" i="12"/>
  <c r="I182" i="12" s="1"/>
  <c r="K183" i="12"/>
  <c r="M183" i="12"/>
  <c r="O183" i="12"/>
  <c r="Q183" i="12"/>
  <c r="Q182" i="12" s="1"/>
  <c r="V183" i="12"/>
  <c r="G185" i="12"/>
  <c r="M185" i="12" s="1"/>
  <c r="I185" i="12"/>
  <c r="K185" i="12"/>
  <c r="K182" i="12" s="1"/>
  <c r="O185" i="12"/>
  <c r="Q185" i="12"/>
  <c r="V185" i="12"/>
  <c r="V182" i="12" s="1"/>
  <c r="G187" i="12"/>
  <c r="I187" i="12"/>
  <c r="K187" i="12"/>
  <c r="M187" i="12"/>
  <c r="O187" i="12"/>
  <c r="Q187" i="12"/>
  <c r="V187" i="12"/>
  <c r="G189" i="12"/>
  <c r="G182" i="12" s="1"/>
  <c r="I189" i="12"/>
  <c r="K189" i="12"/>
  <c r="O189" i="12"/>
  <c r="O182" i="12" s="1"/>
  <c r="Q189" i="12"/>
  <c r="V189" i="12"/>
  <c r="G191" i="12"/>
  <c r="I191" i="12"/>
  <c r="K191" i="12"/>
  <c r="M191" i="12"/>
  <c r="O191" i="12"/>
  <c r="Q191" i="12"/>
  <c r="V191" i="12"/>
  <c r="G193" i="12"/>
  <c r="M193" i="12" s="1"/>
  <c r="I193" i="12"/>
  <c r="K193" i="12"/>
  <c r="O193" i="12"/>
  <c r="Q193" i="12"/>
  <c r="V193" i="12"/>
  <c r="G199" i="12"/>
  <c r="G198" i="12" s="1"/>
  <c r="I199" i="12"/>
  <c r="K199" i="12"/>
  <c r="K198" i="12" s="1"/>
  <c r="O199" i="12"/>
  <c r="O198" i="12" s="1"/>
  <c r="Q199" i="12"/>
  <c r="V199" i="12"/>
  <c r="V198" i="12" s="1"/>
  <c r="G203" i="12"/>
  <c r="I203" i="12"/>
  <c r="I198" i="12" s="1"/>
  <c r="K203" i="12"/>
  <c r="M203" i="12"/>
  <c r="O203" i="12"/>
  <c r="Q203" i="12"/>
  <c r="Q198" i="12" s="1"/>
  <c r="V203" i="12"/>
  <c r="K208" i="12"/>
  <c r="V208" i="12"/>
  <c r="G209" i="12"/>
  <c r="I209" i="12"/>
  <c r="I208" i="12" s="1"/>
  <c r="K209" i="12"/>
  <c r="M209" i="12"/>
  <c r="O209" i="12"/>
  <c r="Q209" i="12"/>
  <c r="Q208" i="12" s="1"/>
  <c r="V209" i="12"/>
  <c r="G212" i="12"/>
  <c r="G208" i="12" s="1"/>
  <c r="I212" i="12"/>
  <c r="K212" i="12"/>
  <c r="O212" i="12"/>
  <c r="O208" i="12" s="1"/>
  <c r="Q212" i="12"/>
  <c r="V212" i="12"/>
  <c r="G215" i="12"/>
  <c r="I215" i="12"/>
  <c r="K215" i="12"/>
  <c r="M215" i="12"/>
  <c r="O215" i="12"/>
  <c r="Q215" i="12"/>
  <c r="V215" i="12"/>
  <c r="K218" i="12"/>
  <c r="V218" i="12"/>
  <c r="G219" i="12"/>
  <c r="I219" i="12"/>
  <c r="I218" i="12" s="1"/>
  <c r="K219" i="12"/>
  <c r="M219" i="12"/>
  <c r="O219" i="12"/>
  <c r="Q219" i="12"/>
  <c r="Q218" i="12" s="1"/>
  <c r="V219" i="12"/>
  <c r="G221" i="12"/>
  <c r="G218" i="12" s="1"/>
  <c r="I221" i="12"/>
  <c r="K221" i="12"/>
  <c r="O221" i="12"/>
  <c r="O218" i="12" s="1"/>
  <c r="Q221" i="12"/>
  <c r="V221" i="12"/>
  <c r="G224" i="12"/>
  <c r="M224" i="12" s="1"/>
  <c r="I224" i="12"/>
  <c r="K224" i="12"/>
  <c r="K223" i="12" s="1"/>
  <c r="O224" i="12"/>
  <c r="O223" i="12" s="1"/>
  <c r="Q224" i="12"/>
  <c r="V224" i="12"/>
  <c r="V223" i="12" s="1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8" i="12"/>
  <c r="I228" i="12"/>
  <c r="I223" i="12" s="1"/>
  <c r="K228" i="12"/>
  <c r="M228" i="12"/>
  <c r="O228" i="12"/>
  <c r="Q228" i="12"/>
  <c r="Q223" i="12" s="1"/>
  <c r="V228" i="12"/>
  <c r="G229" i="12"/>
  <c r="M229" i="12" s="1"/>
  <c r="I229" i="12"/>
  <c r="K229" i="12"/>
  <c r="O229" i="12"/>
  <c r="Q229" i="12"/>
  <c r="V229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K235" i="12" s="1"/>
  <c r="O236" i="12"/>
  <c r="O235" i="12" s="1"/>
  <c r="Q236" i="12"/>
  <c r="V236" i="12"/>
  <c r="V235" i="12" s="1"/>
  <c r="G238" i="12"/>
  <c r="I238" i="12"/>
  <c r="K238" i="12"/>
  <c r="M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I242" i="12"/>
  <c r="I235" i="12" s="1"/>
  <c r="K242" i="12"/>
  <c r="M242" i="12"/>
  <c r="O242" i="12"/>
  <c r="Q242" i="12"/>
  <c r="Q235" i="12" s="1"/>
  <c r="V242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G248" i="12"/>
  <c r="G249" i="12"/>
  <c r="I249" i="12"/>
  <c r="I248" i="12" s="1"/>
  <c r="K249" i="12"/>
  <c r="M249" i="12"/>
  <c r="O249" i="12"/>
  <c r="Q249" i="12"/>
  <c r="Q248" i="12" s="1"/>
  <c r="V249" i="12"/>
  <c r="G253" i="12"/>
  <c r="M253" i="12" s="1"/>
  <c r="I253" i="12"/>
  <c r="K253" i="12"/>
  <c r="K248" i="12" s="1"/>
  <c r="O253" i="12"/>
  <c r="Q253" i="12"/>
  <c r="V253" i="12"/>
  <c r="V248" i="12" s="1"/>
  <c r="G255" i="12"/>
  <c r="I255" i="12"/>
  <c r="K255" i="12"/>
  <c r="M255" i="12"/>
  <c r="O255" i="12"/>
  <c r="Q255" i="12"/>
  <c r="V255" i="12"/>
  <c r="G260" i="12"/>
  <c r="M260" i="12" s="1"/>
  <c r="I260" i="12"/>
  <c r="K260" i="12"/>
  <c r="O260" i="12"/>
  <c r="O248" i="12" s="1"/>
  <c r="Q260" i="12"/>
  <c r="V260" i="12"/>
  <c r="G262" i="12"/>
  <c r="I262" i="12"/>
  <c r="K262" i="12"/>
  <c r="M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I266" i="12"/>
  <c r="K266" i="12"/>
  <c r="M266" i="12"/>
  <c r="O266" i="12"/>
  <c r="Q266" i="12"/>
  <c r="V266" i="12"/>
  <c r="AE269" i="12"/>
  <c r="AF269" i="12"/>
  <c r="I20" i="1"/>
  <c r="I19" i="1"/>
  <c r="I18" i="1"/>
  <c r="I17" i="1"/>
  <c r="I16" i="1"/>
  <c r="F50" i="1"/>
  <c r="G23" i="1" s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0" i="1" s="1"/>
  <c r="J28" i="1"/>
  <c r="J26" i="1"/>
  <c r="G38" i="1"/>
  <c r="F38" i="1"/>
  <c r="J23" i="1"/>
  <c r="J24" i="1"/>
  <c r="J25" i="1"/>
  <c r="J27" i="1"/>
  <c r="E24" i="1"/>
  <c r="E26" i="1"/>
  <c r="I82" i="1" l="1"/>
  <c r="J81" i="1" s="1"/>
  <c r="J73" i="1"/>
  <c r="J65" i="1"/>
  <c r="J75" i="1"/>
  <c r="J67" i="1"/>
  <c r="J77" i="1"/>
  <c r="J69" i="1"/>
  <c r="J61" i="1"/>
  <c r="J60" i="1"/>
  <c r="J64" i="1"/>
  <c r="J66" i="1"/>
  <c r="J68" i="1"/>
  <c r="J70" i="1"/>
  <c r="J74" i="1"/>
  <c r="J76" i="1"/>
  <c r="J78" i="1"/>
  <c r="J80" i="1"/>
  <c r="J57" i="1"/>
  <c r="J62" i="1"/>
  <c r="J72" i="1"/>
  <c r="J58" i="1"/>
  <c r="G26" i="1"/>
  <c r="A26" i="1"/>
  <c r="A23" i="1"/>
  <c r="G28" i="1"/>
  <c r="M49" i="19"/>
  <c r="M37" i="19"/>
  <c r="M31" i="19"/>
  <c r="G56" i="19"/>
  <c r="G49" i="19"/>
  <c r="G37" i="19"/>
  <c r="M19" i="19"/>
  <c r="M16" i="19" s="1"/>
  <c r="M101" i="18"/>
  <c r="M113" i="18"/>
  <c r="M112" i="18" s="1"/>
  <c r="G101" i="18"/>
  <c r="M100" i="18"/>
  <c r="M92" i="18"/>
  <c r="M90" i="18" s="1"/>
  <c r="M84" i="18"/>
  <c r="M73" i="18" s="1"/>
  <c r="M62" i="18"/>
  <c r="M61" i="18" s="1"/>
  <c r="M27" i="18"/>
  <c r="M26" i="18" s="1"/>
  <c r="M19" i="18"/>
  <c r="M8" i="18" s="1"/>
  <c r="M105" i="17"/>
  <c r="M57" i="17"/>
  <c r="M50" i="17"/>
  <c r="M74" i="17"/>
  <c r="M21" i="17"/>
  <c r="G105" i="17"/>
  <c r="G84" i="17"/>
  <c r="G74" i="17"/>
  <c r="M70" i="17"/>
  <c r="M69" i="17" s="1"/>
  <c r="M34" i="17"/>
  <c r="M33" i="17" s="1"/>
  <c r="G30" i="17"/>
  <c r="G57" i="17"/>
  <c r="M117" i="16"/>
  <c r="M248" i="16"/>
  <c r="M238" i="16"/>
  <c r="AF321" i="16"/>
  <c r="M303" i="16"/>
  <c r="M302" i="16" s="1"/>
  <c r="M228" i="16"/>
  <c r="M227" i="16" s="1"/>
  <c r="M220" i="16"/>
  <c r="M217" i="16" s="1"/>
  <c r="G207" i="16"/>
  <c r="M166" i="16"/>
  <c r="M165" i="16" s="1"/>
  <c r="G162" i="16"/>
  <c r="G117" i="16"/>
  <c r="M103" i="16"/>
  <c r="M89" i="16" s="1"/>
  <c r="M34" i="16"/>
  <c r="M27" i="16" s="1"/>
  <c r="G248" i="16"/>
  <c r="M292" i="16"/>
  <c r="M289" i="16" s="1"/>
  <c r="M279" i="16"/>
  <c r="M277" i="16" s="1"/>
  <c r="M361" i="15"/>
  <c r="M266" i="15"/>
  <c r="M50" i="15"/>
  <c r="M413" i="15"/>
  <c r="M466" i="15"/>
  <c r="M319" i="15"/>
  <c r="M256" i="15"/>
  <c r="M166" i="15"/>
  <c r="G413" i="15"/>
  <c r="G361" i="15"/>
  <c r="G256" i="15"/>
  <c r="G50" i="15"/>
  <c r="M454" i="15"/>
  <c r="M453" i="15" s="1"/>
  <c r="M442" i="15"/>
  <c r="M441" i="15" s="1"/>
  <c r="M350" i="15"/>
  <c r="M349" i="15" s="1"/>
  <c r="G319" i="15"/>
  <c r="G266" i="15"/>
  <c r="G166" i="15"/>
  <c r="M164" i="15"/>
  <c r="M163" i="15" s="1"/>
  <c r="M144" i="15"/>
  <c r="M143" i="15" s="1"/>
  <c r="G140" i="15"/>
  <c r="M137" i="15"/>
  <c r="M136" i="15" s="1"/>
  <c r="M186" i="14"/>
  <c r="M235" i="14"/>
  <c r="M222" i="14"/>
  <c r="M107" i="14"/>
  <c r="G235" i="14"/>
  <c r="M212" i="14"/>
  <c r="M210" i="14" s="1"/>
  <c r="M204" i="14"/>
  <c r="M200" i="14" s="1"/>
  <c r="M193" i="14"/>
  <c r="M192" i="14" s="1"/>
  <c r="M178" i="14"/>
  <c r="M174" i="14" s="1"/>
  <c r="G163" i="14"/>
  <c r="M147" i="14"/>
  <c r="M135" i="14" s="1"/>
  <c r="G107" i="14"/>
  <c r="M105" i="14"/>
  <c r="M104" i="14" s="1"/>
  <c r="M86" i="14"/>
  <c r="M80" i="14" s="1"/>
  <c r="M35" i="14"/>
  <c r="M25" i="14" s="1"/>
  <c r="G222" i="14"/>
  <c r="M83" i="13"/>
  <c r="M220" i="13"/>
  <c r="M105" i="13"/>
  <c r="G258" i="13"/>
  <c r="M248" i="13"/>
  <c r="M245" i="13" s="1"/>
  <c r="M235" i="13"/>
  <c r="M233" i="13" s="1"/>
  <c r="G209" i="13"/>
  <c r="M207" i="13"/>
  <c r="M199" i="13" s="1"/>
  <c r="M191" i="13"/>
  <c r="M188" i="13" s="1"/>
  <c r="M145" i="13"/>
  <c r="M144" i="13" s="1"/>
  <c r="G141" i="13"/>
  <c r="G105" i="13"/>
  <c r="G83" i="13"/>
  <c r="M81" i="13"/>
  <c r="M80" i="13" s="1"/>
  <c r="M44" i="13"/>
  <c r="M26" i="13" s="1"/>
  <c r="M218" i="12"/>
  <c r="M235" i="12"/>
  <c r="M248" i="12"/>
  <c r="M223" i="12"/>
  <c r="G235" i="12"/>
  <c r="G223" i="12"/>
  <c r="M221" i="12"/>
  <c r="M212" i="12"/>
  <c r="M208" i="12" s="1"/>
  <c r="M199" i="12"/>
  <c r="M198" i="12" s="1"/>
  <c r="M189" i="12"/>
  <c r="M182" i="12" s="1"/>
  <c r="M149" i="12"/>
  <c r="M148" i="12" s="1"/>
  <c r="G145" i="12"/>
  <c r="M114" i="12"/>
  <c r="M110" i="12" s="1"/>
  <c r="M95" i="12"/>
  <c r="M88" i="12" s="1"/>
  <c r="M48" i="12"/>
  <c r="M28" i="12" s="1"/>
  <c r="I21" i="1"/>
  <c r="J49" i="1"/>
  <c r="J45" i="1"/>
  <c r="J41" i="1"/>
  <c r="J39" i="1"/>
  <c r="J50" i="1" s="1"/>
  <c r="J46" i="1"/>
  <c r="J42" i="1"/>
  <c r="J48" i="1"/>
  <c r="J47" i="1"/>
  <c r="J43" i="1"/>
  <c r="J44" i="1"/>
  <c r="H50" i="1"/>
  <c r="J59" i="1" l="1"/>
  <c r="J63" i="1"/>
  <c r="J71" i="1"/>
  <c r="J79" i="1"/>
  <c r="A24" i="1"/>
  <c r="G24" i="1"/>
  <c r="A27" i="1" s="1"/>
  <c r="J82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BDEDAAF8-8034-4794-9D44-511121EF78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09C4C0-809F-4E08-882A-892E810C79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305F5322-C686-4B31-97ED-4AC2A820A7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C966AF-451D-454F-9139-E4DED833BB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7155374A-90A0-4400-9C84-5B382DC023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4BD22F-EC77-4ACB-A729-EFB54E6D22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697BA851-EEB4-4D50-88D3-98DE079DB1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44D1DD-2371-42ED-8B95-6952931DAC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EA631304-09A1-4C96-B06A-168BEA2008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2869B5-59E6-4FB0-A8FD-A9C9C78601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4D1019C9-0BF2-47E0-A3D8-258666F068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28B583-7818-4CF3-87CE-07CA512E76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70A94778-90D2-451E-B3E9-002155089C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8BDCBD-6037-4298-B07E-217D9C2FEB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E0B9B1FC-35E7-445F-BF77-6CE0498C74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B2B8BD-629C-4D34-A3DF-1293899B0E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<sst xmlns="http://schemas.openxmlformats.org/spreadsheetml/2006/main" count="7583" uniqueCount="1200">
  <si>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</si>
  <si>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</si>
  <si>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</si>
  <si>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</si>
  <si>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</si>
  <si>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</si>
  <si>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</si>
  <si>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</si>
  <si>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</si>
  <si>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</si>
  <si>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</si>
  <si>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</si>
  <si>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</si>
  <si>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</si>
  <si>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</si>
  <si>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</si>
  <si>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</si>
  <si>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</si>
  <si>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</si>
  <si>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</si>
  <si>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</si>
  <si>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</si>
  <si>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</si>
  <si>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</si>
  <si>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</si>
  <si>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</si>
  <si>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</si>
  <si>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</si>
  <si>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</si>
  <si>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</si>
  <si>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</si>
  <si>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</si>
  <si>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</si>
  <si>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</si>
  <si>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</si>
  <si>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</si>
  <si>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</si>
  <si>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</si>
  <si>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</si>
  <si>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</si>
  <si>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</si>
  <si>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</si>
  <si>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</si>
  <si>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P-33-2021</t>
  </si>
  <si>
    <t>Výměna oken a oprava fasády v DDM Mikulov</t>
  </si>
  <si>
    <t>Stavba</t>
  </si>
  <si>
    <t>Stavební objekt</t>
  </si>
  <si>
    <t>SO 01</t>
  </si>
  <si>
    <t>Domov dětí a mládeže</t>
  </si>
  <si>
    <t>01</t>
  </si>
  <si>
    <t>Etapa I - severovýchodní fasáda</t>
  </si>
  <si>
    <t>02</t>
  </si>
  <si>
    <t>Etapa II - severozápadní fasáda</t>
  </si>
  <si>
    <t>03</t>
  </si>
  <si>
    <t>Etapa III - jihozápadní fasáda nad sousedním pozemkem</t>
  </si>
  <si>
    <t>04</t>
  </si>
  <si>
    <t>Etapa IV - jihozápadní a jihovýchodní fasáda nad dvorní částí</t>
  </si>
  <si>
    <t>05</t>
  </si>
  <si>
    <t>Etapa V - jihozápadní a jihovýchodní fasáda směrem k tělocvičně</t>
  </si>
  <si>
    <t>06</t>
  </si>
  <si>
    <t>Etapa VI - výměna oken v 1PP - uliční část</t>
  </si>
  <si>
    <t>07</t>
  </si>
  <si>
    <t>Etapa VII - střešní konstrukce nad bývalým vstupem</t>
  </si>
  <si>
    <t>08</t>
  </si>
  <si>
    <t>Etapa VIII - oprava nadstřešní části komínů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</si>
  <si>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</si>
  <si>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</si>
  <si>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</si>
  <si>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</si>
  <si>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</si>
  <si>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</si>
  <si>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</si>
  <si>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</si>
  <si>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</si>
  <si>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</si>
  <si>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</si>
  <si>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</si>
  <si>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</si>
  <si>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</si>
  <si>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</si>
  <si>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</si>
  <si>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</si>
  <si>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</si>
  <si>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</si>
  <si>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</si>
  <si>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</si>
  <si>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</si>
  <si>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</si>
  <si>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</si>
  <si>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</si>
  <si>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</si>
  <si>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</si>
  <si>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</si>
  <si>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</si>
  <si>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</si>
  <si>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</si>
  <si>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</si>
  <si>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</si>
  <si>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</si>
  <si>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</si>
  <si>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</si>
  <si>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</si>
  <si>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</si>
  <si>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</si>
  <si>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</si>
  <si>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</si>
  <si>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</si>
  <si>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</si>
  <si>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</si>
  <si>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</si>
  <si>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</si>
  <si>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</si>
  <si>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</si>
  <si>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</si>
  <si>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</si>
  <si>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</si>
  <si>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</si>
  <si>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</si>
  <si>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</si>
  <si>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</si>
  <si>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</si>
  <si>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</si>
  <si>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</si>
  <si>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</si>
  <si>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</si>
  <si>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</si>
  <si>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</si>
  <si>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</si>
  <si>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</si>
  <si>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</si>
  <si>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</si>
  <si>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</si>
  <si>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</si>
  <si>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</si>
  <si>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</si>
  <si>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</si>
  <si>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</si>
  <si>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</si>
  <si>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</si>
  <si>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</si>
  <si>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</si>
  <si>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</si>
  <si>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</si>
  <si>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</si>
  <si>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</si>
  <si>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</si>
  <si>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612409991R00</t>
  </si>
  <si>
    <t>Začištění omítek kolem oken, dveří a obkladů apod. maltou vápenou</t>
  </si>
  <si>
    <t>m</t>
  </si>
  <si>
    <t>801-4</t>
  </si>
  <si>
    <t>RTS 20/ II</t>
  </si>
  <si>
    <t>RTS 22/ I</t>
  </si>
  <si>
    <t>Práce</t>
  </si>
  <si>
    <t>POL1_</t>
  </si>
  <si>
    <t xml:space="preserve">z interiéru i exteriéru : </t>
  </si>
  <si>
    <t>VV</t>
  </si>
  <si>
    <t>T01 : 2*9*(1,36+2*2,4)</t>
  </si>
  <si>
    <t>T02 : 2*9*(1,3+2*2,28)</t>
  </si>
  <si>
    <t>T03 : 2*9*(1,26+2*2,28)</t>
  </si>
  <si>
    <t>T21 : 2*(2*0,63+2*1,02)</t>
  </si>
  <si>
    <t>T26 : 1,73+2*4,11</t>
  </si>
  <si>
    <t>612425931R00</t>
  </si>
  <si>
    <t>Omítka vápenná vnitřního ostění omítkou štukovou</t>
  </si>
  <si>
    <t>m2</t>
  </si>
  <si>
    <t>okenního nebo dveřního, z pomocného pracovního lešení o výšce podlahy do 1900 mm a pro zatížení do 1,5 kPa,</t>
  </si>
  <si>
    <t>SPI</t>
  </si>
  <si>
    <t xml:space="preserve">oprava 50 % plochy omítek vnitřních ostění a nadpraží : </t>
  </si>
  <si>
    <t>T01 : 7*(1,36+2*2,4)*0,36*0,5</t>
  </si>
  <si>
    <t>2*(1,36+2*2,4)*0,56*0,5</t>
  </si>
  <si>
    <t>T02 : 6*(1,3+2*2,28)*0,33*0,5</t>
  </si>
  <si>
    <t>3*(1,3+2*2,28)*0,53*0,5</t>
  </si>
  <si>
    <t>T03 : 6*(1,26+2*2,28)*0,33*0,5</t>
  </si>
  <si>
    <t>3*(1,26+2*2,28)*0,53*0,5</t>
  </si>
  <si>
    <t>T21 : (2*0,63+2*1,02)*0,79*0,5</t>
  </si>
  <si>
    <t>T26 : (1,73+2*4,11)*0,3*0,5</t>
  </si>
  <si>
    <t>620991121R00</t>
  </si>
  <si>
    <t>Zakrývání výplní vnějších otvorů z postaveného lešení</t>
  </si>
  <si>
    <t>801-1</t>
  </si>
  <si>
    <t>POL1_1</t>
  </si>
  <si>
    <t>s rámy a zárubněmi, zábradlí, předmětů oplechování apod., které se zřizují ještě před úpravami povrchu, před jejich znečištěním při úpravách povrchu nástřikem plastických (lepivých) maltovin</t>
  </si>
  <si>
    <t>T01 : 9*1,36*2,4</t>
  </si>
  <si>
    <t>T02 : 9*1,3*2,28</t>
  </si>
  <si>
    <t>T03 : 9*1,26*2,28</t>
  </si>
  <si>
    <t>T21 : 0,63*1,02</t>
  </si>
  <si>
    <t>T26 : 1,73*4,11</t>
  </si>
  <si>
    <t>622421144R00</t>
  </si>
  <si>
    <t xml:space="preserve">Omítky vnější stěn vápenné nebo vápenocementové štukové,  , složitost 3 </t>
  </si>
  <si>
    <t xml:space="preserve">STRUKTUROVANÉ OMÍTKY : </t>
  </si>
  <si>
    <t>plocha viz D.1.1.21 : 56,23</t>
  </si>
  <si>
    <t>622422521R00</t>
  </si>
  <si>
    <t>Oprava vnějších omítek vápenných a vápenocementových štukových, stupeň členitosti 1 a 2, v množství opravované plochy přes 40 do 50 %,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</si>
  <si>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</si>
  <si>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</si>
  <si>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POP</t>
  </si>
  <si>
    <t xml:space="preserve">ostění a nadpraží otvorů : </t>
  </si>
  <si>
    <t>T01 : 9*(1,36+2*2,4)*0,1</t>
  </si>
  <si>
    <t>T02 : 9*(1,3+2*2,28)*0,1</t>
  </si>
  <si>
    <t>T03 : 9*(1,26+2*2,28)*0,1</t>
  </si>
  <si>
    <t>T21 : (2*0,63+2*1,02)*0,1</t>
  </si>
  <si>
    <t>T26 : (1,73+2*4,11)*0,6</t>
  </si>
  <si>
    <t>622425621R00</t>
  </si>
  <si>
    <t>Oprava vnějších omítek vápenných a vápenocementových štukových, stupeň členitosti 5, v množství opravované plochy přes 50 do 65 %, s barvením na 100% opravované plochy, bez nákladů na umělecké dekorace fasád</t>
  </si>
  <si>
    <t xml:space="preserve">Při opravě všech zdobných prvků fasády bude přesně dodržena jejich původní profilace. : </t>
  </si>
  <si>
    <t xml:space="preserve">Chybějící části budou doplněny, trhliny v omítkách budou řádně zapraveny, : </t>
  </si>
  <si>
    <t xml:space="preserve">aktivní prvky zbaveny druhotných zásahů, které by vedly k deformaci plastických detailů. : </t>
  </si>
  <si>
    <t>plocha viz D.1.1.21 : 296,5</t>
  </si>
  <si>
    <t>622471317RS7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</si>
  <si>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</si>
  <si>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</si>
  <si>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 xml:space="preserve">ostění a nadpraží : </t>
  </si>
  <si>
    <t>Odkaz na mn. položky pořadí 5 : 22,35600</t>
  </si>
  <si>
    <t>622471318RS7</t>
  </si>
  <si>
    <t xml:space="preserve">Nátěry a nástřiky vnějších stěn a pilířů základním a krycím nátěrem (nebo přestřikem povrchu) hmota silikátová, složitost 3 ÷ 4,  </t>
  </si>
  <si>
    <t xml:space="preserve">strukturované omítky : </t>
  </si>
  <si>
    <t>Odkaz na mn. položky pořadí 4 : 56,23000</t>
  </si>
  <si>
    <t>622471319RS7</t>
  </si>
  <si>
    <t xml:space="preserve">Nátěry a nástřiky vnějších stěn a pilířů základním a krycím nátěrem (nebo přestřikem povrchu) hmota silikátová, složitost 5 ,  </t>
  </si>
  <si>
    <t xml:space="preserve">zdobné omítky : </t>
  </si>
  <si>
    <t>Odkaz na mn. položky pořadí 6 : 296,50000</t>
  </si>
  <si>
    <t>622904212R00</t>
  </si>
  <si>
    <t>Očištění fasád od organických nečistot, složitost fasády 1 - 2</t>
  </si>
  <si>
    <t xml:space="preserve">ostění a nadpraží (50 %) : </t>
  </si>
  <si>
    <t>Odkaz na mn. položky pořadí 5 : 22,35600*0,5</t>
  </si>
  <si>
    <t>622904215R00</t>
  </si>
  <si>
    <t>Očištění fasád od organických nečistot, složitost fasády 3 - 5</t>
  </si>
  <si>
    <t xml:space="preserve">zdobné omítky (35 %) : </t>
  </si>
  <si>
    <t>Odkaz na mn. položky pořadí 6 : 296,50000*0,35</t>
  </si>
  <si>
    <t>62-001</t>
  </si>
  <si>
    <t>Lokální oprava pískovcového ostění dveří u hlavního vstupu, vč. potřebného materiálu</t>
  </si>
  <si>
    <t xml:space="preserve">m2    </t>
  </si>
  <si>
    <t>Vlastní</t>
  </si>
  <si>
    <t>Indiv</t>
  </si>
  <si>
    <t>hlavní vstup do budovy - ostění : (0,1+0,17)*0,3+(0,1+0,17)*0,6</t>
  </si>
  <si>
    <t>913      R00</t>
  </si>
  <si>
    <t>Hzs - Stavební dělník</t>
  </si>
  <si>
    <t>h</t>
  </si>
  <si>
    <t>Prav.M</t>
  </si>
  <si>
    <t>POL10_</t>
  </si>
  <si>
    <t xml:space="preserve">demontáž a zpětná montáž vč. montážního materiálu : </t>
  </si>
  <si>
    <t>držák vlajky : 1,0</t>
  </si>
  <si>
    <t>další drobné prvky : 1,0</t>
  </si>
  <si>
    <t/>
  </si>
  <si>
    <t xml:space="preserve">demontáž a likvidace : </t>
  </si>
  <si>
    <t>držák vlajky : 2,0</t>
  </si>
  <si>
    <t>913      RX</t>
  </si>
  <si>
    <t>HZS - Průběžný úklid</t>
  </si>
  <si>
    <t>Kalkul</t>
  </si>
  <si>
    <t>předpoklad 2 uklízečky 3 hodiny denně po dobu 8 týdnů : 2*3*5*8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</si>
  <si>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</si>
  <si>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</si>
  <si>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</si>
  <si>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</si>
  <si>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</si>
  <si>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(1,0+3,22)*(6,19-1,8)</t>
  </si>
  <si>
    <t>(9,73+9,97+1,0)*(15,06-1,8)</t>
  </si>
  <si>
    <t>11,0*(18,21-1,8)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</si>
  <si>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</si>
  <si>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</si>
  <si>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 xml:space="preserve">předp. další 2 měsíce : </t>
  </si>
  <si>
    <t>Odkaz na mn. položky pořadí 15 : 473,51780*2</t>
  </si>
  <si>
    <t>941941832R00</t>
  </si>
  <si>
    <t>Demontáž lešení lehkého řadového s podlahami šířky od 0,8 do 1 m, výšky přes 10 do 30 m</t>
  </si>
  <si>
    <t>Odkaz na mn. položky pořadí 15 : 473,51780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</si>
  <si>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</si>
  <si>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</si>
  <si>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</si>
  <si>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</si>
  <si>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</si>
  <si>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</si>
  <si>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180256240500R</t>
  </si>
  <si>
    <t>Výtah stavební osob.- nákladní  NOV 1000 D</t>
  </si>
  <si>
    <t>Sh</t>
  </si>
  <si>
    <t>STROJ</t>
  </si>
  <si>
    <t>Stroj</t>
  </si>
  <si>
    <t>POL6_</t>
  </si>
  <si>
    <t>8 hod/den, 2 měsíce : 2*168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</si>
  <si>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</si>
  <si>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</si>
  <si>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</si>
  <si>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</si>
  <si>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</si>
  <si>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T21 : 1</t>
  </si>
  <si>
    <t>968061113R00</t>
  </si>
  <si>
    <t>Vyvěšení nebo zavěšení dřevěných křídel oken, plochy přes 1,5 m2</t>
  </si>
  <si>
    <t>T01 : 2*9</t>
  </si>
  <si>
    <t>T02 : 2*9</t>
  </si>
  <si>
    <t>T03 : 2*9</t>
  </si>
  <si>
    <t>968061126R00</t>
  </si>
  <si>
    <t>Vyvěšení nebo zavěšení dřevěných křídel dveří, plochy přes 2 m2</t>
  </si>
  <si>
    <t>T26 : 2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</si>
  <si>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</si>
  <si>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</si>
  <si>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</si>
  <si>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968095001R00</t>
  </si>
  <si>
    <t xml:space="preserve">Vybourání vnitřních parapetů dřevěných, šířky do 25 cm,  </t>
  </si>
  <si>
    <t>T01 : 9*1,36</t>
  </si>
  <si>
    <t>T02 : 9*1,3</t>
  </si>
  <si>
    <t>T03 : 9*1,26</t>
  </si>
  <si>
    <t>978013161R00</t>
  </si>
  <si>
    <t>Otlučení omítek vápenných nebo vápenocementových vnitřních s vyškrabáním spár, s očištěním zdiva stěn, v rozsahu do 50 %</t>
  </si>
  <si>
    <t xml:space="preserve">ostění a nadpraží oken (dopočet do 100 % plochy omítek odkazované položky) : </t>
  </si>
  <si>
    <t>Odkaz na mn. položky pořadí 2 : 34,85600*2</t>
  </si>
  <si>
    <t>978015261R00</t>
  </si>
  <si>
    <t>Otlučení omítek vápenných nebo vápenocementových vnějších s vyškrabáním spár, s očištěním zdiva_x000D_
 1. až 4. stupni složitosti, v rozsahu do 50 %</t>
  </si>
  <si>
    <t xml:space="preserve">ostění a nadpraží oken : </t>
  </si>
  <si>
    <t>978015291R00</t>
  </si>
  <si>
    <t>Otlučení omítek vápenných nebo vápenocementových vnějších s vyškrabáním spár, s očištěním zdiva_x000D_
 1. až 4. stupni složitosti, v rozsahu do 100 %</t>
  </si>
  <si>
    <t>978015371R00</t>
  </si>
  <si>
    <t>Otlučení omítek vápenných nebo vápenocementových vnějších s vyškrabáním spár, s očištěním zdiva_x000D_
 5. až 7. stupni složitosti, v rozsahu do 65 %</t>
  </si>
  <si>
    <t>978015391R00</t>
  </si>
  <si>
    <t>Otlučení omítek vápenných nebo vápenocementových vnějších s vyškrabáním spár, s očištěním zdiva_x000D_
 5. až 7. stupni složitosti, v rozsahu do 100 %</t>
  </si>
  <si>
    <t xml:space="preserve">pruh nad soklem (bez následného omítnutí) : </t>
  </si>
  <si>
    <t>plocha viz D.1.1.21 : 38,04</t>
  </si>
  <si>
    <t>999281211R00</t>
  </si>
  <si>
    <t>Přesun hmot pro opravy a údržbu objektů pro opravy a údržbu vnějších plášťů dosavadních objektů_x000D_
 výšky do 25 m</t>
  </si>
  <si>
    <t>t</t>
  </si>
  <si>
    <t>Přesun hmot</t>
  </si>
  <si>
    <t>POL7_</t>
  </si>
  <si>
    <t>oborů 801, 803, 811 a 812</t>
  </si>
  <si>
    <t>764812617RT2</t>
  </si>
  <si>
    <t>Oplechování  říms, z lakovaného pozinkovaného plechu, rš 170 mm, dodávka + montáž lepením</t>
  </si>
  <si>
    <t>800-764</t>
  </si>
  <si>
    <t>včetně zhotovení rohů, spojů a dilatací</t>
  </si>
  <si>
    <t>K15 : 9*1,9</t>
  </si>
  <si>
    <t>764812622RT2</t>
  </si>
  <si>
    <t>Oplechování  říms, z lakovaného pozinkovaného plechu, rš 220 mm, dodávka + montáž lepením</t>
  </si>
  <si>
    <t>K16 : 34,56</t>
  </si>
  <si>
    <t>K20 : 11,0</t>
  </si>
  <si>
    <t>764819214R00</t>
  </si>
  <si>
    <t>Odpadní trouby kruhové, průměr 150 mm, z lakovaného pozinkovaného plechu,  , dodávka a montáž</t>
  </si>
  <si>
    <t xml:space="preserve">VČETNĚ ČISTÍCÍHO KUSU : </t>
  </si>
  <si>
    <t>K23 : 14,29+14,21</t>
  </si>
  <si>
    <t>764816133RT2</t>
  </si>
  <si>
    <t>Oplechování parapetů včetně rohů, lepené lepidlem, z lakovaného pozinkovaného plechu, rš 330 mm, dodávka a montáž</t>
  </si>
  <si>
    <t>včetně rohů</t>
  </si>
  <si>
    <t>K01 : 9*1,57</t>
  </si>
  <si>
    <t>764816140RT2</t>
  </si>
  <si>
    <t>Oplechování parapetů včetně rohů, lepené lepidlem, z lakovaného pozinkovaného plechu, rš 400 mm, dodávka a montáž</t>
  </si>
  <si>
    <t>K02 : 9*1,66</t>
  </si>
  <si>
    <t>764816134RT2</t>
  </si>
  <si>
    <t>Oplechování parapetů včetně rohů, lepené lepidlem, z lakovaného pozinkovaného plechu, rš 345 mm, dodávka a montáž</t>
  </si>
  <si>
    <t>včetně krytek a spojovacích prostředků.</t>
  </si>
  <si>
    <t>K03 : 9*1,62</t>
  </si>
  <si>
    <t>764410880R00</t>
  </si>
  <si>
    <t>Demontáž oplechování parapetů rš od 400 do 600 mm</t>
  </si>
  <si>
    <t>Odkaz na mn. položky pořadí 38 : 14,58000</t>
  </si>
  <si>
    <t>Odkaz na mn. položky pořadí 37 : 14,94000</t>
  </si>
  <si>
    <t>764410850R00</t>
  </si>
  <si>
    <t>Demontáž oplechování parapetů rš od 100 do 330 mm</t>
  </si>
  <si>
    <t>Odkaz na mn. položky pořadí 36 : 14,13000</t>
  </si>
  <si>
    <t>764421830R00</t>
  </si>
  <si>
    <t>Demontáž oplechování říms rš od 100 do 200 mm</t>
  </si>
  <si>
    <t>Odkaz na mn. položky pořadí 33 : 17,10000</t>
  </si>
  <si>
    <t>764421850R00</t>
  </si>
  <si>
    <t>Demontáž oplechování říms rš od 250 do 330 mm</t>
  </si>
  <si>
    <t>Odkaz na mn. položky pořadí 34 : 45,56000</t>
  </si>
  <si>
    <t>764454803R00</t>
  </si>
  <si>
    <t>Demontáž odpadních trub nebo součástí trub kruhových , o průměru 150 mm</t>
  </si>
  <si>
    <t>Odkaz na mn. položky pořadí 35 : 28,50000</t>
  </si>
  <si>
    <t>998764203R00</t>
  </si>
  <si>
    <t>Přesun hmot pro konstrukce klempířské v objektech výšky do 24 m</t>
  </si>
  <si>
    <t>50 m vodorovně</t>
  </si>
  <si>
    <t>766411821R00</t>
  </si>
  <si>
    <t>Demontáž obložení stěn palubkami</t>
  </si>
  <si>
    <t>800-766</t>
  </si>
  <si>
    <t>obložení vnitřních ostění oken ve 2NP : 2*(2*(2,28+0,76)+1,3)*0,33</t>
  </si>
  <si>
    <t>766/T01</t>
  </si>
  <si>
    <t>D+M dřev.dvoukř.kastl.okna s nadsv.,1360/2400mm, borovice,sklo+iz.2sklo, vč. dř.vnitř.parapetu, bílé, podrobněji viz Výpis truhlářských výrobků</t>
  </si>
  <si>
    <t xml:space="preserve">ks    </t>
  </si>
  <si>
    <t>1NP : 9</t>
  </si>
  <si>
    <t>766/T02</t>
  </si>
  <si>
    <t>D+M dřev.dvoukř.kastl.okna s nadsv.,1300/2280mm, borovice,sklo+iz.2sklo, vč. dř.vnitř.parapetu, bílé, podrobněji viz Výpis truhlářských výrobků</t>
  </si>
  <si>
    <t>2NP : 9</t>
  </si>
  <si>
    <t>766/T03</t>
  </si>
  <si>
    <t>D+M dřev.dvoukř.kastl.okna s nadsv.,1260/2280mm, borovice,sklo+iz.2sklo, vč. dř.vnitř.parapetu, bílé, podrobněji viz Výpis truhlářských výrobků</t>
  </si>
  <si>
    <t>3NP : 9</t>
  </si>
  <si>
    <t>766/T21</t>
  </si>
  <si>
    <t>D+M dřev.oválného okna, 630/1020mm, borovice,iz.2sklo,bílé, podrobněji viz Výpis truhlářských výrobků</t>
  </si>
  <si>
    <t>4NP : 1</t>
  </si>
  <si>
    <t>766/T26</t>
  </si>
  <si>
    <t>D+M dřev.dvoukř.dveří,1730/4110mm,jasan,iz.2sklo,bezb.lazura,zdobná mříž,klika,koule,závěsy,el.vrát., podrobněji viz Výpis truhlářských výrobků</t>
  </si>
  <si>
    <t xml:space="preserve">zdobné prvky (vnitřní klika, mříže, závěsy) repase, alt. kopie původních : </t>
  </si>
  <si>
    <t xml:space="preserve">nová vnější koule typově a materiálově shodná s vnitřní klikou : </t>
  </si>
  <si>
    <t xml:space="preserve">těsnění mezi rámem, křídly a pískovcovým ostěním : </t>
  </si>
  <si>
    <t>1NP : 1</t>
  </si>
  <si>
    <t>783102821R00</t>
  </si>
  <si>
    <t>Odstranění starých nátěrů z ocelových konstrukcí konstrukcí středních "B", opálením nebo oklepáním</t>
  </si>
  <si>
    <t>800-783</t>
  </si>
  <si>
    <t>oplechování podstřešní římsy v pásu po nástřešní žlab : 30,7*0,5</t>
  </si>
  <si>
    <t>držák vlajky (odhad) : 1,0</t>
  </si>
  <si>
    <t>kování a mříže vstupních dveří (odhad) : 2*1,5+4*0,25</t>
  </si>
  <si>
    <t>783124220R00</t>
  </si>
  <si>
    <t>Nátěry ocelových konstrukcí syntetické B - ocelové konstrukce střední, jednonásobné + 2x email</t>
  </si>
  <si>
    <t>na vzduchu schnoucí</t>
  </si>
  <si>
    <t xml:space="preserve">ODSTÍN GRAFITOVÁ ČERŇ : </t>
  </si>
  <si>
    <t xml:space="preserve">původní záměčnické konstrukce : </t>
  </si>
  <si>
    <t>Odkaz na mn. položky pořadí 51 : 20,35000</t>
  </si>
  <si>
    <t>784402802R00</t>
  </si>
  <si>
    <t>Odstranění maleb oškrabáním, v místnostech přes 3,8 m do 5 m</t>
  </si>
  <si>
    <t>800-784</t>
  </si>
  <si>
    <t>Odkaz na mn. položky pořadí 2 : 34,85600</t>
  </si>
  <si>
    <t>784191201R00</t>
  </si>
  <si>
    <t>Příprava povrchu Penetrace (napouštění) podkladu disperzní, jednonásobná</t>
  </si>
  <si>
    <t>784195412R00</t>
  </si>
  <si>
    <t>Malby z malířských směsí otěruvzdorných,  , bělost 92 %, dvojnásobné</t>
  </si>
  <si>
    <t>M65-001</t>
  </si>
  <si>
    <t>Vložení stáv. kabelu na SV fasádě do chráničky a uložení pod omítku, vč. dodávky flexi chráničky PVC 25/18,3 mm</t>
  </si>
  <si>
    <t>bm</t>
  </si>
  <si>
    <t>15,0</t>
  </si>
  <si>
    <t>900      RT4</t>
  </si>
  <si>
    <t>HZS, Práce v tarifní třídě 7 (např. tesař)</t>
  </si>
  <si>
    <t>RTS 14/ I</t>
  </si>
  <si>
    <t>napojení el. vrátného ve vstupních dveřích na stávající rozvody SLB : 5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</si>
  <si>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</si>
  <si>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</si>
  <si>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</si>
  <si>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</si>
  <si>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</si>
  <si>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</si>
  <si>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</si>
  <si>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</si>
  <si>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</si>
  <si>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</si>
  <si>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</si>
  <si>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</si>
  <si>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</si>
  <si>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</si>
  <si>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</si>
  <si>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</si>
  <si>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</si>
  <si>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</si>
  <si>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979990001R00</t>
  </si>
  <si>
    <t>Poplatek za skládku stavební suti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</si>
  <si>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</si>
  <si>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</si>
  <si>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</si>
  <si>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</si>
  <si>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</si>
  <si>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</si>
  <si>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</si>
  <si>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</si>
  <si>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</si>
  <si>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</si>
  <si>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</si>
  <si>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</si>
  <si>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</si>
  <si>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</si>
  <si>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</si>
  <si>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</si>
  <si>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</si>
  <si>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</si>
  <si>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</si>
  <si>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</si>
  <si>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</si>
  <si>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</si>
  <si>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</si>
  <si>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</si>
  <si>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</si>
  <si>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výrobní dokumentace všech měněných oken a vnějších dveří (viz PD) : 1</t>
  </si>
  <si>
    <t>projektová dokumentace lešení osobou s potřebným oprávněním (viz PD) : 1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</si>
  <si>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</si>
  <si>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</si>
  <si>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</si>
  <si>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</si>
  <si>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</si>
  <si>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</si>
  <si>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 xml:space="preserve">předpoklad 90 dní : </t>
  </si>
  <si>
    <t>lešení vč. oplocení (š x d) : (1,0+3,22+9,73+9,97+1,0+11,0)*2,5*90</t>
  </si>
  <si>
    <t>kontejner na stavební suť (š x d) : 6*4*90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</si>
  <si>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</si>
  <si>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</si>
  <si>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</si>
  <si>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</si>
  <si>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</si>
  <si>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</si>
  <si>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</si>
  <si>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</si>
  <si>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</si>
  <si>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</si>
  <si>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</si>
  <si>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</si>
  <si>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</si>
  <si>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</si>
  <si>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T01 : 2*4*(1,36+2*2,4)</t>
  </si>
  <si>
    <t>T02 : 2*4*(1,3+2*2,28)</t>
  </si>
  <si>
    <t>T03 : 2*4*(1,26+2*2,28)</t>
  </si>
  <si>
    <t>T06 : 2*3*(1,29+2*0,79)</t>
  </si>
  <si>
    <t>T01 : 1*(1,36+2*2,4)*0,47*0,5</t>
  </si>
  <si>
    <t>3*(1,36+2*2,4)*0,36*0,5</t>
  </si>
  <si>
    <t>T02 : 1*(1,3+2*2,28)*0,44*0,5</t>
  </si>
  <si>
    <t>3*(1,3+2*2,28)*0,33*0,5</t>
  </si>
  <si>
    <t>T03 : 1*(1,26+2*2,28)*0,44*0,5</t>
  </si>
  <si>
    <t>3*(1,26+2*2,28)*0,33*0,5</t>
  </si>
  <si>
    <t>T06 : 3*(1,29+2*0,79)*0,59*0,5</t>
  </si>
  <si>
    <t>T01 : 4*1,36*2,4</t>
  </si>
  <si>
    <t>T02 : 4*1,3*2,28</t>
  </si>
  <si>
    <t>T03 : 4*1,26*2,28</t>
  </si>
  <si>
    <t>T06 : 3*1,29*0,79</t>
  </si>
  <si>
    <t>plocha viz D.1.1.18 : 36,83</t>
  </si>
  <si>
    <t>T01 : 4*(1,36+2*2,4)*0,1</t>
  </si>
  <si>
    <t>T02 : 4*(1,3+2*2,28)*0,1</t>
  </si>
  <si>
    <t>T03 : 4*(1,26+2*2,28)*0,1</t>
  </si>
  <si>
    <t>T06 : 3*(1,29+2*0,79)*0,1</t>
  </si>
  <si>
    <t>plocha viz D.1.1.18 : 169,89</t>
  </si>
  <si>
    <t>Odkaz na mn. položky pořadí 5 : 7,99700</t>
  </si>
  <si>
    <t>Odkaz na mn. položky pořadí 4 : 36,83000</t>
  </si>
  <si>
    <t>Odkaz na mn. položky pořadí 6 : 169,89000</t>
  </si>
  <si>
    <t>Odkaz na mn. položky pořadí 5 : 7,99700*0,5</t>
  </si>
  <si>
    <t>Odkaz na mn. položky pořadí 6 : 169,89000*0,35</t>
  </si>
  <si>
    <t>pamětní deska v rohu uliční fasády : 2*5,0</t>
  </si>
  <si>
    <t>uliční světlo : 1,0</t>
  </si>
  <si>
    <t>perforované plechy v oknech v 1PP do ulice : 3*2,0</t>
  </si>
  <si>
    <t>(1,0+2,02)*(14,74-1,8)</t>
  </si>
  <si>
    <t>6,375*(16,73-1,8)</t>
  </si>
  <si>
    <t>(7,86+1,0)*(15,97-1,8)</t>
  </si>
  <si>
    <t>Odkaz na mn. položky pořadí 13 : 259,80375*2</t>
  </si>
  <si>
    <t>Odkaz na mn. položky pořadí 13 : 259,80375</t>
  </si>
  <si>
    <t>T01 : 2*4</t>
  </si>
  <si>
    <t>T02 : 2*4</t>
  </si>
  <si>
    <t>T03 : 2*4</t>
  </si>
  <si>
    <t>968071112R00</t>
  </si>
  <si>
    <t>Vyvěšení nebo zavěšení kovových křídel oken, plochy do 1,5 m2</t>
  </si>
  <si>
    <t>s případným uložením a opětovným zavěšením po provedení stavebních změn,</t>
  </si>
  <si>
    <t>T06 : 3*2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</si>
  <si>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</si>
  <si>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</si>
  <si>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T01 : 4*1,36</t>
  </si>
  <si>
    <t>T02 : 4*1,3</t>
  </si>
  <si>
    <t>T03 : 4*1,26</t>
  </si>
  <si>
    <t>968095002R00</t>
  </si>
  <si>
    <t xml:space="preserve">Vybourání vnitřních parapetů dřevěných, šířky do 50 cm,  </t>
  </si>
  <si>
    <t>T06 : 3*1,29</t>
  </si>
  <si>
    <t>Odkaz na mn. položky pořadí 2 : 15,66515*2</t>
  </si>
  <si>
    <t>plocha viz D.1.1.18 : 2,31</t>
  </si>
  <si>
    <t>K15 : 4*1,9</t>
  </si>
  <si>
    <t>K17 : 16,65</t>
  </si>
  <si>
    <t>K21 : 8,8</t>
  </si>
  <si>
    <t>K23 : 14,95+15,54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</si>
  <si>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</si>
  <si>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</si>
  <si>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</si>
  <si>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K29 : 0,8</t>
  </si>
  <si>
    <t>764815211R00</t>
  </si>
  <si>
    <t>Žlaby podokapní půlkruhové, z lakovaného pozinkovaného plechu, rš 250 mm, dodávka a montáž</t>
  </si>
  <si>
    <t>včetně háků, čel, rohů, rovných hrdel a dilatací</t>
  </si>
  <si>
    <t>včetně háku, čela a spojky.</t>
  </si>
  <si>
    <t xml:space="preserve">VČETNĚ NAPOJENÍ NA SVOD : </t>
  </si>
  <si>
    <t xml:space="preserve">nový žlab u sousední budovy : </t>
  </si>
  <si>
    <t>K25 : 1,0</t>
  </si>
  <si>
    <t>K01 : 4*1,57</t>
  </si>
  <si>
    <t>K02 : 4*1,66</t>
  </si>
  <si>
    <t>K03 : 4*1,62</t>
  </si>
  <si>
    <t>Odkaz na mn. položky pořadí 39 : 6,48000</t>
  </si>
  <si>
    <t>Odkaz na mn. položky pořadí 38 : 6,64000</t>
  </si>
  <si>
    <t>Odkaz na mn. položky pořadí 37 : 6,28000</t>
  </si>
  <si>
    <t>Odkaz na mn. položky pořadí 32 : 7,60000</t>
  </si>
  <si>
    <t>Odkaz na mn. položky pořadí 33 : 25,45000</t>
  </si>
  <si>
    <t>Odkaz na mn. položky pořadí 34 : 30,49000</t>
  </si>
  <si>
    <t>obložení vnitřních ostění oken ve 2NP : (2*(2,28+0,76)+1,3)*0,44</t>
  </si>
  <si>
    <t>1NP : 4</t>
  </si>
  <si>
    <t>2NP : 4</t>
  </si>
  <si>
    <t>3NP : 4</t>
  </si>
  <si>
    <t>766/T06</t>
  </si>
  <si>
    <t>D+M dřev.dvoukř.okna,1290/790mm, borovice,iz.2sklo, vč. dř.vnitř.parapetu, bílé, podrobněji viz Výpis truhlářských výrobků</t>
  </si>
  <si>
    <t>1PP : 3</t>
  </si>
  <si>
    <t>767662110R00</t>
  </si>
  <si>
    <t>Montáž mříží pevných - šroubováním</t>
  </si>
  <si>
    <t>800-767</t>
  </si>
  <si>
    <t>Z01 : 3*1,29*0,79</t>
  </si>
  <si>
    <t>767995104R00</t>
  </si>
  <si>
    <t>Výroba a montáž atypických kovovových doplňků staveb hmotnosti přes 20 do 50 kg</t>
  </si>
  <si>
    <t>kg</t>
  </si>
  <si>
    <t xml:space="preserve">3,14 kg/m : </t>
  </si>
  <si>
    <t>Z01 : 3*(2*1,29+2*1,19+3*0,79+4*0,69+12*0,1)*3,14</t>
  </si>
  <si>
    <t>13215552R</t>
  </si>
  <si>
    <t>tyč ocelová tvarovaná 4hranná válcovaná za tepla S235 (11375); délka strany 20,0 mm</t>
  </si>
  <si>
    <t>SPCM</t>
  </si>
  <si>
    <t>Specifikace</t>
  </si>
  <si>
    <t>POL3_</t>
  </si>
  <si>
    <t>Odkaz na mn. položky pořadí 52 : 106,35000*0,001</t>
  </si>
  <si>
    <t>998767202R00</t>
  </si>
  <si>
    <t>Přesun hmot pro kovové stavební doplňk. konstrukce v objektech výšky do 12 m</t>
  </si>
  <si>
    <t>oplechování podstřešní římsy v pásu po nástřešní žlab : (2,02+14,535)*0,5</t>
  </si>
  <si>
    <t>Odkaz na mn. položky pořadí 55 : 8,27750</t>
  </si>
  <si>
    <t xml:space="preserve">nové mříže oken v 1PP : </t>
  </si>
  <si>
    <t>Odkaz na mn. položky pořadí 51 : 3,05730</t>
  </si>
  <si>
    <t>Odkaz na mn. položky pořadí 2 : 15,66515</t>
  </si>
  <si>
    <t>odpojení a připojení uličního osvětlení : 2,0</t>
  </si>
  <si>
    <t>lešení vč. oplocení (š x d) : (1,0+2,02+6,375+7,86+1,0)*2,5*90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</si>
  <si>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</si>
  <si>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</si>
  <si>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</si>
  <si>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obezdění nového odvodnění skrz lodžiové zábradlí : 2</t>
  </si>
  <si>
    <t>457311118R00</t>
  </si>
  <si>
    <t>Vyrovnávací beton beton C 25/30</t>
  </si>
  <si>
    <t>m3</t>
  </si>
  <si>
    <t>821-1</t>
  </si>
  <si>
    <t>na vodorovné mostní konstrukci s očištěním podkladních ploch, provedený v předepsaném spádu,</t>
  </si>
  <si>
    <t>nová spádová vrstva lodžie vč. fabionu : (3,5*0,78+1,01*0,4)*0,07</t>
  </si>
  <si>
    <t>T19 : 2*(1,01+2*3,035)</t>
  </si>
  <si>
    <t>T19 : (1,01+2*3,035)*0,12*0,5</t>
  </si>
  <si>
    <t>T19 : 1,01*3,035</t>
  </si>
  <si>
    <t>621477225R00</t>
  </si>
  <si>
    <t>Oprava vnějších štukových omítek podhledů složitost fasády I.-II., množství opravované plochy 41 až 50 %</t>
  </si>
  <si>
    <t>navlhčení podkladu, cementový postřik, jádrová omítka a štuk na uvedeném procentu plochy podhledu</t>
  </si>
  <si>
    <t>podhled nad lodžií : 3,5*(0,78+0,33)</t>
  </si>
  <si>
    <t>plocha viz D.1.1.20 : 100,31</t>
  </si>
  <si>
    <t>T19 : (1,01+2*3,035)*0,4</t>
  </si>
  <si>
    <t>plocha viz D.1.1.18 a D.1.1.20 : 9,4+160,97</t>
  </si>
  <si>
    <t xml:space="preserve">podhled lodžie : </t>
  </si>
  <si>
    <t>Odkaz na mn. položky pořadí 6 : 3,88500</t>
  </si>
  <si>
    <t>Odkaz na mn. položky pořadí 8 : 2,83200</t>
  </si>
  <si>
    <t>Odkaz na mn. položky pořadí 7 : 100,31000</t>
  </si>
  <si>
    <t>Odkaz na mn. položky pořadí 9 : 170,37000</t>
  </si>
  <si>
    <t xml:space="preserve">podhled na lodžii (50 %) : </t>
  </si>
  <si>
    <t>Odkaz na mn. položky pořadí 6 : 3,88500*0,5</t>
  </si>
  <si>
    <t>Odkaz na mn. položky pořadí 8 : 2,83200*0,5</t>
  </si>
  <si>
    <t>Odkaz na mn. položky pořadí 9 : 170,37000*0,35</t>
  </si>
  <si>
    <t>předpoklad 2 uklízečky 3 hodiny denně po dobu 2 týdnů : 2*3*5*2</t>
  </si>
  <si>
    <t>(1,0+10,48+1,0)*(15,97-1,8)</t>
  </si>
  <si>
    <t>(8,39+3,0)*(16,92-1,8)</t>
  </si>
  <si>
    <t>Odkaz na mn. položky pořadí 16 : 349,05840*2</t>
  </si>
  <si>
    <t>Odkaz na mn. položky pořadí 16 : 349,05840</t>
  </si>
  <si>
    <t>94-001</t>
  </si>
  <si>
    <t>Příplatek za montáž a demontáž lešení nad střechou sousedního objektu</t>
  </si>
  <si>
    <t>953945224RX</t>
  </si>
  <si>
    <t>Síť proti ptákům nerez tl. 2 mm, oka 51x51 mm,nerez kotvy, horolez</t>
  </si>
  <si>
    <t>lodžie : 2,5*4,6</t>
  </si>
  <si>
    <t>965043341RT3</t>
  </si>
  <si>
    <t>Bourání podkladů pod dlažby nebo litých celistvých dlažeb a mazanin  betonových s potěrem nebo teracem, tloušťky do 100 mm, plochy přes 4 m2</t>
  </si>
  <si>
    <t>vybourání podlahových vrstev lodžie : (3,5*0,78+1,01*0,4)*0,05</t>
  </si>
  <si>
    <t>T19 : 2</t>
  </si>
  <si>
    <t>968062456R00</t>
  </si>
  <si>
    <t>Vybourání dřevěných rámů dveřních zárubní, plochy přes 2 m2</t>
  </si>
  <si>
    <t>T19 : 1,01+3,035</t>
  </si>
  <si>
    <t>970031130R00</t>
  </si>
  <si>
    <t>Jádrové vrtání, kruhové prostupy v cihelném zdivu jádrové vrtání, do D 130 mm</t>
  </si>
  <si>
    <t>odvodnění lodžie : 2*0,3</t>
  </si>
  <si>
    <t>Odkaz na mn. položky pořadí 4 : 0,42480*2</t>
  </si>
  <si>
    <t xml:space="preserve">podhled nad lodžií : </t>
  </si>
  <si>
    <t>712371801RZ5</t>
  </si>
  <si>
    <t>Povlakové krytiny střech do 10° termoplasty volně položené,  ,  , včetně dodávky fólie, tloušťky 2 mm</t>
  </si>
  <si>
    <t>800-711</t>
  </si>
  <si>
    <t>opracování detailů na lodžii (vytažení na stěnu, prostupy chrličů) - odhad : 2,0</t>
  </si>
  <si>
    <t>712371801RT1</t>
  </si>
  <si>
    <t xml:space="preserve">Povlakové krytiny střech do 10° termoplasty volně položené,  ,  , bez dodávky fólie,  </t>
  </si>
  <si>
    <t>podlaha lodžie : 3,5*0,78+1,01*0,4</t>
  </si>
  <si>
    <t>fabiony lodžie : (2*3,5+2*0,78+2*0,4)*0,1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</si>
  <si>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</si>
  <si>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</si>
  <si>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 xml:space="preserve"> včetně dodávek výrobků</t>
  </si>
  <si>
    <t>Úprava délky a připevnění stěnové lišty natloukacími hmoždinkami včetně dodávky lišty.</t>
  </si>
  <si>
    <t xml:space="preserve">napojení PVC folie na stěny lodžie : </t>
  </si>
  <si>
    <t>K33 : 9,4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</si>
  <si>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</si>
  <si>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</si>
  <si>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Úprava délky a připevnění rohové lišty natloukacími hmoždinkami včetně dodávky lišty.</t>
  </si>
  <si>
    <t xml:space="preserve">přechod podlahy lodžie na stěnu : </t>
  </si>
  <si>
    <t xml:space="preserve">K32 : </t>
  </si>
  <si>
    <t>Odkaz na mn. položky pořadí 36 : 9,40000</t>
  </si>
  <si>
    <t>712391171RZ7</t>
  </si>
  <si>
    <t>Povlakové krytiny střech do 10° ostatní Textílie na střechách do 10° podkladní, včetně dodávky netkané sklovláknité textílie plošné hmotnosti 120 g/m2</t>
  </si>
  <si>
    <t>Odkaz na mn. položky pořadí 35 : 4,07000</t>
  </si>
  <si>
    <t>712399097R00</t>
  </si>
  <si>
    <t>Povlakové krytiny střech do 10° ostatní příplatek k ceně za plochu do 10 m2, NAIP, pryžemi, termoplasty</t>
  </si>
  <si>
    <t>28322107R</t>
  </si>
  <si>
    <t>fólie izolační střešní hydroizolační; tloušťka 2,50 mm; PVC-P, skelné rouno; µ = 10 500,0; pevnost v tahu - podélně 8,00 MPa; pevnost v tahu - příčně 8,00 MPa</t>
  </si>
  <si>
    <t xml:space="preserve">včetně prořezu 15 % : </t>
  </si>
  <si>
    <t>Odkaz na mn. položky pořadí 35 : 4,07000*1,15</t>
  </si>
  <si>
    <t>998712203R00</t>
  </si>
  <si>
    <t>Přesun hmot pro povlakové krytiny v objektech výšky přes 12 do 24 m</t>
  </si>
  <si>
    <t>764817138RT2</t>
  </si>
  <si>
    <t>Oplechování  zdí (atik), z lakovaného pozinkovaného plechu, rš 380 mm, dodávka + montáž lepením</t>
  </si>
  <si>
    <t xml:space="preserve">atika terasy : </t>
  </si>
  <si>
    <t>K22 : 9,22</t>
  </si>
  <si>
    <t>764430840R00</t>
  </si>
  <si>
    <t>Demontáž oplechování zdí a nadezdívek rš od 330 do 500 mm</t>
  </si>
  <si>
    <t>Odkaz na mn. položky pořadí 42 : 9,22000</t>
  </si>
  <si>
    <t>764818110RX</t>
  </si>
  <si>
    <t>D+M Balkónový chrlič z lak.Pz plechu tl.0,55 mm, DN100, dl.500 mm, vč. integ. PVC-P manžety a mřížky, podrobněji viz Výpis klempířských výrobků</t>
  </si>
  <si>
    <t>K31 : 2</t>
  </si>
  <si>
    <t>765611151R00</t>
  </si>
  <si>
    <t>Pokrytí požárních zdí pálenou krytinou šířky do 150 mm, bobrovkou</t>
  </si>
  <si>
    <t>800-765</t>
  </si>
  <si>
    <t>RTS 21/ I</t>
  </si>
  <si>
    <t>včetně pokrývačské malty,</t>
  </si>
  <si>
    <t>štítová stěna : 2*7,3</t>
  </si>
  <si>
    <t>765718810R00</t>
  </si>
  <si>
    <t>Demontáž pálené krytiny zdí šířky do 300 mm, z tašek pálených, do suti</t>
  </si>
  <si>
    <t xml:space="preserve">štítová stěna : </t>
  </si>
  <si>
    <t>Odkaz na mn. položky pořadí 46 : 14,60000</t>
  </si>
  <si>
    <t>998765102R00</t>
  </si>
  <si>
    <t>Přesun hmot pro krytiny tvrdé v objektech výšky do 12 m</t>
  </si>
  <si>
    <t>766/T19</t>
  </si>
  <si>
    <t>D+M dřev.jednokř.kastl.dveří s nadsv.,1010/3035mm, borovice,sklo+iz.2sklo, bílé, klika, zámek, podrobněji viz Výpis truhlářských výrobků</t>
  </si>
  <si>
    <t>3NP : 1</t>
  </si>
  <si>
    <t>771315192R00</t>
  </si>
  <si>
    <t>Separace dlažby od podkladu dilatační a separační obvodová páska výšky 65 mm</t>
  </si>
  <si>
    <t>800-771</t>
  </si>
  <si>
    <t xml:space="preserve">lodžie : </t>
  </si>
  <si>
    <t>998771203R00</t>
  </si>
  <si>
    <t>Přesun hmot pro podlahy z dlaždic v objektech výšky do 24 m</t>
  </si>
  <si>
    <t>oplechování napojení sousední střechy na fasádu : (7,8+7,8)*0,5</t>
  </si>
  <si>
    <t xml:space="preserve">původní konstrukce : </t>
  </si>
  <si>
    <t>Odkaz na mn. položky pořadí 52 : 7,80000</t>
  </si>
  <si>
    <t>Odkaz na mn. položky pořadí 4 : 0,42480</t>
  </si>
  <si>
    <t>ZÁBOR SOUSEDNÍ PARCELY Č. 360 VČ. NAVRÁCENÍ DO PŮVODNÍHO STAVU : 1</t>
  </si>
  <si>
    <t xml:space="preserve">Nezbytná část pozemku nutná pro umístění fasádního lešení : </t>
  </si>
  <si>
    <t xml:space="preserve">Podrobněji viz Zadávací podmínky : </t>
  </si>
  <si>
    <t>310236261RT1</t>
  </si>
  <si>
    <t>Zazdívka otvorů o ploše přes 0,0225 m2 do 0,09 m2 ve zdivu nadzákladovém cihlami pálenými o tloušťce zdi přes 450 do 600 mm</t>
  </si>
  <si>
    <t>obezdění nového odvětrání WC : 3</t>
  </si>
  <si>
    <t>nová spádová vrstva balkónu : 4,76*1,19*0,05</t>
  </si>
  <si>
    <t>T07 : 2*1*(0,84+2*1,51)</t>
  </si>
  <si>
    <t>T08 : 2*1*(1,25+2*1,5)</t>
  </si>
  <si>
    <t>T10 : 2*1*(1,46+2*1,25)</t>
  </si>
  <si>
    <t>T11 : 2*2*(2,21+2*2,39)</t>
  </si>
  <si>
    <t>T12 : 2*6*(1,32+2*1,58)</t>
  </si>
  <si>
    <t>T14 : 2*1*(0,7+2*1,29)</t>
  </si>
  <si>
    <t>T15 : 2*1*(1,39+2*2,34)</t>
  </si>
  <si>
    <t>T16 : 2*1*(1,9+2*2,32)</t>
  </si>
  <si>
    <t>T17 : 2*3*(1,165+2*2,235)</t>
  </si>
  <si>
    <t>T18 : 2*3*(1,155+2*1,14)</t>
  </si>
  <si>
    <t>T20 : 2*1*(2,21+2*3,07)</t>
  </si>
  <si>
    <t>T22 : 2*1*(1,39+2*2,49)</t>
  </si>
  <si>
    <t>T23 : 2*1*(1,19+2*2,15)</t>
  </si>
  <si>
    <t>T07 : (0,84+2*1,51)*0,47*0,5</t>
  </si>
  <si>
    <t>T08 : (1,25+2*1,5)*0,47*0,5</t>
  </si>
  <si>
    <t>T10 : (1,46+2*1,25)*0,47*0,5</t>
  </si>
  <si>
    <t>T11 : 2*(2,21+2*2,39)*0,2*0,5</t>
  </si>
  <si>
    <t>T12 : 4*(1,32+2*1,58)*0,24*0,5</t>
  </si>
  <si>
    <t>2*(1,32+2*1,58)*0,12*0,5</t>
  </si>
  <si>
    <t>T14 : (0,7+2*1,29)*0,35*0,5</t>
  </si>
  <si>
    <t>T15 : (1,39+2*2,34)*0,24*0,5</t>
  </si>
  <si>
    <t>T16 : (1,9+2*2,32)*0,24*0,5</t>
  </si>
  <si>
    <t>T17 : 3*(1,165+2*2,235)*0,2*0,5</t>
  </si>
  <si>
    <t>T18 : 3*(1,155+2*1,14)*0,2*0,5</t>
  </si>
  <si>
    <t>T20 : (2,21+2*3,07)*0,13*0,5</t>
  </si>
  <si>
    <t>T22 : (1,39+2*2,49)*0,38*0,5</t>
  </si>
  <si>
    <t>T23 : (1,19+2*2,15)*0,05*0,5</t>
  </si>
  <si>
    <t>T07 : 0,84*1,51</t>
  </si>
  <si>
    <t>T08 : 1,25*1,5</t>
  </si>
  <si>
    <t>T10 : 1,46*1,25</t>
  </si>
  <si>
    <t>T11 : 2*2,21*2,39</t>
  </si>
  <si>
    <t>T12 : 6*1,32*1,58</t>
  </si>
  <si>
    <t>T14 : 0,7*1,29</t>
  </si>
  <si>
    <t>T15 : 1,39*2,34</t>
  </si>
  <si>
    <t>T16 : 1,9*2,32</t>
  </si>
  <si>
    <t>T17 : 3*1,165*2,235</t>
  </si>
  <si>
    <t>T18 : 3*1,155*1,14</t>
  </si>
  <si>
    <t>T20 : 2,21*3,07</t>
  </si>
  <si>
    <t>T22 : 1,39*2,49</t>
  </si>
  <si>
    <t>T23 : 1,19*2,15</t>
  </si>
  <si>
    <t>621421144RT2</t>
  </si>
  <si>
    <t>Omítky vnější podhledů MV nebo MVC vápenocementová, štuková, složitost 1÷ 2</t>
  </si>
  <si>
    <t>spodní plocha balkónu : 4,76*1,19</t>
  </si>
  <si>
    <t>622300131R00</t>
  </si>
  <si>
    <t>Příprava podkladu vyrovnání podkladu tmelem tl. do 5 mm, včetně dodávky materiálu</t>
  </si>
  <si>
    <t>čelo balkónu : (4,76+2*1,19-0,8-0,35)*0,4</t>
  </si>
  <si>
    <t>622300155R00</t>
  </si>
  <si>
    <t xml:space="preserve">Příslušenství pro zateplovací systém montáž, lišty pro ukončení omítky,  </t>
  </si>
  <si>
    <t>čelo balkónu : 2*(4,76+2*1,19-0,8-0,35)</t>
  </si>
  <si>
    <t>plocha viz D.1.1.19 a D.1.1.20 : 37,2+61,37</t>
  </si>
  <si>
    <t>T07 : (0,84+2*1,51)*0,1</t>
  </si>
  <si>
    <t>T08 : (1,25+2*1,5)*0,1</t>
  </si>
  <si>
    <t>T10 : (1,46+2*1,25)*0,1</t>
  </si>
  <si>
    <t>T11 : 2*(2,21+2*2,39)*0,17</t>
  </si>
  <si>
    <t>T12 : 6*(1,32+2*1,58)*0,1</t>
  </si>
  <si>
    <t>T14 : (0,7+2*1,29)*0,1</t>
  </si>
  <si>
    <t>T15 : (1,39+2*2,34)*0,1</t>
  </si>
  <si>
    <t>T16 : (1,9+2*2,32)*0,1</t>
  </si>
  <si>
    <t>T17 : 3*(1,165+2*2,235)*0,17</t>
  </si>
  <si>
    <t>T18 : 3*(1,155+2*1,14)*0,17</t>
  </si>
  <si>
    <t>T20 : (2,21+2*3,07)*0,17</t>
  </si>
  <si>
    <t>T22 : (1,39+2*2,49)*0,15</t>
  </si>
  <si>
    <t>T23 : (1,19+2*2,15)*0,5</t>
  </si>
  <si>
    <t>plocha viz D.1.1.19 a D.1.1.20 : 15,3+83,22</t>
  </si>
  <si>
    <t xml:space="preserve">podhled balkónu : </t>
  </si>
  <si>
    <t>Odkaz na mn. položky pořadí 6 : 5,66440</t>
  </si>
  <si>
    <t>Odkaz na mn. položky pořadí 10 : 17,60630</t>
  </si>
  <si>
    <t>Odkaz na mn. položky pořadí 9 : 98,57000</t>
  </si>
  <si>
    <t>Odkaz na mn. položky pořadí 11 : 98,52000</t>
  </si>
  <si>
    <t>Odkaz na mn. položky pořadí 10 : 17,60630*0,5</t>
  </si>
  <si>
    <t>Odkaz na mn. položky pořadí 11 : 98,52000*0,35</t>
  </si>
  <si>
    <t>stříška nad dveřmi do dvora : 2*1,0</t>
  </si>
  <si>
    <t>tkaná síť proti ptactvu na balkóně : 1,0</t>
  </si>
  <si>
    <t>ocelová mříž v okně v 1PP do zahrady : 2,0</t>
  </si>
  <si>
    <t>ocelová mříž ve dveřích v 1PP do zahrady : 2,0</t>
  </si>
  <si>
    <t>28350261R</t>
  </si>
  <si>
    <t>profil plastový stavební s tkaninou, s okapničkou</t>
  </si>
  <si>
    <t xml:space="preserve">čelo balkónu : </t>
  </si>
  <si>
    <t xml:space="preserve">ztratné 10 % : </t>
  </si>
  <si>
    <t>Odkaz na mn. položky pořadí 8 : 11,98000*1,1</t>
  </si>
  <si>
    <t>632479122R00</t>
  </si>
  <si>
    <t>Reprofilace vodorovných betonových povrchů potěrový beton+spojovací můstek na cement. bázi, tloušťky  do 5 mm</t>
  </si>
  <si>
    <t>rozmíchání směsi s vodou, nanesení stěrky</t>
  </si>
  <si>
    <t>balkónová deska shora a zespodu vč. adhezního můstku : 2*4,76*1,19</t>
  </si>
  <si>
    <t>(5,05-1,0+4,75+1,0+6,17+1,0)*(17,74-1,8)</t>
  </si>
  <si>
    <t>Odkaz na mn. položky pořadí 20 : 270,50180*2</t>
  </si>
  <si>
    <t>Odkaz na mn. položky pořadí 20 : 270,50180</t>
  </si>
  <si>
    <t>balkón : (2*1,19-0,8+4,76)*2,9</t>
  </si>
  <si>
    <t>vybourání podlahových vrstev balkónu : 4,76*1,19*0,05</t>
  </si>
  <si>
    <t>T14 : 2*1</t>
  </si>
  <si>
    <t>T18 : 2*3</t>
  </si>
  <si>
    <t>T20 : 2*5</t>
  </si>
  <si>
    <t>T10 : 1</t>
  </si>
  <si>
    <t>T11 : 2*2</t>
  </si>
  <si>
    <t>T12 : 2*6</t>
  </si>
  <si>
    <t>T15 : 2*1</t>
  </si>
  <si>
    <t>T16 : 2*1</t>
  </si>
  <si>
    <t>T17 : 2*3</t>
  </si>
  <si>
    <t>T20 : 2*1</t>
  </si>
  <si>
    <t>T22 : 2*1</t>
  </si>
  <si>
    <t>T23 : 1</t>
  </si>
  <si>
    <t>968062354R00</t>
  </si>
  <si>
    <t>Vybourání dřevěných rámů oken dvojitých nebo zdvojených, plochy do 1 m2</t>
  </si>
  <si>
    <t>968062355R00</t>
  </si>
  <si>
    <t>Vybourání dřevěných rámů oken dvojitých nebo zdvojených, plochy do 2 m2</t>
  </si>
  <si>
    <t>968062357R00</t>
  </si>
  <si>
    <t>Vybourání dřevěných rámů oken dvojitých nebo zdvojených, plochy přes 4 m2</t>
  </si>
  <si>
    <t>T07 : 1</t>
  </si>
  <si>
    <t>968071113R00</t>
  </si>
  <si>
    <t>Vyvěšení nebo zavěšení kovových křídel oken, plochy přes 1,5 m2</t>
  </si>
  <si>
    <t>T08 : 1</t>
  </si>
  <si>
    <t>T11 : 2*2,21</t>
  </si>
  <si>
    <t>T12 : 6*1,32</t>
  </si>
  <si>
    <t>T14 : 0,7</t>
  </si>
  <si>
    <t>T15 : 1,39</t>
  </si>
  <si>
    <t>T16 : 1,9</t>
  </si>
  <si>
    <t>T20 : 2*0,65</t>
  </si>
  <si>
    <t>T07 : 0,84</t>
  </si>
  <si>
    <t>T08 : 1,25</t>
  </si>
  <si>
    <t>T10 : 1,46</t>
  </si>
  <si>
    <t>T17 : 4,4</t>
  </si>
  <si>
    <t>971033361R00</t>
  </si>
  <si>
    <t>Vybourání otvorů ve zdivu cihelném z jakýchkoliv cihel pálených_x000D_
 na jakoukoliv maltu vápenou nebo vápenocementovou, plochy do 0,09 m2, tloušťky do 600 mm</t>
  </si>
  <si>
    <t>základovém nebo nadzákladovém,</t>
  </si>
  <si>
    <t>Včetně pomocného lešení o výšce podlahy do 1900 mm a pro zatížení do 1,5 kPa  (150 kg/m2).</t>
  </si>
  <si>
    <t>nové odvětrání WC : 3*PI*0,1*0,1</t>
  </si>
  <si>
    <t>Odkaz na mn. položky pořadí 4 : 13,62095*2</t>
  </si>
  <si>
    <t>plocha viz D.1.1.19 : 2,05</t>
  </si>
  <si>
    <t xml:space="preserve">spodní plocha balkónu : </t>
  </si>
  <si>
    <t>plocha viz D.1.1.20 : 6,05</t>
  </si>
  <si>
    <t>711212000RW2</t>
  </si>
  <si>
    <t>Izolace proti vodě nátěr podkladní pod hydroizolační stěrky</t>
  </si>
  <si>
    <t>balkónová deska shora a čelo : 4,76*1,19+(4,76+2*1,19-0,8-0,35)*0,4</t>
  </si>
  <si>
    <t>711212002RW1</t>
  </si>
  <si>
    <t>Izolace proti vodě stěrka hydroizolační  proti vlkosti a tlakové vodě</t>
  </si>
  <si>
    <t>dvouvrstvá</t>
  </si>
  <si>
    <t>Odkaz na mn. položky pořadí 49 : 8,06040</t>
  </si>
  <si>
    <t>711212601RW1</t>
  </si>
  <si>
    <t>Izolace proti vodě doplňky_x000D_
 těsnicí pás š.120 mm do spoje podlaha-stěna</t>
  </si>
  <si>
    <t>styk podlahy balkónu a stěn : 0,8+4,76+0,35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</si>
  <si>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</si>
  <si>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</si>
  <si>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</si>
  <si>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K18 : 11,97</t>
  </si>
  <si>
    <t>K23 : 16,26</t>
  </si>
  <si>
    <t>K29 : 1,42</t>
  </si>
  <si>
    <t>764815212R00</t>
  </si>
  <si>
    <t>Žlaby podokapní půlkruhové, z lakovaného pozinkovaného plechu, rš 330 mm, dodávka a montáž</t>
  </si>
  <si>
    <t xml:space="preserve">u balkonu a terasy : </t>
  </si>
  <si>
    <t>K24 : 5,38+5,05</t>
  </si>
  <si>
    <t>764816127RT2</t>
  </si>
  <si>
    <t>Oplechování parapetů včetně rohů, lepené lepidlem, z lakovaného pozinkovaného plechu, rš 270 mm, dodávka a montáž</t>
  </si>
  <si>
    <t>K12 : 1,06</t>
  </si>
  <si>
    <t>K11 : 0,7</t>
  </si>
  <si>
    <t>764816125RT2</t>
  </si>
  <si>
    <t>Oplechování parapetů včetně rohů, lepené lepidlem, z lakovaného pozinkovaného plechu, rš 250 mm, dodávka a montáž</t>
  </si>
  <si>
    <t>K26 : 2*0,66</t>
  </si>
  <si>
    <t>K04 : 1,46</t>
  </si>
  <si>
    <t>K05 : 2*2,47</t>
  </si>
  <si>
    <t>K06 : 3*2*1,56</t>
  </si>
  <si>
    <t>K09 : 2,12</t>
  </si>
  <si>
    <t>K10 : 4,2</t>
  </si>
  <si>
    <t>K13 : 1,49</t>
  </si>
  <si>
    <t>K30 : 1,61</t>
  </si>
  <si>
    <t>764352810R00</t>
  </si>
  <si>
    <t>Demontáž žlabů podokapních půlkruhových rovných, rš 330 mm, sklonu do 30°</t>
  </si>
  <si>
    <t xml:space="preserve">terasa a balkón : </t>
  </si>
  <si>
    <t>Odkaz na mn. položky pořadí 56 : 10,43000</t>
  </si>
  <si>
    <t>Odkaz na mn. položky pořadí 60 : 25,18000</t>
  </si>
  <si>
    <t>Odkaz na mn. položky pořadí 58 : 0,70000</t>
  </si>
  <si>
    <t>Odkaz na mn. položky pořadí 59 : 1,32000</t>
  </si>
  <si>
    <t>Odkaz na mn. položky pořadí 57 : 1,06000</t>
  </si>
  <si>
    <t>Odkaz na mn. položky pořadí 53 : 11,97000</t>
  </si>
  <si>
    <t>Odkaz na mn. položky pořadí 54 : 16,26000</t>
  </si>
  <si>
    <t>764454801R00</t>
  </si>
  <si>
    <t>Demontáž odpadních trub nebo součástí trub kruhových , o průměru 75 a 100 mm</t>
  </si>
  <si>
    <t>Odkaz na mn. položky pořadí 55 : 1,42000</t>
  </si>
  <si>
    <t>766/T07</t>
  </si>
  <si>
    <t>D+M dřev.jednokř.okna s nadsv.,840/1510mm, borovice,iz.2sklo, vč. dř.vnitř.parapetu, bílé, podrobněji viz Výpis truhlářských výrobků</t>
  </si>
  <si>
    <t>1PP : 1</t>
  </si>
  <si>
    <t>766/T08</t>
  </si>
  <si>
    <t>D+M dřev.dvoukř.okna s nadsv.,1250/1500mm, borovice,iz.2sklo, vč. dř.vnitř.parapetu, bílé, podrobněji viz Výpis truhlářských výrobků</t>
  </si>
  <si>
    <t>766/T10</t>
  </si>
  <si>
    <t>D+M dřev.jednokř.okna,1460/1250mm, borovice,iz.2sklo,fixní, vč. dř.vnitř.parapetu, bílé, podrobněji viz Výpis truhlářských výrobků</t>
  </si>
  <si>
    <t>766/T11</t>
  </si>
  <si>
    <t>D+M dřev.trojkř.kastl.okna s nadsv.,2210/2390mm, borovice,sklo+iz.2sklo, vč. dř.vnitř.parapetu, bílé, podrobněji viz Výpis truhlářských výrobků</t>
  </si>
  <si>
    <t>2NP : 1</t>
  </si>
  <si>
    <t>766/T12</t>
  </si>
  <si>
    <t>D+M dřev.dvoukř.kastl.okna s nadsv.,1320/1580mm, borovice,sklo+iz.2sklo, vč. dř.vnitř.parapetu, bílé, podrobněji viz Výpis truhlářských výrobků</t>
  </si>
  <si>
    <t>1NP : 2</t>
  </si>
  <si>
    <t>2NP : 2</t>
  </si>
  <si>
    <t>3NP : 2</t>
  </si>
  <si>
    <t>766/T14</t>
  </si>
  <si>
    <t>D+M dřev.jednokř.kastl.okna,700/1290mm, borovice,sklo+iz.2sklo, vč. dř.vnitř.parapetu, bílé, podrobněji viz Výpis truhlářských výrobků</t>
  </si>
  <si>
    <t>766/T15</t>
  </si>
  <si>
    <t>D+M dřev.dvoukř.kastl.okna s nadsv.,1390/2340mm, borovice,sklo+iz.2sklo, vč. dř.vnitř.parapetu, bílé, podrobněji viz Výpis truhlářských výrobků</t>
  </si>
  <si>
    <t>766/T16</t>
  </si>
  <si>
    <t>D+M dřev.trojkř.kastl.okna s nadsv.,1900/2320mm, borovice,sklo+iz.2sklo, vč. dř.vnitř.parapetu, bílé, podrobněji viz Výpis truhlářských výrobků</t>
  </si>
  <si>
    <t>766/T17</t>
  </si>
  <si>
    <t>D+M sestava 2 dřev.dvoukř.kastl.oken,1165/2235mm, borovice,sklo+iz.2sklo, vč. dř.vnitř.parap., bílé, podrobněji viz Výpis truhlářských výrobků</t>
  </si>
  <si>
    <t>3NP : 3</t>
  </si>
  <si>
    <t>766/T18</t>
  </si>
  <si>
    <t>D+M dřev.dvoukř.kastl.okna,1155/1140mm, borovice,sklo+iz.2sklo, bílé, podrobněji viz Výpis truhlářských výrobků</t>
  </si>
  <si>
    <t>766/T20</t>
  </si>
  <si>
    <t>D+M sestava dřev.kastl.oken a dveří,2210/3070mm, borovice,sklo+iz.2sklo, vč. dř.vnitř.parapetu, bílé, podrobněji viz Výpis truhlářských výrobků</t>
  </si>
  <si>
    <t>766/T22</t>
  </si>
  <si>
    <t>D+M dřev.dvoukř.dveří,1390/2490mm,borovice,iz.2sklo,bílé,klika,zámek, podrobněji viz Výpis truhlářských výrobků</t>
  </si>
  <si>
    <t>766/T23</t>
  </si>
  <si>
    <t>D+M dřev.jednokř.dveří,1190/2150mm,borovice,iz.2sklo,bílé,klika,zámek, podrobněji viz Výpis truhlářských výrobků</t>
  </si>
  <si>
    <t>Z04 : 0,84*1,51</t>
  </si>
  <si>
    <t>Z05 : 1,25*1,5</t>
  </si>
  <si>
    <t>767995103R00</t>
  </si>
  <si>
    <t>Výroba a montáž atypických kovovových doplňků staveb hmotnosti přes 10 do 20 kg</t>
  </si>
  <si>
    <t>Z04 : (3*0,84+5*0,74+2*1,51+2*1,41+10*0,1)*3,14</t>
  </si>
  <si>
    <t>Z05 : (3*1,25+5*1,15+3*1,5+4*1,4+12*0,1)*3,14</t>
  </si>
  <si>
    <t>Odkaz na mn. položky pořadí 82 : 106,32000*0,001</t>
  </si>
  <si>
    <t xml:space="preserve">balkón : </t>
  </si>
  <si>
    <t>Odkaz na mn. položky pořadí 51 : 5,91000</t>
  </si>
  <si>
    <t>771475014RW1</t>
  </si>
  <si>
    <t>Montáž soklíků z dlaždic keramických výšky 100 mm, soklíků vodorovných, kladených do flexibilního tmele</t>
  </si>
  <si>
    <t xml:space="preserve">sokl balkónu : </t>
  </si>
  <si>
    <t>771479001R00</t>
  </si>
  <si>
    <t>Řezání dlaždic pro soklíky</t>
  </si>
  <si>
    <t>771575109RW1</t>
  </si>
  <si>
    <t>Montáž podlah vnitřních z dlaždic keramických 300 x 300 mm, režných nebo glazovaných, hladkých, kladených do flexibilního tmele</t>
  </si>
  <si>
    <t>balkón : 4,76*1,19</t>
  </si>
  <si>
    <t>771578014RX</t>
  </si>
  <si>
    <t>Spára dilatační těsněná PE provazcem, PUR pružným těsnícím tmelem, provazec PE d.6 mm</t>
  </si>
  <si>
    <t>597642031R</t>
  </si>
  <si>
    <t>dlažba keramická š = 300 mm; l = 300 mm; h = 9,0 mm; protiskluzová úprava; pro interiér i exteriér</t>
  </si>
  <si>
    <t xml:space="preserve">podlaha : </t>
  </si>
  <si>
    <t>Odkaz na mn. položky pořadí 88 : 5,66440</t>
  </si>
  <si>
    <t>odpočet balk. tvarovek : -4,76*0,1</t>
  </si>
  <si>
    <t xml:space="preserve">sokl : </t>
  </si>
  <si>
    <t>Odkaz na mn. položky pořadí 86 : 5,91000*0,1</t>
  </si>
  <si>
    <t>Mezisoučet</t>
  </si>
  <si>
    <t xml:space="preserve">prořez 25% : </t>
  </si>
  <si>
    <t>59764250R</t>
  </si>
  <si>
    <t>dlažba keramická balkónová tvarovka; š = 298 mm; l = 150 mm; h = 9,0 mm; povrch matný; pro interiér i exteriér</t>
  </si>
  <si>
    <t>balkón : 4,76/0,3</t>
  </si>
  <si>
    <t>na celé kusy : 0,13333</t>
  </si>
  <si>
    <t>oplechování podstřešní římsy v pásu po nástřešní žlab : (8,39+5,05+4,75+0,8+6,17)*0,5</t>
  </si>
  <si>
    <t>zábradlí balkónu : (4,76+2*1,19-0,35-0,8)*1,15</t>
  </si>
  <si>
    <t>zábradlí terasy : 4,5*1,2</t>
  </si>
  <si>
    <t>Odkaz na mn. položky pořadí 93 : 24,86850</t>
  </si>
  <si>
    <t xml:space="preserve">nové mříže oken a dveří v 1PP : </t>
  </si>
  <si>
    <t>Odkaz na mn. položky pořadí 81 : 3,14340</t>
  </si>
  <si>
    <t>Odkaz na mn. položky pořadí 4 : 13,62095</t>
  </si>
  <si>
    <t>650111611R00</t>
  </si>
  <si>
    <t>Oplechování stěn vlnitým plechem, nýtované Montáž svodového vodiče D do 10 mm včetně podpěr</t>
  </si>
  <si>
    <t>M43</t>
  </si>
  <si>
    <t>POL1_9</t>
  </si>
  <si>
    <t>JV : 16,0</t>
  </si>
  <si>
    <t>650111761R00</t>
  </si>
  <si>
    <t>Oplechování stěn vlnitým plechem, nýtované Montáž ochran. úhelníku / trubky s držáky do zdiva</t>
  </si>
  <si>
    <t>JV : 1</t>
  </si>
  <si>
    <t>650811112R00</t>
  </si>
  <si>
    <t>Vytrhání dlažby z pískového podkladu Demontáž vodiče svodového do D 10 mm vč. podpěr</t>
  </si>
  <si>
    <t>M46</t>
  </si>
  <si>
    <t>Rozebrání dlažby ručně, vytřídění kostek s odhozem na hromady nebo naložení na dopravní prostředek, očištění kostek nebo dlaždic.</t>
  </si>
  <si>
    <t>Odkaz na mn. položky pořadí 98 : 16,00000</t>
  </si>
  <si>
    <t>M65-002</t>
  </si>
  <si>
    <t>D+M odvětracího potrubí DN 150 vč. axiálního ventilátoru 30 W, 350 m3/hod, v int. plast. mřížka-bílá, v ext. kov. mřížka s žaluzií-černá</t>
  </si>
  <si>
    <t>JZ : 3</t>
  </si>
  <si>
    <t>demontáž elektromechanických ventilátorů vč. odstranění : 1*2,0</t>
  </si>
  <si>
    <t>napojení nových ventilátorů na rozvody ELE vč. prodloužení/zkrácení a plastových lišt : 3*2,0</t>
  </si>
  <si>
    <t>905      R01</t>
  </si>
  <si>
    <t>Hzs-revize provoz.souboru a st.obj., Revize</t>
  </si>
  <si>
    <t>revize hromosvodu : 5</t>
  </si>
  <si>
    <t>15615240R</t>
  </si>
  <si>
    <t>drát ocelový; pozink.; pr. 8,00 mm; jak. 11 343</t>
  </si>
  <si>
    <t xml:space="preserve">VČETNĚ SPOJOVACÍ FeZn SVORKY 40/40 MM PRO NAPOJENÍ NA STŘEŠNÍ ČÁST : </t>
  </si>
  <si>
    <t>Odkaz na mn. položky pořadí 98 : 16,00000*0,4</t>
  </si>
  <si>
    <t>35441450R</t>
  </si>
  <si>
    <t>podpěra vedení do zdiva; provedení plast; délka 55 mm</t>
  </si>
  <si>
    <t xml:space="preserve">po 2,5 m : </t>
  </si>
  <si>
    <t>JV : 16,0/2,5</t>
  </si>
  <si>
    <t>zaokr. : 0,6</t>
  </si>
  <si>
    <t>35441830R</t>
  </si>
  <si>
    <t>úhelník ochranný; l = 2 000 mm</t>
  </si>
  <si>
    <t xml:space="preserve">VČETNĚ ZKUŠEBNÍ SVORKY : </t>
  </si>
  <si>
    <t>35441840R</t>
  </si>
  <si>
    <t>držák ochranného úhelníku do zdiva; provedení Fe/Zn; délka 250 mm</t>
  </si>
  <si>
    <t>JV : 2</t>
  </si>
  <si>
    <t>zadění otvoru pro odvětrání prostoru bývalého vstupu v JZ fasádě : 1</t>
  </si>
  <si>
    <t>T09 : 2*1*(0,96+2*0,55)</t>
  </si>
  <si>
    <t>T13 : 2*2*(1,12+2*1,58)</t>
  </si>
  <si>
    <t>T24 : 2*1*(1,4+2*2,35)</t>
  </si>
  <si>
    <t>T08 : (1,25+2*1,5)*0,59*0,5</t>
  </si>
  <si>
    <t>T09 : (0,96+2*0,55)*0,59*0,5</t>
  </si>
  <si>
    <t>T13 : 2*(1,12+2*1,58)*0,36*0,5</t>
  </si>
  <si>
    <t>T24 : (1,4+2*2,35)*0,36*0,5</t>
  </si>
  <si>
    <t>T09 : 0,96*0,55</t>
  </si>
  <si>
    <t>T13 : 2*1,12*1,58</t>
  </si>
  <si>
    <t>T24 : 1,4*2,35</t>
  </si>
  <si>
    <t>plocha viz D.1.1.19 : 59,96</t>
  </si>
  <si>
    <t>622421146R00</t>
  </si>
  <si>
    <t xml:space="preserve">Omítky vnější stěn vápenné nebo vápenocementové štukové,  , složitost 5 </t>
  </si>
  <si>
    <t xml:space="preserve">Doplnění bosáží v boční části JV fasády (roh směrem do ulice k tělocvičně) : </t>
  </si>
  <si>
    <t xml:space="preserve">Vzhled bosáží stejný jako v rohu hlavní budovy : </t>
  </si>
  <si>
    <t>plocha viz D.1.1.19 : 1,8</t>
  </si>
  <si>
    <t>T09 : (0,96+2*0,55)*0,1</t>
  </si>
  <si>
    <t>T13 : 2*(1,12+2*1,58)*0,1</t>
  </si>
  <si>
    <t>T24 : (1,4+2*2,35)*0,3</t>
  </si>
  <si>
    <t>plocha viz D.1.1.19 a D.1.1.20 : 52,92+23,22</t>
  </si>
  <si>
    <t>Odkaz na mn. položky pořadí 7 : 3,31700</t>
  </si>
  <si>
    <t>Odkaz na mn. položky pořadí 5 : 59,96000</t>
  </si>
  <si>
    <t xml:space="preserve">doplnění bosáže JV roh : </t>
  </si>
  <si>
    <t>Odkaz na mn. položky pořadí 6 : 1,80000</t>
  </si>
  <si>
    <t>Odkaz na mn. položky pořadí 8 : 76,14000</t>
  </si>
  <si>
    <t>Odkaz na mn. položky pořadí 7 : 3,31700*0,5</t>
  </si>
  <si>
    <t>Odkaz na mn. položky pořadí 8 : 76,14000*0,35</t>
  </si>
  <si>
    <t>(3,0+1,92)*(17,6-1,8)</t>
  </si>
  <si>
    <t>8,785*(8,87-1,8)</t>
  </si>
  <si>
    <t>(3,27+8,785)*(4,8-1,8)</t>
  </si>
  <si>
    <t>2,0*(6,19-1,8)</t>
  </si>
  <si>
    <t>Odkaz na mn. položky pořadí 15 : 184,79095*2</t>
  </si>
  <si>
    <t>Odkaz na mn. položky pořadí 15 : 184,79095</t>
  </si>
  <si>
    <t>Příplatek za montáž a demontáž lešení nad střechou tělocvičny</t>
  </si>
  <si>
    <t>T13 : 2*2</t>
  </si>
  <si>
    <t>T24 : 2</t>
  </si>
  <si>
    <t>T09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</si>
  <si>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</si>
  <si>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</si>
  <si>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T13 : 2*1,12</t>
  </si>
  <si>
    <t>T09 : 0,96</t>
  </si>
  <si>
    <t>Odkaz na mn. položky pořadí 3 : 4,50025*2</t>
  </si>
  <si>
    <t xml:space="preserve">doplnění bosáží v boční části JV fasády (roh směrem do ulice k tělocvičně) : </t>
  </si>
  <si>
    <t>plocha viz D.1.1.19 a D.1.1.20 : 1,24+1,15</t>
  </si>
  <si>
    <t>728415811R00</t>
  </si>
  <si>
    <t>Demontáž větrací nebo ventilační mřížky do průřezu 0,04 m2</t>
  </si>
  <si>
    <t>800-728</t>
  </si>
  <si>
    <t>JZ : 1</t>
  </si>
  <si>
    <t>K19 : 16,65</t>
  </si>
  <si>
    <t>764812640RT2</t>
  </si>
  <si>
    <t>Oplechování  říms, z lakovaného pozinkovaného plechu, rš 250 mm, dodávka + montáž lepením</t>
  </si>
  <si>
    <t>K28 : 12,36</t>
  </si>
  <si>
    <t>K23 : 17,3</t>
  </si>
  <si>
    <t>K29 : 8,5</t>
  </si>
  <si>
    <t>764816122RT2</t>
  </si>
  <si>
    <t>Oplechování parapetů včetně rohů, lepené lepidlem, z lakovaného pozinkovaného plechu, rš 225 mm, dodávka a montáž</t>
  </si>
  <si>
    <t>K14 : 0,96</t>
  </si>
  <si>
    <t>K07 : 1,29</t>
  </si>
  <si>
    <t>K08 : 2*1,36</t>
  </si>
  <si>
    <t>Odkaz na mn. položky pořadí 44 : 4,01000</t>
  </si>
  <si>
    <t>Hodnota z bývalého odkazu. : 0</t>
  </si>
  <si>
    <t>Odkaz na mn. položky pořadí 43 : 0,96000</t>
  </si>
  <si>
    <t>Odkaz na mn. položky pořadí 39 : 16,65000</t>
  </si>
  <si>
    <t>Odkaz na mn. položky pořadí 40 : 12,36000</t>
  </si>
  <si>
    <t>Odkaz na mn. položky pořadí 41 : 17,30000</t>
  </si>
  <si>
    <t>Odkaz na mn. položky pořadí 42 : 8,50000</t>
  </si>
  <si>
    <t>766/T09</t>
  </si>
  <si>
    <t>D+M dřev.jednokř.okna,960/550mm, borovice,iz.2sklo,fixní, vč. dř.vnitř.parapetu, bílé, podrobněji viz Výpis truhlářských výrobků</t>
  </si>
  <si>
    <t>766/T13</t>
  </si>
  <si>
    <t>D+M dřev.dvoukř.kastl.okna s nadsv.,1120/1580mm, borovice,sklo+iz.2sklo, vč. dř.vnitř.parapetu, bílé, podrobněji viz Výpis truhlářských výrobků</t>
  </si>
  <si>
    <t>766/T24</t>
  </si>
  <si>
    <t>D+M dřev.dvoukř.dveří,1400/2350mm,borovice,iz.2sklo,bílé,klika,zámek, podrobněji viz Výpis truhlářských výrobků</t>
  </si>
  <si>
    <t>Odkaz na mn. položky pořadí 56 : 65,31000*0,001</t>
  </si>
  <si>
    <t>oplechování podstřešní římsy v pásu po nástřešní žlab : 10,86*0,5</t>
  </si>
  <si>
    <t>Odkaz na mn. položky pořadí 59 : 5,43000</t>
  </si>
  <si>
    <t>Odkaz na mn. položky pořadí 55 : 1,87500</t>
  </si>
  <si>
    <t>Odkaz na mn. položky pořadí 3 : 4,50025</t>
  </si>
  <si>
    <t>JV : 6,1+4,5+1,7+6,1</t>
  </si>
  <si>
    <t>JZ : 4,5</t>
  </si>
  <si>
    <t>Odkaz na mn. položky pořadí 64 : 22,90000</t>
  </si>
  <si>
    <t>demontáž elektromechanických ventilátorů vč. odstranění : 5*2,0</t>
  </si>
  <si>
    <t>Odkaz na mn. položky pořadí 64 : 22,90000*0,4</t>
  </si>
  <si>
    <t>JV : (6,1+4,5+1,7+6,1)/2,5</t>
  </si>
  <si>
    <t>JZ : 4,5/2,5</t>
  </si>
  <si>
    <t xml:space="preserve">zaokr. : </t>
  </si>
  <si>
    <t>0,84</t>
  </si>
  <si>
    <t>JZ : 2</t>
  </si>
  <si>
    <t>lešení vč. oplocení (š x d) : 2,0*2,5*90</t>
  </si>
  <si>
    <t xml:space="preserve">z interiéru : </t>
  </si>
  <si>
    <t>T04 : 6*(0,81+2*0,39)</t>
  </si>
  <si>
    <t>T05 : (0,56+2*0,39)</t>
  </si>
  <si>
    <t>T25 : (0,81+2*0,39)</t>
  </si>
  <si>
    <t>T04 : 6*(0,81+2*0,39)*0,59*0,5</t>
  </si>
  <si>
    <t>T05 : (0,56+2*0,39)*0,79*0,5</t>
  </si>
  <si>
    <t>T25 : (0,81+2*0,39)*0,79*0,5</t>
  </si>
  <si>
    <t>T04 : 6*0,81*0,39</t>
  </si>
  <si>
    <t>T05 : 0,56*0,39</t>
  </si>
  <si>
    <t>T25 : 0,81*0,39</t>
  </si>
  <si>
    <t>perforované plechy v oknech v 1PP do ulice : 4*2,0</t>
  </si>
  <si>
    <t>T04 : 5</t>
  </si>
  <si>
    <t>T25 : 1</t>
  </si>
  <si>
    <t>T04 : 5*0,81*0,39</t>
  </si>
  <si>
    <t>968083001R00</t>
  </si>
  <si>
    <t>Vybourání plastových výplní otvorů oken, do 1 m2</t>
  </si>
  <si>
    <t>T04 : 0,81*0,39</t>
  </si>
  <si>
    <t>Odkaz na mn. položky pořadí 2 : 3,97165*2</t>
  </si>
  <si>
    <t>766/T04</t>
  </si>
  <si>
    <t>D+M dřev.jednokř.okna,810/390mm, borovice,iz.2sklo, výklopné, bílé, podrobněji viz Výpis truhlářských výrobků</t>
  </si>
  <si>
    <t>1PP : 6</t>
  </si>
  <si>
    <t>766/T05</t>
  </si>
  <si>
    <t>D+M dřev.jednokř.okna,560/390mm, borovice,iz.2sklo, výklopné, bílé, podrobněji viz Výpis truhlářských výrobků</t>
  </si>
  <si>
    <t>766/T25</t>
  </si>
  <si>
    <t>D+M dřev.jednokř.okna,810/390mm, borovice,iz.2sklo, výklopné, bílé, z 1/2 otvor pro odvětr.kotelny, podrobněji viz Výpis truhlářských výrobků</t>
  </si>
  <si>
    <t>Z02 : 7*0,81*0,39</t>
  </si>
  <si>
    <t>Z03 : 0,56*0,39</t>
  </si>
  <si>
    <t>Z02 : 7*(2*0,81+5*0,29+4*0,1)*3,14</t>
  </si>
  <si>
    <t>Z03 : (2*0,56+3*0,29)*3,14</t>
  </si>
  <si>
    <t>Odkaz na mn. položky pořadí 14 : 82,52000*0,001</t>
  </si>
  <si>
    <t>Odkaz na mn. položky pořadí 13 : 2,42970</t>
  </si>
  <si>
    <t>Odkaz na mn. položky pořadí 2 : 3,97165</t>
  </si>
  <si>
    <t>výrobní dokumentace všech měněných oken (viz PD) : 1</t>
  </si>
  <si>
    <t>Odkaz na mn. položky pořadí 1 : 36,16500*2</t>
  </si>
  <si>
    <t>Odkaz na mn. položky pořadí 1 : 36,16500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</si>
  <si>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</si>
  <si>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</si>
  <si>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800-762</t>
  </si>
  <si>
    <t xml:space="preserve">střecha nad původním vstupem : </t>
  </si>
  <si>
    <t>krokve 120/160 mm : 20,0</t>
  </si>
  <si>
    <t>762331814R00</t>
  </si>
  <si>
    <t>Demontáž vázaných konstrukcí krovů z hranolů, hranolků, fošen, průřezové plochy přes 288 do 450 cm2</t>
  </si>
  <si>
    <t>Odkaz na mn. položky pořadí 8 : 20,00000</t>
  </si>
  <si>
    <t>762342202RT4</t>
  </si>
  <si>
    <t>Montáž laťování střech o sklonu do 60° při vzdálenost latí do 220 mm, včetně dodávky latí 40/60 mm</t>
  </si>
  <si>
    <t>půdorys plocha střechy/cos 45° : (8,785*3,22)/cosx(45)</t>
  </si>
  <si>
    <t>762342204R00</t>
  </si>
  <si>
    <t>Montáž kontralatí přibitím, bez dodávky řeziva</t>
  </si>
  <si>
    <t>Odkaz na mn. položky pořadí 10 : 40,00485</t>
  </si>
  <si>
    <t>762342811R00</t>
  </si>
  <si>
    <t>Demontáž bednění a laťování laťování střech o sklonu do 60 stupňů včetně všech nadstřešních konstrukcí rozteč latí do 22 cm</t>
  </si>
  <si>
    <t>762395000R00</t>
  </si>
  <si>
    <t>Spojovací a ochranné prostředky svory, prkna, hřebíky, pásová ocel, vruty, impregnace</t>
  </si>
  <si>
    <t>krokve 120/160 mm : 0,12*0,16*20,0</t>
  </si>
  <si>
    <t>latě 60/40 mm : (3,9/0,22)*0,06*0,04*(2*1,8+5,3)</t>
  </si>
  <si>
    <t>kontralatě 60/40 mm : 10*0,06*0,04*3,9</t>
  </si>
  <si>
    <t>762911111R00</t>
  </si>
  <si>
    <t xml:space="preserve">Impregnace řeziva máčením, ochrana proti dřevokazným houbám, plísním a dřevokaznému hmyzu </t>
  </si>
  <si>
    <t>krokve 120/160 mm : (2*0,12+2*0,16)*20,0</t>
  </si>
  <si>
    <t>latě 60/40 mm : (3,9/0,22)*(2*0,06+2*0,04)*(2*1,8+5,3)</t>
  </si>
  <si>
    <t>kontralatě 60/40 mm : 10*(2*0,06+2*0,04)*3,9</t>
  </si>
  <si>
    <t>60596002R</t>
  </si>
  <si>
    <t>hranol</t>
  </si>
  <si>
    <t>998762202R00</t>
  </si>
  <si>
    <t>Přesun hmot pro konstrukce tesařské v objektech výšky do 12 m</t>
  </si>
  <si>
    <t>764815304R00</t>
  </si>
  <si>
    <t>Žlaby nadřímsové čtyhranné, z lakovaného pozinkovaného plechu, rš 800 mm, dodávka a montáž</t>
  </si>
  <si>
    <t xml:space="preserve">DODÁVKA VČ. KOTEVNÍCH PRVKŮ A PROFILŮ : </t>
  </si>
  <si>
    <t>K27 : 15,0</t>
  </si>
  <si>
    <t>764775307R00</t>
  </si>
  <si>
    <t>Ostatní prvky ke střechám ochranná mřížka proti ptákům šířky 125 mm,  ,  , dodávka a montáž</t>
  </si>
  <si>
    <t>včetně spojovacích prostředků.</t>
  </si>
  <si>
    <t>Odkaz na mn. položky pořadí 17 : 15,00000</t>
  </si>
  <si>
    <t>764353860R00</t>
  </si>
  <si>
    <t>Demontáž žlabů nadřímsových čtyřhranných v lůžku, rš 800 mm, sklonu do 30°</t>
  </si>
  <si>
    <t>998764202R00</t>
  </si>
  <si>
    <t>Přesun hmot pro konstrukce klempířské v objektech výšky do 12 m</t>
  </si>
  <si>
    <t>765312870R00</t>
  </si>
  <si>
    <t>Demontáž pálené krytiny z tašek drážkových, s tvrdou maltou, do suti</t>
  </si>
  <si>
    <t>765311512RT1</t>
  </si>
  <si>
    <t>Krytina pálená střech jednoduchých z bobrovek, šupinové kladení, uložení do malty, povrchová úprava režná, segmentový řez tašek</t>
  </si>
  <si>
    <t>Dodávka a montáž tašky základní, poloviční, hřebenové a okapové ( segmentový řez tašek ) včetně pokrývačské malty.</t>
  </si>
  <si>
    <t>765311544R00</t>
  </si>
  <si>
    <t>Nároží ke krytině z bobrovek, z hřebenáčů č. 1, kladených do malty ze suché směsi</t>
  </si>
  <si>
    <t>Dodávka a montáž hřebenáče nosového, ukončení hřebenáče spodní, držáku latě nároží, nárožní latě 80x40 mm včetně spojovacích prostředků a pokrývačské malty.</t>
  </si>
  <si>
    <t>střecha nad původním vstupem : 2*4,2</t>
  </si>
  <si>
    <t>765799311RK3</t>
  </si>
  <si>
    <t>Fólie parotěsné, difúzní a vodotěsné Fólie podstřešní difuzní na krokve, s přelepením spojů</t>
  </si>
  <si>
    <t>Dodávka a montáž fólie, spojovací pásky včetně spojovacích prostředků.</t>
  </si>
  <si>
    <t>998765202R00</t>
  </si>
  <si>
    <t>627452641RT2</t>
  </si>
  <si>
    <t>Oprava spárování zdiva stěn a dlažeb komínového nad střechou_x000D_
 v množství opravované plochy přes 30  do 40 % , cementovou spárovací maltou</t>
  </si>
  <si>
    <t>spárovací hmotou včetně vysekání a vyčištění spár, bez pomocného lešení,</t>
  </si>
  <si>
    <t>nadstřešní části komínů : 1,19*0,48+2,08*0,48+2*(1,19+2,08)/2*1,08</t>
  </si>
  <si>
    <t>1,33*2,17+1,72*2,17+2*(1,33+1,72)/2*0,48</t>
  </si>
  <si>
    <t>1,45*1,08+1,85*1,08+2*(1,45+1,85)/2*0,48</t>
  </si>
  <si>
    <t>1,83*1,46+2,23*1,46+2*(1,83+2,23)/2*0,88</t>
  </si>
  <si>
    <t>1,34*0,48+3,32*0,48+2*(1,34+3,32)/2*0,48</t>
  </si>
  <si>
    <t>944946111RT2</t>
  </si>
  <si>
    <t>Ochrana před propadem suti na lešových podlahách z geotextilie, včetně dodávky textílie, 500 g/m2</t>
  </si>
  <si>
    <t>odhad 6 m2/komín : 5*6,0</t>
  </si>
  <si>
    <t>944946811R00</t>
  </si>
  <si>
    <t>Odstranění ochrany proti propadání suti z lešeňových podlah z geotextilie</t>
  </si>
  <si>
    <t>Odkaz na mn. položky pořadí 2 : 30,00000</t>
  </si>
  <si>
    <t>945931101R00</t>
  </si>
  <si>
    <t>Zřízení horolezeckého úvazu pro práci ve výškách</t>
  </si>
  <si>
    <t>při opravách vnějších plášťů budov horolezeckým způsobem,</t>
  </si>
  <si>
    <t>počet komínů : 5</t>
  </si>
  <si>
    <t>978023471R00</t>
  </si>
  <si>
    <t>Vysekání, vyškrábání a vyčištění spár zdiva cihelného_x000D_
 komínového nad střechou</t>
  </si>
  <si>
    <t xml:space="preserve">nadstřešní části komínů (40 % plochy) : </t>
  </si>
  <si>
    <t>Odkaz na mn. položky pořadí 1 : 32,30570*0,4</t>
  </si>
  <si>
    <t xml:space="preserve">úprava oplechování komínů : </t>
  </si>
  <si>
    <t>5 ks, ks á 2 hod : 5*2,0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</si>
</sst>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TZ9F3RKrZVlJB1GmX+FIYI+ca1iCIFzwykVCHJ8TPA4QErQl6b+aU9bPnwwefr9ifmH/Ditxc8pQzL+WqUHhWQ==" saltValue="4udr8YvBqaIQeDwOI/Bxe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3" customWidth="1"/>
    <col min="8" max="8" width="11.8554687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SUMIF(F57:F81,A16,I57:I81)+SUMIF(F57:F81,"PSU",I57:I81)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SUMIF(F57:F81,A17,I57:I81)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SUMIF(F57:F81,A18,I57:I81)</f>
        <v>0</v>
      </c>
      <c r="J18" s="85"/>
    </row>
    <row r="19" spans="1:10" ht="23.25" customHeight="1" x14ac:dyDescent="0.2">
      <c r="A19" s="194" t="s">
        <v>116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SUMIF(F57:F81,A19,I57:I81)</f>
        <v>0</v>
      </c>
      <c r="J19" s="85"/>
    </row>
    <row r="20" spans="1:10" ht="23.25" customHeight="1" x14ac:dyDescent="0.2">
      <c r="A20" s="194" t="s">
        <v>117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SUMIF(F57:F81,A20,I57:I81)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'SO 01 01 Pol'!AE269+'SO 01 02 Pol'!AE279+'SO 01 03 Pol'!AE256+'SO 01 04 Pol'!AE480+'SO 01 05 Pol'!AE321+'SO 01 06 Pol'!AE118+'SO 01 07 Pol'!AE122+'SO 01 08 Pol'!AE64</f>
        <v>0</v>
      </c>
      <c r="G39" s="148">
        <f>'SO 01 01 Pol'!AF269+'SO 01 02 Pol'!AF279+'SO 01 03 Pol'!AF256+'SO 01 04 Pol'!AF480+'SO 01 05 Pol'!AF321+'SO 01 06 Pol'!AF118+'SO 01 07 Pol'!AF122+'SO 01 08 Pol'!AF64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47</v>
      </c>
      <c r="C41" s="152" t="s">
        <v>48</v>
      </c>
      <c r="D41" s="152"/>
      <c r="E41" s="152"/>
      <c r="F41" s="153">
        <f>'SO 01 01 Pol'!AE269+'SO 01 02 Pol'!AE279+'SO 01 03 Pol'!AE256+'SO 01 04 Pol'!AE480+'SO 01 05 Pol'!AE321+'SO 01 06 Pol'!AE118+'SO 01 07 Pol'!AE122+'SO 01 08 Pol'!AE64</f>
        <v>0</v>
      </c>
      <c r="G41" s="154">
        <f>'SO 01 01 Pol'!AF269+'SO 01 02 Pol'!AF279+'SO 01 03 Pol'!AF256+'SO 01 04 Pol'!AF480+'SO 01 05 Pol'!AF321+'SO 01 06 Pol'!AF118+'SO 01 07 Pol'!AF122+'SO 01 08 Pol'!AF64</f>
        <v>0</v>
      </c>
      <c r="H41" s="154">
        <f>(F41*SazbaDPH1/100)+(G41*SazbaDPH2/100)</f>
        <v>0</v>
      </c>
      <c r="I41" s="154">
        <f>F41+G41+H41</f>
        <v>0</v>
      </c>
      <c r="J41" s="155" t="str">
        <f>IF(_xlfn.SINGLE(CenaCelkemVypocet)=0,"",I41/_xlfn.SINGLE(CenaCelkemVypocet)*100)</f>
        <v/>
      </c>
    </row>
    <row r="42" spans="1:10" ht="25.5" customHeight="1" x14ac:dyDescent="0.2">
      <c r="A42" s="135">
        <v>3</v>
      </c>
      <c r="B42" s="156" t="s">
        <v>49</v>
      </c>
      <c r="C42" s="146" t="s">
        <v>50</v>
      </c>
      <c r="D42" s="146"/>
      <c r="E42" s="146"/>
      <c r="F42" s="157">
        <f>'SO 01 01 Pol'!AE269</f>
        <v>0</v>
      </c>
      <c r="G42" s="149">
        <f>'SO 01 01 Pol'!AF269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52</v>
      </c>
      <c r="D43" s="146"/>
      <c r="E43" s="146"/>
      <c r="F43" s="157">
        <f>'SO 01 02 Pol'!AE279</f>
        <v>0</v>
      </c>
      <c r="G43" s="149">
        <f>'SO 01 02 Pol'!AF279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>
        <v>3</v>
      </c>
      <c r="B44" s="156" t="s">
        <v>53</v>
      </c>
      <c r="C44" s="146" t="s">
        <v>54</v>
      </c>
      <c r="D44" s="146"/>
      <c r="E44" s="146"/>
      <c r="F44" s="157">
        <f>'SO 01 03 Pol'!AE256</f>
        <v>0</v>
      </c>
      <c r="G44" s="149">
        <f>'SO 01 03 Pol'!AF256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">
      <c r="A45" s="135">
        <v>3</v>
      </c>
      <c r="B45" s="156" t="s">
        <v>55</v>
      </c>
      <c r="C45" s="146" t="s">
        <v>56</v>
      </c>
      <c r="D45" s="146"/>
      <c r="E45" s="146"/>
      <c r="F45" s="157">
        <f>'SO 01 04 Pol'!AE480</f>
        <v>0</v>
      </c>
      <c r="G45" s="149">
        <f>'SO 01 04 Pol'!AF480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">
      <c r="A46" s="135">
        <v>3</v>
      </c>
      <c r="B46" s="156" t="s">
        <v>57</v>
      </c>
      <c r="C46" s="146" t="s">
        <v>58</v>
      </c>
      <c r="D46" s="146"/>
      <c r="E46" s="146"/>
      <c r="F46" s="157">
        <f>'SO 01 05 Pol'!AE321</f>
        <v>0</v>
      </c>
      <c r="G46" s="149">
        <f>'SO 01 05 Pol'!AF321</f>
        <v>0</v>
      </c>
      <c r="H46" s="149">
        <f>(F46*SazbaDPH1/100)+(G46*SazbaDPH2/100)</f>
        <v>0</v>
      </c>
      <c r="I46" s="149">
        <f>F46+G46+H46</f>
        <v>0</v>
      </c>
      <c r="J46" s="150" t="str">
        <f>IF(_xlfn.SINGLE(CenaCelkemVypocet)=0,"",I46/_xlfn.SINGLE(CenaCelkemVypocet)*100)</f>
        <v/>
      </c>
    </row>
    <row r="47" spans="1:10" ht="25.5" customHeight="1" x14ac:dyDescent="0.2">
      <c r="A47" s="135">
        <v>3</v>
      </c>
      <c r="B47" s="156" t="s">
        <v>59</v>
      </c>
      <c r="C47" s="146" t="s">
        <v>60</v>
      </c>
      <c r="D47" s="146"/>
      <c r="E47" s="146"/>
      <c r="F47" s="157">
        <f>'SO 01 06 Pol'!AE118</f>
        <v>0</v>
      </c>
      <c r="G47" s="149">
        <f>'SO 01 06 Pol'!AF118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">
      <c r="A48" s="135">
        <v>3</v>
      </c>
      <c r="B48" s="156" t="s">
        <v>61</v>
      </c>
      <c r="C48" s="146" t="s">
        <v>62</v>
      </c>
      <c r="D48" s="146"/>
      <c r="E48" s="146"/>
      <c r="F48" s="157">
        <f>'SO 01 07 Pol'!AE122</f>
        <v>0</v>
      </c>
      <c r="G48" s="149">
        <f>'SO 01 07 Pol'!AF122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10" ht="25.5" customHeight="1" x14ac:dyDescent="0.2">
      <c r="A49" s="135">
        <v>3</v>
      </c>
      <c r="B49" s="156" t="s">
        <v>63</v>
      </c>
      <c r="C49" s="146" t="s">
        <v>64</v>
      </c>
      <c r="D49" s="146"/>
      <c r="E49" s="146"/>
      <c r="F49" s="157">
        <f>'SO 01 08 Pol'!AE64</f>
        <v>0</v>
      </c>
      <c r="G49" s="149">
        <f>'SO 01 08 Pol'!AF64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">
      <c r="A50" s="135"/>
      <c r="B50" s="158" t="s">
        <v>65</v>
      </c>
      <c r="C50" s="159"/>
      <c r="D50" s="159"/>
      <c r="E50" s="160"/>
      <c r="F50" s="161">
        <f>SUMIF(A39:A49,"=1",F39:F49)</f>
        <v>0</v>
      </c>
      <c r="G50" s="162">
        <f>SUMIF(A39:A49,"=1",G39:G49)</f>
        <v>0</v>
      </c>
      <c r="H50" s="162">
        <f>SUMIF(A39:A49,"=1",H39:H49)</f>
        <v>0</v>
      </c>
      <c r="I50" s="162">
        <f>SUMIF(A39:A49,"=1",I39:I49)</f>
        <v>0</v>
      </c>
      <c r="J50" s="163">
        <f>SUMIF(A39:A49,"=1",J39:J49)</f>
        <v>0</v>
      </c>
    </row>
    <row r="54" spans="1:10" ht="15.75" x14ac:dyDescent="0.25">
      <c r="B54" s="174" t="s">
        <v>67</v>
      </c>
    </row>
    <row r="56" spans="1:10" ht="25.5" customHeight="1" x14ac:dyDescent="0.2">
      <c r="A56" s="176"/>
      <c r="B56" s="179" t="s">
        <v>17</v>
      </c>
      <c r="C56" s="179" t="s">
        <v>5</v>
      </c>
      <c r="D56" s="180"/>
      <c r="E56" s="180"/>
      <c r="F56" s="181" t="s">
        <v>68</v>
      </c>
      <c r="G56" s="181"/>
      <c r="H56" s="181"/>
      <c r="I56" s="181" t="s">
        <v>29</v>
      </c>
      <c r="J56" s="181" t="s">
        <v>0</v>
      </c>
    </row>
    <row r="57" spans="1:10" ht="36.75" customHeight="1" x14ac:dyDescent="0.2">
      <c r="A57" s="177"/>
      <c r="B57" s="182" t="s">
        <v>69</v>
      </c>
      <c r="C57" s="183" t="s">
        <v>70</v>
      </c>
      <c r="D57" s="184"/>
      <c r="E57" s="184"/>
      <c r="F57" s="190" t="s">
        <v>24</v>
      </c>
      <c r="G57" s="191"/>
      <c r="H57" s="191"/>
      <c r="I57" s="191">
        <f>'SO 01 03 Pol'!G8+'SO 01 04 Pol'!G8+'SO 01 05 Pol'!G8</f>
        <v>0</v>
      </c>
      <c r="J57" s="188" t="str">
        <f>IF(I82=0,"",I57/I82*100)</f>
        <v/>
      </c>
    </row>
    <row r="58" spans="1:10" ht="36.75" customHeight="1" x14ac:dyDescent="0.2">
      <c r="A58" s="177"/>
      <c r="B58" s="182" t="s">
        <v>71</v>
      </c>
      <c r="C58" s="183" t="s">
        <v>72</v>
      </c>
      <c r="D58" s="184"/>
      <c r="E58" s="184"/>
      <c r="F58" s="190" t="s">
        <v>24</v>
      </c>
      <c r="G58" s="191"/>
      <c r="H58" s="191"/>
      <c r="I58" s="191">
        <f>'SO 01 03 Pol'!G12+'SO 01 04 Pol'!G12</f>
        <v>0</v>
      </c>
      <c r="J58" s="188" t="str">
        <f>IF(I82=0,"",I58/I82*100)</f>
        <v/>
      </c>
    </row>
    <row r="59" spans="1:10" ht="36.75" customHeight="1" x14ac:dyDescent="0.2">
      <c r="A59" s="177"/>
      <c r="B59" s="182" t="s">
        <v>73</v>
      </c>
      <c r="C59" s="183" t="s">
        <v>74</v>
      </c>
      <c r="D59" s="184"/>
      <c r="E59" s="184"/>
      <c r="F59" s="190" t="s">
        <v>24</v>
      </c>
      <c r="G59" s="191"/>
      <c r="H59" s="191"/>
      <c r="I59" s="191">
        <f>'SO 01 01 Pol'!G8+'SO 01 02 Pol'!G8+'SO 01 03 Pol'!G16+'SO 01 04 Pol'!G16+'SO 01 05 Pol'!G12+'SO 01 06 Pol'!G8</f>
        <v>0</v>
      </c>
      <c r="J59" s="188" t="str">
        <f>IF(I82=0,"",I59/I82*100)</f>
        <v/>
      </c>
    </row>
    <row r="60" spans="1:10" ht="36.75" customHeight="1" x14ac:dyDescent="0.2">
      <c r="A60" s="177"/>
      <c r="B60" s="182" t="s">
        <v>75</v>
      </c>
      <c r="C60" s="183" t="s">
        <v>76</v>
      </c>
      <c r="D60" s="184"/>
      <c r="E60" s="184"/>
      <c r="F60" s="190" t="s">
        <v>24</v>
      </c>
      <c r="G60" s="191"/>
      <c r="H60" s="191"/>
      <c r="I60" s="191">
        <f>'SO 01 01 Pol'!G16+'SO 01 02 Pol'!G15+'SO 01 03 Pol'!G20+'SO 01 04 Pol'!G32+'SO 01 05 Pol'!G19+'SO 01 06 Pol'!G14</f>
        <v>0</v>
      </c>
      <c r="J60" s="188" t="str">
        <f>IF(I82=0,"",I60/I82*100)</f>
        <v/>
      </c>
    </row>
    <row r="61" spans="1:10" ht="36.75" customHeight="1" x14ac:dyDescent="0.2">
      <c r="A61" s="177"/>
      <c r="B61" s="182" t="s">
        <v>77</v>
      </c>
      <c r="C61" s="183" t="s">
        <v>78</v>
      </c>
      <c r="D61" s="184"/>
      <c r="E61" s="184"/>
      <c r="F61" s="190" t="s">
        <v>24</v>
      </c>
      <c r="G61" s="191"/>
      <c r="H61" s="191"/>
      <c r="I61" s="191">
        <f>'SO 01 01 Pol'!G28+'SO 01 02 Pol'!G26+'SO 01 03 Pol'!G25+'SO 01 04 Pol'!G50+'SO 01 05 Pol'!G27+'SO 01 06 Pol'!G21+'SO 01 08 Pol'!G8</f>
        <v>0</v>
      </c>
      <c r="J61" s="188" t="str">
        <f>IF(I82=0,"",I61/I82*100)</f>
        <v/>
      </c>
    </row>
    <row r="62" spans="1:10" ht="36.75" customHeight="1" x14ac:dyDescent="0.2">
      <c r="A62" s="177"/>
      <c r="B62" s="182" t="s">
        <v>79</v>
      </c>
      <c r="C62" s="183" t="s">
        <v>80</v>
      </c>
      <c r="D62" s="184"/>
      <c r="E62" s="184"/>
      <c r="F62" s="190" t="s">
        <v>24</v>
      </c>
      <c r="G62" s="191"/>
      <c r="H62" s="191"/>
      <c r="I62" s="191">
        <f>'SO 01 04 Pol'!G136</f>
        <v>0</v>
      </c>
      <c r="J62" s="188" t="str">
        <f>IF(I82=0,"",I62/I82*100)</f>
        <v/>
      </c>
    </row>
    <row r="63" spans="1:10" ht="36.75" customHeight="1" x14ac:dyDescent="0.2">
      <c r="A63" s="177"/>
      <c r="B63" s="182" t="s">
        <v>81</v>
      </c>
      <c r="C63" s="183" t="s">
        <v>82</v>
      </c>
      <c r="D63" s="184"/>
      <c r="E63" s="184"/>
      <c r="F63" s="190" t="s">
        <v>24</v>
      </c>
      <c r="G63" s="191"/>
      <c r="H63" s="191"/>
      <c r="I63" s="191">
        <f>'SO 01 01 Pol'!G85+'SO 01 02 Pol'!G80+'SO 01 03 Pol'!G77+'SO 01 04 Pol'!G140+'SO 01 05 Pol'!G86+'SO 01 06 Pol'!G30</f>
        <v>0</v>
      </c>
      <c r="J63" s="188" t="str">
        <f>IF(I82=0,"",I63/I82*100)</f>
        <v/>
      </c>
    </row>
    <row r="64" spans="1:10" ht="36.75" customHeight="1" x14ac:dyDescent="0.2">
      <c r="A64" s="177"/>
      <c r="B64" s="182" t="s">
        <v>83</v>
      </c>
      <c r="C64" s="183" t="s">
        <v>84</v>
      </c>
      <c r="D64" s="184"/>
      <c r="E64" s="184"/>
      <c r="F64" s="190" t="s">
        <v>24</v>
      </c>
      <c r="G64" s="191"/>
      <c r="H64" s="191"/>
      <c r="I64" s="191">
        <f>'SO 01 01 Pol'!G88+'SO 01 02 Pol'!G83+'SO 01 03 Pol'!G80+'SO 01 04 Pol'!G143+'SO 01 05 Pol'!G89+'SO 01 07 Pol'!G8+'SO 01 08 Pol'!G16</f>
        <v>0</v>
      </c>
      <c r="J64" s="188" t="str">
        <f>IF(I82=0,"",I64/I82*100)</f>
        <v/>
      </c>
    </row>
    <row r="65" spans="1:10" ht="36.75" customHeight="1" x14ac:dyDescent="0.2">
      <c r="A65" s="177"/>
      <c r="B65" s="182" t="s">
        <v>85</v>
      </c>
      <c r="C65" s="183" t="s">
        <v>86</v>
      </c>
      <c r="D65" s="184"/>
      <c r="E65" s="184"/>
      <c r="F65" s="190" t="s">
        <v>24</v>
      </c>
      <c r="G65" s="191"/>
      <c r="H65" s="191"/>
      <c r="I65" s="191">
        <f>'SO 01 03 Pol'!G104+'SO 01 04 Pol'!G163</f>
        <v>0</v>
      </c>
      <c r="J65" s="188" t="str">
        <f>IF(I82=0,"",I65/I82*100)</f>
        <v/>
      </c>
    </row>
    <row r="66" spans="1:10" ht="36.75" customHeight="1" x14ac:dyDescent="0.2">
      <c r="A66" s="177"/>
      <c r="B66" s="182" t="s">
        <v>87</v>
      </c>
      <c r="C66" s="183" t="s">
        <v>88</v>
      </c>
      <c r="D66" s="184"/>
      <c r="E66" s="184"/>
      <c r="F66" s="190" t="s">
        <v>24</v>
      </c>
      <c r="G66" s="191"/>
      <c r="H66" s="191"/>
      <c r="I66" s="191">
        <f>'SO 01 01 Pol'!G110+'SO 01 02 Pol'!G105+'SO 01 03 Pol'!G107+'SO 01 04 Pol'!G166+'SO 01 05 Pol'!G117+'SO 01 06 Pol'!G33+'SO 01 08 Pol'!G24</f>
        <v>0</v>
      </c>
      <c r="J66" s="188" t="str">
        <f>IF(I82=0,"",I66/I82*100)</f>
        <v/>
      </c>
    </row>
    <row r="67" spans="1:10" ht="36.75" customHeight="1" x14ac:dyDescent="0.2">
      <c r="A67" s="177"/>
      <c r="B67" s="182" t="s">
        <v>89</v>
      </c>
      <c r="C67" s="183" t="s">
        <v>90</v>
      </c>
      <c r="D67" s="184"/>
      <c r="E67" s="184"/>
      <c r="F67" s="190" t="s">
        <v>24</v>
      </c>
      <c r="G67" s="191"/>
      <c r="H67" s="191"/>
      <c r="I67" s="191">
        <f>'SO 01 01 Pol'!G145+'SO 01 02 Pol'!G141+'SO 01 03 Pol'!G132+'SO 01 04 Pol'!G253+'SO 01 05 Pol'!G162+'SO 01 06 Pol'!G47+'SO 01 07 Pol'!G26+'SO 01 08 Pol'!G28</f>
        <v>0</v>
      </c>
      <c r="J67" s="188" t="str">
        <f>IF(I82=0,"",I67/I82*100)</f>
        <v/>
      </c>
    </row>
    <row r="68" spans="1:10" ht="36.75" customHeight="1" x14ac:dyDescent="0.2">
      <c r="A68" s="177"/>
      <c r="B68" s="182" t="s">
        <v>91</v>
      </c>
      <c r="C68" s="183" t="s">
        <v>92</v>
      </c>
      <c r="D68" s="184"/>
      <c r="E68" s="184"/>
      <c r="F68" s="190" t="s">
        <v>25</v>
      </c>
      <c r="G68" s="191"/>
      <c r="H68" s="191"/>
      <c r="I68" s="191">
        <f>'SO 01 04 Pol'!G256</f>
        <v>0</v>
      </c>
      <c r="J68" s="188" t="str">
        <f>IF(I82=0,"",I68/I82*100)</f>
        <v/>
      </c>
    </row>
    <row r="69" spans="1:10" ht="36.75" customHeight="1" x14ac:dyDescent="0.2">
      <c r="A69" s="177"/>
      <c r="B69" s="182" t="s">
        <v>93</v>
      </c>
      <c r="C69" s="183" t="s">
        <v>94</v>
      </c>
      <c r="D69" s="184"/>
      <c r="E69" s="184"/>
      <c r="F69" s="190" t="s">
        <v>25</v>
      </c>
      <c r="G69" s="191"/>
      <c r="H69" s="191"/>
      <c r="I69" s="191">
        <f>'SO 01 03 Pol'!G135</f>
        <v>0</v>
      </c>
      <c r="J69" s="188" t="str">
        <f>IF(I82=0,"",I69/I82*100)</f>
        <v/>
      </c>
    </row>
    <row r="70" spans="1:10" ht="36.75" customHeight="1" x14ac:dyDescent="0.2">
      <c r="A70" s="177"/>
      <c r="B70" s="182" t="s">
        <v>95</v>
      </c>
      <c r="C70" s="183" t="s">
        <v>96</v>
      </c>
      <c r="D70" s="184"/>
      <c r="E70" s="184"/>
      <c r="F70" s="190" t="s">
        <v>25</v>
      </c>
      <c r="G70" s="191"/>
      <c r="H70" s="191"/>
      <c r="I70" s="191">
        <f>'SO 01 07 Pol'!G29</f>
        <v>0</v>
      </c>
      <c r="J70" s="188" t="str">
        <f>IF(I82=0,"",I70/I82*100)</f>
        <v/>
      </c>
    </row>
    <row r="71" spans="1:10" ht="36.75" customHeight="1" x14ac:dyDescent="0.2">
      <c r="A71" s="177"/>
      <c r="B71" s="182" t="s">
        <v>97</v>
      </c>
      <c r="C71" s="183" t="s">
        <v>98</v>
      </c>
      <c r="D71" s="184"/>
      <c r="E71" s="184"/>
      <c r="F71" s="190" t="s">
        <v>25</v>
      </c>
      <c r="G71" s="191"/>
      <c r="H71" s="191"/>
      <c r="I71" s="191">
        <f>'SO 01 01 Pol'!G148+'SO 01 02 Pol'!G144+'SO 01 03 Pol'!G163+'SO 01 04 Pol'!G266+'SO 01 05 Pol'!G165+'SO 01 07 Pol'!G61+'SO 01 08 Pol'!G31</f>
        <v>0</v>
      </c>
      <c r="J71" s="188" t="str">
        <f>IF(I82=0,"",I71/I82*100)</f>
        <v/>
      </c>
    </row>
    <row r="72" spans="1:10" ht="36.75" customHeight="1" x14ac:dyDescent="0.2">
      <c r="A72" s="177"/>
      <c r="B72" s="182" t="s">
        <v>99</v>
      </c>
      <c r="C72" s="183" t="s">
        <v>100</v>
      </c>
      <c r="D72" s="184"/>
      <c r="E72" s="184"/>
      <c r="F72" s="190" t="s">
        <v>25</v>
      </c>
      <c r="G72" s="191"/>
      <c r="H72" s="191"/>
      <c r="I72" s="191">
        <f>'SO 01 03 Pol'!G174+'SO 01 07 Pol'!G73</f>
        <v>0</v>
      </c>
      <c r="J72" s="188" t="str">
        <f>IF(I82=0,"",I72/I82*100)</f>
        <v/>
      </c>
    </row>
    <row r="73" spans="1:10" ht="36.75" customHeight="1" x14ac:dyDescent="0.2">
      <c r="A73" s="177"/>
      <c r="B73" s="182" t="s">
        <v>101</v>
      </c>
      <c r="C73" s="183" t="s">
        <v>102</v>
      </c>
      <c r="D73" s="184"/>
      <c r="E73" s="184"/>
      <c r="F73" s="190" t="s">
        <v>25</v>
      </c>
      <c r="G73" s="191"/>
      <c r="H73" s="191"/>
      <c r="I73" s="191">
        <f>'SO 01 01 Pol'!G182+'SO 01 02 Pol'!G188+'SO 01 03 Pol'!G183+'SO 01 04 Pol'!G319+'SO 01 05 Pol'!G207+'SO 01 06 Pol'!G50</f>
        <v>0</v>
      </c>
      <c r="J73" s="188" t="str">
        <f>IF(I82=0,"",I73/I82*100)</f>
        <v/>
      </c>
    </row>
    <row r="74" spans="1:10" ht="36.75" customHeight="1" x14ac:dyDescent="0.2">
      <c r="A74" s="177"/>
      <c r="B74" s="182" t="s">
        <v>103</v>
      </c>
      <c r="C74" s="183" t="s">
        <v>104</v>
      </c>
      <c r="D74" s="184"/>
      <c r="E74" s="184"/>
      <c r="F74" s="190" t="s">
        <v>25</v>
      </c>
      <c r="G74" s="191"/>
      <c r="H74" s="191"/>
      <c r="I74" s="191">
        <f>'SO 01 02 Pol'!G199+'SO 01 04 Pol'!G349+'SO 01 05 Pol'!G217+'SO 01 06 Pol'!G57</f>
        <v>0</v>
      </c>
      <c r="J74" s="188" t="str">
        <f>IF(I82=0,"",I74/I82*100)</f>
        <v/>
      </c>
    </row>
    <row r="75" spans="1:10" ht="36.75" customHeight="1" x14ac:dyDescent="0.2">
      <c r="A75" s="177"/>
      <c r="B75" s="182" t="s">
        <v>105</v>
      </c>
      <c r="C75" s="183" t="s">
        <v>106</v>
      </c>
      <c r="D75" s="184"/>
      <c r="E75" s="184"/>
      <c r="F75" s="190" t="s">
        <v>25</v>
      </c>
      <c r="G75" s="191"/>
      <c r="H75" s="191"/>
      <c r="I75" s="191">
        <f>'SO 01 03 Pol'!G186+'SO 01 04 Pol'!G361</f>
        <v>0</v>
      </c>
      <c r="J75" s="188" t="str">
        <f>IF(I82=0,"",I75/I82*100)</f>
        <v/>
      </c>
    </row>
    <row r="76" spans="1:10" ht="36.75" customHeight="1" x14ac:dyDescent="0.2">
      <c r="A76" s="177"/>
      <c r="B76" s="182" t="s">
        <v>107</v>
      </c>
      <c r="C76" s="183" t="s">
        <v>108</v>
      </c>
      <c r="D76" s="184"/>
      <c r="E76" s="184"/>
      <c r="F76" s="190" t="s">
        <v>25</v>
      </c>
      <c r="G76" s="191"/>
      <c r="H76" s="191"/>
      <c r="I76" s="191">
        <f>'SO 01 01 Pol'!G198+'SO 01 02 Pol'!G209+'SO 01 03 Pol'!G192+'SO 01 04 Pol'!G390+'SO 01 05 Pol'!G227+'SO 01 06 Pol'!G69</f>
        <v>0</v>
      </c>
      <c r="J76" s="188" t="str">
        <f>IF(I82=0,"",I76/I82*100)</f>
        <v/>
      </c>
    </row>
    <row r="77" spans="1:10" ht="36.75" customHeight="1" x14ac:dyDescent="0.2">
      <c r="A77" s="177"/>
      <c r="B77" s="182" t="s">
        <v>109</v>
      </c>
      <c r="C77" s="183" t="s">
        <v>110</v>
      </c>
      <c r="D77" s="184"/>
      <c r="E77" s="184"/>
      <c r="F77" s="190" t="s">
        <v>25</v>
      </c>
      <c r="G77" s="191"/>
      <c r="H77" s="191"/>
      <c r="I77" s="191">
        <f>'SO 01 01 Pol'!G208+'SO 01 02 Pol'!G220+'SO 01 03 Pol'!G200+'SO 01 04 Pol'!G403+'SO 01 05 Pol'!G238+'SO 01 06 Pol'!G74</f>
        <v>0</v>
      </c>
      <c r="J77" s="188" t="str">
        <f>IF(I82=0,"",I77/I82*100)</f>
        <v/>
      </c>
    </row>
    <row r="78" spans="1:10" ht="36.75" customHeight="1" x14ac:dyDescent="0.2">
      <c r="A78" s="177"/>
      <c r="B78" s="182" t="s">
        <v>111</v>
      </c>
      <c r="C78" s="183" t="s">
        <v>112</v>
      </c>
      <c r="D78" s="184"/>
      <c r="E78" s="184"/>
      <c r="F78" s="190" t="s">
        <v>26</v>
      </c>
      <c r="G78" s="191"/>
      <c r="H78" s="191"/>
      <c r="I78" s="191">
        <f>'SO 01 01 Pol'!G218+'SO 01 02 Pol'!G230+'SO 01 04 Pol'!G413+'SO 01 05 Pol'!G248</f>
        <v>0</v>
      </c>
      <c r="J78" s="188" t="str">
        <f>IF(I82=0,"",I78/I82*100)</f>
        <v/>
      </c>
    </row>
    <row r="79" spans="1:10" ht="36.75" customHeight="1" x14ac:dyDescent="0.2">
      <c r="A79" s="177"/>
      <c r="B79" s="182" t="s">
        <v>113</v>
      </c>
      <c r="C79" s="183" t="s">
        <v>114</v>
      </c>
      <c r="D79" s="184"/>
      <c r="E79" s="184"/>
      <c r="F79" s="190" t="s">
        <v>115</v>
      </c>
      <c r="G79" s="191"/>
      <c r="H79" s="191"/>
      <c r="I79" s="191">
        <f>'SO 01 01 Pol'!G223+'SO 01 02 Pol'!G233+'SO 01 03 Pol'!G210+'SO 01 04 Pol'!G441+'SO 01 05 Pol'!G277+'SO 01 06 Pol'!G84+'SO 01 07 Pol'!G90+'SO 01 08 Pol'!G37</f>
        <v>0</v>
      </c>
      <c r="J79" s="188" t="str">
        <f>IF(I82=0,"",I79/I82*100)</f>
        <v/>
      </c>
    </row>
    <row r="80" spans="1:10" ht="36.75" customHeight="1" x14ac:dyDescent="0.2">
      <c r="A80" s="177"/>
      <c r="B80" s="182" t="s">
        <v>116</v>
      </c>
      <c r="C80" s="183" t="s">
        <v>27</v>
      </c>
      <c r="D80" s="184"/>
      <c r="E80" s="184"/>
      <c r="F80" s="190" t="s">
        <v>116</v>
      </c>
      <c r="G80" s="191"/>
      <c r="H80" s="191"/>
      <c r="I80" s="191">
        <f>'SO 01 01 Pol'!G235+'SO 01 02 Pol'!G245+'SO 01 03 Pol'!G222+'SO 01 04 Pol'!G453+'SO 01 05 Pol'!G289+'SO 01 06 Pol'!G94+'SO 01 07 Pol'!G101+'SO 01 08 Pol'!G49</f>
        <v>0</v>
      </c>
      <c r="J80" s="188" t="str">
        <f>IF(I82=0,"",I80/I82*100)</f>
        <v/>
      </c>
    </row>
    <row r="81" spans="1:10" ht="36.75" customHeight="1" x14ac:dyDescent="0.2">
      <c r="A81" s="177"/>
      <c r="B81" s="182" t="s">
        <v>117</v>
      </c>
      <c r="C81" s="183" t="s">
        <v>28</v>
      </c>
      <c r="D81" s="184"/>
      <c r="E81" s="184"/>
      <c r="F81" s="190" t="s">
        <v>117</v>
      </c>
      <c r="G81" s="191"/>
      <c r="H81" s="191"/>
      <c r="I81" s="191">
        <f>'SO 01 01 Pol'!G248+'SO 01 02 Pol'!G258+'SO 01 03 Pol'!G235+'SO 01 04 Pol'!G466+'SO 01 05 Pol'!G302+'SO 01 06 Pol'!G105+'SO 01 07 Pol'!G112+'SO 01 08 Pol'!G56</f>
        <v>0</v>
      </c>
      <c r="J81" s="188" t="str">
        <f>IF(I82=0,"",I81/I82*100)</f>
        <v/>
      </c>
    </row>
    <row r="82" spans="1:10" ht="25.5" customHeight="1" x14ac:dyDescent="0.2">
      <c r="A82" s="178"/>
      <c r="B82" s="185" t="s">
        <v>1</v>
      </c>
      <c r="C82" s="186"/>
      <c r="D82" s="187"/>
      <c r="E82" s="187"/>
      <c r="F82" s="192"/>
      <c r="G82" s="193"/>
      <c r="H82" s="193"/>
      <c r="I82" s="193">
        <f>SUM(I57:I81)</f>
        <v>0</v>
      </c>
      <c r="J82" s="189">
        <f>SUM(J57:J81)</f>
        <v>0</v>
      </c>
    </row>
    <row r="83" spans="1:10" x14ac:dyDescent="0.2">
      <c r="F83" s="133"/>
      <c r="G83" s="133"/>
      <c r="H83" s="133"/>
      <c r="I83" s="133"/>
      <c r="J83" s="134"/>
    </row>
    <row r="84" spans="1:10" x14ac:dyDescent="0.2">
      <c r="F84" s="133"/>
      <c r="G84" s="133"/>
      <c r="H84" s="133"/>
      <c r="I84" s="133"/>
      <c r="J84" s="134"/>
    </row>
    <row r="85" spans="1:10" x14ac:dyDescent="0.2">
      <c r="F85" s="133"/>
      <c r="G85" s="133"/>
      <c r="H85" s="133"/>
      <c r="I85" s="133"/>
      <c r="J85" s="134"/>
    </row>
  </sheetData>
  <sheetProtection algorithmName="SHA-512" hashValue="6cSIMpU5IcOVFwnjuT83RtmF2Ty/6vY96OMjQYWC18UoxTQp2S7eBIO7IiwYdnJx3v3g52/ku20dGMxCvFpJ0g==" saltValue="oo5bLwfr2O4N0lOvp5GME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DsDIr92Vjvfc1f670bZ8mvHAt+tLCtYUOhTmC76+zeNBWDazyK9XG9NJW4jsiCBy6JT/oV+EDczMTz91M69LA==" saltValue="upfQxG9aWqjDS/b6iegVx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D911-7F69-4C9A-94F7-6A2367D4DB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73</v>
      </c>
      <c r="C8" s="253" t="s">
        <v>74</v>
      </c>
      <c r="D8" s="228"/>
      <c r="E8" s="229"/>
      <c r="F8" s="230"/>
      <c r="G8" s="230">
        <f>SUMIF(AG9:AG15,"&lt;&gt;NOR",G9:G15)</f>
        <v>0</v>
      </c>
      <c r="H8" s="230"/>
      <c r="I8" s="230">
        <f>SUM(I9:I15)</f>
        <v>0</v>
      </c>
      <c r="J8" s="230"/>
      <c r="K8" s="230">
        <f>SUM(K9:K15)</f>
        <v>0</v>
      </c>
      <c r="L8" s="230"/>
      <c r="M8" s="230">
        <f>SUM(M9:M15)</f>
        <v>0</v>
      </c>
      <c r="N8" s="230"/>
      <c r="O8" s="230">
        <f>SUM(O9:O15)</f>
        <v>1.25</v>
      </c>
      <c r="P8" s="230"/>
      <c r="Q8" s="230">
        <f>SUM(Q9:Q15)</f>
        <v>0</v>
      </c>
      <c r="R8" s="230"/>
      <c r="S8" s="230"/>
      <c r="T8" s="231"/>
      <c r="U8" s="225"/>
      <c r="V8" s="225">
        <f>SUM(V9:V15)</f>
        <v>60.78</v>
      </c>
      <c r="W8" s="225"/>
      <c r="X8" s="225"/>
      <c r="AG8" t="s">
        <v>145</v>
      </c>
    </row>
    <row r="9" spans="1:60" outlineLevel="1" x14ac:dyDescent="0.2">
      <c r="A9" s="232">
        <v>1</v>
      </c>
      <c r="B9" s="233" t="s">
        <v>146</v>
      </c>
      <c r="C9" s="254" t="s">
        <v>147</v>
      </c>
      <c r="D9" s="234" t="s">
        <v>148</v>
      </c>
      <c r="E9" s="235">
        <v>337.67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3.7100000000000002E-3</v>
      </c>
      <c r="O9" s="237">
        <f>ROUND(E9*N9,2)</f>
        <v>1.25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0.18</v>
      </c>
      <c r="V9" s="221">
        <f>ROUND(E9*U9,2)</f>
        <v>60.78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5" t="s">
        <v>154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155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156</v>
      </c>
      <c r="D11" s="223"/>
      <c r="E11" s="224">
        <v>110.88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157</v>
      </c>
      <c r="D12" s="223"/>
      <c r="E12" s="224">
        <v>105.48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5" t="s">
        <v>158</v>
      </c>
      <c r="D13" s="223"/>
      <c r="E13" s="224">
        <v>104.76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155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159</v>
      </c>
      <c r="D14" s="223"/>
      <c r="E14" s="224">
        <v>6.6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155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160</v>
      </c>
      <c r="D15" s="223"/>
      <c r="E15" s="224">
        <v>9.9499999999999993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6" t="s">
        <v>144</v>
      </c>
      <c r="B16" s="227" t="s">
        <v>75</v>
      </c>
      <c r="C16" s="253" t="s">
        <v>76</v>
      </c>
      <c r="D16" s="228"/>
      <c r="E16" s="229"/>
      <c r="F16" s="230"/>
      <c r="G16" s="230">
        <f>SUMIF(AG17:AG27,"&lt;&gt;NOR",G17:G27)</f>
        <v>0</v>
      </c>
      <c r="H16" s="230"/>
      <c r="I16" s="230">
        <f>SUM(I17:I27)</f>
        <v>0</v>
      </c>
      <c r="J16" s="230"/>
      <c r="K16" s="230">
        <f>SUM(K17:K27)</f>
        <v>0</v>
      </c>
      <c r="L16" s="230"/>
      <c r="M16" s="230">
        <f>SUM(M17:M27)</f>
        <v>0</v>
      </c>
      <c r="N16" s="230"/>
      <c r="O16" s="230">
        <f>SUM(O17:O27)</f>
        <v>1.87</v>
      </c>
      <c r="P16" s="230"/>
      <c r="Q16" s="230">
        <f>SUM(Q17:Q27)</f>
        <v>0</v>
      </c>
      <c r="R16" s="230"/>
      <c r="S16" s="230"/>
      <c r="T16" s="231"/>
      <c r="U16" s="225"/>
      <c r="V16" s="225">
        <f>SUM(V17:V27)</f>
        <v>41.13</v>
      </c>
      <c r="W16" s="225"/>
      <c r="X16" s="225"/>
      <c r="AG16" t="s">
        <v>145</v>
      </c>
    </row>
    <row r="17" spans="1:60" outlineLevel="1" x14ac:dyDescent="0.2">
      <c r="A17" s="232">
        <v>2</v>
      </c>
      <c r="B17" s="233" t="s">
        <v>161</v>
      </c>
      <c r="C17" s="254" t="s">
        <v>162</v>
      </c>
      <c r="D17" s="234" t="s">
        <v>163</v>
      </c>
      <c r="E17" s="235">
        <v>34.856000000000002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5.3690000000000002E-2</v>
      </c>
      <c r="O17" s="237">
        <f>ROUND(E17*N17,2)</f>
        <v>1.87</v>
      </c>
      <c r="P17" s="237">
        <v>0</v>
      </c>
      <c r="Q17" s="237">
        <f>ROUND(E17*P17,2)</f>
        <v>0</v>
      </c>
      <c r="R17" s="237" t="s">
        <v>149</v>
      </c>
      <c r="S17" s="237" t="s">
        <v>150</v>
      </c>
      <c r="T17" s="238" t="s">
        <v>151</v>
      </c>
      <c r="U17" s="221">
        <v>1.18</v>
      </c>
      <c r="V17" s="221">
        <f>ROUND(E17*U17,2)</f>
        <v>41.13</v>
      </c>
      <c r="W17" s="221"/>
      <c r="X17" s="221" t="s">
        <v>152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6" t="s">
        <v>164</v>
      </c>
      <c r="D18" s="240"/>
      <c r="E18" s="240"/>
      <c r="F18" s="240"/>
      <c r="G18" s="240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165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okenního nebo dveřního, z pomocného pracovního lešení o výšce podlahy do 1900 mm a pro zatížení do 1,5 kPa,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166</v>
      </c>
      <c r="D19" s="223"/>
      <c r="E19" s="224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167</v>
      </c>
      <c r="D20" s="223"/>
      <c r="E20" s="224">
        <v>7.7615999999999996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168</v>
      </c>
      <c r="D21" s="223"/>
      <c r="E21" s="224">
        <v>3.4496000000000002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155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169</v>
      </c>
      <c r="D22" s="223"/>
      <c r="E22" s="224">
        <v>5.8014000000000001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170</v>
      </c>
      <c r="D23" s="223"/>
      <c r="E23" s="224">
        <v>4.6586999999999996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171</v>
      </c>
      <c r="D24" s="223"/>
      <c r="E24" s="224">
        <v>5.7618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172</v>
      </c>
      <c r="D25" s="223"/>
      <c r="E25" s="224">
        <v>4.6269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173</v>
      </c>
      <c r="D26" s="223"/>
      <c r="E26" s="224">
        <v>1.3035000000000001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174</v>
      </c>
      <c r="D27" s="223"/>
      <c r="E27" s="224">
        <v>1.4924999999999999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155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144</v>
      </c>
      <c r="B28" s="227" t="s">
        <v>77</v>
      </c>
      <c r="C28" s="253" t="s">
        <v>78</v>
      </c>
      <c r="D28" s="228"/>
      <c r="E28" s="229"/>
      <c r="F28" s="230"/>
      <c r="G28" s="230">
        <f>SUMIF(AG29:AG84,"&lt;&gt;NOR",G29:G84)</f>
        <v>0</v>
      </c>
      <c r="H28" s="230"/>
      <c r="I28" s="230">
        <f>SUM(I29:I84)</f>
        <v>0</v>
      </c>
      <c r="J28" s="230"/>
      <c r="K28" s="230">
        <f>SUM(K29:K84)</f>
        <v>0</v>
      </c>
      <c r="L28" s="230"/>
      <c r="M28" s="230">
        <f>SUM(M29:M84)</f>
        <v>0</v>
      </c>
      <c r="N28" s="230"/>
      <c r="O28" s="230">
        <f>SUM(O29:O84)</f>
        <v>22.4</v>
      </c>
      <c r="P28" s="230"/>
      <c r="Q28" s="230">
        <f>SUM(Q29:Q84)</f>
        <v>0</v>
      </c>
      <c r="R28" s="230"/>
      <c r="S28" s="230"/>
      <c r="T28" s="231"/>
      <c r="U28" s="225"/>
      <c r="V28" s="225">
        <f>SUM(V29:V84)</f>
        <v>634.01</v>
      </c>
      <c r="W28" s="225"/>
      <c r="X28" s="225"/>
      <c r="AG28" t="s">
        <v>145</v>
      </c>
    </row>
    <row r="29" spans="1:60" outlineLevel="1" x14ac:dyDescent="0.2">
      <c r="A29" s="232">
        <v>3</v>
      </c>
      <c r="B29" s="233" t="s">
        <v>175</v>
      </c>
      <c r="C29" s="254" t="s">
        <v>176</v>
      </c>
      <c r="D29" s="234" t="s">
        <v>163</v>
      </c>
      <c r="E29" s="235">
        <v>89.6601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4.0000000000000003E-5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177</v>
      </c>
      <c r="S29" s="237" t="s">
        <v>150</v>
      </c>
      <c r="T29" s="238" t="s">
        <v>151</v>
      </c>
      <c r="U29" s="221">
        <v>0.08</v>
      </c>
      <c r="V29" s="221">
        <f>ROUND(E29*U29,2)</f>
        <v>7.17</v>
      </c>
      <c r="W29" s="221"/>
      <c r="X29" s="221" t="s">
        <v>152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17"/>
      <c r="B30" s="218"/>
      <c r="C30" s="256" t="s">
        <v>179</v>
      </c>
      <c r="D30" s="240"/>
      <c r="E30" s="240"/>
      <c r="F30" s="240"/>
      <c r="G30" s="240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165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9" t="str">
        <f>C30</f>
        <v>s rámy a zárubněmi, zábradlí, předmětů oplechování apod., které se zřizují ještě před úpravami povrchu, před jejich znečištěním při úpravách povrchu nástřikem plastických (lepivých) maltovin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180</v>
      </c>
      <c r="D31" s="223"/>
      <c r="E31" s="224">
        <v>29.376000000000001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181</v>
      </c>
      <c r="D32" s="223"/>
      <c r="E32" s="224">
        <v>26.675999999999998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182</v>
      </c>
      <c r="D33" s="223"/>
      <c r="E33" s="224">
        <v>25.8552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155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183</v>
      </c>
      <c r="D34" s="223"/>
      <c r="E34" s="224">
        <v>0.64259999999999995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184</v>
      </c>
      <c r="D35" s="223"/>
      <c r="E35" s="224">
        <v>7.1102999999999996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2">
        <v>4</v>
      </c>
      <c r="B36" s="233" t="s">
        <v>185</v>
      </c>
      <c r="C36" s="254" t="s">
        <v>186</v>
      </c>
      <c r="D36" s="234" t="s">
        <v>163</v>
      </c>
      <c r="E36" s="235">
        <v>56.23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5.7230000000000003E-2</v>
      </c>
      <c r="O36" s="237">
        <f>ROUND(E36*N36,2)</f>
        <v>3.22</v>
      </c>
      <c r="P36" s="237">
        <v>0</v>
      </c>
      <c r="Q36" s="237">
        <f>ROUND(E36*P36,2)</f>
        <v>0</v>
      </c>
      <c r="R36" s="237" t="s">
        <v>177</v>
      </c>
      <c r="S36" s="237" t="s">
        <v>150</v>
      </c>
      <c r="T36" s="238" t="s">
        <v>151</v>
      </c>
      <c r="U36" s="221">
        <v>1.32</v>
      </c>
      <c r="V36" s="221">
        <f>ROUND(E36*U36,2)</f>
        <v>74.22</v>
      </c>
      <c r="W36" s="221"/>
      <c r="X36" s="221" t="s">
        <v>152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187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155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188</v>
      </c>
      <c r="D38" s="223"/>
      <c r="E38" s="224">
        <v>56.23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155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1" x14ac:dyDescent="0.2">
      <c r="A39" s="232">
        <v>5</v>
      </c>
      <c r="B39" s="233" t="s">
        <v>189</v>
      </c>
      <c r="C39" s="254" t="s">
        <v>190</v>
      </c>
      <c r="D39" s="234" t="s">
        <v>163</v>
      </c>
      <c r="E39" s="235">
        <v>22.356000000000002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4.2549999999999998E-2</v>
      </c>
      <c r="O39" s="237">
        <f>ROUND(E39*N39,2)</f>
        <v>0.95</v>
      </c>
      <c r="P39" s="237">
        <v>0</v>
      </c>
      <c r="Q39" s="237">
        <f>ROUND(E39*P39,2)</f>
        <v>0</v>
      </c>
      <c r="R39" s="237" t="s">
        <v>149</v>
      </c>
      <c r="S39" s="237" t="s">
        <v>150</v>
      </c>
      <c r="T39" s="238" t="s">
        <v>151</v>
      </c>
      <c r="U39" s="221">
        <v>0.6</v>
      </c>
      <c r="V39" s="221">
        <f>ROUND(E39*U39,2)</f>
        <v>13.41</v>
      </c>
      <c r="W39" s="221"/>
      <c r="X39" s="221" t="s">
        <v>152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6" t="s">
        <v>191</v>
      </c>
      <c r="D40" s="240"/>
      <c r="E40" s="240"/>
      <c r="F40" s="240"/>
      <c r="G40" s="240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165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7" t="s">
        <v>192</v>
      </c>
      <c r="D41" s="241"/>
      <c r="E41" s="241"/>
      <c r="F41" s="241"/>
      <c r="G41" s="24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194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155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195</v>
      </c>
      <c r="D43" s="223"/>
      <c r="E43" s="224">
        <v>5.5439999999999996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196</v>
      </c>
      <c r="D44" s="223"/>
      <c r="E44" s="224">
        <v>5.274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5" t="s">
        <v>197</v>
      </c>
      <c r="D45" s="223"/>
      <c r="E45" s="224">
        <v>5.2380000000000004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155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198</v>
      </c>
      <c r="D46" s="223"/>
      <c r="E46" s="224">
        <v>0.33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199</v>
      </c>
      <c r="D47" s="223"/>
      <c r="E47" s="224">
        <v>5.97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1" x14ac:dyDescent="0.2">
      <c r="A48" s="232">
        <v>6</v>
      </c>
      <c r="B48" s="233" t="s">
        <v>200</v>
      </c>
      <c r="C48" s="254" t="s">
        <v>201</v>
      </c>
      <c r="D48" s="234" t="s">
        <v>163</v>
      </c>
      <c r="E48" s="235">
        <v>296.5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6.0420000000000001E-2</v>
      </c>
      <c r="O48" s="237">
        <f>ROUND(E48*N48,2)</f>
        <v>17.91</v>
      </c>
      <c r="P48" s="237">
        <v>0</v>
      </c>
      <c r="Q48" s="237">
        <f>ROUND(E48*P48,2)</f>
        <v>0</v>
      </c>
      <c r="R48" s="237" t="s">
        <v>149</v>
      </c>
      <c r="S48" s="237" t="s">
        <v>150</v>
      </c>
      <c r="T48" s="238" t="s">
        <v>151</v>
      </c>
      <c r="U48" s="221">
        <v>1.32</v>
      </c>
      <c r="V48" s="221">
        <f>ROUND(E48*U48,2)</f>
        <v>391.38</v>
      </c>
      <c r="W48" s="221"/>
      <c r="X48" s="221" t="s">
        <v>152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6" t="s">
        <v>191</v>
      </c>
      <c r="D49" s="240"/>
      <c r="E49" s="240"/>
      <c r="F49" s="240"/>
      <c r="G49" s="240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192</v>
      </c>
      <c r="D50" s="241"/>
      <c r="E50" s="241"/>
      <c r="F50" s="241"/>
      <c r="G50" s="24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193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55" t="s">
        <v>202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155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203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17"/>
      <c r="B53" s="218"/>
      <c r="C53" s="255" t="s">
        <v>204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155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205</v>
      </c>
      <c r="D54" s="223"/>
      <c r="E54" s="224">
        <v>296.5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2">
        <v>7</v>
      </c>
      <c r="B55" s="233" t="s">
        <v>206</v>
      </c>
      <c r="C55" s="254" t="s">
        <v>207</v>
      </c>
      <c r="D55" s="234" t="s">
        <v>163</v>
      </c>
      <c r="E55" s="235">
        <v>22.356000000000002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6.3000000000000003E-4</v>
      </c>
      <c r="O55" s="237">
        <f>ROUND(E55*N55,2)</f>
        <v>0.01</v>
      </c>
      <c r="P55" s="237">
        <v>0</v>
      </c>
      <c r="Q55" s="237">
        <f>ROUND(E55*P55,2)</f>
        <v>0</v>
      </c>
      <c r="R55" s="237" t="s">
        <v>177</v>
      </c>
      <c r="S55" s="237" t="s">
        <v>150</v>
      </c>
      <c r="T55" s="238" t="s">
        <v>151</v>
      </c>
      <c r="U55" s="221">
        <v>0.23</v>
      </c>
      <c r="V55" s="221">
        <f>ROUND(E55*U55,2)</f>
        <v>5.14</v>
      </c>
      <c r="W55" s="221"/>
      <c r="X55" s="221" t="s">
        <v>152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6" t="s">
        <v>208</v>
      </c>
      <c r="D56" s="240"/>
      <c r="E56" s="240"/>
      <c r="F56" s="240"/>
      <c r="G56" s="240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165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208</v>
      </c>
      <c r="D57" s="241"/>
      <c r="E57" s="241"/>
      <c r="F57" s="241"/>
      <c r="G57" s="24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209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155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210</v>
      </c>
      <c r="D59" s="223"/>
      <c r="E59" s="224">
        <v>22.356000000000002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2">
        <v>8</v>
      </c>
      <c r="B60" s="233" t="s">
        <v>211</v>
      </c>
      <c r="C60" s="254" t="s">
        <v>212</v>
      </c>
      <c r="D60" s="234" t="s">
        <v>163</v>
      </c>
      <c r="E60" s="235">
        <v>56.23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7.2000000000000005E-4</v>
      </c>
      <c r="O60" s="237">
        <f>ROUND(E60*N60,2)</f>
        <v>0.04</v>
      </c>
      <c r="P60" s="237">
        <v>0</v>
      </c>
      <c r="Q60" s="237">
        <f>ROUND(E60*P60,2)</f>
        <v>0</v>
      </c>
      <c r="R60" s="237" t="s">
        <v>177</v>
      </c>
      <c r="S60" s="237" t="s">
        <v>150</v>
      </c>
      <c r="T60" s="238" t="s">
        <v>151</v>
      </c>
      <c r="U60" s="221">
        <v>0.27</v>
      </c>
      <c r="V60" s="221">
        <f>ROUND(E60*U60,2)</f>
        <v>15.18</v>
      </c>
      <c r="W60" s="221"/>
      <c r="X60" s="221" t="s">
        <v>152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6" t="s">
        <v>208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165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7" t="s">
        <v>208</v>
      </c>
      <c r="D62" s="241"/>
      <c r="E62" s="241"/>
      <c r="F62" s="241"/>
      <c r="G62" s="24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5" t="s">
        <v>213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155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214</v>
      </c>
      <c r="D64" s="223"/>
      <c r="E64" s="224">
        <v>56.23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2">
        <v>9</v>
      </c>
      <c r="B65" s="233" t="s">
        <v>215</v>
      </c>
      <c r="C65" s="254" t="s">
        <v>216</v>
      </c>
      <c r="D65" s="234" t="s">
        <v>163</v>
      </c>
      <c r="E65" s="235">
        <v>296.5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8.0999999999999996E-4</v>
      </c>
      <c r="O65" s="237">
        <f>ROUND(E65*N65,2)</f>
        <v>0.24</v>
      </c>
      <c r="P65" s="237">
        <v>0</v>
      </c>
      <c r="Q65" s="237">
        <f>ROUND(E65*P65,2)</f>
        <v>0</v>
      </c>
      <c r="R65" s="237" t="s">
        <v>177</v>
      </c>
      <c r="S65" s="237" t="s">
        <v>150</v>
      </c>
      <c r="T65" s="238" t="s">
        <v>151</v>
      </c>
      <c r="U65" s="221">
        <v>0.33</v>
      </c>
      <c r="V65" s="221">
        <f>ROUND(E65*U65,2)</f>
        <v>97.85</v>
      </c>
      <c r="W65" s="221"/>
      <c r="X65" s="221" t="s">
        <v>152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6" t="s">
        <v>208</v>
      </c>
      <c r="D66" s="240"/>
      <c r="E66" s="240"/>
      <c r="F66" s="240"/>
      <c r="G66" s="24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165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7" t="s">
        <v>208</v>
      </c>
      <c r="D67" s="241"/>
      <c r="E67" s="241"/>
      <c r="F67" s="241"/>
      <c r="G67" s="24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193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217</v>
      </c>
      <c r="D68" s="223"/>
      <c r="E68" s="224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155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5" t="s">
        <v>218</v>
      </c>
      <c r="D69" s="223"/>
      <c r="E69" s="224">
        <v>296.5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155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2">
        <v>10</v>
      </c>
      <c r="B70" s="233" t="s">
        <v>219</v>
      </c>
      <c r="C70" s="254" t="s">
        <v>220</v>
      </c>
      <c r="D70" s="234" t="s">
        <v>163</v>
      </c>
      <c r="E70" s="235">
        <v>11.178000000000001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3.2000000000000003E-4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177</v>
      </c>
      <c r="S70" s="237" t="s">
        <v>150</v>
      </c>
      <c r="T70" s="238" t="s">
        <v>151</v>
      </c>
      <c r="U70" s="221">
        <v>0.16</v>
      </c>
      <c r="V70" s="221">
        <f>ROUND(E70*U70,2)</f>
        <v>1.79</v>
      </c>
      <c r="W70" s="221"/>
      <c r="X70" s="221" t="s">
        <v>152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221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5" t="s">
        <v>222</v>
      </c>
      <c r="D72" s="223"/>
      <c r="E72" s="224">
        <v>11.178000000000001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155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2">
        <v>11</v>
      </c>
      <c r="B73" s="233" t="s">
        <v>223</v>
      </c>
      <c r="C73" s="254" t="s">
        <v>224</v>
      </c>
      <c r="D73" s="234" t="s">
        <v>163</v>
      </c>
      <c r="E73" s="235">
        <v>103.77500000000001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3.2000000000000003E-4</v>
      </c>
      <c r="O73" s="237">
        <f>ROUND(E73*N73,2)</f>
        <v>0.03</v>
      </c>
      <c r="P73" s="237">
        <v>0</v>
      </c>
      <c r="Q73" s="237">
        <f>ROUND(E73*P73,2)</f>
        <v>0</v>
      </c>
      <c r="R73" s="237" t="s">
        <v>177</v>
      </c>
      <c r="S73" s="237" t="s">
        <v>150</v>
      </c>
      <c r="T73" s="238" t="s">
        <v>151</v>
      </c>
      <c r="U73" s="221">
        <v>0.23</v>
      </c>
      <c r="V73" s="221">
        <f>ROUND(E73*U73,2)</f>
        <v>23.87</v>
      </c>
      <c r="W73" s="221"/>
      <c r="X73" s="221" t="s">
        <v>152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5" t="s">
        <v>225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155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226</v>
      </c>
      <c r="D75" s="223"/>
      <c r="E75" s="224">
        <v>103.77500000000001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2">
        <v>12</v>
      </c>
      <c r="B76" s="233" t="s">
        <v>227</v>
      </c>
      <c r="C76" s="254" t="s">
        <v>228</v>
      </c>
      <c r="D76" s="234" t="s">
        <v>229</v>
      </c>
      <c r="E76" s="235">
        <v>0.24299999999999999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230</v>
      </c>
      <c r="T76" s="238" t="s">
        <v>231</v>
      </c>
      <c r="U76" s="221">
        <v>0</v>
      </c>
      <c r="V76" s="221">
        <f>ROUND(E76*U76,2)</f>
        <v>0</v>
      </c>
      <c r="W76" s="221"/>
      <c r="X76" s="221" t="s">
        <v>152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5" t="s">
        <v>232</v>
      </c>
      <c r="D77" s="223"/>
      <c r="E77" s="224">
        <v>0.24299999999999999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155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2">
        <v>13</v>
      </c>
      <c r="B78" s="233" t="s">
        <v>233</v>
      </c>
      <c r="C78" s="254" t="s">
        <v>234</v>
      </c>
      <c r="D78" s="234" t="s">
        <v>235</v>
      </c>
      <c r="E78" s="235">
        <v>4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 t="s">
        <v>236</v>
      </c>
      <c r="S78" s="237" t="s">
        <v>150</v>
      </c>
      <c r="T78" s="238" t="s">
        <v>151</v>
      </c>
      <c r="U78" s="221">
        <v>1</v>
      </c>
      <c r="V78" s="221">
        <f>ROUND(E78*U78,2)</f>
        <v>4</v>
      </c>
      <c r="W78" s="221"/>
      <c r="X78" s="221" t="s">
        <v>82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238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239</v>
      </c>
      <c r="D80" s="223"/>
      <c r="E80" s="224">
        <v>1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155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240</v>
      </c>
      <c r="D81" s="223"/>
      <c r="E81" s="224">
        <v>1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155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241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155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242</v>
      </c>
      <c r="D83" s="223"/>
      <c r="E83" s="224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5" t="s">
        <v>243</v>
      </c>
      <c r="D84" s="223"/>
      <c r="E84" s="224">
        <v>2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155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144</v>
      </c>
      <c r="B85" s="227" t="s">
        <v>81</v>
      </c>
      <c r="C85" s="253" t="s">
        <v>82</v>
      </c>
      <c r="D85" s="228"/>
      <c r="E85" s="229"/>
      <c r="F85" s="230"/>
      <c r="G85" s="230">
        <f>SUMIF(AG86:AG87,"&lt;&gt;NOR",G86:G87)</f>
        <v>0</v>
      </c>
      <c r="H85" s="230"/>
      <c r="I85" s="230">
        <f>SUM(I86:I87)</f>
        <v>0</v>
      </c>
      <c r="J85" s="230"/>
      <c r="K85" s="230">
        <f>SUM(K86:K87)</f>
        <v>0</v>
      </c>
      <c r="L85" s="230"/>
      <c r="M85" s="230">
        <f>SUM(M86:M87)</f>
        <v>0</v>
      </c>
      <c r="N85" s="230"/>
      <c r="O85" s="230">
        <f>SUM(O86:O87)</f>
        <v>0</v>
      </c>
      <c r="P85" s="230"/>
      <c r="Q85" s="230">
        <f>SUM(Q86:Q87)</f>
        <v>0</v>
      </c>
      <c r="R85" s="230"/>
      <c r="S85" s="230"/>
      <c r="T85" s="231"/>
      <c r="U85" s="225"/>
      <c r="V85" s="225">
        <f>SUM(V86:V87)</f>
        <v>240</v>
      </c>
      <c r="W85" s="225"/>
      <c r="X85" s="225"/>
      <c r="AG85" t="s">
        <v>145</v>
      </c>
    </row>
    <row r="86" spans="1:60" outlineLevel="1" x14ac:dyDescent="0.2">
      <c r="A86" s="232">
        <v>14</v>
      </c>
      <c r="B86" s="233" t="s">
        <v>244</v>
      </c>
      <c r="C86" s="254" t="s">
        <v>245</v>
      </c>
      <c r="D86" s="234" t="s">
        <v>235</v>
      </c>
      <c r="E86" s="235">
        <v>240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230</v>
      </c>
      <c r="T86" s="238" t="s">
        <v>246</v>
      </c>
      <c r="U86" s="221">
        <v>1</v>
      </c>
      <c r="V86" s="221">
        <f>ROUND(E86*U86,2)</f>
        <v>240</v>
      </c>
      <c r="W86" s="221"/>
      <c r="X86" s="221" t="s">
        <v>82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237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247</v>
      </c>
      <c r="D87" s="223"/>
      <c r="E87" s="224">
        <v>240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6" t="s">
        <v>144</v>
      </c>
      <c r="B88" s="227" t="s">
        <v>83</v>
      </c>
      <c r="C88" s="253" t="s">
        <v>84</v>
      </c>
      <c r="D88" s="228"/>
      <c r="E88" s="229"/>
      <c r="F88" s="230"/>
      <c r="G88" s="230">
        <f>SUMIF(AG89:AG109,"&lt;&gt;NOR",G89:G109)</f>
        <v>0</v>
      </c>
      <c r="H88" s="230"/>
      <c r="I88" s="230">
        <f>SUM(I89:I109)</f>
        <v>0</v>
      </c>
      <c r="J88" s="230"/>
      <c r="K88" s="230">
        <f>SUM(K89:K109)</f>
        <v>0</v>
      </c>
      <c r="L88" s="230"/>
      <c r="M88" s="230">
        <f>SUM(M89:M109)</f>
        <v>0</v>
      </c>
      <c r="N88" s="230"/>
      <c r="O88" s="230">
        <f>SUM(O89:O109)</f>
        <v>9.51</v>
      </c>
      <c r="P88" s="230"/>
      <c r="Q88" s="230">
        <f>SUM(Q89:Q109)</f>
        <v>0</v>
      </c>
      <c r="R88" s="230"/>
      <c r="S88" s="230"/>
      <c r="T88" s="231"/>
      <c r="U88" s="225"/>
      <c r="V88" s="225">
        <f>SUM(V89:V109)</f>
        <v>142.06</v>
      </c>
      <c r="W88" s="225"/>
      <c r="X88" s="225"/>
      <c r="AG88" t="s">
        <v>145</v>
      </c>
    </row>
    <row r="89" spans="1:60" ht="22.5" outlineLevel="1" x14ac:dyDescent="0.2">
      <c r="A89" s="232">
        <v>15</v>
      </c>
      <c r="B89" s="233" t="s">
        <v>248</v>
      </c>
      <c r="C89" s="254" t="s">
        <v>249</v>
      </c>
      <c r="D89" s="234" t="s">
        <v>163</v>
      </c>
      <c r="E89" s="235">
        <v>473.51780000000002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1.8380000000000001E-2</v>
      </c>
      <c r="O89" s="237">
        <f>ROUND(E89*N89,2)</f>
        <v>8.6999999999999993</v>
      </c>
      <c r="P89" s="237">
        <v>0</v>
      </c>
      <c r="Q89" s="237">
        <f>ROUND(E89*P89,2)</f>
        <v>0</v>
      </c>
      <c r="R89" s="237" t="s">
        <v>250</v>
      </c>
      <c r="S89" s="237" t="s">
        <v>150</v>
      </c>
      <c r="T89" s="238" t="s">
        <v>151</v>
      </c>
      <c r="U89" s="221">
        <v>0.12</v>
      </c>
      <c r="V89" s="221">
        <f>ROUND(E89*U89,2)</f>
        <v>56.82</v>
      </c>
      <c r="W89" s="221"/>
      <c r="X89" s="221" t="s">
        <v>152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6" t="s">
        <v>251</v>
      </c>
      <c r="D90" s="240"/>
      <c r="E90" s="240"/>
      <c r="F90" s="240"/>
      <c r="G90" s="240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165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7" t="s">
        <v>252</v>
      </c>
      <c r="D91" s="241"/>
      <c r="E91" s="241"/>
      <c r="F91" s="241"/>
      <c r="G91" s="24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193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5" t="s">
        <v>253</v>
      </c>
      <c r="D92" s="223"/>
      <c r="E92" s="224">
        <v>18.5258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155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254</v>
      </c>
      <c r="D93" s="223"/>
      <c r="E93" s="224">
        <v>274.48200000000003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5" t="s">
        <v>255</v>
      </c>
      <c r="D94" s="223"/>
      <c r="E94" s="224">
        <v>180.51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155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3.75" outlineLevel="1" x14ac:dyDescent="0.2">
      <c r="A95" s="232">
        <v>16</v>
      </c>
      <c r="B95" s="233" t="s">
        <v>256</v>
      </c>
      <c r="C95" s="254" t="s">
        <v>257</v>
      </c>
      <c r="D95" s="234" t="s">
        <v>163</v>
      </c>
      <c r="E95" s="235">
        <v>947.03560000000004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8.0000000000000004E-4</v>
      </c>
      <c r="O95" s="237">
        <f>ROUND(E95*N95,2)</f>
        <v>0.76</v>
      </c>
      <c r="P95" s="237">
        <v>0</v>
      </c>
      <c r="Q95" s="237">
        <f>ROUND(E95*P95,2)</f>
        <v>0</v>
      </c>
      <c r="R95" s="237" t="s">
        <v>250</v>
      </c>
      <c r="S95" s="237" t="s">
        <v>150</v>
      </c>
      <c r="T95" s="238" t="s">
        <v>151</v>
      </c>
      <c r="U95" s="221">
        <v>0.01</v>
      </c>
      <c r="V95" s="221">
        <f>ROUND(E95*U95,2)</f>
        <v>9.4700000000000006</v>
      </c>
      <c r="W95" s="221"/>
      <c r="X95" s="221" t="s">
        <v>152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6" t="s">
        <v>251</v>
      </c>
      <c r="D96" s="240"/>
      <c r="E96" s="240"/>
      <c r="F96" s="240"/>
      <c r="G96" s="240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165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5" t="s">
        <v>258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155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259</v>
      </c>
      <c r="D98" s="223"/>
      <c r="E98" s="224">
        <v>947.03560000000004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155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2">
        <v>17</v>
      </c>
      <c r="B99" s="233" t="s">
        <v>260</v>
      </c>
      <c r="C99" s="254" t="s">
        <v>261</v>
      </c>
      <c r="D99" s="234" t="s">
        <v>163</v>
      </c>
      <c r="E99" s="235">
        <v>473.51780000000002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 t="s">
        <v>250</v>
      </c>
      <c r="S99" s="237" t="s">
        <v>150</v>
      </c>
      <c r="T99" s="238" t="s">
        <v>151</v>
      </c>
      <c r="U99" s="221">
        <v>0.11</v>
      </c>
      <c r="V99" s="221">
        <f>ROUND(E99*U99,2)</f>
        <v>52.09</v>
      </c>
      <c r="W99" s="221"/>
      <c r="X99" s="221" t="s">
        <v>152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178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5" t="s">
        <v>262</v>
      </c>
      <c r="D100" s="223"/>
      <c r="E100" s="224">
        <v>473.51780000000002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155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2">
        <v>18</v>
      </c>
      <c r="B101" s="233" t="s">
        <v>263</v>
      </c>
      <c r="C101" s="254" t="s">
        <v>264</v>
      </c>
      <c r="D101" s="234" t="s">
        <v>163</v>
      </c>
      <c r="E101" s="235">
        <v>473.51780000000002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250</v>
      </c>
      <c r="S101" s="237" t="s">
        <v>150</v>
      </c>
      <c r="T101" s="238" t="s">
        <v>151</v>
      </c>
      <c r="U101" s="221">
        <v>0.03</v>
      </c>
      <c r="V101" s="221">
        <f>ROUND(E101*U101,2)</f>
        <v>14.21</v>
      </c>
      <c r="W101" s="221"/>
      <c r="X101" s="221" t="s">
        <v>152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262</v>
      </c>
      <c r="D102" s="223"/>
      <c r="E102" s="224">
        <v>473.51780000000002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1" x14ac:dyDescent="0.2">
      <c r="A103" s="232">
        <v>19</v>
      </c>
      <c r="B103" s="233" t="s">
        <v>265</v>
      </c>
      <c r="C103" s="254" t="s">
        <v>266</v>
      </c>
      <c r="D103" s="234" t="s">
        <v>163</v>
      </c>
      <c r="E103" s="235">
        <v>947.03560000000004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5.0000000000000002E-5</v>
      </c>
      <c r="O103" s="237">
        <f>ROUND(E103*N103,2)</f>
        <v>0.05</v>
      </c>
      <c r="P103" s="237">
        <v>0</v>
      </c>
      <c r="Q103" s="237">
        <f>ROUND(E103*P103,2)</f>
        <v>0</v>
      </c>
      <c r="R103" s="237" t="s">
        <v>250</v>
      </c>
      <c r="S103" s="237" t="s">
        <v>150</v>
      </c>
      <c r="T103" s="238" t="s">
        <v>151</v>
      </c>
      <c r="U103" s="221">
        <v>0</v>
      </c>
      <c r="V103" s="221">
        <f>ROUND(E103*U103,2)</f>
        <v>0</v>
      </c>
      <c r="W103" s="221"/>
      <c r="X103" s="221" t="s">
        <v>152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258</v>
      </c>
      <c r="D104" s="223"/>
      <c r="E104" s="224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5" t="s">
        <v>259</v>
      </c>
      <c r="D105" s="223"/>
      <c r="E105" s="224">
        <v>947.03560000000004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155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2">
        <v>20</v>
      </c>
      <c r="B106" s="233" t="s">
        <v>267</v>
      </c>
      <c r="C106" s="254" t="s">
        <v>268</v>
      </c>
      <c r="D106" s="234" t="s">
        <v>163</v>
      </c>
      <c r="E106" s="235">
        <v>473.51780000000002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 t="s">
        <v>250</v>
      </c>
      <c r="S106" s="237" t="s">
        <v>150</v>
      </c>
      <c r="T106" s="238" t="s">
        <v>151</v>
      </c>
      <c r="U106" s="221">
        <v>0.02</v>
      </c>
      <c r="V106" s="221">
        <f>ROUND(E106*U106,2)</f>
        <v>9.4700000000000006</v>
      </c>
      <c r="W106" s="221"/>
      <c r="X106" s="221" t="s">
        <v>152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178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5" t="s">
        <v>262</v>
      </c>
      <c r="D107" s="223"/>
      <c r="E107" s="224">
        <v>473.51780000000002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155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21</v>
      </c>
      <c r="B108" s="233" t="s">
        <v>269</v>
      </c>
      <c r="C108" s="254" t="s">
        <v>270</v>
      </c>
      <c r="D108" s="234" t="s">
        <v>271</v>
      </c>
      <c r="E108" s="235">
        <v>336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272</v>
      </c>
      <c r="S108" s="237" t="s">
        <v>150</v>
      </c>
      <c r="T108" s="238" t="s">
        <v>151</v>
      </c>
      <c r="U108" s="221">
        <v>0</v>
      </c>
      <c r="V108" s="221">
        <f>ROUND(E108*U108,2)</f>
        <v>0</v>
      </c>
      <c r="W108" s="221"/>
      <c r="X108" s="221" t="s">
        <v>273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274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275</v>
      </c>
      <c r="D109" s="223"/>
      <c r="E109" s="224">
        <v>336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6" t="s">
        <v>144</v>
      </c>
      <c r="B110" s="227" t="s">
        <v>87</v>
      </c>
      <c r="C110" s="253" t="s">
        <v>88</v>
      </c>
      <c r="D110" s="228"/>
      <c r="E110" s="229"/>
      <c r="F110" s="230"/>
      <c r="G110" s="230">
        <f>SUMIF(AG111:AG144,"&lt;&gt;NOR",G111:G144)</f>
        <v>0</v>
      </c>
      <c r="H110" s="230"/>
      <c r="I110" s="230">
        <f>SUM(I111:I144)</f>
        <v>0</v>
      </c>
      <c r="J110" s="230"/>
      <c r="K110" s="230">
        <f>SUM(K111:K144)</f>
        <v>0</v>
      </c>
      <c r="L110" s="230"/>
      <c r="M110" s="230">
        <f>SUM(M111:M144)</f>
        <v>0</v>
      </c>
      <c r="N110" s="230"/>
      <c r="O110" s="230">
        <f>SUM(O111:O144)</f>
        <v>0.08</v>
      </c>
      <c r="P110" s="230"/>
      <c r="Q110" s="230">
        <f>SUM(Q111:Q144)</f>
        <v>30.869999999999997</v>
      </c>
      <c r="R110" s="230"/>
      <c r="S110" s="230"/>
      <c r="T110" s="231"/>
      <c r="U110" s="225"/>
      <c r="V110" s="225">
        <f>SUM(V111:V144)</f>
        <v>127.62</v>
      </c>
      <c r="W110" s="225"/>
      <c r="X110" s="225"/>
      <c r="AG110" t="s">
        <v>145</v>
      </c>
    </row>
    <row r="111" spans="1:60" outlineLevel="1" x14ac:dyDescent="0.2">
      <c r="A111" s="232">
        <v>22</v>
      </c>
      <c r="B111" s="233" t="s">
        <v>276</v>
      </c>
      <c r="C111" s="254" t="s">
        <v>277</v>
      </c>
      <c r="D111" s="234" t="s">
        <v>278</v>
      </c>
      <c r="E111" s="235">
        <v>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 t="s">
        <v>279</v>
      </c>
      <c r="S111" s="237" t="s">
        <v>150</v>
      </c>
      <c r="T111" s="238" t="s">
        <v>151</v>
      </c>
      <c r="U111" s="221">
        <v>0.03</v>
      </c>
      <c r="V111" s="221">
        <f>ROUND(E111*U111,2)</f>
        <v>0.03</v>
      </c>
      <c r="W111" s="221"/>
      <c r="X111" s="221" t="s">
        <v>152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6" t="s">
        <v>280</v>
      </c>
      <c r="D112" s="240"/>
      <c r="E112" s="240"/>
      <c r="F112" s="240"/>
      <c r="G112" s="240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5" t="s">
        <v>281</v>
      </c>
      <c r="D113" s="223"/>
      <c r="E113" s="224">
        <v>1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2">
        <v>23</v>
      </c>
      <c r="B114" s="233" t="s">
        <v>282</v>
      </c>
      <c r="C114" s="254" t="s">
        <v>283</v>
      </c>
      <c r="D114" s="234" t="s">
        <v>278</v>
      </c>
      <c r="E114" s="235">
        <v>54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 t="s">
        <v>279</v>
      </c>
      <c r="S114" s="237" t="s">
        <v>150</v>
      </c>
      <c r="T114" s="238" t="s">
        <v>151</v>
      </c>
      <c r="U114" s="221">
        <v>0.06</v>
      </c>
      <c r="V114" s="221">
        <f>ROUND(E114*U114,2)</f>
        <v>3.24</v>
      </c>
      <c r="W114" s="221"/>
      <c r="X114" s="221" t="s">
        <v>152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6" t="s">
        <v>280</v>
      </c>
      <c r="D115" s="240"/>
      <c r="E115" s="240"/>
      <c r="F115" s="240"/>
      <c r="G115" s="240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284</v>
      </c>
      <c r="D116" s="223"/>
      <c r="E116" s="224">
        <v>18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155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5" t="s">
        <v>285</v>
      </c>
      <c r="D117" s="223"/>
      <c r="E117" s="224">
        <v>18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155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5" t="s">
        <v>286</v>
      </c>
      <c r="D118" s="223"/>
      <c r="E118" s="224">
        <v>18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2">
        <v>24</v>
      </c>
      <c r="B119" s="233" t="s">
        <v>287</v>
      </c>
      <c r="C119" s="254" t="s">
        <v>288</v>
      </c>
      <c r="D119" s="234" t="s">
        <v>278</v>
      </c>
      <c r="E119" s="235">
        <v>2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 t="s">
        <v>279</v>
      </c>
      <c r="S119" s="237" t="s">
        <v>150</v>
      </c>
      <c r="T119" s="238" t="s">
        <v>151</v>
      </c>
      <c r="U119" s="221">
        <v>0.09</v>
      </c>
      <c r="V119" s="221">
        <f>ROUND(E119*U119,2)</f>
        <v>0.18</v>
      </c>
      <c r="W119" s="221"/>
      <c r="X119" s="221" t="s">
        <v>152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153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6" t="s">
        <v>280</v>
      </c>
      <c r="D120" s="240"/>
      <c r="E120" s="240"/>
      <c r="F120" s="240"/>
      <c r="G120" s="240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165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5" t="s">
        <v>289</v>
      </c>
      <c r="D121" s="223"/>
      <c r="E121" s="224">
        <v>2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155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2">
        <v>25</v>
      </c>
      <c r="B122" s="233" t="s">
        <v>290</v>
      </c>
      <c r="C122" s="254" t="s">
        <v>291</v>
      </c>
      <c r="D122" s="234" t="s">
        <v>163</v>
      </c>
      <c r="E122" s="235">
        <v>81.907200000000003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9.2000000000000003E-4</v>
      </c>
      <c r="O122" s="237">
        <f>ROUND(E122*N122,2)</f>
        <v>0.08</v>
      </c>
      <c r="P122" s="237">
        <v>5.3999999999999999E-2</v>
      </c>
      <c r="Q122" s="237">
        <f>ROUND(E122*P122,2)</f>
        <v>4.42</v>
      </c>
      <c r="R122" s="237" t="s">
        <v>279</v>
      </c>
      <c r="S122" s="237" t="s">
        <v>150</v>
      </c>
      <c r="T122" s="238" t="s">
        <v>151</v>
      </c>
      <c r="U122" s="221">
        <v>0.47</v>
      </c>
      <c r="V122" s="221">
        <f>ROUND(E122*U122,2)</f>
        <v>38.5</v>
      </c>
      <c r="W122" s="221"/>
      <c r="X122" s="221" t="s">
        <v>152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153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6" t="s">
        <v>292</v>
      </c>
      <c r="D123" s="240"/>
      <c r="E123" s="240"/>
      <c r="F123" s="240"/>
      <c r="G123" s="240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165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180</v>
      </c>
      <c r="D124" s="223"/>
      <c r="E124" s="224">
        <v>29.376000000000001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5" t="s">
        <v>181</v>
      </c>
      <c r="D125" s="223"/>
      <c r="E125" s="224">
        <v>26.675999999999998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182</v>
      </c>
      <c r="D126" s="223"/>
      <c r="E126" s="224">
        <v>25.8552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2">
        <v>26</v>
      </c>
      <c r="B127" s="233" t="s">
        <v>293</v>
      </c>
      <c r="C127" s="254" t="s">
        <v>294</v>
      </c>
      <c r="D127" s="234" t="s">
        <v>148</v>
      </c>
      <c r="E127" s="235">
        <v>35.28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1.1129999999999999E-2</v>
      </c>
      <c r="Q127" s="237">
        <f>ROUND(E127*P127,2)</f>
        <v>0.39</v>
      </c>
      <c r="R127" s="237" t="s">
        <v>279</v>
      </c>
      <c r="S127" s="237" t="s">
        <v>150</v>
      </c>
      <c r="T127" s="238" t="s">
        <v>151</v>
      </c>
      <c r="U127" s="221">
        <v>0.08</v>
      </c>
      <c r="V127" s="221">
        <f>ROUND(E127*U127,2)</f>
        <v>2.82</v>
      </c>
      <c r="W127" s="221"/>
      <c r="X127" s="221" t="s">
        <v>152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5" t="s">
        <v>295</v>
      </c>
      <c r="D128" s="223"/>
      <c r="E128" s="224">
        <v>12.24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5" t="s">
        <v>296</v>
      </c>
      <c r="D129" s="223"/>
      <c r="E129" s="224">
        <v>11.7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5" t="s">
        <v>297</v>
      </c>
      <c r="D130" s="223"/>
      <c r="E130" s="224">
        <v>11.34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155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2">
        <v>27</v>
      </c>
      <c r="B131" s="233" t="s">
        <v>298</v>
      </c>
      <c r="C131" s="254" t="s">
        <v>299</v>
      </c>
      <c r="D131" s="234" t="s">
        <v>163</v>
      </c>
      <c r="E131" s="235">
        <v>69.712000000000003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0.02</v>
      </c>
      <c r="Q131" s="237">
        <f>ROUND(E131*P131,2)</f>
        <v>1.39</v>
      </c>
      <c r="R131" s="237" t="s">
        <v>279</v>
      </c>
      <c r="S131" s="237" t="s">
        <v>150</v>
      </c>
      <c r="T131" s="238" t="s">
        <v>151</v>
      </c>
      <c r="U131" s="221">
        <v>0.13</v>
      </c>
      <c r="V131" s="221">
        <f>ROUND(E131*U131,2)</f>
        <v>9.06</v>
      </c>
      <c r="W131" s="221"/>
      <c r="X131" s="221" t="s">
        <v>152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153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300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155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5" t="s">
        <v>301</v>
      </c>
      <c r="D133" s="223"/>
      <c r="E133" s="224">
        <v>69.712000000000003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155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1" x14ac:dyDescent="0.2">
      <c r="A134" s="232">
        <v>28</v>
      </c>
      <c r="B134" s="233" t="s">
        <v>302</v>
      </c>
      <c r="C134" s="254" t="s">
        <v>303</v>
      </c>
      <c r="D134" s="234" t="s">
        <v>163</v>
      </c>
      <c r="E134" s="235">
        <v>22.356000000000002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2.9000000000000001E-2</v>
      </c>
      <c r="Q134" s="237">
        <f>ROUND(E134*P134,2)</f>
        <v>0.65</v>
      </c>
      <c r="R134" s="237" t="s">
        <v>279</v>
      </c>
      <c r="S134" s="237" t="s">
        <v>150</v>
      </c>
      <c r="T134" s="238" t="s">
        <v>151</v>
      </c>
      <c r="U134" s="221">
        <v>0.1</v>
      </c>
      <c r="V134" s="221">
        <f>ROUND(E134*U134,2)</f>
        <v>2.2400000000000002</v>
      </c>
      <c r="W134" s="221"/>
      <c r="X134" s="221" t="s">
        <v>152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153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5" t="s">
        <v>304</v>
      </c>
      <c r="D135" s="223"/>
      <c r="E135" s="224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5" t="s">
        <v>210</v>
      </c>
      <c r="D136" s="223"/>
      <c r="E136" s="224">
        <v>22.356000000000002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155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1" x14ac:dyDescent="0.2">
      <c r="A137" s="232">
        <v>29</v>
      </c>
      <c r="B137" s="233" t="s">
        <v>305</v>
      </c>
      <c r="C137" s="254" t="s">
        <v>306</v>
      </c>
      <c r="D137" s="234" t="s">
        <v>163</v>
      </c>
      <c r="E137" s="235">
        <v>56.23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5.8999999999999997E-2</v>
      </c>
      <c r="Q137" s="237">
        <f>ROUND(E137*P137,2)</f>
        <v>3.32</v>
      </c>
      <c r="R137" s="237" t="s">
        <v>279</v>
      </c>
      <c r="S137" s="237" t="s">
        <v>150</v>
      </c>
      <c r="T137" s="238" t="s">
        <v>151</v>
      </c>
      <c r="U137" s="221">
        <v>0.2</v>
      </c>
      <c r="V137" s="221">
        <f>ROUND(E137*U137,2)</f>
        <v>11.25</v>
      </c>
      <c r="W137" s="221"/>
      <c r="X137" s="221" t="s">
        <v>152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5" t="s">
        <v>213</v>
      </c>
      <c r="D138" s="223"/>
      <c r="E138" s="224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155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214</v>
      </c>
      <c r="D139" s="223"/>
      <c r="E139" s="224">
        <v>56.23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155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32">
        <v>30</v>
      </c>
      <c r="B140" s="233" t="s">
        <v>307</v>
      </c>
      <c r="C140" s="254" t="s">
        <v>308</v>
      </c>
      <c r="D140" s="234" t="s">
        <v>163</v>
      </c>
      <c r="E140" s="235">
        <v>296.5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5.8000000000000003E-2</v>
      </c>
      <c r="Q140" s="237">
        <f>ROUND(E140*P140,2)</f>
        <v>17.2</v>
      </c>
      <c r="R140" s="237" t="s">
        <v>279</v>
      </c>
      <c r="S140" s="237" t="s">
        <v>150</v>
      </c>
      <c r="T140" s="238" t="s">
        <v>151</v>
      </c>
      <c r="U140" s="221">
        <v>0.17</v>
      </c>
      <c r="V140" s="221">
        <f>ROUND(E140*U140,2)</f>
        <v>50.41</v>
      </c>
      <c r="W140" s="221"/>
      <c r="X140" s="221" t="s">
        <v>152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153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5" t="s">
        <v>218</v>
      </c>
      <c r="D141" s="223"/>
      <c r="E141" s="224">
        <v>296.5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155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3.75" outlineLevel="1" x14ac:dyDescent="0.2">
      <c r="A142" s="232">
        <v>31</v>
      </c>
      <c r="B142" s="233" t="s">
        <v>309</v>
      </c>
      <c r="C142" s="254" t="s">
        <v>310</v>
      </c>
      <c r="D142" s="234" t="s">
        <v>163</v>
      </c>
      <c r="E142" s="235">
        <v>38.04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9.1999999999999998E-2</v>
      </c>
      <c r="Q142" s="237">
        <f>ROUND(E142*P142,2)</f>
        <v>3.5</v>
      </c>
      <c r="R142" s="237" t="s">
        <v>279</v>
      </c>
      <c r="S142" s="237" t="s">
        <v>150</v>
      </c>
      <c r="T142" s="238" t="s">
        <v>151</v>
      </c>
      <c r="U142" s="221">
        <v>0.26</v>
      </c>
      <c r="V142" s="221">
        <f>ROUND(E142*U142,2)</f>
        <v>9.89</v>
      </c>
      <c r="W142" s="221"/>
      <c r="X142" s="221" t="s">
        <v>152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5" t="s">
        <v>311</v>
      </c>
      <c r="D143" s="223"/>
      <c r="E143" s="224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155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5" t="s">
        <v>312</v>
      </c>
      <c r="D144" s="223"/>
      <c r="E144" s="224">
        <v>38.04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155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x14ac:dyDescent="0.2">
      <c r="A145" s="226" t="s">
        <v>144</v>
      </c>
      <c r="B145" s="227" t="s">
        <v>89</v>
      </c>
      <c r="C145" s="253" t="s">
        <v>90</v>
      </c>
      <c r="D145" s="228"/>
      <c r="E145" s="229"/>
      <c r="F145" s="230"/>
      <c r="G145" s="230">
        <f>SUMIF(AG146:AG147,"&lt;&gt;NOR",G146:G147)</f>
        <v>0</v>
      </c>
      <c r="H145" s="230"/>
      <c r="I145" s="230">
        <f>SUM(I146:I147)</f>
        <v>0</v>
      </c>
      <c r="J145" s="230"/>
      <c r="K145" s="230">
        <f>SUM(K146:K147)</f>
        <v>0</v>
      </c>
      <c r="L145" s="230"/>
      <c r="M145" s="230">
        <f>SUM(M146:M147)</f>
        <v>0</v>
      </c>
      <c r="N145" s="230"/>
      <c r="O145" s="230">
        <f>SUM(O146:O147)</f>
        <v>0</v>
      </c>
      <c r="P145" s="230"/>
      <c r="Q145" s="230">
        <f>SUM(Q146:Q147)</f>
        <v>0</v>
      </c>
      <c r="R145" s="230"/>
      <c r="S145" s="230"/>
      <c r="T145" s="231"/>
      <c r="U145" s="225"/>
      <c r="V145" s="225">
        <f>SUM(V146:V147)</f>
        <v>65.69</v>
      </c>
      <c r="W145" s="225"/>
      <c r="X145" s="225"/>
      <c r="AG145" t="s">
        <v>145</v>
      </c>
    </row>
    <row r="146" spans="1:60" ht="33.75" outlineLevel="1" x14ac:dyDescent="0.2">
      <c r="A146" s="232">
        <v>32</v>
      </c>
      <c r="B146" s="233" t="s">
        <v>313</v>
      </c>
      <c r="C146" s="254" t="s">
        <v>314</v>
      </c>
      <c r="D146" s="234" t="s">
        <v>315</v>
      </c>
      <c r="E146" s="235">
        <v>35.126690000000004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149</v>
      </c>
      <c r="S146" s="237" t="s">
        <v>150</v>
      </c>
      <c r="T146" s="238" t="s">
        <v>151</v>
      </c>
      <c r="U146" s="221">
        <v>1.87</v>
      </c>
      <c r="V146" s="221">
        <f>ROUND(E146*U146,2)</f>
        <v>65.69</v>
      </c>
      <c r="W146" s="221"/>
      <c r="X146" s="221" t="s">
        <v>316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6" t="s">
        <v>318</v>
      </c>
      <c r="D147" s="240"/>
      <c r="E147" s="240"/>
      <c r="F147" s="240"/>
      <c r="G147" s="240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165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6" t="s">
        <v>144</v>
      </c>
      <c r="B148" s="227" t="s">
        <v>97</v>
      </c>
      <c r="C148" s="253" t="s">
        <v>98</v>
      </c>
      <c r="D148" s="228"/>
      <c r="E148" s="229"/>
      <c r="F148" s="230"/>
      <c r="G148" s="230">
        <f>SUMIF(AG149:AG181,"&lt;&gt;NOR",G149:G181)</f>
        <v>0</v>
      </c>
      <c r="H148" s="230"/>
      <c r="I148" s="230">
        <f>SUM(I149:I181)</f>
        <v>0</v>
      </c>
      <c r="J148" s="230"/>
      <c r="K148" s="230">
        <f>SUM(K149:K181)</f>
        <v>0</v>
      </c>
      <c r="L148" s="230"/>
      <c r="M148" s="230">
        <f>SUM(M149:M181)</f>
        <v>0</v>
      </c>
      <c r="N148" s="230"/>
      <c r="O148" s="230">
        <f>SUM(O149:O181)</f>
        <v>0.27999999999999997</v>
      </c>
      <c r="P148" s="230"/>
      <c r="Q148" s="230">
        <f>SUM(Q149:Q181)</f>
        <v>0.30000000000000004</v>
      </c>
      <c r="R148" s="230"/>
      <c r="S148" s="230"/>
      <c r="T148" s="231"/>
      <c r="U148" s="225"/>
      <c r="V148" s="225">
        <f>SUM(V149:V181)</f>
        <v>62.400000000000013</v>
      </c>
      <c r="W148" s="225"/>
      <c r="X148" s="225"/>
      <c r="AG148" t="s">
        <v>145</v>
      </c>
    </row>
    <row r="149" spans="1:60" ht="22.5" outlineLevel="1" x14ac:dyDescent="0.2">
      <c r="A149" s="232">
        <v>33</v>
      </c>
      <c r="B149" s="233" t="s">
        <v>319</v>
      </c>
      <c r="C149" s="254" t="s">
        <v>320</v>
      </c>
      <c r="D149" s="234" t="s">
        <v>148</v>
      </c>
      <c r="E149" s="235">
        <v>17.100000000000001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9.8999999999999999E-4</v>
      </c>
      <c r="O149" s="237">
        <f>ROUND(E149*N149,2)</f>
        <v>0.02</v>
      </c>
      <c r="P149" s="237">
        <v>0</v>
      </c>
      <c r="Q149" s="237">
        <f>ROUND(E149*P149,2)</f>
        <v>0</v>
      </c>
      <c r="R149" s="237" t="s">
        <v>321</v>
      </c>
      <c r="S149" s="237" t="s">
        <v>150</v>
      </c>
      <c r="T149" s="238" t="s">
        <v>151</v>
      </c>
      <c r="U149" s="221">
        <v>0.3</v>
      </c>
      <c r="V149" s="221">
        <f>ROUND(E149*U149,2)</f>
        <v>5.13</v>
      </c>
      <c r="W149" s="221"/>
      <c r="X149" s="221" t="s">
        <v>152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6" t="s">
        <v>322</v>
      </c>
      <c r="D150" s="240"/>
      <c r="E150" s="240"/>
      <c r="F150" s="240"/>
      <c r="G150" s="240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165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5" t="s">
        <v>323</v>
      </c>
      <c r="D151" s="223"/>
      <c r="E151" s="224">
        <v>17.100000000000001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2">
        <v>34</v>
      </c>
      <c r="B152" s="233" t="s">
        <v>324</v>
      </c>
      <c r="C152" s="254" t="s">
        <v>325</v>
      </c>
      <c r="D152" s="234" t="s">
        <v>148</v>
      </c>
      <c r="E152" s="235">
        <v>45.56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1.33E-3</v>
      </c>
      <c r="O152" s="237">
        <f>ROUND(E152*N152,2)</f>
        <v>0.06</v>
      </c>
      <c r="P152" s="237">
        <v>0</v>
      </c>
      <c r="Q152" s="237">
        <f>ROUND(E152*P152,2)</f>
        <v>0</v>
      </c>
      <c r="R152" s="237" t="s">
        <v>321</v>
      </c>
      <c r="S152" s="237" t="s">
        <v>150</v>
      </c>
      <c r="T152" s="238" t="s">
        <v>151</v>
      </c>
      <c r="U152" s="221">
        <v>0.3</v>
      </c>
      <c r="V152" s="221">
        <f>ROUND(E152*U152,2)</f>
        <v>13.67</v>
      </c>
      <c r="W152" s="221"/>
      <c r="X152" s="221" t="s">
        <v>152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6" t="s">
        <v>322</v>
      </c>
      <c r="D153" s="240"/>
      <c r="E153" s="240"/>
      <c r="F153" s="240"/>
      <c r="G153" s="240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5" t="s">
        <v>326</v>
      </c>
      <c r="D154" s="223"/>
      <c r="E154" s="224">
        <v>34.56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155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327</v>
      </c>
      <c r="D155" s="223"/>
      <c r="E155" s="224">
        <v>11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155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32">
        <v>35</v>
      </c>
      <c r="B156" s="233" t="s">
        <v>328</v>
      </c>
      <c r="C156" s="254" t="s">
        <v>329</v>
      </c>
      <c r="D156" s="234" t="s">
        <v>148</v>
      </c>
      <c r="E156" s="235">
        <v>28.5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3.16E-3</v>
      </c>
      <c r="O156" s="237">
        <f>ROUND(E156*N156,2)</f>
        <v>0.09</v>
      </c>
      <c r="P156" s="237">
        <v>0</v>
      </c>
      <c r="Q156" s="237">
        <f>ROUND(E156*P156,2)</f>
        <v>0</v>
      </c>
      <c r="R156" s="237" t="s">
        <v>321</v>
      </c>
      <c r="S156" s="237" t="s">
        <v>150</v>
      </c>
      <c r="T156" s="238" t="s">
        <v>151</v>
      </c>
      <c r="U156" s="221">
        <v>0.56999999999999995</v>
      </c>
      <c r="V156" s="221">
        <f>ROUND(E156*U156,2)</f>
        <v>16.25</v>
      </c>
      <c r="W156" s="221"/>
      <c r="X156" s="221" t="s">
        <v>152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330</v>
      </c>
      <c r="D157" s="223"/>
      <c r="E157" s="224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5" t="s">
        <v>331</v>
      </c>
      <c r="D158" s="223"/>
      <c r="E158" s="224">
        <v>28.5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2">
        <v>36</v>
      </c>
      <c r="B159" s="233" t="s">
        <v>332</v>
      </c>
      <c r="C159" s="254" t="s">
        <v>333</v>
      </c>
      <c r="D159" s="234" t="s">
        <v>148</v>
      </c>
      <c r="E159" s="235">
        <v>14.13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7">
        <v>2.0899999999999998E-3</v>
      </c>
      <c r="O159" s="237">
        <f>ROUND(E159*N159,2)</f>
        <v>0.03</v>
      </c>
      <c r="P159" s="237">
        <v>0</v>
      </c>
      <c r="Q159" s="237">
        <f>ROUND(E159*P159,2)</f>
        <v>0</v>
      </c>
      <c r="R159" s="237" t="s">
        <v>321</v>
      </c>
      <c r="S159" s="237" t="s">
        <v>150</v>
      </c>
      <c r="T159" s="238" t="s">
        <v>151</v>
      </c>
      <c r="U159" s="221">
        <v>0.39</v>
      </c>
      <c r="V159" s="221">
        <f>ROUND(E159*U159,2)</f>
        <v>5.51</v>
      </c>
      <c r="W159" s="221"/>
      <c r="X159" s="221" t="s">
        <v>152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153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6" t="s">
        <v>334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5" t="s">
        <v>335</v>
      </c>
      <c r="D161" s="223"/>
      <c r="E161" s="224">
        <v>14.13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155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2">
        <v>37</v>
      </c>
      <c r="B162" s="233" t="s">
        <v>336</v>
      </c>
      <c r="C162" s="254" t="s">
        <v>337</v>
      </c>
      <c r="D162" s="234" t="s">
        <v>148</v>
      </c>
      <c r="E162" s="235">
        <v>14.94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2.8700000000000002E-3</v>
      </c>
      <c r="O162" s="237">
        <f>ROUND(E162*N162,2)</f>
        <v>0.04</v>
      </c>
      <c r="P162" s="237">
        <v>0</v>
      </c>
      <c r="Q162" s="237">
        <f>ROUND(E162*P162,2)</f>
        <v>0</v>
      </c>
      <c r="R162" s="237" t="s">
        <v>321</v>
      </c>
      <c r="S162" s="237" t="s">
        <v>150</v>
      </c>
      <c r="T162" s="238" t="s">
        <v>151</v>
      </c>
      <c r="U162" s="221">
        <v>0.42</v>
      </c>
      <c r="V162" s="221">
        <f>ROUND(E162*U162,2)</f>
        <v>6.27</v>
      </c>
      <c r="W162" s="221"/>
      <c r="X162" s="221" t="s">
        <v>152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153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6" t="s">
        <v>334</v>
      </c>
      <c r="D163" s="240"/>
      <c r="E163" s="240"/>
      <c r="F163" s="240"/>
      <c r="G163" s="240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165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5" t="s">
        <v>338</v>
      </c>
      <c r="D164" s="223"/>
      <c r="E164" s="224">
        <v>14.94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155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2">
        <v>38</v>
      </c>
      <c r="B165" s="233" t="s">
        <v>339</v>
      </c>
      <c r="C165" s="254" t="s">
        <v>340</v>
      </c>
      <c r="D165" s="234" t="s">
        <v>148</v>
      </c>
      <c r="E165" s="235">
        <v>14.58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2.8900000000000002E-3</v>
      </c>
      <c r="O165" s="237">
        <f>ROUND(E165*N165,2)</f>
        <v>0.04</v>
      </c>
      <c r="P165" s="237">
        <v>0</v>
      </c>
      <c r="Q165" s="237">
        <f>ROUND(E165*P165,2)</f>
        <v>0</v>
      </c>
      <c r="R165" s="237" t="s">
        <v>321</v>
      </c>
      <c r="S165" s="237" t="s">
        <v>150</v>
      </c>
      <c r="T165" s="238" t="s">
        <v>151</v>
      </c>
      <c r="U165" s="221">
        <v>0.28999999999999998</v>
      </c>
      <c r="V165" s="221">
        <f>ROUND(E165*U165,2)</f>
        <v>4.2300000000000004</v>
      </c>
      <c r="W165" s="221"/>
      <c r="X165" s="221" t="s">
        <v>152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6" t="s">
        <v>334</v>
      </c>
      <c r="D166" s="240"/>
      <c r="E166" s="240"/>
      <c r="F166" s="240"/>
      <c r="G166" s="240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7" t="s">
        <v>341</v>
      </c>
      <c r="D167" s="241"/>
      <c r="E167" s="241"/>
      <c r="F167" s="241"/>
      <c r="G167" s="24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193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5" t="s">
        <v>342</v>
      </c>
      <c r="D168" s="223"/>
      <c r="E168" s="224">
        <v>14.58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155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2">
        <v>39</v>
      </c>
      <c r="B169" s="233" t="s">
        <v>343</v>
      </c>
      <c r="C169" s="254" t="s">
        <v>344</v>
      </c>
      <c r="D169" s="234" t="s">
        <v>148</v>
      </c>
      <c r="E169" s="235">
        <v>29.52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7">
        <v>0</v>
      </c>
      <c r="O169" s="237">
        <f>ROUND(E169*N169,2)</f>
        <v>0</v>
      </c>
      <c r="P169" s="237">
        <v>2.8700000000000002E-3</v>
      </c>
      <c r="Q169" s="237">
        <f>ROUND(E169*P169,2)</f>
        <v>0.08</v>
      </c>
      <c r="R169" s="237" t="s">
        <v>321</v>
      </c>
      <c r="S169" s="237" t="s">
        <v>150</v>
      </c>
      <c r="T169" s="238" t="s">
        <v>151</v>
      </c>
      <c r="U169" s="221">
        <v>0.1</v>
      </c>
      <c r="V169" s="221">
        <f>ROUND(E169*U169,2)</f>
        <v>2.95</v>
      </c>
      <c r="W169" s="221"/>
      <c r="X169" s="221" t="s">
        <v>152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5" t="s">
        <v>345</v>
      </c>
      <c r="D170" s="223"/>
      <c r="E170" s="224">
        <v>14.58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155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5" t="s">
        <v>346</v>
      </c>
      <c r="D171" s="223"/>
      <c r="E171" s="224">
        <v>14.94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155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2">
        <v>40</v>
      </c>
      <c r="B172" s="233" t="s">
        <v>347</v>
      </c>
      <c r="C172" s="254" t="s">
        <v>348</v>
      </c>
      <c r="D172" s="234" t="s">
        <v>148</v>
      </c>
      <c r="E172" s="235">
        <v>14.13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</v>
      </c>
      <c r="O172" s="237">
        <f>ROUND(E172*N172,2)</f>
        <v>0</v>
      </c>
      <c r="P172" s="237">
        <v>1.3500000000000001E-3</v>
      </c>
      <c r="Q172" s="237">
        <f>ROUND(E172*P172,2)</f>
        <v>0.02</v>
      </c>
      <c r="R172" s="237" t="s">
        <v>321</v>
      </c>
      <c r="S172" s="237" t="s">
        <v>150</v>
      </c>
      <c r="T172" s="238" t="s">
        <v>151</v>
      </c>
      <c r="U172" s="221">
        <v>0.09</v>
      </c>
      <c r="V172" s="221">
        <f>ROUND(E172*U172,2)</f>
        <v>1.27</v>
      </c>
      <c r="W172" s="221"/>
      <c r="X172" s="221" t="s">
        <v>152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153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5" t="s">
        <v>349</v>
      </c>
      <c r="D173" s="223"/>
      <c r="E173" s="224">
        <v>14.13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155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41</v>
      </c>
      <c r="B174" s="233" t="s">
        <v>350</v>
      </c>
      <c r="C174" s="254" t="s">
        <v>351</v>
      </c>
      <c r="D174" s="234" t="s">
        <v>148</v>
      </c>
      <c r="E174" s="235">
        <v>17.100000000000001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9.3999999999999997E-4</v>
      </c>
      <c r="Q174" s="237">
        <f>ROUND(E174*P174,2)</f>
        <v>0.02</v>
      </c>
      <c r="R174" s="237" t="s">
        <v>321</v>
      </c>
      <c r="S174" s="237" t="s">
        <v>150</v>
      </c>
      <c r="T174" s="238" t="s">
        <v>151</v>
      </c>
      <c r="U174" s="221">
        <v>7.0000000000000007E-2</v>
      </c>
      <c r="V174" s="221">
        <f>ROUND(E174*U174,2)</f>
        <v>1.2</v>
      </c>
      <c r="W174" s="221"/>
      <c r="X174" s="221" t="s">
        <v>152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5" t="s">
        <v>352</v>
      </c>
      <c r="D175" s="223"/>
      <c r="E175" s="224">
        <v>17.100000000000001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155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2">
        <v>42</v>
      </c>
      <c r="B176" s="233" t="s">
        <v>353</v>
      </c>
      <c r="C176" s="254" t="s">
        <v>354</v>
      </c>
      <c r="D176" s="234" t="s">
        <v>148</v>
      </c>
      <c r="E176" s="235">
        <v>45.56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</v>
      </c>
      <c r="O176" s="237">
        <f>ROUND(E176*N176,2)</f>
        <v>0</v>
      </c>
      <c r="P176" s="237">
        <v>1.75E-3</v>
      </c>
      <c r="Q176" s="237">
        <f>ROUND(E176*P176,2)</f>
        <v>0.08</v>
      </c>
      <c r="R176" s="237" t="s">
        <v>321</v>
      </c>
      <c r="S176" s="237" t="s">
        <v>150</v>
      </c>
      <c r="T176" s="238" t="s">
        <v>151</v>
      </c>
      <c r="U176" s="221">
        <v>0.08</v>
      </c>
      <c r="V176" s="221">
        <f>ROUND(E176*U176,2)</f>
        <v>3.64</v>
      </c>
      <c r="W176" s="221"/>
      <c r="X176" s="221" t="s">
        <v>152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5" t="s">
        <v>355</v>
      </c>
      <c r="D177" s="223"/>
      <c r="E177" s="224">
        <v>45.56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155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2">
        <v>43</v>
      </c>
      <c r="B178" s="233" t="s">
        <v>356</v>
      </c>
      <c r="C178" s="254" t="s">
        <v>357</v>
      </c>
      <c r="D178" s="234" t="s">
        <v>148</v>
      </c>
      <c r="E178" s="235">
        <v>28.5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3.5599999999999998E-3</v>
      </c>
      <c r="Q178" s="237">
        <f>ROUND(E178*P178,2)</f>
        <v>0.1</v>
      </c>
      <c r="R178" s="237" t="s">
        <v>321</v>
      </c>
      <c r="S178" s="237" t="s">
        <v>150</v>
      </c>
      <c r="T178" s="238" t="s">
        <v>151</v>
      </c>
      <c r="U178" s="221">
        <v>0.08</v>
      </c>
      <c r="V178" s="221">
        <f>ROUND(E178*U178,2)</f>
        <v>2.2799999999999998</v>
      </c>
      <c r="W178" s="221"/>
      <c r="X178" s="221" t="s">
        <v>152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358</v>
      </c>
      <c r="D179" s="223"/>
      <c r="E179" s="224">
        <v>28.5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>
        <v>44</v>
      </c>
      <c r="B180" s="218" t="s">
        <v>359</v>
      </c>
      <c r="C180" s="258" t="s">
        <v>360</v>
      </c>
      <c r="D180" s="219" t="s">
        <v>0</v>
      </c>
      <c r="E180" s="242"/>
      <c r="F180" s="222"/>
      <c r="G180" s="221">
        <f>ROUND(E180*F180,2)</f>
        <v>0</v>
      </c>
      <c r="H180" s="222"/>
      <c r="I180" s="221">
        <f>ROUND(E180*H180,2)</f>
        <v>0</v>
      </c>
      <c r="J180" s="222"/>
      <c r="K180" s="221">
        <f>ROUND(E180*J180,2)</f>
        <v>0</v>
      </c>
      <c r="L180" s="221">
        <v>21</v>
      </c>
      <c r="M180" s="221">
        <f>G180*(1+L180/100)</f>
        <v>0</v>
      </c>
      <c r="N180" s="221">
        <v>0</v>
      </c>
      <c r="O180" s="221">
        <f>ROUND(E180*N180,2)</f>
        <v>0</v>
      </c>
      <c r="P180" s="221">
        <v>0</v>
      </c>
      <c r="Q180" s="221">
        <f>ROUND(E180*P180,2)</f>
        <v>0</v>
      </c>
      <c r="R180" s="221" t="s">
        <v>321</v>
      </c>
      <c r="S180" s="221" t="s">
        <v>150</v>
      </c>
      <c r="T180" s="221" t="s">
        <v>151</v>
      </c>
      <c r="U180" s="221">
        <v>0</v>
      </c>
      <c r="V180" s="221">
        <f>ROUND(E180*U180,2)</f>
        <v>0</v>
      </c>
      <c r="W180" s="221"/>
      <c r="X180" s="221" t="s">
        <v>316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317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9" t="s">
        <v>361</v>
      </c>
      <c r="D181" s="243"/>
      <c r="E181" s="243"/>
      <c r="F181" s="243"/>
      <c r="G181" s="243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165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6" t="s">
        <v>144</v>
      </c>
      <c r="B182" s="227" t="s">
        <v>101</v>
      </c>
      <c r="C182" s="253" t="s">
        <v>102</v>
      </c>
      <c r="D182" s="228"/>
      <c r="E182" s="229"/>
      <c r="F182" s="230"/>
      <c r="G182" s="230">
        <f>SUMIF(AG183:AG197,"&lt;&gt;NOR",G183:G197)</f>
        <v>0</v>
      </c>
      <c r="H182" s="230"/>
      <c r="I182" s="230">
        <f>SUM(I183:I197)</f>
        <v>0</v>
      </c>
      <c r="J182" s="230"/>
      <c r="K182" s="230">
        <f>SUM(K183:K197)</f>
        <v>0</v>
      </c>
      <c r="L182" s="230"/>
      <c r="M182" s="230">
        <f>SUM(M183:M197)</f>
        <v>0</v>
      </c>
      <c r="N182" s="230"/>
      <c r="O182" s="230">
        <f>SUM(O183:O197)</f>
        <v>0</v>
      </c>
      <c r="P182" s="230"/>
      <c r="Q182" s="230">
        <f>SUM(Q183:Q197)</f>
        <v>0.05</v>
      </c>
      <c r="R182" s="230"/>
      <c r="S182" s="230"/>
      <c r="T182" s="231"/>
      <c r="U182" s="225"/>
      <c r="V182" s="225">
        <f>SUM(V183:V197)</f>
        <v>1.8</v>
      </c>
      <c r="W182" s="225"/>
      <c r="X182" s="225"/>
      <c r="AG182" t="s">
        <v>145</v>
      </c>
    </row>
    <row r="183" spans="1:60" outlineLevel="1" x14ac:dyDescent="0.2">
      <c r="A183" s="232">
        <v>45</v>
      </c>
      <c r="B183" s="233" t="s">
        <v>362</v>
      </c>
      <c r="C183" s="254" t="s">
        <v>363</v>
      </c>
      <c r="D183" s="234" t="s">
        <v>163</v>
      </c>
      <c r="E183" s="235">
        <v>4.8708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7">
        <v>0</v>
      </c>
      <c r="O183" s="237">
        <f>ROUND(E183*N183,2)</f>
        <v>0</v>
      </c>
      <c r="P183" s="237">
        <v>1.098E-2</v>
      </c>
      <c r="Q183" s="237">
        <f>ROUND(E183*P183,2)</f>
        <v>0.05</v>
      </c>
      <c r="R183" s="237" t="s">
        <v>364</v>
      </c>
      <c r="S183" s="237" t="s">
        <v>150</v>
      </c>
      <c r="T183" s="238" t="s">
        <v>151</v>
      </c>
      <c r="U183" s="221">
        <v>0.37</v>
      </c>
      <c r="V183" s="221">
        <f>ROUND(E183*U183,2)</f>
        <v>1.8</v>
      </c>
      <c r="W183" s="221"/>
      <c r="X183" s="221" t="s">
        <v>152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153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5" t="s">
        <v>365</v>
      </c>
      <c r="D184" s="223"/>
      <c r="E184" s="224">
        <v>4.8708</v>
      </c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155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32">
        <v>46</v>
      </c>
      <c r="B185" s="233" t="s">
        <v>366</v>
      </c>
      <c r="C185" s="254" t="s">
        <v>367</v>
      </c>
      <c r="D185" s="234" t="s">
        <v>368</v>
      </c>
      <c r="E185" s="235">
        <v>9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7"/>
      <c r="S185" s="237" t="s">
        <v>230</v>
      </c>
      <c r="T185" s="238" t="s">
        <v>231</v>
      </c>
      <c r="U185" s="221">
        <v>0</v>
      </c>
      <c r="V185" s="221">
        <f>ROUND(E185*U185,2)</f>
        <v>0</v>
      </c>
      <c r="W185" s="221"/>
      <c r="X185" s="221" t="s">
        <v>152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153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5" t="s">
        <v>369</v>
      </c>
      <c r="D186" s="223"/>
      <c r="E186" s="224">
        <v>9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155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2">
        <v>47</v>
      </c>
      <c r="B187" s="233" t="s">
        <v>370</v>
      </c>
      <c r="C187" s="254" t="s">
        <v>371</v>
      </c>
      <c r="D187" s="234" t="s">
        <v>368</v>
      </c>
      <c r="E187" s="235">
        <v>9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7"/>
      <c r="S187" s="237" t="s">
        <v>230</v>
      </c>
      <c r="T187" s="238" t="s">
        <v>231</v>
      </c>
      <c r="U187" s="221">
        <v>0</v>
      </c>
      <c r="V187" s="221">
        <f>ROUND(E187*U187,2)</f>
        <v>0</v>
      </c>
      <c r="W187" s="221"/>
      <c r="X187" s="221" t="s">
        <v>152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153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5" t="s">
        <v>372</v>
      </c>
      <c r="D188" s="223"/>
      <c r="E188" s="224">
        <v>9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155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2">
        <v>48</v>
      </c>
      <c r="B189" s="233" t="s">
        <v>373</v>
      </c>
      <c r="C189" s="254" t="s">
        <v>374</v>
      </c>
      <c r="D189" s="234" t="s">
        <v>368</v>
      </c>
      <c r="E189" s="235">
        <v>9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7"/>
      <c r="S189" s="237" t="s">
        <v>230</v>
      </c>
      <c r="T189" s="238" t="s">
        <v>231</v>
      </c>
      <c r="U189" s="221">
        <v>0</v>
      </c>
      <c r="V189" s="221">
        <f>ROUND(E189*U189,2)</f>
        <v>0</v>
      </c>
      <c r="W189" s="221"/>
      <c r="X189" s="221" t="s">
        <v>152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153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5" t="s">
        <v>375</v>
      </c>
      <c r="D190" s="223"/>
      <c r="E190" s="224">
        <v>9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155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2">
        <v>49</v>
      </c>
      <c r="B191" s="233" t="s">
        <v>376</v>
      </c>
      <c r="C191" s="254" t="s">
        <v>377</v>
      </c>
      <c r="D191" s="234" t="s">
        <v>368</v>
      </c>
      <c r="E191" s="235">
        <v>1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7">
        <v>0</v>
      </c>
      <c r="O191" s="237">
        <f>ROUND(E191*N191,2)</f>
        <v>0</v>
      </c>
      <c r="P191" s="237">
        <v>0</v>
      </c>
      <c r="Q191" s="237">
        <f>ROUND(E191*P191,2)</f>
        <v>0</v>
      </c>
      <c r="R191" s="237"/>
      <c r="S191" s="237" t="s">
        <v>230</v>
      </c>
      <c r="T191" s="238" t="s">
        <v>231</v>
      </c>
      <c r="U191" s="221">
        <v>0</v>
      </c>
      <c r="V191" s="221">
        <f>ROUND(E191*U191,2)</f>
        <v>0</v>
      </c>
      <c r="W191" s="221"/>
      <c r="X191" s="221" t="s">
        <v>152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153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5" t="s">
        <v>378</v>
      </c>
      <c r="D192" s="223"/>
      <c r="E192" s="224">
        <v>1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2">
        <v>50</v>
      </c>
      <c r="B193" s="233" t="s">
        <v>379</v>
      </c>
      <c r="C193" s="254" t="s">
        <v>380</v>
      </c>
      <c r="D193" s="234" t="s">
        <v>368</v>
      </c>
      <c r="E193" s="235">
        <v>1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7"/>
      <c r="S193" s="237" t="s">
        <v>230</v>
      </c>
      <c r="T193" s="238" t="s">
        <v>231</v>
      </c>
      <c r="U193" s="221">
        <v>0</v>
      </c>
      <c r="V193" s="221">
        <f>ROUND(E193*U193,2)</f>
        <v>0</v>
      </c>
      <c r="W193" s="221"/>
      <c r="X193" s="221" t="s">
        <v>152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5" t="s">
        <v>381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5" t="s">
        <v>382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155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5" t="s">
        <v>383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5" t="s">
        <v>384</v>
      </c>
      <c r="D197" s="223"/>
      <c r="E197" s="224">
        <v>1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155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6" t="s">
        <v>144</v>
      </c>
      <c r="B198" s="227" t="s">
        <v>107</v>
      </c>
      <c r="C198" s="253" t="s">
        <v>108</v>
      </c>
      <c r="D198" s="228"/>
      <c r="E198" s="229"/>
      <c r="F198" s="230"/>
      <c r="G198" s="230">
        <f>SUMIF(AG199:AG207,"&lt;&gt;NOR",G199:G207)</f>
        <v>0</v>
      </c>
      <c r="H198" s="230"/>
      <c r="I198" s="230">
        <f>SUM(I199:I207)</f>
        <v>0</v>
      </c>
      <c r="J198" s="230"/>
      <c r="K198" s="230">
        <f>SUM(K199:K207)</f>
        <v>0</v>
      </c>
      <c r="L198" s="230"/>
      <c r="M198" s="230">
        <f>SUM(M199:M207)</f>
        <v>0</v>
      </c>
      <c r="N198" s="230"/>
      <c r="O198" s="230">
        <f>SUM(O199:O207)</f>
        <v>0.02</v>
      </c>
      <c r="P198" s="230"/>
      <c r="Q198" s="230">
        <f>SUM(Q199:Q207)</f>
        <v>0</v>
      </c>
      <c r="R198" s="230"/>
      <c r="S198" s="230"/>
      <c r="T198" s="231"/>
      <c r="U198" s="225"/>
      <c r="V198" s="225">
        <f>SUM(V199:V207)</f>
        <v>11.600000000000001</v>
      </c>
      <c r="W198" s="225"/>
      <c r="X198" s="225"/>
      <c r="AG198" t="s">
        <v>145</v>
      </c>
    </row>
    <row r="199" spans="1:60" ht="22.5" outlineLevel="1" x14ac:dyDescent="0.2">
      <c r="A199" s="232">
        <v>51</v>
      </c>
      <c r="B199" s="233" t="s">
        <v>385</v>
      </c>
      <c r="C199" s="254" t="s">
        <v>386</v>
      </c>
      <c r="D199" s="234" t="s">
        <v>163</v>
      </c>
      <c r="E199" s="235">
        <v>20.350000000000001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7">
        <v>3.1E-4</v>
      </c>
      <c r="O199" s="237">
        <f>ROUND(E199*N199,2)</f>
        <v>0.01</v>
      </c>
      <c r="P199" s="237">
        <v>0</v>
      </c>
      <c r="Q199" s="237">
        <f>ROUND(E199*P199,2)</f>
        <v>0</v>
      </c>
      <c r="R199" s="237" t="s">
        <v>387</v>
      </c>
      <c r="S199" s="237" t="s">
        <v>150</v>
      </c>
      <c r="T199" s="238" t="s">
        <v>151</v>
      </c>
      <c r="U199" s="221">
        <v>0.37</v>
      </c>
      <c r="V199" s="221">
        <f>ROUND(E199*U199,2)</f>
        <v>7.53</v>
      </c>
      <c r="W199" s="221"/>
      <c r="X199" s="221" t="s">
        <v>152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153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5" t="s">
        <v>388</v>
      </c>
      <c r="D200" s="223"/>
      <c r="E200" s="224">
        <v>15.35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155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5" t="s">
        <v>389</v>
      </c>
      <c r="D201" s="223"/>
      <c r="E201" s="224">
        <v>1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155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5" t="s">
        <v>390</v>
      </c>
      <c r="D202" s="223"/>
      <c r="E202" s="224">
        <v>4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155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2">
        <v>52</v>
      </c>
      <c r="B203" s="233" t="s">
        <v>391</v>
      </c>
      <c r="C203" s="254" t="s">
        <v>392</v>
      </c>
      <c r="D203" s="234" t="s">
        <v>163</v>
      </c>
      <c r="E203" s="235">
        <v>20.350000000000001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4.2000000000000002E-4</v>
      </c>
      <c r="O203" s="237">
        <f>ROUND(E203*N203,2)</f>
        <v>0.01</v>
      </c>
      <c r="P203" s="237">
        <v>0</v>
      </c>
      <c r="Q203" s="237">
        <f>ROUND(E203*P203,2)</f>
        <v>0</v>
      </c>
      <c r="R203" s="237" t="s">
        <v>387</v>
      </c>
      <c r="S203" s="237" t="s">
        <v>150</v>
      </c>
      <c r="T203" s="238" t="s">
        <v>151</v>
      </c>
      <c r="U203" s="221">
        <v>0.2</v>
      </c>
      <c r="V203" s="221">
        <f>ROUND(E203*U203,2)</f>
        <v>4.07</v>
      </c>
      <c r="W203" s="221"/>
      <c r="X203" s="221" t="s">
        <v>152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6" t="s">
        <v>393</v>
      </c>
      <c r="D204" s="240"/>
      <c r="E204" s="240"/>
      <c r="F204" s="240"/>
      <c r="G204" s="240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165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5" t="s">
        <v>394</v>
      </c>
      <c r="D205" s="223"/>
      <c r="E205" s="224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155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5" t="s">
        <v>395</v>
      </c>
      <c r="D206" s="223"/>
      <c r="E206" s="224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155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5" t="s">
        <v>396</v>
      </c>
      <c r="D207" s="223"/>
      <c r="E207" s="224">
        <v>20.350000000000001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155</v>
      </c>
      <c r="AH207" s="210">
        <v>5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6" t="s">
        <v>144</v>
      </c>
      <c r="B208" s="227" t="s">
        <v>109</v>
      </c>
      <c r="C208" s="253" t="s">
        <v>110</v>
      </c>
      <c r="D208" s="228"/>
      <c r="E208" s="229"/>
      <c r="F208" s="230"/>
      <c r="G208" s="230">
        <f>SUMIF(AG209:AG217,"&lt;&gt;NOR",G209:G217)</f>
        <v>0</v>
      </c>
      <c r="H208" s="230"/>
      <c r="I208" s="230">
        <f>SUM(I209:I217)</f>
        <v>0</v>
      </c>
      <c r="J208" s="230"/>
      <c r="K208" s="230">
        <f>SUM(K209:K217)</f>
        <v>0</v>
      </c>
      <c r="L208" s="230"/>
      <c r="M208" s="230">
        <f>SUM(M209:M217)</f>
        <v>0</v>
      </c>
      <c r="N208" s="230"/>
      <c r="O208" s="230">
        <f>SUM(O209:O217)</f>
        <v>0.02</v>
      </c>
      <c r="P208" s="230"/>
      <c r="Q208" s="230">
        <f>SUM(Q209:Q217)</f>
        <v>0</v>
      </c>
      <c r="R208" s="230"/>
      <c r="S208" s="230"/>
      <c r="T208" s="231"/>
      <c r="U208" s="225"/>
      <c r="V208" s="225">
        <f>SUM(V209:V217)</f>
        <v>11.629999999999999</v>
      </c>
      <c r="W208" s="225"/>
      <c r="X208" s="225"/>
      <c r="AG208" t="s">
        <v>145</v>
      </c>
    </row>
    <row r="209" spans="1:60" outlineLevel="1" x14ac:dyDescent="0.2">
      <c r="A209" s="232">
        <v>53</v>
      </c>
      <c r="B209" s="233" t="s">
        <v>397</v>
      </c>
      <c r="C209" s="254" t="s">
        <v>398</v>
      </c>
      <c r="D209" s="234" t="s">
        <v>163</v>
      </c>
      <c r="E209" s="235">
        <v>34.856000000000002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7">
        <v>0</v>
      </c>
      <c r="O209" s="237">
        <f>ROUND(E209*N209,2)</f>
        <v>0</v>
      </c>
      <c r="P209" s="237">
        <v>0</v>
      </c>
      <c r="Q209" s="237">
        <f>ROUND(E209*P209,2)</f>
        <v>0</v>
      </c>
      <c r="R209" s="237" t="s">
        <v>399</v>
      </c>
      <c r="S209" s="237" t="s">
        <v>150</v>
      </c>
      <c r="T209" s="238" t="s">
        <v>151</v>
      </c>
      <c r="U209" s="221">
        <v>7.0000000000000007E-2</v>
      </c>
      <c r="V209" s="221">
        <f>ROUND(E209*U209,2)</f>
        <v>2.44</v>
      </c>
      <c r="W209" s="221"/>
      <c r="X209" s="221" t="s">
        <v>152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153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5" t="s">
        <v>221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155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5" t="s">
        <v>400</v>
      </c>
      <c r="D211" s="223"/>
      <c r="E211" s="224">
        <v>34.856000000000002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155</v>
      </c>
      <c r="AH211" s="210">
        <v>5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2">
        <v>54</v>
      </c>
      <c r="B212" s="233" t="s">
        <v>401</v>
      </c>
      <c r="C212" s="254" t="s">
        <v>402</v>
      </c>
      <c r="D212" s="234" t="s">
        <v>163</v>
      </c>
      <c r="E212" s="235">
        <v>69.712000000000003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6.9999999999999994E-5</v>
      </c>
      <c r="O212" s="237">
        <f>ROUND(E212*N212,2)</f>
        <v>0</v>
      </c>
      <c r="P212" s="237">
        <v>0</v>
      </c>
      <c r="Q212" s="237">
        <f>ROUND(E212*P212,2)</f>
        <v>0</v>
      </c>
      <c r="R212" s="237" t="s">
        <v>399</v>
      </c>
      <c r="S212" s="237" t="s">
        <v>150</v>
      </c>
      <c r="T212" s="238" t="s">
        <v>151</v>
      </c>
      <c r="U212" s="221">
        <v>0.03</v>
      </c>
      <c r="V212" s="221">
        <f>ROUND(E212*U212,2)</f>
        <v>2.09</v>
      </c>
      <c r="W212" s="221"/>
      <c r="X212" s="221" t="s">
        <v>152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5" t="s">
        <v>300</v>
      </c>
      <c r="D213" s="223"/>
      <c r="E213" s="224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155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5" t="s">
        <v>301</v>
      </c>
      <c r="D214" s="223"/>
      <c r="E214" s="224">
        <v>69.712000000000003</v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155</v>
      </c>
      <c r="AH214" s="210">
        <v>5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2">
        <v>55</v>
      </c>
      <c r="B215" s="233" t="s">
        <v>403</v>
      </c>
      <c r="C215" s="254" t="s">
        <v>404</v>
      </c>
      <c r="D215" s="234" t="s">
        <v>163</v>
      </c>
      <c r="E215" s="235">
        <v>69.712000000000003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2.9E-4</v>
      </c>
      <c r="O215" s="237">
        <f>ROUND(E215*N215,2)</f>
        <v>0.02</v>
      </c>
      <c r="P215" s="237">
        <v>0</v>
      </c>
      <c r="Q215" s="237">
        <f>ROUND(E215*P215,2)</f>
        <v>0</v>
      </c>
      <c r="R215" s="237" t="s">
        <v>399</v>
      </c>
      <c r="S215" s="237" t="s">
        <v>150</v>
      </c>
      <c r="T215" s="238" t="s">
        <v>151</v>
      </c>
      <c r="U215" s="221">
        <v>0.10191</v>
      </c>
      <c r="V215" s="221">
        <f>ROUND(E215*U215,2)</f>
        <v>7.1</v>
      </c>
      <c r="W215" s="221"/>
      <c r="X215" s="221" t="s">
        <v>152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5" t="s">
        <v>300</v>
      </c>
      <c r="D216" s="223"/>
      <c r="E216" s="224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5" t="s">
        <v>301</v>
      </c>
      <c r="D217" s="223"/>
      <c r="E217" s="224">
        <v>69.712000000000003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155</v>
      </c>
      <c r="AH217" s="210">
        <v>5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226" t="s">
        <v>144</v>
      </c>
      <c r="B218" s="227" t="s">
        <v>111</v>
      </c>
      <c r="C218" s="253" t="s">
        <v>112</v>
      </c>
      <c r="D218" s="228"/>
      <c r="E218" s="229"/>
      <c r="F218" s="230"/>
      <c r="G218" s="230">
        <f>SUMIF(AG219:AG222,"&lt;&gt;NOR",G219:G222)</f>
        <v>0</v>
      </c>
      <c r="H218" s="230"/>
      <c r="I218" s="230">
        <f>SUM(I219:I222)</f>
        <v>0</v>
      </c>
      <c r="J218" s="230"/>
      <c r="K218" s="230">
        <f>SUM(K219:K222)</f>
        <v>0</v>
      </c>
      <c r="L218" s="230"/>
      <c r="M218" s="230">
        <f>SUM(M219:M222)</f>
        <v>0</v>
      </c>
      <c r="N218" s="230"/>
      <c r="O218" s="230">
        <f>SUM(O219:O222)</f>
        <v>0</v>
      </c>
      <c r="P218" s="230"/>
      <c r="Q218" s="230">
        <f>SUM(Q219:Q222)</f>
        <v>0</v>
      </c>
      <c r="R218" s="230"/>
      <c r="S218" s="230"/>
      <c r="T218" s="231"/>
      <c r="U218" s="225"/>
      <c r="V218" s="225">
        <f>SUM(V219:V222)</f>
        <v>5</v>
      </c>
      <c r="W218" s="225"/>
      <c r="X218" s="225"/>
      <c r="AG218" t="s">
        <v>145</v>
      </c>
    </row>
    <row r="219" spans="1:60" ht="22.5" outlineLevel="1" x14ac:dyDescent="0.2">
      <c r="A219" s="232">
        <v>56</v>
      </c>
      <c r="B219" s="233" t="s">
        <v>405</v>
      </c>
      <c r="C219" s="254" t="s">
        <v>406</v>
      </c>
      <c r="D219" s="234" t="s">
        <v>407</v>
      </c>
      <c r="E219" s="235">
        <v>15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</v>
      </c>
      <c r="O219" s="237">
        <f>ROUND(E219*N219,2)</f>
        <v>0</v>
      </c>
      <c r="P219" s="237">
        <v>0</v>
      </c>
      <c r="Q219" s="237">
        <f>ROUND(E219*P219,2)</f>
        <v>0</v>
      </c>
      <c r="R219" s="237"/>
      <c r="S219" s="237" t="s">
        <v>230</v>
      </c>
      <c r="T219" s="238" t="s">
        <v>231</v>
      </c>
      <c r="U219" s="221">
        <v>0</v>
      </c>
      <c r="V219" s="221">
        <f>ROUND(E219*U219,2)</f>
        <v>0</v>
      </c>
      <c r="W219" s="221"/>
      <c r="X219" s="221" t="s">
        <v>152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153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5" t="s">
        <v>408</v>
      </c>
      <c r="D220" s="223"/>
      <c r="E220" s="224">
        <v>15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155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2">
        <v>57</v>
      </c>
      <c r="B221" s="233" t="s">
        <v>409</v>
      </c>
      <c r="C221" s="254" t="s">
        <v>410</v>
      </c>
      <c r="D221" s="234" t="s">
        <v>235</v>
      </c>
      <c r="E221" s="235">
        <v>5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7" t="s">
        <v>236</v>
      </c>
      <c r="S221" s="237" t="s">
        <v>150</v>
      </c>
      <c r="T221" s="238" t="s">
        <v>411</v>
      </c>
      <c r="U221" s="221">
        <v>1</v>
      </c>
      <c r="V221" s="221">
        <f>ROUND(E221*U221,2)</f>
        <v>5</v>
      </c>
      <c r="W221" s="221"/>
      <c r="X221" s="221" t="s">
        <v>82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237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5" t="s">
        <v>412</v>
      </c>
      <c r="D222" s="223"/>
      <c r="E222" s="224">
        <v>5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x14ac:dyDescent="0.2">
      <c r="A223" s="226" t="s">
        <v>144</v>
      </c>
      <c r="B223" s="227" t="s">
        <v>113</v>
      </c>
      <c r="C223" s="253" t="s">
        <v>114</v>
      </c>
      <c r="D223" s="228"/>
      <c r="E223" s="229"/>
      <c r="F223" s="230"/>
      <c r="G223" s="230">
        <f>SUMIF(AG224:AG234,"&lt;&gt;NOR",G224:G234)</f>
        <v>0</v>
      </c>
      <c r="H223" s="230"/>
      <c r="I223" s="230">
        <f>SUM(I224:I234)</f>
        <v>0</v>
      </c>
      <c r="J223" s="230"/>
      <c r="K223" s="230">
        <f>SUM(K224:K234)</f>
        <v>0</v>
      </c>
      <c r="L223" s="230"/>
      <c r="M223" s="230">
        <f>SUM(M224:M234)</f>
        <v>0</v>
      </c>
      <c r="N223" s="230"/>
      <c r="O223" s="230">
        <f>SUM(O224:O234)</f>
        <v>0</v>
      </c>
      <c r="P223" s="230"/>
      <c r="Q223" s="230">
        <f>SUM(Q224:Q234)</f>
        <v>0</v>
      </c>
      <c r="R223" s="230"/>
      <c r="S223" s="230"/>
      <c r="T223" s="231"/>
      <c r="U223" s="225"/>
      <c r="V223" s="225">
        <f>SUM(V224:V234)</f>
        <v>200.16</v>
      </c>
      <c r="W223" s="225"/>
      <c r="X223" s="225"/>
      <c r="AG223" t="s">
        <v>145</v>
      </c>
    </row>
    <row r="224" spans="1:60" ht="22.5" outlineLevel="1" x14ac:dyDescent="0.2">
      <c r="A224" s="244">
        <v>58</v>
      </c>
      <c r="B224" s="245" t="s">
        <v>413</v>
      </c>
      <c r="C224" s="260" t="s">
        <v>414</v>
      </c>
      <c r="D224" s="246" t="s">
        <v>315</v>
      </c>
      <c r="E224" s="247">
        <v>124.90805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9">
        <v>0</v>
      </c>
      <c r="O224" s="249">
        <f>ROUND(E224*N224,2)</f>
        <v>0</v>
      </c>
      <c r="P224" s="249">
        <v>0</v>
      </c>
      <c r="Q224" s="249">
        <f>ROUND(E224*P224,2)</f>
        <v>0</v>
      </c>
      <c r="R224" s="249" t="s">
        <v>279</v>
      </c>
      <c r="S224" s="249" t="s">
        <v>150</v>
      </c>
      <c r="T224" s="250" t="s">
        <v>151</v>
      </c>
      <c r="U224" s="221">
        <v>0.93</v>
      </c>
      <c r="V224" s="221">
        <f>ROUND(E224*U224,2)</f>
        <v>116.16</v>
      </c>
      <c r="W224" s="221"/>
      <c r="X224" s="221" t="s">
        <v>415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416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4">
        <v>59</v>
      </c>
      <c r="B225" s="245" t="s">
        <v>417</v>
      </c>
      <c r="C225" s="260" t="s">
        <v>418</v>
      </c>
      <c r="D225" s="246" t="s">
        <v>315</v>
      </c>
      <c r="E225" s="247">
        <v>31.22701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21</v>
      </c>
      <c r="M225" s="249">
        <f>G225*(1+L225/100)</f>
        <v>0</v>
      </c>
      <c r="N225" s="249">
        <v>0</v>
      </c>
      <c r="O225" s="249">
        <f>ROUND(E225*N225,2)</f>
        <v>0</v>
      </c>
      <c r="P225" s="249">
        <v>0</v>
      </c>
      <c r="Q225" s="249">
        <f>ROUND(E225*P225,2)</f>
        <v>0</v>
      </c>
      <c r="R225" s="249" t="s">
        <v>279</v>
      </c>
      <c r="S225" s="249" t="s">
        <v>150</v>
      </c>
      <c r="T225" s="250" t="s">
        <v>151</v>
      </c>
      <c r="U225" s="221">
        <v>0.65</v>
      </c>
      <c r="V225" s="221">
        <f>ROUND(E225*U225,2)</f>
        <v>20.3</v>
      </c>
      <c r="W225" s="221"/>
      <c r="X225" s="221" t="s">
        <v>415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416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2">
        <v>60</v>
      </c>
      <c r="B226" s="233" t="s">
        <v>419</v>
      </c>
      <c r="C226" s="254" t="s">
        <v>420</v>
      </c>
      <c r="D226" s="234" t="s">
        <v>315</v>
      </c>
      <c r="E226" s="235">
        <v>31.22701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7">
        <v>0</v>
      </c>
      <c r="O226" s="237">
        <f>ROUND(E226*N226,2)</f>
        <v>0</v>
      </c>
      <c r="P226" s="237">
        <v>0</v>
      </c>
      <c r="Q226" s="237">
        <f>ROUND(E226*P226,2)</f>
        <v>0</v>
      </c>
      <c r="R226" s="237" t="s">
        <v>279</v>
      </c>
      <c r="S226" s="237" t="s">
        <v>150</v>
      </c>
      <c r="T226" s="238" t="s">
        <v>151</v>
      </c>
      <c r="U226" s="221">
        <v>0.49</v>
      </c>
      <c r="V226" s="221">
        <f>ROUND(E226*U226,2)</f>
        <v>15.3</v>
      </c>
      <c r="W226" s="221"/>
      <c r="X226" s="221" t="s">
        <v>415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416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61" t="s">
        <v>421</v>
      </c>
      <c r="D227" s="251"/>
      <c r="E227" s="251"/>
      <c r="F227" s="251"/>
      <c r="G227" s="25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193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4">
        <v>61</v>
      </c>
      <c r="B228" s="245" t="s">
        <v>422</v>
      </c>
      <c r="C228" s="260" t="s">
        <v>423</v>
      </c>
      <c r="D228" s="246" t="s">
        <v>315</v>
      </c>
      <c r="E228" s="247">
        <v>593.31323999999995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21</v>
      </c>
      <c r="M228" s="249">
        <f>G228*(1+L228/100)</f>
        <v>0</v>
      </c>
      <c r="N228" s="249">
        <v>0</v>
      </c>
      <c r="O228" s="249">
        <f>ROUND(E228*N228,2)</f>
        <v>0</v>
      </c>
      <c r="P228" s="249">
        <v>0</v>
      </c>
      <c r="Q228" s="249">
        <f>ROUND(E228*P228,2)</f>
        <v>0</v>
      </c>
      <c r="R228" s="249" t="s">
        <v>279</v>
      </c>
      <c r="S228" s="249" t="s">
        <v>150</v>
      </c>
      <c r="T228" s="250" t="s">
        <v>151</v>
      </c>
      <c r="U228" s="221">
        <v>0</v>
      </c>
      <c r="V228" s="221">
        <f>ROUND(E228*U228,2)</f>
        <v>0</v>
      </c>
      <c r="W228" s="221"/>
      <c r="X228" s="221" t="s">
        <v>415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416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32">
        <v>62</v>
      </c>
      <c r="B229" s="233" t="s">
        <v>424</v>
      </c>
      <c r="C229" s="254" t="s">
        <v>425</v>
      </c>
      <c r="D229" s="234" t="s">
        <v>315</v>
      </c>
      <c r="E229" s="235">
        <v>31.22701</v>
      </c>
      <c r="F229" s="236"/>
      <c r="G229" s="237">
        <f>ROUND(E229*F229,2)</f>
        <v>0</v>
      </c>
      <c r="H229" s="236"/>
      <c r="I229" s="237">
        <f>ROUND(E229*H229,2)</f>
        <v>0</v>
      </c>
      <c r="J229" s="236"/>
      <c r="K229" s="237">
        <f>ROUND(E229*J229,2)</f>
        <v>0</v>
      </c>
      <c r="L229" s="237">
        <v>21</v>
      </c>
      <c r="M229" s="237">
        <f>G229*(1+L229/100)</f>
        <v>0</v>
      </c>
      <c r="N229" s="237">
        <v>0</v>
      </c>
      <c r="O229" s="237">
        <f>ROUND(E229*N229,2)</f>
        <v>0</v>
      </c>
      <c r="P229" s="237">
        <v>0</v>
      </c>
      <c r="Q229" s="237">
        <f>ROUND(E229*P229,2)</f>
        <v>0</v>
      </c>
      <c r="R229" s="237" t="s">
        <v>426</v>
      </c>
      <c r="S229" s="237" t="s">
        <v>150</v>
      </c>
      <c r="T229" s="238" t="s">
        <v>151</v>
      </c>
      <c r="U229" s="221">
        <v>0.83</v>
      </c>
      <c r="V229" s="221">
        <f>ROUND(E229*U229,2)</f>
        <v>25.92</v>
      </c>
      <c r="W229" s="221"/>
      <c r="X229" s="221" t="s">
        <v>415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416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56" t="s">
        <v>427</v>
      </c>
      <c r="D230" s="240"/>
      <c r="E230" s="240"/>
      <c r="F230" s="240"/>
      <c r="G230" s="240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165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39" t="str">
        <f>C230</f>
        <v>nebo vybouraných hmot nošením nebo přehazováním k místu nakládky přístupnému normálním dopravním prostředkům do 10 m,</v>
      </c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17"/>
      <c r="B231" s="218"/>
      <c r="C231" s="257" t="s">
        <v>428</v>
      </c>
      <c r="D231" s="241"/>
      <c r="E231" s="241"/>
      <c r="F231" s="241"/>
      <c r="G231" s="24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193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39" t="str">
        <f>C231</f>
        <v>S naložením suti nebo vybouraných hmot do dopravního prostředku a na jejich vyložením, popřípadě přeložením na normální dopravní prostředek.</v>
      </c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2">
        <v>63</v>
      </c>
      <c r="B232" s="233" t="s">
        <v>429</v>
      </c>
      <c r="C232" s="254" t="s">
        <v>430</v>
      </c>
      <c r="D232" s="234" t="s">
        <v>315</v>
      </c>
      <c r="E232" s="235">
        <v>62.45402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21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 t="s">
        <v>426</v>
      </c>
      <c r="S232" s="237" t="s">
        <v>150</v>
      </c>
      <c r="T232" s="238" t="s">
        <v>151</v>
      </c>
      <c r="U232" s="221">
        <v>0.36</v>
      </c>
      <c r="V232" s="221">
        <f>ROUND(E232*U232,2)</f>
        <v>22.48</v>
      </c>
      <c r="W232" s="221"/>
      <c r="X232" s="221" t="s">
        <v>415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416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6" t="s">
        <v>427</v>
      </c>
      <c r="D233" s="240"/>
      <c r="E233" s="240"/>
      <c r="F233" s="240"/>
      <c r="G233" s="240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165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39" t="str">
        <f>C233</f>
        <v>nebo vybouraných hmot nošením nebo přehazováním k místu nakládky přístupnému normálním dopravním prostředkům do 10 m,</v>
      </c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4">
        <v>64</v>
      </c>
      <c r="B234" s="245" t="s">
        <v>431</v>
      </c>
      <c r="C234" s="260" t="s">
        <v>432</v>
      </c>
      <c r="D234" s="246" t="s">
        <v>315</v>
      </c>
      <c r="E234" s="247">
        <v>31.22701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21</v>
      </c>
      <c r="M234" s="249">
        <f>G234*(1+L234/100)</f>
        <v>0</v>
      </c>
      <c r="N234" s="249">
        <v>0</v>
      </c>
      <c r="O234" s="249">
        <f>ROUND(E234*N234,2)</f>
        <v>0</v>
      </c>
      <c r="P234" s="249">
        <v>0</v>
      </c>
      <c r="Q234" s="249">
        <f>ROUND(E234*P234,2)</f>
        <v>0</v>
      </c>
      <c r="R234" s="249"/>
      <c r="S234" s="249" t="s">
        <v>150</v>
      </c>
      <c r="T234" s="250" t="s">
        <v>231</v>
      </c>
      <c r="U234" s="221">
        <v>0</v>
      </c>
      <c r="V234" s="221">
        <f>ROUND(E234*U234,2)</f>
        <v>0</v>
      </c>
      <c r="W234" s="221"/>
      <c r="X234" s="221" t="s">
        <v>415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416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26" t="s">
        <v>144</v>
      </c>
      <c r="B235" s="227" t="s">
        <v>116</v>
      </c>
      <c r="C235" s="253" t="s">
        <v>27</v>
      </c>
      <c r="D235" s="228"/>
      <c r="E235" s="229"/>
      <c r="F235" s="230"/>
      <c r="G235" s="230">
        <f>SUMIF(AG236:AG247,"&lt;&gt;NOR",G236:G247)</f>
        <v>0</v>
      </c>
      <c r="H235" s="230"/>
      <c r="I235" s="230">
        <f>SUM(I236:I247)</f>
        <v>0</v>
      </c>
      <c r="J235" s="230"/>
      <c r="K235" s="230">
        <f>SUM(K236:K247)</f>
        <v>0</v>
      </c>
      <c r="L235" s="230"/>
      <c r="M235" s="230">
        <f>SUM(M236:M247)</f>
        <v>0</v>
      </c>
      <c r="N235" s="230"/>
      <c r="O235" s="230">
        <f>SUM(O236:O247)</f>
        <v>0</v>
      </c>
      <c r="P235" s="230"/>
      <c r="Q235" s="230">
        <f>SUM(Q236:Q247)</f>
        <v>0</v>
      </c>
      <c r="R235" s="230"/>
      <c r="S235" s="230"/>
      <c r="T235" s="231"/>
      <c r="U235" s="225"/>
      <c r="V235" s="225">
        <f>SUM(V236:V247)</f>
        <v>0</v>
      </c>
      <c r="W235" s="225"/>
      <c r="X235" s="225"/>
      <c r="AG235" t="s">
        <v>145</v>
      </c>
    </row>
    <row r="236" spans="1:60" outlineLevel="1" x14ac:dyDescent="0.2">
      <c r="A236" s="232">
        <v>65</v>
      </c>
      <c r="B236" s="233" t="s">
        <v>433</v>
      </c>
      <c r="C236" s="254" t="s">
        <v>434</v>
      </c>
      <c r="D236" s="234" t="s">
        <v>435</v>
      </c>
      <c r="E236" s="235">
        <v>1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21</v>
      </c>
      <c r="M236" s="237">
        <f>G236*(1+L236/100)</f>
        <v>0</v>
      </c>
      <c r="N236" s="237">
        <v>0</v>
      </c>
      <c r="O236" s="237">
        <f>ROUND(E236*N236,2)</f>
        <v>0</v>
      </c>
      <c r="P236" s="237">
        <v>0</v>
      </c>
      <c r="Q236" s="237">
        <f>ROUND(E236*P236,2)</f>
        <v>0</v>
      </c>
      <c r="R236" s="237"/>
      <c r="S236" s="237" t="s">
        <v>150</v>
      </c>
      <c r="T236" s="238" t="s">
        <v>246</v>
      </c>
      <c r="U236" s="221">
        <v>0</v>
      </c>
      <c r="V236" s="221">
        <f>ROUND(E236*U236,2)</f>
        <v>0</v>
      </c>
      <c r="W236" s="221"/>
      <c r="X236" s="221" t="s">
        <v>436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437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61" t="s">
        <v>438</v>
      </c>
      <c r="D237" s="251"/>
      <c r="E237" s="251"/>
      <c r="F237" s="251"/>
      <c r="G237" s="25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193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39" t="str">
        <f>C237</f>
        <v>Zaměření a vytýčení stávajících inženýrských sítí v místě stavby z hlediska jejich ochrany při provádění stavby.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2">
        <v>66</v>
      </c>
      <c r="B238" s="233" t="s">
        <v>439</v>
      </c>
      <c r="C238" s="254" t="s">
        <v>440</v>
      </c>
      <c r="D238" s="234" t="s">
        <v>435</v>
      </c>
      <c r="E238" s="235">
        <v>1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7">
        <v>0</v>
      </c>
      <c r="O238" s="237">
        <f>ROUND(E238*N238,2)</f>
        <v>0</v>
      </c>
      <c r="P238" s="237">
        <v>0</v>
      </c>
      <c r="Q238" s="237">
        <f>ROUND(E238*P238,2)</f>
        <v>0</v>
      </c>
      <c r="R238" s="237"/>
      <c r="S238" s="237" t="s">
        <v>150</v>
      </c>
      <c r="T238" s="238" t="s">
        <v>231</v>
      </c>
      <c r="U238" s="221">
        <v>0</v>
      </c>
      <c r="V238" s="221">
        <f>ROUND(E238*U238,2)</f>
        <v>0</v>
      </c>
      <c r="W238" s="221"/>
      <c r="X238" s="221" t="s">
        <v>436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441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17"/>
      <c r="B239" s="218"/>
      <c r="C239" s="261" t="s">
        <v>442</v>
      </c>
      <c r="D239" s="251"/>
      <c r="E239" s="251"/>
      <c r="F239" s="251"/>
      <c r="G239" s="25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193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39" t="str">
        <f>C239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2">
        <v>67</v>
      </c>
      <c r="B240" s="233" t="s">
        <v>443</v>
      </c>
      <c r="C240" s="254" t="s">
        <v>444</v>
      </c>
      <c r="D240" s="234" t="s">
        <v>435</v>
      </c>
      <c r="E240" s="235">
        <v>1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7"/>
      <c r="S240" s="237" t="s">
        <v>150</v>
      </c>
      <c r="T240" s="238" t="s">
        <v>231</v>
      </c>
      <c r="U240" s="221">
        <v>0</v>
      </c>
      <c r="V240" s="221">
        <f>ROUND(E240*U240,2)</f>
        <v>0</v>
      </c>
      <c r="W240" s="221"/>
      <c r="X240" s="221" t="s">
        <v>436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441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33.75" outlineLevel="1" x14ac:dyDescent="0.2">
      <c r="A241" s="217"/>
      <c r="B241" s="218"/>
      <c r="C241" s="261" t="s">
        <v>445</v>
      </c>
      <c r="D241" s="251"/>
      <c r="E241" s="251"/>
      <c r="F241" s="251"/>
      <c r="G241" s="25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193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39" t="str">
        <f>C241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2">
        <v>68</v>
      </c>
      <c r="B242" s="233" t="s">
        <v>446</v>
      </c>
      <c r="C242" s="254" t="s">
        <v>447</v>
      </c>
      <c r="D242" s="234" t="s">
        <v>435</v>
      </c>
      <c r="E242" s="235">
        <v>1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7"/>
      <c r="S242" s="237" t="s">
        <v>150</v>
      </c>
      <c r="T242" s="238" t="s">
        <v>231</v>
      </c>
      <c r="U242" s="221">
        <v>0</v>
      </c>
      <c r="V242" s="221">
        <f>ROUND(E242*U242,2)</f>
        <v>0</v>
      </c>
      <c r="W242" s="221"/>
      <c r="X242" s="221" t="s">
        <v>436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441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17"/>
      <c r="B243" s="218"/>
      <c r="C243" s="261" t="s">
        <v>448</v>
      </c>
      <c r="D243" s="251"/>
      <c r="E243" s="251"/>
      <c r="F243" s="251"/>
      <c r="G243" s="25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193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39" t="str">
        <f>C243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2">
        <v>69</v>
      </c>
      <c r="B244" s="233" t="s">
        <v>449</v>
      </c>
      <c r="C244" s="254" t="s">
        <v>450</v>
      </c>
      <c r="D244" s="234" t="s">
        <v>435</v>
      </c>
      <c r="E244" s="235">
        <v>1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7"/>
      <c r="S244" s="237" t="s">
        <v>150</v>
      </c>
      <c r="T244" s="238" t="s">
        <v>246</v>
      </c>
      <c r="U244" s="221">
        <v>0</v>
      </c>
      <c r="V244" s="221">
        <f>ROUND(E244*U244,2)</f>
        <v>0</v>
      </c>
      <c r="W244" s="221"/>
      <c r="X244" s="221" t="s">
        <v>436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437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17"/>
      <c r="B245" s="218"/>
      <c r="C245" s="261" t="s">
        <v>451</v>
      </c>
      <c r="D245" s="251"/>
      <c r="E245" s="251"/>
      <c r="F245" s="251"/>
      <c r="G245" s="25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193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39" t="str">
        <f>C245</f>
        <v>Náklady na ztížené provádění stavebních prací v důsledku nepřerušeného provozu na staveništi nebo v případech nepřerušeného provozu v objektech v nichž se stavební práce provádí.</v>
      </c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2">
        <v>70</v>
      </c>
      <c r="B246" s="233" t="s">
        <v>452</v>
      </c>
      <c r="C246" s="254" t="s">
        <v>453</v>
      </c>
      <c r="D246" s="234" t="s">
        <v>435</v>
      </c>
      <c r="E246" s="235">
        <v>1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0</v>
      </c>
      <c r="O246" s="237">
        <f>ROUND(E246*N246,2)</f>
        <v>0</v>
      </c>
      <c r="P246" s="237">
        <v>0</v>
      </c>
      <c r="Q246" s="237">
        <f>ROUND(E246*P246,2)</f>
        <v>0</v>
      </c>
      <c r="R246" s="237"/>
      <c r="S246" s="237" t="s">
        <v>150</v>
      </c>
      <c r="T246" s="238" t="s">
        <v>246</v>
      </c>
      <c r="U246" s="221">
        <v>0</v>
      </c>
      <c r="V246" s="221">
        <f>ROUND(E246*U246,2)</f>
        <v>0</v>
      </c>
      <c r="W246" s="221"/>
      <c r="X246" s="221" t="s">
        <v>436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437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61" t="s">
        <v>454</v>
      </c>
      <c r="D247" s="251"/>
      <c r="E247" s="251"/>
      <c r="F247" s="251"/>
      <c r="G247" s="25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193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26" t="s">
        <v>144</v>
      </c>
      <c r="B248" s="227" t="s">
        <v>117</v>
      </c>
      <c r="C248" s="253" t="s">
        <v>28</v>
      </c>
      <c r="D248" s="228"/>
      <c r="E248" s="229"/>
      <c r="F248" s="230"/>
      <c r="G248" s="230">
        <f>SUMIF(AG249:AG267,"&lt;&gt;NOR",G249:G267)</f>
        <v>0</v>
      </c>
      <c r="H248" s="230"/>
      <c r="I248" s="230">
        <f>SUM(I249:I267)</f>
        <v>0</v>
      </c>
      <c r="J248" s="230"/>
      <c r="K248" s="230">
        <f>SUM(K249:K267)</f>
        <v>0</v>
      </c>
      <c r="L248" s="230"/>
      <c r="M248" s="230">
        <f>SUM(M249:M267)</f>
        <v>0</v>
      </c>
      <c r="N248" s="230"/>
      <c r="O248" s="230">
        <f>SUM(O249:O267)</f>
        <v>0</v>
      </c>
      <c r="P248" s="230"/>
      <c r="Q248" s="230">
        <f>SUM(Q249:Q267)</f>
        <v>0</v>
      </c>
      <c r="R248" s="230"/>
      <c r="S248" s="230"/>
      <c r="T248" s="231"/>
      <c r="U248" s="225"/>
      <c r="V248" s="225">
        <f>SUM(V249:V267)</f>
        <v>0</v>
      </c>
      <c r="W248" s="225"/>
      <c r="X248" s="225"/>
      <c r="AG248" t="s">
        <v>145</v>
      </c>
    </row>
    <row r="249" spans="1:60" outlineLevel="1" x14ac:dyDescent="0.2">
      <c r="A249" s="232">
        <v>71</v>
      </c>
      <c r="B249" s="233" t="s">
        <v>455</v>
      </c>
      <c r="C249" s="254" t="s">
        <v>456</v>
      </c>
      <c r="D249" s="234" t="s">
        <v>435</v>
      </c>
      <c r="E249" s="235">
        <v>2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7">
        <v>0</v>
      </c>
      <c r="O249" s="237">
        <f>ROUND(E249*N249,2)</f>
        <v>0</v>
      </c>
      <c r="P249" s="237">
        <v>0</v>
      </c>
      <c r="Q249" s="237">
        <f>ROUND(E249*P249,2)</f>
        <v>0</v>
      </c>
      <c r="R249" s="237"/>
      <c r="S249" s="237" t="s">
        <v>150</v>
      </c>
      <c r="T249" s="238" t="s">
        <v>246</v>
      </c>
      <c r="U249" s="221">
        <v>0</v>
      </c>
      <c r="V249" s="221">
        <f>ROUND(E249*U249,2)</f>
        <v>0</v>
      </c>
      <c r="W249" s="221"/>
      <c r="X249" s="221" t="s">
        <v>436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17"/>
      <c r="B250" s="218"/>
      <c r="C250" s="261" t="s">
        <v>457</v>
      </c>
      <c r="D250" s="251"/>
      <c r="E250" s="251"/>
      <c r="F250" s="251"/>
      <c r="G250" s="25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193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39" t="str">
        <f>C250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5" t="s">
        <v>458</v>
      </c>
      <c r="D251" s="223"/>
      <c r="E251" s="224">
        <v>1</v>
      </c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155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5" t="s">
        <v>459</v>
      </c>
      <c r="D252" s="223"/>
      <c r="E252" s="224">
        <v>1</v>
      </c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155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2">
        <v>72</v>
      </c>
      <c r="B253" s="233" t="s">
        <v>460</v>
      </c>
      <c r="C253" s="254" t="s">
        <v>461</v>
      </c>
      <c r="D253" s="234" t="s">
        <v>435</v>
      </c>
      <c r="E253" s="235">
        <v>1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150</v>
      </c>
      <c r="T253" s="238" t="s">
        <v>246</v>
      </c>
      <c r="U253" s="221">
        <v>0</v>
      </c>
      <c r="V253" s="221">
        <f>ROUND(E253*U253,2)</f>
        <v>0</v>
      </c>
      <c r="W253" s="221"/>
      <c r="X253" s="221" t="s">
        <v>436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437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33.75" outlineLevel="1" x14ac:dyDescent="0.2">
      <c r="A254" s="217"/>
      <c r="B254" s="218"/>
      <c r="C254" s="261" t="s">
        <v>462</v>
      </c>
      <c r="D254" s="251"/>
      <c r="E254" s="251"/>
      <c r="F254" s="251"/>
      <c r="G254" s="25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193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39" t="str">
        <f>C254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2">
        <v>73</v>
      </c>
      <c r="B255" s="233" t="s">
        <v>463</v>
      </c>
      <c r="C255" s="254" t="s">
        <v>464</v>
      </c>
      <c r="D255" s="234" t="s">
        <v>435</v>
      </c>
      <c r="E255" s="235">
        <v>10242</v>
      </c>
      <c r="F255" s="236"/>
      <c r="G255" s="237">
        <f>ROUND(E255*F255,2)</f>
        <v>0</v>
      </c>
      <c r="H255" s="236"/>
      <c r="I255" s="237">
        <f>ROUND(E255*H255,2)</f>
        <v>0</v>
      </c>
      <c r="J255" s="236"/>
      <c r="K255" s="237">
        <f>ROUND(E255*J255,2)</f>
        <v>0</v>
      </c>
      <c r="L255" s="237">
        <v>21</v>
      </c>
      <c r="M255" s="237">
        <f>G255*(1+L255/100)</f>
        <v>0</v>
      </c>
      <c r="N255" s="237">
        <v>0</v>
      </c>
      <c r="O255" s="237">
        <f>ROUND(E255*N255,2)</f>
        <v>0</v>
      </c>
      <c r="P255" s="237">
        <v>0</v>
      </c>
      <c r="Q255" s="237">
        <f>ROUND(E255*P255,2)</f>
        <v>0</v>
      </c>
      <c r="R255" s="237"/>
      <c r="S255" s="237" t="s">
        <v>150</v>
      </c>
      <c r="T255" s="238" t="s">
        <v>246</v>
      </c>
      <c r="U255" s="221">
        <v>0</v>
      </c>
      <c r="V255" s="221">
        <f>ROUND(E255*U255,2)</f>
        <v>0</v>
      </c>
      <c r="W255" s="221"/>
      <c r="X255" s="221" t="s">
        <v>436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441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17"/>
      <c r="B256" s="218"/>
      <c r="C256" s="261" t="s">
        <v>465</v>
      </c>
      <c r="D256" s="251"/>
      <c r="E256" s="251"/>
      <c r="F256" s="251"/>
      <c r="G256" s="25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193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39" t="str">
        <f>C256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5" t="s">
        <v>466</v>
      </c>
      <c r="D257" s="223"/>
      <c r="E257" s="224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155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5" t="s">
        <v>467</v>
      </c>
      <c r="D258" s="223"/>
      <c r="E258" s="224">
        <v>8082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155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5" t="s">
        <v>468</v>
      </c>
      <c r="D259" s="223"/>
      <c r="E259" s="224">
        <v>2160</v>
      </c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155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2">
        <v>74</v>
      </c>
      <c r="B260" s="233" t="s">
        <v>469</v>
      </c>
      <c r="C260" s="254" t="s">
        <v>470</v>
      </c>
      <c r="D260" s="234" t="s">
        <v>435</v>
      </c>
      <c r="E260" s="235">
        <v>1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/>
      <c r="S260" s="237" t="s">
        <v>150</v>
      </c>
      <c r="T260" s="238" t="s">
        <v>246</v>
      </c>
      <c r="U260" s="221">
        <v>0</v>
      </c>
      <c r="V260" s="221">
        <f>ROUND(E260*U260,2)</f>
        <v>0</v>
      </c>
      <c r="W260" s="221"/>
      <c r="X260" s="221" t="s">
        <v>436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437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61" t="s">
        <v>471</v>
      </c>
      <c r="D261" s="251"/>
      <c r="E261" s="251"/>
      <c r="F261" s="251"/>
      <c r="G261" s="25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193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2">
        <v>75</v>
      </c>
      <c r="B262" s="233" t="s">
        <v>472</v>
      </c>
      <c r="C262" s="254" t="s">
        <v>473</v>
      </c>
      <c r="D262" s="234" t="s">
        <v>435</v>
      </c>
      <c r="E262" s="235">
        <v>1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0</v>
      </c>
      <c r="O262" s="237">
        <f>ROUND(E262*N262,2)</f>
        <v>0</v>
      </c>
      <c r="P262" s="237">
        <v>0</v>
      </c>
      <c r="Q262" s="237">
        <f>ROUND(E262*P262,2)</f>
        <v>0</v>
      </c>
      <c r="R262" s="237"/>
      <c r="S262" s="237" t="s">
        <v>150</v>
      </c>
      <c r="T262" s="238" t="s">
        <v>246</v>
      </c>
      <c r="U262" s="221">
        <v>0</v>
      </c>
      <c r="V262" s="221">
        <f>ROUND(E262*U262,2)</f>
        <v>0</v>
      </c>
      <c r="W262" s="221"/>
      <c r="X262" s="221" t="s">
        <v>436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437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33.75" outlineLevel="1" x14ac:dyDescent="0.2">
      <c r="A263" s="217"/>
      <c r="B263" s="218"/>
      <c r="C263" s="261" t="s">
        <v>474</v>
      </c>
      <c r="D263" s="251"/>
      <c r="E263" s="251"/>
      <c r="F263" s="251"/>
      <c r="G263" s="25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193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39" t="str">
        <f>C263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2">
        <v>76</v>
      </c>
      <c r="B264" s="233" t="s">
        <v>475</v>
      </c>
      <c r="C264" s="254" t="s">
        <v>476</v>
      </c>
      <c r="D264" s="234" t="s">
        <v>435</v>
      </c>
      <c r="E264" s="235">
        <v>1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/>
      <c r="S264" s="237" t="s">
        <v>150</v>
      </c>
      <c r="T264" s="238" t="s">
        <v>246</v>
      </c>
      <c r="U264" s="221">
        <v>0</v>
      </c>
      <c r="V264" s="221">
        <f>ROUND(E264*U264,2)</f>
        <v>0</v>
      </c>
      <c r="W264" s="221"/>
      <c r="X264" s="221" t="s">
        <v>436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437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61" t="s">
        <v>477</v>
      </c>
      <c r="D265" s="251"/>
      <c r="E265" s="251"/>
      <c r="F265" s="251"/>
      <c r="G265" s="25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193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39" t="str">
        <f>C265</f>
        <v>Náklady zhotovitele, které vzniknou v souvislosti s povinnostmi zhotovitele při předání a převzetí díla.</v>
      </c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2">
        <v>77</v>
      </c>
      <c r="B266" s="233" t="s">
        <v>478</v>
      </c>
      <c r="C266" s="254" t="s">
        <v>479</v>
      </c>
      <c r="D266" s="234" t="s">
        <v>435</v>
      </c>
      <c r="E266" s="235">
        <v>1</v>
      </c>
      <c r="F266" s="236"/>
      <c r="G266" s="237">
        <f>ROUND(E266*F266,2)</f>
        <v>0</v>
      </c>
      <c r="H266" s="236"/>
      <c r="I266" s="237">
        <f>ROUND(E266*H266,2)</f>
        <v>0</v>
      </c>
      <c r="J266" s="236"/>
      <c r="K266" s="237">
        <f>ROUND(E266*J266,2)</f>
        <v>0</v>
      </c>
      <c r="L266" s="237">
        <v>21</v>
      </c>
      <c r="M266" s="237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7"/>
      <c r="S266" s="237" t="s">
        <v>150</v>
      </c>
      <c r="T266" s="238" t="s">
        <v>246</v>
      </c>
      <c r="U266" s="221">
        <v>0</v>
      </c>
      <c r="V266" s="221">
        <f>ROUND(E266*U266,2)</f>
        <v>0</v>
      </c>
      <c r="W266" s="221"/>
      <c r="X266" s="221" t="s">
        <v>436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437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61" t="s">
        <v>480</v>
      </c>
      <c r="D267" s="251"/>
      <c r="E267" s="251"/>
      <c r="F267" s="251"/>
      <c r="G267" s="25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193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39" t="str">
        <f>C267</f>
        <v>Náklady na vyhotovení dokumentace skutečného provedení stavby a její předání objednateli v požadované formě a požadovaném počtu.</v>
      </c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3"/>
      <c r="B268" s="4"/>
      <c r="C268" s="262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v>15</v>
      </c>
      <c r="AF268">
        <v>21</v>
      </c>
      <c r="AG268" t="s">
        <v>131</v>
      </c>
    </row>
    <row r="269" spans="1:60" x14ac:dyDescent="0.2">
      <c r="A269" s="213"/>
      <c r="B269" s="214" t="s">
        <v>29</v>
      </c>
      <c r="C269" s="263"/>
      <c r="D269" s="215"/>
      <c r="E269" s="216"/>
      <c r="F269" s="216"/>
      <c r="G269" s="252">
        <f>G8+G16+G28+G85+G88+G110+G145+G148+G182+G198+G208+G218+G223+G235+G248</f>
        <v>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f>SUMIF(L7:L267,AE268,G7:G267)</f>
        <v>0</v>
      </c>
      <c r="AF269">
        <f>SUMIF(L7:L267,AF268,G7:G267)</f>
        <v>0</v>
      </c>
      <c r="AG269" t="s">
        <v>481</v>
      </c>
    </row>
    <row r="270" spans="1:60" x14ac:dyDescent="0.2">
      <c r="C270" s="264"/>
      <c r="D270" s="10"/>
      <c r="AG270" t="s">
        <v>482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+pb7zoYrp9v/w23CntgjIEurzsb96avTmgWik+1DAL/1wBENZTGFbBCd0AZ8nWbVB/2e6ZGUdY+HsCRAdWeYQ==" saltValue="PsqU+WFX3Q6IGbq+LN5NMQ==" spinCount="100000" sheet="1"/>
  <mergeCells count="49">
    <mergeCell ref="C267:G267"/>
    <mergeCell ref="C250:G250"/>
    <mergeCell ref="C254:G254"/>
    <mergeCell ref="C256:G256"/>
    <mergeCell ref="C261:G261"/>
    <mergeCell ref="C263:G263"/>
    <mergeCell ref="C265:G265"/>
    <mergeCell ref="C237:G237"/>
    <mergeCell ref="C239:G239"/>
    <mergeCell ref="C241:G241"/>
    <mergeCell ref="C243:G243"/>
    <mergeCell ref="C245:G245"/>
    <mergeCell ref="C247:G247"/>
    <mergeCell ref="C181:G181"/>
    <mergeCell ref="C204:G204"/>
    <mergeCell ref="C227:G227"/>
    <mergeCell ref="C230:G230"/>
    <mergeCell ref="C231:G231"/>
    <mergeCell ref="C233:G233"/>
    <mergeCell ref="C150:G150"/>
    <mergeCell ref="C153:G153"/>
    <mergeCell ref="C160:G160"/>
    <mergeCell ref="C163:G163"/>
    <mergeCell ref="C166:G166"/>
    <mergeCell ref="C167:G167"/>
    <mergeCell ref="C96:G96"/>
    <mergeCell ref="C112:G112"/>
    <mergeCell ref="C115:G115"/>
    <mergeCell ref="C120:G120"/>
    <mergeCell ref="C123:G123"/>
    <mergeCell ref="C147:G147"/>
    <mergeCell ref="C61:G61"/>
    <mergeCell ref="C62:G62"/>
    <mergeCell ref="C66:G66"/>
    <mergeCell ref="C67:G67"/>
    <mergeCell ref="C90:G90"/>
    <mergeCell ref="C91:G91"/>
    <mergeCell ref="C40:G40"/>
    <mergeCell ref="C41:G41"/>
    <mergeCell ref="C49:G49"/>
    <mergeCell ref="C50:G50"/>
    <mergeCell ref="C56:G56"/>
    <mergeCell ref="C57:G57"/>
    <mergeCell ref="A1:G1"/>
    <mergeCell ref="C2:G2"/>
    <mergeCell ref="C3:G3"/>
    <mergeCell ref="C4:G4"/>
    <mergeCell ref="C18:G18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2044-F9F9-4AE9-8E6E-8E9C1D3BF2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73</v>
      </c>
      <c r="C8" s="253" t="s">
        <v>74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30"/>
      <c r="O8" s="230">
        <f>SUM(O9:O14)</f>
        <v>0.59</v>
      </c>
      <c r="P8" s="230"/>
      <c r="Q8" s="230">
        <f>SUM(Q9:Q14)</f>
        <v>0</v>
      </c>
      <c r="R8" s="230"/>
      <c r="S8" s="230"/>
      <c r="T8" s="231"/>
      <c r="U8" s="225"/>
      <c r="V8" s="225">
        <f>SUM(V9:V14)</f>
        <v>28.79</v>
      </c>
      <c r="W8" s="225"/>
      <c r="X8" s="225"/>
      <c r="AG8" t="s">
        <v>145</v>
      </c>
    </row>
    <row r="9" spans="1:60" outlineLevel="1" x14ac:dyDescent="0.2">
      <c r="A9" s="232">
        <v>1</v>
      </c>
      <c r="B9" s="233" t="s">
        <v>146</v>
      </c>
      <c r="C9" s="254" t="s">
        <v>147</v>
      </c>
      <c r="D9" s="234" t="s">
        <v>148</v>
      </c>
      <c r="E9" s="235">
        <v>159.94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3.7100000000000002E-3</v>
      </c>
      <c r="O9" s="237">
        <f>ROUND(E9*N9,2)</f>
        <v>0.59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0.18</v>
      </c>
      <c r="V9" s="221">
        <f>ROUND(E9*U9,2)</f>
        <v>28.79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5" t="s">
        <v>154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155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483</v>
      </c>
      <c r="D11" s="223"/>
      <c r="E11" s="224">
        <v>49.28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484</v>
      </c>
      <c r="D12" s="223"/>
      <c r="E12" s="224">
        <v>46.88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5" t="s">
        <v>485</v>
      </c>
      <c r="D13" s="223"/>
      <c r="E13" s="224">
        <v>46.56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155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486</v>
      </c>
      <c r="D14" s="223"/>
      <c r="E14" s="224">
        <v>17.22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155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144</v>
      </c>
      <c r="B15" s="227" t="s">
        <v>75</v>
      </c>
      <c r="C15" s="253" t="s">
        <v>76</v>
      </c>
      <c r="D15" s="228"/>
      <c r="E15" s="229"/>
      <c r="F15" s="230"/>
      <c r="G15" s="230">
        <f>SUMIF(AG16:AG25,"&lt;&gt;NOR",G16:G25)</f>
        <v>0</v>
      </c>
      <c r="H15" s="230"/>
      <c r="I15" s="230">
        <f>SUM(I16:I25)</f>
        <v>0</v>
      </c>
      <c r="J15" s="230"/>
      <c r="K15" s="230">
        <f>SUM(K16:K25)</f>
        <v>0</v>
      </c>
      <c r="L15" s="230"/>
      <c r="M15" s="230">
        <f>SUM(M16:M25)</f>
        <v>0</v>
      </c>
      <c r="N15" s="230"/>
      <c r="O15" s="230">
        <f>SUM(O16:O25)</f>
        <v>0.84</v>
      </c>
      <c r="P15" s="230"/>
      <c r="Q15" s="230">
        <f>SUM(Q16:Q25)</f>
        <v>0</v>
      </c>
      <c r="R15" s="230"/>
      <c r="S15" s="230"/>
      <c r="T15" s="231"/>
      <c r="U15" s="225"/>
      <c r="V15" s="225">
        <f>SUM(V16:V25)</f>
        <v>18.48</v>
      </c>
      <c r="W15" s="225"/>
      <c r="X15" s="225"/>
      <c r="AG15" t="s">
        <v>145</v>
      </c>
    </row>
    <row r="16" spans="1:60" outlineLevel="1" x14ac:dyDescent="0.2">
      <c r="A16" s="232">
        <v>2</v>
      </c>
      <c r="B16" s="233" t="s">
        <v>161</v>
      </c>
      <c r="C16" s="254" t="s">
        <v>162</v>
      </c>
      <c r="D16" s="234" t="s">
        <v>163</v>
      </c>
      <c r="E16" s="235">
        <v>15.665150000000001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5.3690000000000002E-2</v>
      </c>
      <c r="O16" s="237">
        <f>ROUND(E16*N16,2)</f>
        <v>0.84</v>
      </c>
      <c r="P16" s="237">
        <v>0</v>
      </c>
      <c r="Q16" s="237">
        <f>ROUND(E16*P16,2)</f>
        <v>0</v>
      </c>
      <c r="R16" s="237" t="s">
        <v>149</v>
      </c>
      <c r="S16" s="237" t="s">
        <v>150</v>
      </c>
      <c r="T16" s="238" t="s">
        <v>151</v>
      </c>
      <c r="U16" s="221">
        <v>1.18</v>
      </c>
      <c r="V16" s="221">
        <f>ROUND(E16*U16,2)</f>
        <v>18.48</v>
      </c>
      <c r="W16" s="221"/>
      <c r="X16" s="221" t="s">
        <v>152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6" t="s">
        <v>164</v>
      </c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165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9" t="str">
        <f>C17</f>
        <v>okenního nebo dveřního, z pomocného pracovního lešení o výšce podlahy do 1900 mm a pro zatížení do 1,5 kPa,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166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487</v>
      </c>
      <c r="D19" s="223"/>
      <c r="E19" s="224">
        <v>1.4476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488</v>
      </c>
      <c r="D20" s="223"/>
      <c r="E20" s="224">
        <v>3.3264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489</v>
      </c>
      <c r="D21" s="223"/>
      <c r="E21" s="224">
        <v>1.2891999999999999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155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490</v>
      </c>
      <c r="D22" s="223"/>
      <c r="E22" s="224">
        <v>2.9007000000000001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491</v>
      </c>
      <c r="D23" s="223"/>
      <c r="E23" s="224">
        <v>1.2804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492</v>
      </c>
      <c r="D24" s="223"/>
      <c r="E24" s="224">
        <v>2.8809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493</v>
      </c>
      <c r="D25" s="223"/>
      <c r="E25" s="224">
        <v>2.5399500000000002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6" t="s">
        <v>144</v>
      </c>
      <c r="B26" s="227" t="s">
        <v>77</v>
      </c>
      <c r="C26" s="253" t="s">
        <v>78</v>
      </c>
      <c r="D26" s="228"/>
      <c r="E26" s="229"/>
      <c r="F26" s="230"/>
      <c r="G26" s="230">
        <f>SUMIF(AG27:AG79,"&lt;&gt;NOR",G27:G79)</f>
        <v>0</v>
      </c>
      <c r="H26" s="230"/>
      <c r="I26" s="230">
        <f>SUM(I27:I79)</f>
        <v>0</v>
      </c>
      <c r="J26" s="230"/>
      <c r="K26" s="230">
        <f>SUM(K27:K79)</f>
        <v>0</v>
      </c>
      <c r="L26" s="230"/>
      <c r="M26" s="230">
        <f>SUM(M27:M79)</f>
        <v>0</v>
      </c>
      <c r="N26" s="230"/>
      <c r="O26" s="230">
        <f>SUM(O27:O79)</f>
        <v>12.909999999999998</v>
      </c>
      <c r="P26" s="230"/>
      <c r="Q26" s="230">
        <f>SUM(Q27:Q79)</f>
        <v>0</v>
      </c>
      <c r="R26" s="230"/>
      <c r="S26" s="230"/>
      <c r="T26" s="231"/>
      <c r="U26" s="225"/>
      <c r="V26" s="225">
        <f>SUM(V27:V79)</f>
        <v>380.98999999999995</v>
      </c>
      <c r="W26" s="225"/>
      <c r="X26" s="225"/>
      <c r="AG26" t="s">
        <v>145</v>
      </c>
    </row>
    <row r="27" spans="1:60" outlineLevel="1" x14ac:dyDescent="0.2">
      <c r="A27" s="232">
        <v>3</v>
      </c>
      <c r="B27" s="233" t="s">
        <v>175</v>
      </c>
      <c r="C27" s="254" t="s">
        <v>176</v>
      </c>
      <c r="D27" s="234" t="s">
        <v>163</v>
      </c>
      <c r="E27" s="235">
        <v>39.460500000000003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4.0000000000000003E-5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177</v>
      </c>
      <c r="S27" s="237" t="s">
        <v>150</v>
      </c>
      <c r="T27" s="238" t="s">
        <v>151</v>
      </c>
      <c r="U27" s="221">
        <v>0.08</v>
      </c>
      <c r="V27" s="221">
        <f>ROUND(E27*U27,2)</f>
        <v>3.16</v>
      </c>
      <c r="W27" s="221"/>
      <c r="X27" s="221" t="s">
        <v>152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17"/>
      <c r="B28" s="218"/>
      <c r="C28" s="256" t="s">
        <v>179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165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9" t="str">
        <f>C28</f>
        <v>s rámy a zárubněmi, zábradlí, předmětů oplechování apod., které se zřizují ještě před úpravami povrchu, před jejich znečištěním při úpravách povrchu nástřikem plastických (lepivých) maltovin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5" t="s">
        <v>494</v>
      </c>
      <c r="D29" s="223"/>
      <c r="E29" s="224">
        <v>13.055999999999999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155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5" t="s">
        <v>495</v>
      </c>
      <c r="D30" s="223"/>
      <c r="E30" s="224">
        <v>11.856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155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496</v>
      </c>
      <c r="D31" s="223"/>
      <c r="E31" s="224">
        <v>11.491199999999999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497</v>
      </c>
      <c r="D32" s="223"/>
      <c r="E32" s="224">
        <v>3.0573000000000001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2">
        <v>4</v>
      </c>
      <c r="B33" s="233" t="s">
        <v>185</v>
      </c>
      <c r="C33" s="254" t="s">
        <v>186</v>
      </c>
      <c r="D33" s="234" t="s">
        <v>163</v>
      </c>
      <c r="E33" s="235">
        <v>36.83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5.7230000000000003E-2</v>
      </c>
      <c r="O33" s="237">
        <f>ROUND(E33*N33,2)</f>
        <v>2.11</v>
      </c>
      <c r="P33" s="237">
        <v>0</v>
      </c>
      <c r="Q33" s="237">
        <f>ROUND(E33*P33,2)</f>
        <v>0</v>
      </c>
      <c r="R33" s="237" t="s">
        <v>177</v>
      </c>
      <c r="S33" s="237" t="s">
        <v>150</v>
      </c>
      <c r="T33" s="238" t="s">
        <v>151</v>
      </c>
      <c r="U33" s="221">
        <v>1.32</v>
      </c>
      <c r="V33" s="221">
        <f>ROUND(E33*U33,2)</f>
        <v>48.62</v>
      </c>
      <c r="W33" s="221"/>
      <c r="X33" s="221" t="s">
        <v>152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187</v>
      </c>
      <c r="D34" s="223"/>
      <c r="E34" s="224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498</v>
      </c>
      <c r="D35" s="223"/>
      <c r="E35" s="224">
        <v>36.83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32">
        <v>5</v>
      </c>
      <c r="B36" s="233" t="s">
        <v>189</v>
      </c>
      <c r="C36" s="254" t="s">
        <v>190</v>
      </c>
      <c r="D36" s="234" t="s">
        <v>163</v>
      </c>
      <c r="E36" s="235">
        <v>7.9969999999999999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4.2549999999999998E-2</v>
      </c>
      <c r="O36" s="237">
        <f>ROUND(E36*N36,2)</f>
        <v>0.34</v>
      </c>
      <c r="P36" s="237">
        <v>0</v>
      </c>
      <c r="Q36" s="237">
        <f>ROUND(E36*P36,2)</f>
        <v>0</v>
      </c>
      <c r="R36" s="237" t="s">
        <v>149</v>
      </c>
      <c r="S36" s="237" t="s">
        <v>150</v>
      </c>
      <c r="T36" s="238" t="s">
        <v>151</v>
      </c>
      <c r="U36" s="221">
        <v>0.6</v>
      </c>
      <c r="V36" s="221">
        <f>ROUND(E36*U36,2)</f>
        <v>4.8</v>
      </c>
      <c r="W36" s="221"/>
      <c r="X36" s="221" t="s">
        <v>152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6" t="s">
        <v>191</v>
      </c>
      <c r="D37" s="240"/>
      <c r="E37" s="240"/>
      <c r="F37" s="240"/>
      <c r="G37" s="240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165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192</v>
      </c>
      <c r="D38" s="241"/>
      <c r="E38" s="241"/>
      <c r="F38" s="241"/>
      <c r="G38" s="24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194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499</v>
      </c>
      <c r="D40" s="223"/>
      <c r="E40" s="224">
        <v>2.464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155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5" t="s">
        <v>500</v>
      </c>
      <c r="D41" s="223"/>
      <c r="E41" s="224">
        <v>2.3439999999999999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155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501</v>
      </c>
      <c r="D42" s="223"/>
      <c r="E42" s="224">
        <v>2.3279999999999998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155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502</v>
      </c>
      <c r="D43" s="223"/>
      <c r="E43" s="224">
        <v>0.86099999999999999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32">
        <v>6</v>
      </c>
      <c r="B44" s="233" t="s">
        <v>200</v>
      </c>
      <c r="C44" s="254" t="s">
        <v>201</v>
      </c>
      <c r="D44" s="234" t="s">
        <v>163</v>
      </c>
      <c r="E44" s="235">
        <v>169.89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6.0420000000000001E-2</v>
      </c>
      <c r="O44" s="237">
        <f>ROUND(E44*N44,2)</f>
        <v>10.26</v>
      </c>
      <c r="P44" s="237">
        <v>0</v>
      </c>
      <c r="Q44" s="237">
        <f>ROUND(E44*P44,2)</f>
        <v>0</v>
      </c>
      <c r="R44" s="237" t="s">
        <v>149</v>
      </c>
      <c r="S44" s="237" t="s">
        <v>150</v>
      </c>
      <c r="T44" s="238" t="s">
        <v>151</v>
      </c>
      <c r="U44" s="221">
        <v>1.32</v>
      </c>
      <c r="V44" s="221">
        <f>ROUND(E44*U44,2)</f>
        <v>224.25</v>
      </c>
      <c r="W44" s="221"/>
      <c r="X44" s="221" t="s">
        <v>152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6" t="s">
        <v>191</v>
      </c>
      <c r="D45" s="240"/>
      <c r="E45" s="240"/>
      <c r="F45" s="240"/>
      <c r="G45" s="24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165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192</v>
      </c>
      <c r="D46" s="241"/>
      <c r="E46" s="241"/>
      <c r="F46" s="241"/>
      <c r="G46" s="24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193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17"/>
      <c r="B47" s="218"/>
      <c r="C47" s="255" t="s">
        <v>202</v>
      </c>
      <c r="D47" s="223"/>
      <c r="E47" s="224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203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17"/>
      <c r="B49" s="218"/>
      <c r="C49" s="255" t="s">
        <v>204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155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5" t="s">
        <v>503</v>
      </c>
      <c r="D50" s="223"/>
      <c r="E50" s="224">
        <v>169.89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155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2">
        <v>7</v>
      </c>
      <c r="B51" s="233" t="s">
        <v>206</v>
      </c>
      <c r="C51" s="254" t="s">
        <v>207</v>
      </c>
      <c r="D51" s="234" t="s">
        <v>163</v>
      </c>
      <c r="E51" s="235">
        <v>7.9969999999999999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6.3000000000000003E-4</v>
      </c>
      <c r="O51" s="237">
        <f>ROUND(E51*N51,2)</f>
        <v>0.01</v>
      </c>
      <c r="P51" s="237">
        <v>0</v>
      </c>
      <c r="Q51" s="237">
        <f>ROUND(E51*P51,2)</f>
        <v>0</v>
      </c>
      <c r="R51" s="237" t="s">
        <v>177</v>
      </c>
      <c r="S51" s="237" t="s">
        <v>150</v>
      </c>
      <c r="T51" s="238" t="s">
        <v>151</v>
      </c>
      <c r="U51" s="221">
        <v>0.23</v>
      </c>
      <c r="V51" s="221">
        <f>ROUND(E51*U51,2)</f>
        <v>1.84</v>
      </c>
      <c r="W51" s="221"/>
      <c r="X51" s="221" t="s">
        <v>152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6" t="s">
        <v>208</v>
      </c>
      <c r="D52" s="240"/>
      <c r="E52" s="240"/>
      <c r="F52" s="240"/>
      <c r="G52" s="24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165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7" t="s">
        <v>208</v>
      </c>
      <c r="D53" s="241"/>
      <c r="E53" s="241"/>
      <c r="F53" s="241"/>
      <c r="G53" s="24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209</v>
      </c>
      <c r="D54" s="223"/>
      <c r="E54" s="224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504</v>
      </c>
      <c r="D55" s="223"/>
      <c r="E55" s="224">
        <v>7.9969999999999999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155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2">
        <v>8</v>
      </c>
      <c r="B56" s="233" t="s">
        <v>211</v>
      </c>
      <c r="C56" s="254" t="s">
        <v>212</v>
      </c>
      <c r="D56" s="234" t="s">
        <v>163</v>
      </c>
      <c r="E56" s="235">
        <v>36.83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7.2000000000000005E-4</v>
      </c>
      <c r="O56" s="237">
        <f>ROUND(E56*N56,2)</f>
        <v>0.03</v>
      </c>
      <c r="P56" s="237">
        <v>0</v>
      </c>
      <c r="Q56" s="237">
        <f>ROUND(E56*P56,2)</f>
        <v>0</v>
      </c>
      <c r="R56" s="237" t="s">
        <v>177</v>
      </c>
      <c r="S56" s="237" t="s">
        <v>150</v>
      </c>
      <c r="T56" s="238" t="s">
        <v>151</v>
      </c>
      <c r="U56" s="221">
        <v>0.27</v>
      </c>
      <c r="V56" s="221">
        <f>ROUND(E56*U56,2)</f>
        <v>9.94</v>
      </c>
      <c r="W56" s="221"/>
      <c r="X56" s="221" t="s">
        <v>152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6" t="s">
        <v>208</v>
      </c>
      <c r="D57" s="240"/>
      <c r="E57" s="240"/>
      <c r="F57" s="240"/>
      <c r="G57" s="240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165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7" t="s">
        <v>208</v>
      </c>
      <c r="D58" s="241"/>
      <c r="E58" s="241"/>
      <c r="F58" s="241"/>
      <c r="G58" s="24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213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505</v>
      </c>
      <c r="D60" s="223"/>
      <c r="E60" s="224">
        <v>36.83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155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2">
        <v>9</v>
      </c>
      <c r="B61" s="233" t="s">
        <v>215</v>
      </c>
      <c r="C61" s="254" t="s">
        <v>216</v>
      </c>
      <c r="D61" s="234" t="s">
        <v>163</v>
      </c>
      <c r="E61" s="235">
        <v>169.89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8.0999999999999996E-4</v>
      </c>
      <c r="O61" s="237">
        <f>ROUND(E61*N61,2)</f>
        <v>0.14000000000000001</v>
      </c>
      <c r="P61" s="237">
        <v>0</v>
      </c>
      <c r="Q61" s="237">
        <f>ROUND(E61*P61,2)</f>
        <v>0</v>
      </c>
      <c r="R61" s="237" t="s">
        <v>177</v>
      </c>
      <c r="S61" s="237" t="s">
        <v>150</v>
      </c>
      <c r="T61" s="238" t="s">
        <v>151</v>
      </c>
      <c r="U61" s="221">
        <v>0.33</v>
      </c>
      <c r="V61" s="221">
        <f>ROUND(E61*U61,2)</f>
        <v>56.06</v>
      </c>
      <c r="W61" s="221"/>
      <c r="X61" s="221" t="s">
        <v>152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6" t="s">
        <v>208</v>
      </c>
      <c r="D62" s="240"/>
      <c r="E62" s="240"/>
      <c r="F62" s="240"/>
      <c r="G62" s="240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165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208</v>
      </c>
      <c r="D63" s="241"/>
      <c r="E63" s="241"/>
      <c r="F63" s="241"/>
      <c r="G63" s="24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217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5" t="s">
        <v>506</v>
      </c>
      <c r="D65" s="223"/>
      <c r="E65" s="224">
        <v>169.89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155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2">
        <v>10</v>
      </c>
      <c r="B66" s="233" t="s">
        <v>219</v>
      </c>
      <c r="C66" s="254" t="s">
        <v>220</v>
      </c>
      <c r="D66" s="234" t="s">
        <v>163</v>
      </c>
      <c r="E66" s="235">
        <v>3.9984999999999999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3.2000000000000003E-4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177</v>
      </c>
      <c r="S66" s="237" t="s">
        <v>150</v>
      </c>
      <c r="T66" s="238" t="s">
        <v>151</v>
      </c>
      <c r="U66" s="221">
        <v>0.16</v>
      </c>
      <c r="V66" s="221">
        <f>ROUND(E66*U66,2)</f>
        <v>0.64</v>
      </c>
      <c r="W66" s="221"/>
      <c r="X66" s="221" t="s">
        <v>152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5" t="s">
        <v>221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155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507</v>
      </c>
      <c r="D68" s="223"/>
      <c r="E68" s="224">
        <v>3.9984999999999999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155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2">
        <v>11</v>
      </c>
      <c r="B69" s="233" t="s">
        <v>223</v>
      </c>
      <c r="C69" s="254" t="s">
        <v>224</v>
      </c>
      <c r="D69" s="234" t="s">
        <v>163</v>
      </c>
      <c r="E69" s="235">
        <v>59.461500000000001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3.2000000000000003E-4</v>
      </c>
      <c r="O69" s="237">
        <f>ROUND(E69*N69,2)</f>
        <v>0.02</v>
      </c>
      <c r="P69" s="237">
        <v>0</v>
      </c>
      <c r="Q69" s="237">
        <f>ROUND(E69*P69,2)</f>
        <v>0</v>
      </c>
      <c r="R69" s="237" t="s">
        <v>177</v>
      </c>
      <c r="S69" s="237" t="s">
        <v>150</v>
      </c>
      <c r="T69" s="238" t="s">
        <v>151</v>
      </c>
      <c r="U69" s="221">
        <v>0.23</v>
      </c>
      <c r="V69" s="221">
        <f>ROUND(E69*U69,2)</f>
        <v>13.68</v>
      </c>
      <c r="W69" s="221"/>
      <c r="X69" s="221" t="s">
        <v>152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225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155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508</v>
      </c>
      <c r="D71" s="223"/>
      <c r="E71" s="224">
        <v>59.461500000000001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2">
        <v>12</v>
      </c>
      <c r="B72" s="233" t="s">
        <v>233</v>
      </c>
      <c r="C72" s="254" t="s">
        <v>234</v>
      </c>
      <c r="D72" s="234" t="s">
        <v>235</v>
      </c>
      <c r="E72" s="235">
        <v>18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236</v>
      </c>
      <c r="S72" s="237" t="s">
        <v>150</v>
      </c>
      <c r="T72" s="238" t="s">
        <v>151</v>
      </c>
      <c r="U72" s="221">
        <v>1</v>
      </c>
      <c r="V72" s="221">
        <f>ROUND(E72*U72,2)</f>
        <v>18</v>
      </c>
      <c r="W72" s="221"/>
      <c r="X72" s="221" t="s">
        <v>82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237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238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5" t="s">
        <v>509</v>
      </c>
      <c r="D74" s="223"/>
      <c r="E74" s="224">
        <v>10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155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510</v>
      </c>
      <c r="D75" s="223"/>
      <c r="E75" s="224">
        <v>1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240</v>
      </c>
      <c r="D76" s="223"/>
      <c r="E76" s="224">
        <v>1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5" t="s">
        <v>241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155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5" t="s">
        <v>242</v>
      </c>
      <c r="D78" s="223"/>
      <c r="E78" s="224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155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511</v>
      </c>
      <c r="D79" s="223"/>
      <c r="E79" s="224">
        <v>6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6" t="s">
        <v>144</v>
      </c>
      <c r="B80" s="227" t="s">
        <v>81</v>
      </c>
      <c r="C80" s="253" t="s">
        <v>82</v>
      </c>
      <c r="D80" s="228"/>
      <c r="E80" s="229"/>
      <c r="F80" s="230"/>
      <c r="G80" s="230">
        <f>SUMIF(AG81:AG82,"&lt;&gt;NOR",G81:G82)</f>
        <v>0</v>
      </c>
      <c r="H80" s="230"/>
      <c r="I80" s="230">
        <f>SUM(I81:I82)</f>
        <v>0</v>
      </c>
      <c r="J80" s="230"/>
      <c r="K80" s="230">
        <f>SUM(K81:K82)</f>
        <v>0</v>
      </c>
      <c r="L80" s="230"/>
      <c r="M80" s="230">
        <f>SUM(M81:M82)</f>
        <v>0</v>
      </c>
      <c r="N80" s="230"/>
      <c r="O80" s="230">
        <f>SUM(O81:O82)</f>
        <v>0</v>
      </c>
      <c r="P80" s="230"/>
      <c r="Q80" s="230">
        <f>SUM(Q81:Q82)</f>
        <v>0</v>
      </c>
      <c r="R80" s="230"/>
      <c r="S80" s="230"/>
      <c r="T80" s="231"/>
      <c r="U80" s="225"/>
      <c r="V80" s="225">
        <f>SUM(V81:V82)</f>
        <v>240</v>
      </c>
      <c r="W80" s="225"/>
      <c r="X80" s="225"/>
      <c r="AG80" t="s">
        <v>145</v>
      </c>
    </row>
    <row r="81" spans="1:60" outlineLevel="1" x14ac:dyDescent="0.2">
      <c r="A81" s="232">
        <v>13</v>
      </c>
      <c r="B81" s="233" t="s">
        <v>244</v>
      </c>
      <c r="C81" s="254" t="s">
        <v>245</v>
      </c>
      <c r="D81" s="234" t="s">
        <v>235</v>
      </c>
      <c r="E81" s="235">
        <v>240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230</v>
      </c>
      <c r="T81" s="238" t="s">
        <v>231</v>
      </c>
      <c r="U81" s="221">
        <v>1</v>
      </c>
      <c r="V81" s="221">
        <f>ROUND(E81*U81,2)</f>
        <v>240</v>
      </c>
      <c r="W81" s="221"/>
      <c r="X81" s="221" t="s">
        <v>82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237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247</v>
      </c>
      <c r="D82" s="223"/>
      <c r="E82" s="224">
        <v>240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155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6" t="s">
        <v>144</v>
      </c>
      <c r="B83" s="227" t="s">
        <v>83</v>
      </c>
      <c r="C83" s="253" t="s">
        <v>84</v>
      </c>
      <c r="D83" s="228"/>
      <c r="E83" s="229"/>
      <c r="F83" s="230"/>
      <c r="G83" s="230">
        <f>SUMIF(AG84:AG104,"&lt;&gt;NOR",G84:G104)</f>
        <v>0</v>
      </c>
      <c r="H83" s="230"/>
      <c r="I83" s="230">
        <f>SUM(I84:I104)</f>
        <v>0</v>
      </c>
      <c r="J83" s="230"/>
      <c r="K83" s="230">
        <f>SUM(K84:K104)</f>
        <v>0</v>
      </c>
      <c r="L83" s="230"/>
      <c r="M83" s="230">
        <f>SUM(M84:M104)</f>
        <v>0</v>
      </c>
      <c r="N83" s="230"/>
      <c r="O83" s="230">
        <f>SUM(O84:O104)</f>
        <v>5.23</v>
      </c>
      <c r="P83" s="230"/>
      <c r="Q83" s="230">
        <f>SUM(Q84:Q104)</f>
        <v>0</v>
      </c>
      <c r="R83" s="230"/>
      <c r="S83" s="230"/>
      <c r="T83" s="231"/>
      <c r="U83" s="225"/>
      <c r="V83" s="225">
        <f>SUM(V84:V104)</f>
        <v>77.950000000000017</v>
      </c>
      <c r="W83" s="225"/>
      <c r="X83" s="225"/>
      <c r="AG83" t="s">
        <v>145</v>
      </c>
    </row>
    <row r="84" spans="1:60" ht="22.5" outlineLevel="1" x14ac:dyDescent="0.2">
      <c r="A84" s="232">
        <v>14</v>
      </c>
      <c r="B84" s="233" t="s">
        <v>248</v>
      </c>
      <c r="C84" s="254" t="s">
        <v>249</v>
      </c>
      <c r="D84" s="234" t="s">
        <v>163</v>
      </c>
      <c r="E84" s="235">
        <v>259.80374999999998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1.8380000000000001E-2</v>
      </c>
      <c r="O84" s="237">
        <f>ROUND(E84*N84,2)</f>
        <v>4.78</v>
      </c>
      <c r="P84" s="237">
        <v>0</v>
      </c>
      <c r="Q84" s="237">
        <f>ROUND(E84*P84,2)</f>
        <v>0</v>
      </c>
      <c r="R84" s="237" t="s">
        <v>250</v>
      </c>
      <c r="S84" s="237" t="s">
        <v>150</v>
      </c>
      <c r="T84" s="238" t="s">
        <v>151</v>
      </c>
      <c r="U84" s="221">
        <v>0.12</v>
      </c>
      <c r="V84" s="221">
        <f>ROUND(E84*U84,2)</f>
        <v>31.18</v>
      </c>
      <c r="W84" s="221"/>
      <c r="X84" s="221" t="s">
        <v>152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6" t="s">
        <v>251</v>
      </c>
      <c r="D85" s="240"/>
      <c r="E85" s="240"/>
      <c r="F85" s="240"/>
      <c r="G85" s="24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165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7" t="s">
        <v>252</v>
      </c>
      <c r="D86" s="241"/>
      <c r="E86" s="241"/>
      <c r="F86" s="241"/>
      <c r="G86" s="24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193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512</v>
      </c>
      <c r="D87" s="223"/>
      <c r="E87" s="224">
        <v>39.078800000000001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513</v>
      </c>
      <c r="D88" s="223"/>
      <c r="E88" s="224">
        <v>95.178749999999994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155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5" t="s">
        <v>514</v>
      </c>
      <c r="D89" s="223"/>
      <c r="E89" s="224">
        <v>125.5462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155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32">
        <v>15</v>
      </c>
      <c r="B90" s="233" t="s">
        <v>256</v>
      </c>
      <c r="C90" s="254" t="s">
        <v>257</v>
      </c>
      <c r="D90" s="234" t="s">
        <v>163</v>
      </c>
      <c r="E90" s="235">
        <v>519.60749999999996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8.0000000000000004E-4</v>
      </c>
      <c r="O90" s="237">
        <f>ROUND(E90*N90,2)</f>
        <v>0.42</v>
      </c>
      <c r="P90" s="237">
        <v>0</v>
      </c>
      <c r="Q90" s="237">
        <f>ROUND(E90*P90,2)</f>
        <v>0</v>
      </c>
      <c r="R90" s="237" t="s">
        <v>250</v>
      </c>
      <c r="S90" s="237" t="s">
        <v>150</v>
      </c>
      <c r="T90" s="238" t="s">
        <v>151</v>
      </c>
      <c r="U90" s="221">
        <v>0.01</v>
      </c>
      <c r="V90" s="221">
        <f>ROUND(E90*U90,2)</f>
        <v>5.2</v>
      </c>
      <c r="W90" s="221"/>
      <c r="X90" s="221" t="s">
        <v>152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6" t="s">
        <v>251</v>
      </c>
      <c r="D91" s="240"/>
      <c r="E91" s="240"/>
      <c r="F91" s="240"/>
      <c r="G91" s="240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165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5" t="s">
        <v>258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155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515</v>
      </c>
      <c r="D93" s="223"/>
      <c r="E93" s="224">
        <v>519.60749999999996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2">
        <v>16</v>
      </c>
      <c r="B94" s="233" t="s">
        <v>260</v>
      </c>
      <c r="C94" s="254" t="s">
        <v>261</v>
      </c>
      <c r="D94" s="234" t="s">
        <v>163</v>
      </c>
      <c r="E94" s="235">
        <v>259.80374999999998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250</v>
      </c>
      <c r="S94" s="237" t="s">
        <v>150</v>
      </c>
      <c r="T94" s="238" t="s">
        <v>151</v>
      </c>
      <c r="U94" s="221">
        <v>0.11</v>
      </c>
      <c r="V94" s="221">
        <f>ROUND(E94*U94,2)</f>
        <v>28.58</v>
      </c>
      <c r="W94" s="221"/>
      <c r="X94" s="221" t="s">
        <v>152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178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5" t="s">
        <v>516</v>
      </c>
      <c r="D95" s="223"/>
      <c r="E95" s="224">
        <v>259.80374999999998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2">
        <v>17</v>
      </c>
      <c r="B96" s="233" t="s">
        <v>263</v>
      </c>
      <c r="C96" s="254" t="s">
        <v>264</v>
      </c>
      <c r="D96" s="234" t="s">
        <v>163</v>
      </c>
      <c r="E96" s="235">
        <v>259.80374999999998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250</v>
      </c>
      <c r="S96" s="237" t="s">
        <v>150</v>
      </c>
      <c r="T96" s="238" t="s">
        <v>151</v>
      </c>
      <c r="U96" s="221">
        <v>0.03</v>
      </c>
      <c r="V96" s="221">
        <f>ROUND(E96*U96,2)</f>
        <v>7.79</v>
      </c>
      <c r="W96" s="221"/>
      <c r="X96" s="221" t="s">
        <v>152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178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5" t="s">
        <v>516</v>
      </c>
      <c r="D97" s="223"/>
      <c r="E97" s="224">
        <v>259.80374999999998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155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32">
        <v>18</v>
      </c>
      <c r="B98" s="233" t="s">
        <v>265</v>
      </c>
      <c r="C98" s="254" t="s">
        <v>266</v>
      </c>
      <c r="D98" s="234" t="s">
        <v>163</v>
      </c>
      <c r="E98" s="235">
        <v>519.60749999999996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5.0000000000000002E-5</v>
      </c>
      <c r="O98" s="237">
        <f>ROUND(E98*N98,2)</f>
        <v>0.03</v>
      </c>
      <c r="P98" s="237">
        <v>0</v>
      </c>
      <c r="Q98" s="237">
        <f>ROUND(E98*P98,2)</f>
        <v>0</v>
      </c>
      <c r="R98" s="237" t="s">
        <v>250</v>
      </c>
      <c r="S98" s="237" t="s">
        <v>150</v>
      </c>
      <c r="T98" s="238" t="s">
        <v>151</v>
      </c>
      <c r="U98" s="221">
        <v>0</v>
      </c>
      <c r="V98" s="221">
        <f>ROUND(E98*U98,2)</f>
        <v>0</v>
      </c>
      <c r="W98" s="221"/>
      <c r="X98" s="221" t="s">
        <v>152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258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155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5" t="s">
        <v>515</v>
      </c>
      <c r="D100" s="223"/>
      <c r="E100" s="224">
        <v>519.60749999999996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155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2">
        <v>19</v>
      </c>
      <c r="B101" s="233" t="s">
        <v>267</v>
      </c>
      <c r="C101" s="254" t="s">
        <v>268</v>
      </c>
      <c r="D101" s="234" t="s">
        <v>163</v>
      </c>
      <c r="E101" s="235">
        <v>259.80374999999998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250</v>
      </c>
      <c r="S101" s="237" t="s">
        <v>150</v>
      </c>
      <c r="T101" s="238" t="s">
        <v>151</v>
      </c>
      <c r="U101" s="221">
        <v>0.02</v>
      </c>
      <c r="V101" s="221">
        <f>ROUND(E101*U101,2)</f>
        <v>5.2</v>
      </c>
      <c r="W101" s="221"/>
      <c r="X101" s="221" t="s">
        <v>152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516</v>
      </c>
      <c r="D102" s="223"/>
      <c r="E102" s="224">
        <v>259.80374999999998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2">
        <v>20</v>
      </c>
      <c r="B103" s="233" t="s">
        <v>269</v>
      </c>
      <c r="C103" s="254" t="s">
        <v>270</v>
      </c>
      <c r="D103" s="234" t="s">
        <v>271</v>
      </c>
      <c r="E103" s="235">
        <v>336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272</v>
      </c>
      <c r="S103" s="237" t="s">
        <v>150</v>
      </c>
      <c r="T103" s="238" t="s">
        <v>151</v>
      </c>
      <c r="U103" s="221">
        <v>0</v>
      </c>
      <c r="V103" s="221">
        <f>ROUND(E103*U103,2)</f>
        <v>0</v>
      </c>
      <c r="W103" s="221"/>
      <c r="X103" s="221" t="s">
        <v>273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274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275</v>
      </c>
      <c r="D104" s="223"/>
      <c r="E104" s="224">
        <v>336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26" t="s">
        <v>144</v>
      </c>
      <c r="B105" s="227" t="s">
        <v>87</v>
      </c>
      <c r="C105" s="253" t="s">
        <v>88</v>
      </c>
      <c r="D105" s="228"/>
      <c r="E105" s="229"/>
      <c r="F105" s="230"/>
      <c r="G105" s="230">
        <f>SUMIF(AG106:AG140,"&lt;&gt;NOR",G106:G140)</f>
        <v>0</v>
      </c>
      <c r="H105" s="230"/>
      <c r="I105" s="230">
        <f>SUM(I106:I140)</f>
        <v>0</v>
      </c>
      <c r="J105" s="230"/>
      <c r="K105" s="230">
        <f>SUM(K106:K140)</f>
        <v>0</v>
      </c>
      <c r="L105" s="230"/>
      <c r="M105" s="230">
        <f>SUM(M106:M140)</f>
        <v>0</v>
      </c>
      <c r="N105" s="230"/>
      <c r="O105" s="230">
        <f>SUM(O106:O140)</f>
        <v>0.03</v>
      </c>
      <c r="P105" s="230"/>
      <c r="Q105" s="230">
        <f>SUM(Q106:Q140)</f>
        <v>15.42</v>
      </c>
      <c r="R105" s="230"/>
      <c r="S105" s="230"/>
      <c r="T105" s="231"/>
      <c r="U105" s="225"/>
      <c r="V105" s="225">
        <f>SUM(V106:V140)</f>
        <v>63.9</v>
      </c>
      <c r="W105" s="225"/>
      <c r="X105" s="225"/>
      <c r="AG105" t="s">
        <v>145</v>
      </c>
    </row>
    <row r="106" spans="1:60" outlineLevel="1" x14ac:dyDescent="0.2">
      <c r="A106" s="232">
        <v>21</v>
      </c>
      <c r="B106" s="233" t="s">
        <v>282</v>
      </c>
      <c r="C106" s="254" t="s">
        <v>283</v>
      </c>
      <c r="D106" s="234" t="s">
        <v>278</v>
      </c>
      <c r="E106" s="235">
        <v>24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 t="s">
        <v>279</v>
      </c>
      <c r="S106" s="237" t="s">
        <v>150</v>
      </c>
      <c r="T106" s="238" t="s">
        <v>151</v>
      </c>
      <c r="U106" s="221">
        <v>0.06</v>
      </c>
      <c r="V106" s="221">
        <f>ROUND(E106*U106,2)</f>
        <v>1.44</v>
      </c>
      <c r="W106" s="221"/>
      <c r="X106" s="221" t="s">
        <v>152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153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6" t="s">
        <v>280</v>
      </c>
      <c r="D107" s="240"/>
      <c r="E107" s="240"/>
      <c r="F107" s="240"/>
      <c r="G107" s="240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5" t="s">
        <v>517</v>
      </c>
      <c r="D108" s="223"/>
      <c r="E108" s="224">
        <v>8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518</v>
      </c>
      <c r="D109" s="223"/>
      <c r="E109" s="224">
        <v>8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5" t="s">
        <v>519</v>
      </c>
      <c r="D110" s="223"/>
      <c r="E110" s="224">
        <v>8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155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2">
        <v>22</v>
      </c>
      <c r="B111" s="233" t="s">
        <v>290</v>
      </c>
      <c r="C111" s="254" t="s">
        <v>291</v>
      </c>
      <c r="D111" s="234" t="s">
        <v>163</v>
      </c>
      <c r="E111" s="235">
        <v>36.403199999999998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9.2000000000000003E-4</v>
      </c>
      <c r="O111" s="237">
        <f>ROUND(E111*N111,2)</f>
        <v>0.03</v>
      </c>
      <c r="P111" s="237">
        <v>5.3999999999999999E-2</v>
      </c>
      <c r="Q111" s="237">
        <f>ROUND(E111*P111,2)</f>
        <v>1.97</v>
      </c>
      <c r="R111" s="237" t="s">
        <v>279</v>
      </c>
      <c r="S111" s="237" t="s">
        <v>150</v>
      </c>
      <c r="T111" s="238" t="s">
        <v>151</v>
      </c>
      <c r="U111" s="221">
        <v>0.47</v>
      </c>
      <c r="V111" s="221">
        <f>ROUND(E111*U111,2)</f>
        <v>17.11</v>
      </c>
      <c r="W111" s="221"/>
      <c r="X111" s="221" t="s">
        <v>152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6" t="s">
        <v>292</v>
      </c>
      <c r="D112" s="240"/>
      <c r="E112" s="240"/>
      <c r="F112" s="240"/>
      <c r="G112" s="240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5" t="s">
        <v>494</v>
      </c>
      <c r="D113" s="223"/>
      <c r="E113" s="224">
        <v>13.055999999999999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5" t="s">
        <v>495</v>
      </c>
      <c r="D114" s="223"/>
      <c r="E114" s="224">
        <v>11.856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5" t="s">
        <v>496</v>
      </c>
      <c r="D115" s="223"/>
      <c r="E115" s="224">
        <v>11.491199999999999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2">
        <v>23</v>
      </c>
      <c r="B116" s="233" t="s">
        <v>520</v>
      </c>
      <c r="C116" s="254" t="s">
        <v>521</v>
      </c>
      <c r="D116" s="234" t="s">
        <v>278</v>
      </c>
      <c r="E116" s="235">
        <v>6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 t="s">
        <v>279</v>
      </c>
      <c r="S116" s="237" t="s">
        <v>150</v>
      </c>
      <c r="T116" s="238" t="s">
        <v>151</v>
      </c>
      <c r="U116" s="221">
        <v>0.06</v>
      </c>
      <c r="V116" s="221">
        <f>ROUND(E116*U116,2)</f>
        <v>0.36</v>
      </c>
      <c r="W116" s="221"/>
      <c r="X116" s="221" t="s">
        <v>152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6" t="s">
        <v>522</v>
      </c>
      <c r="D117" s="240"/>
      <c r="E117" s="240"/>
      <c r="F117" s="240"/>
      <c r="G117" s="240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165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5" t="s">
        <v>523</v>
      </c>
      <c r="D118" s="223"/>
      <c r="E118" s="224">
        <v>6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32">
        <v>24</v>
      </c>
      <c r="B119" s="233" t="s">
        <v>524</v>
      </c>
      <c r="C119" s="254" t="s">
        <v>525</v>
      </c>
      <c r="D119" s="234" t="s">
        <v>163</v>
      </c>
      <c r="E119" s="235">
        <v>3.0573000000000001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1.3699999999999999E-3</v>
      </c>
      <c r="O119" s="237">
        <f>ROUND(E119*N119,2)</f>
        <v>0</v>
      </c>
      <c r="P119" s="237">
        <v>4.1000000000000002E-2</v>
      </c>
      <c r="Q119" s="237">
        <f>ROUND(E119*P119,2)</f>
        <v>0.13</v>
      </c>
      <c r="R119" s="237" t="s">
        <v>279</v>
      </c>
      <c r="S119" s="237" t="s">
        <v>150</v>
      </c>
      <c r="T119" s="238" t="s">
        <v>151</v>
      </c>
      <c r="U119" s="221">
        <v>0.52</v>
      </c>
      <c r="V119" s="221">
        <f>ROUND(E119*U119,2)</f>
        <v>1.59</v>
      </c>
      <c r="W119" s="221"/>
      <c r="X119" s="221" t="s">
        <v>152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153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497</v>
      </c>
      <c r="D120" s="223"/>
      <c r="E120" s="224">
        <v>3.0573000000000001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155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25</v>
      </c>
      <c r="B121" s="233" t="s">
        <v>293</v>
      </c>
      <c r="C121" s="254" t="s">
        <v>294</v>
      </c>
      <c r="D121" s="234" t="s">
        <v>148</v>
      </c>
      <c r="E121" s="235">
        <v>15.68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1.1129999999999999E-2</v>
      </c>
      <c r="Q121" s="237">
        <f>ROUND(E121*P121,2)</f>
        <v>0.17</v>
      </c>
      <c r="R121" s="237" t="s">
        <v>279</v>
      </c>
      <c r="S121" s="237" t="s">
        <v>150</v>
      </c>
      <c r="T121" s="238" t="s">
        <v>151</v>
      </c>
      <c r="U121" s="221">
        <v>0.08</v>
      </c>
      <c r="V121" s="221">
        <f>ROUND(E121*U121,2)</f>
        <v>1.25</v>
      </c>
      <c r="W121" s="221"/>
      <c r="X121" s="221" t="s">
        <v>152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526</v>
      </c>
      <c r="D122" s="223"/>
      <c r="E122" s="224">
        <v>5.44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5" t="s">
        <v>527</v>
      </c>
      <c r="D123" s="223"/>
      <c r="E123" s="224">
        <v>5.2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528</v>
      </c>
      <c r="D124" s="223"/>
      <c r="E124" s="224">
        <v>5.04</v>
      </c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2">
        <v>26</v>
      </c>
      <c r="B125" s="233" t="s">
        <v>529</v>
      </c>
      <c r="C125" s="254" t="s">
        <v>530</v>
      </c>
      <c r="D125" s="234" t="s">
        <v>148</v>
      </c>
      <c r="E125" s="235">
        <v>3.87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1.507E-2</v>
      </c>
      <c r="Q125" s="237">
        <f>ROUND(E125*P125,2)</f>
        <v>0.06</v>
      </c>
      <c r="R125" s="237" t="s">
        <v>279</v>
      </c>
      <c r="S125" s="237" t="s">
        <v>150</v>
      </c>
      <c r="T125" s="238" t="s">
        <v>151</v>
      </c>
      <c r="U125" s="221">
        <v>0.11</v>
      </c>
      <c r="V125" s="221">
        <f>ROUND(E125*U125,2)</f>
        <v>0.43</v>
      </c>
      <c r="W125" s="221"/>
      <c r="X125" s="221" t="s">
        <v>152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531</v>
      </c>
      <c r="D126" s="223"/>
      <c r="E126" s="224">
        <v>3.87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2">
        <v>27</v>
      </c>
      <c r="B127" s="233" t="s">
        <v>298</v>
      </c>
      <c r="C127" s="254" t="s">
        <v>299</v>
      </c>
      <c r="D127" s="234" t="s">
        <v>163</v>
      </c>
      <c r="E127" s="235">
        <v>31.330300000000001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0.02</v>
      </c>
      <c r="Q127" s="237">
        <f>ROUND(E127*P127,2)</f>
        <v>0.63</v>
      </c>
      <c r="R127" s="237" t="s">
        <v>279</v>
      </c>
      <c r="S127" s="237" t="s">
        <v>150</v>
      </c>
      <c r="T127" s="238" t="s">
        <v>151</v>
      </c>
      <c r="U127" s="221">
        <v>0.13</v>
      </c>
      <c r="V127" s="221">
        <f>ROUND(E127*U127,2)</f>
        <v>4.07</v>
      </c>
      <c r="W127" s="221"/>
      <c r="X127" s="221" t="s">
        <v>152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5" t="s">
        <v>300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5" t="s">
        <v>532</v>
      </c>
      <c r="D129" s="223"/>
      <c r="E129" s="224">
        <v>31.330300000000001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33.75" outlineLevel="1" x14ac:dyDescent="0.2">
      <c r="A130" s="232">
        <v>28</v>
      </c>
      <c r="B130" s="233" t="s">
        <v>302</v>
      </c>
      <c r="C130" s="254" t="s">
        <v>303</v>
      </c>
      <c r="D130" s="234" t="s">
        <v>163</v>
      </c>
      <c r="E130" s="235">
        <v>7.9969999999999999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2.9000000000000001E-2</v>
      </c>
      <c r="Q130" s="237">
        <f>ROUND(E130*P130,2)</f>
        <v>0.23</v>
      </c>
      <c r="R130" s="237" t="s">
        <v>279</v>
      </c>
      <c r="S130" s="237" t="s">
        <v>150</v>
      </c>
      <c r="T130" s="238" t="s">
        <v>151</v>
      </c>
      <c r="U130" s="221">
        <v>0.1</v>
      </c>
      <c r="V130" s="221">
        <f>ROUND(E130*U130,2)</f>
        <v>0.8</v>
      </c>
      <c r="W130" s="221"/>
      <c r="X130" s="221" t="s">
        <v>152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5" t="s">
        <v>304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155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504</v>
      </c>
      <c r="D132" s="223"/>
      <c r="E132" s="224">
        <v>7.9969999999999999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155</v>
      </c>
      <c r="AH132" s="210">
        <v>5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32">
        <v>29</v>
      </c>
      <c r="B133" s="233" t="s">
        <v>305</v>
      </c>
      <c r="C133" s="254" t="s">
        <v>306</v>
      </c>
      <c r="D133" s="234" t="s">
        <v>163</v>
      </c>
      <c r="E133" s="235">
        <v>36.83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5.8999999999999997E-2</v>
      </c>
      <c r="Q133" s="237">
        <f>ROUND(E133*P133,2)</f>
        <v>2.17</v>
      </c>
      <c r="R133" s="237" t="s">
        <v>279</v>
      </c>
      <c r="S133" s="237" t="s">
        <v>150</v>
      </c>
      <c r="T133" s="238" t="s">
        <v>151</v>
      </c>
      <c r="U133" s="221">
        <v>0.2</v>
      </c>
      <c r="V133" s="221">
        <f>ROUND(E133*U133,2)</f>
        <v>7.37</v>
      </c>
      <c r="W133" s="221"/>
      <c r="X133" s="221" t="s">
        <v>152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5" t="s">
        <v>213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155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5" t="s">
        <v>505</v>
      </c>
      <c r="D135" s="223"/>
      <c r="E135" s="224">
        <v>36.83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155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1" x14ac:dyDescent="0.2">
      <c r="A136" s="232">
        <v>30</v>
      </c>
      <c r="B136" s="233" t="s">
        <v>307</v>
      </c>
      <c r="C136" s="254" t="s">
        <v>308</v>
      </c>
      <c r="D136" s="234" t="s">
        <v>163</v>
      </c>
      <c r="E136" s="235">
        <v>169.89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5.8000000000000003E-2</v>
      </c>
      <c r="Q136" s="237">
        <f>ROUND(E136*P136,2)</f>
        <v>9.85</v>
      </c>
      <c r="R136" s="237" t="s">
        <v>279</v>
      </c>
      <c r="S136" s="237" t="s">
        <v>150</v>
      </c>
      <c r="T136" s="238" t="s">
        <v>151</v>
      </c>
      <c r="U136" s="221">
        <v>0.17</v>
      </c>
      <c r="V136" s="221">
        <f>ROUND(E136*U136,2)</f>
        <v>28.88</v>
      </c>
      <c r="W136" s="221"/>
      <c r="X136" s="221" t="s">
        <v>152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5" t="s">
        <v>506</v>
      </c>
      <c r="D137" s="223"/>
      <c r="E137" s="224">
        <v>169.89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155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32">
        <v>31</v>
      </c>
      <c r="B138" s="233" t="s">
        <v>309</v>
      </c>
      <c r="C138" s="254" t="s">
        <v>310</v>
      </c>
      <c r="D138" s="234" t="s">
        <v>163</v>
      </c>
      <c r="E138" s="235">
        <v>2.31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9.1999999999999998E-2</v>
      </c>
      <c r="Q138" s="237">
        <f>ROUND(E138*P138,2)</f>
        <v>0.21</v>
      </c>
      <c r="R138" s="237" t="s">
        <v>279</v>
      </c>
      <c r="S138" s="237" t="s">
        <v>150</v>
      </c>
      <c r="T138" s="238" t="s">
        <v>151</v>
      </c>
      <c r="U138" s="221">
        <v>0.26</v>
      </c>
      <c r="V138" s="221">
        <f>ROUND(E138*U138,2)</f>
        <v>0.6</v>
      </c>
      <c r="W138" s="221"/>
      <c r="X138" s="221" t="s">
        <v>152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311</v>
      </c>
      <c r="D139" s="223"/>
      <c r="E139" s="224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155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5" t="s">
        <v>533</v>
      </c>
      <c r="D140" s="223"/>
      <c r="E140" s="224">
        <v>2.31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155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26" t="s">
        <v>144</v>
      </c>
      <c r="B141" s="227" t="s">
        <v>89</v>
      </c>
      <c r="C141" s="253" t="s">
        <v>90</v>
      </c>
      <c r="D141" s="228"/>
      <c r="E141" s="229"/>
      <c r="F141" s="230"/>
      <c r="G141" s="230">
        <f>SUMIF(AG142:AG143,"&lt;&gt;NOR",G142:G143)</f>
        <v>0</v>
      </c>
      <c r="H141" s="230"/>
      <c r="I141" s="230">
        <f>SUM(I142:I143)</f>
        <v>0</v>
      </c>
      <c r="J141" s="230"/>
      <c r="K141" s="230">
        <f>SUM(K142:K143)</f>
        <v>0</v>
      </c>
      <c r="L141" s="230"/>
      <c r="M141" s="230">
        <f>SUM(M142:M143)</f>
        <v>0</v>
      </c>
      <c r="N141" s="230"/>
      <c r="O141" s="230">
        <f>SUM(O142:O143)</f>
        <v>0</v>
      </c>
      <c r="P141" s="230"/>
      <c r="Q141" s="230">
        <f>SUM(Q142:Q143)</f>
        <v>0</v>
      </c>
      <c r="R141" s="230"/>
      <c r="S141" s="230"/>
      <c r="T141" s="231"/>
      <c r="U141" s="225"/>
      <c r="V141" s="225">
        <f>SUM(V142:V143)</f>
        <v>36.64</v>
      </c>
      <c r="W141" s="225"/>
      <c r="X141" s="225"/>
      <c r="AG141" t="s">
        <v>145</v>
      </c>
    </row>
    <row r="142" spans="1:60" ht="33.75" outlineLevel="1" x14ac:dyDescent="0.2">
      <c r="A142" s="232">
        <v>32</v>
      </c>
      <c r="B142" s="233" t="s">
        <v>313</v>
      </c>
      <c r="C142" s="254" t="s">
        <v>314</v>
      </c>
      <c r="D142" s="234" t="s">
        <v>315</v>
      </c>
      <c r="E142" s="235">
        <v>19.592839999999999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149</v>
      </c>
      <c r="S142" s="237" t="s">
        <v>150</v>
      </c>
      <c r="T142" s="238" t="s">
        <v>151</v>
      </c>
      <c r="U142" s="221">
        <v>1.87</v>
      </c>
      <c r="V142" s="221">
        <f>ROUND(E142*U142,2)</f>
        <v>36.64</v>
      </c>
      <c r="W142" s="221"/>
      <c r="X142" s="221" t="s">
        <v>316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317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6" t="s">
        <v>318</v>
      </c>
      <c r="D143" s="240"/>
      <c r="E143" s="240"/>
      <c r="F143" s="240"/>
      <c r="G143" s="240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165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26" t="s">
        <v>144</v>
      </c>
      <c r="B144" s="227" t="s">
        <v>97</v>
      </c>
      <c r="C144" s="253" t="s">
        <v>98</v>
      </c>
      <c r="D144" s="228"/>
      <c r="E144" s="229"/>
      <c r="F144" s="230"/>
      <c r="G144" s="230">
        <f>SUMIF(AG145:AG187,"&lt;&gt;NOR",G145:G187)</f>
        <v>0</v>
      </c>
      <c r="H144" s="230"/>
      <c r="I144" s="230">
        <f>SUM(I145:I187)</f>
        <v>0</v>
      </c>
      <c r="J144" s="230"/>
      <c r="K144" s="230">
        <f>SUM(K145:K187)</f>
        <v>0</v>
      </c>
      <c r="L144" s="230"/>
      <c r="M144" s="230">
        <f>SUM(M145:M187)</f>
        <v>0</v>
      </c>
      <c r="N144" s="230"/>
      <c r="O144" s="230">
        <f>SUM(O145:O187)</f>
        <v>0.19</v>
      </c>
      <c r="P144" s="230"/>
      <c r="Q144" s="230">
        <f>SUM(Q145:Q187)</f>
        <v>0.21000000000000002</v>
      </c>
      <c r="R144" s="230"/>
      <c r="S144" s="230"/>
      <c r="T144" s="231"/>
      <c r="U144" s="225"/>
      <c r="V144" s="225">
        <f>SUM(V145:V187)</f>
        <v>41.75</v>
      </c>
      <c r="W144" s="225"/>
      <c r="X144" s="225"/>
      <c r="AG144" t="s">
        <v>145</v>
      </c>
    </row>
    <row r="145" spans="1:60" ht="22.5" outlineLevel="1" x14ac:dyDescent="0.2">
      <c r="A145" s="232">
        <v>33</v>
      </c>
      <c r="B145" s="233" t="s">
        <v>319</v>
      </c>
      <c r="C145" s="254" t="s">
        <v>320</v>
      </c>
      <c r="D145" s="234" t="s">
        <v>148</v>
      </c>
      <c r="E145" s="235">
        <v>7.6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7">
        <v>9.8999999999999999E-4</v>
      </c>
      <c r="O145" s="237">
        <f>ROUND(E145*N145,2)</f>
        <v>0.01</v>
      </c>
      <c r="P145" s="237">
        <v>0</v>
      </c>
      <c r="Q145" s="237">
        <f>ROUND(E145*P145,2)</f>
        <v>0</v>
      </c>
      <c r="R145" s="237" t="s">
        <v>321</v>
      </c>
      <c r="S145" s="237" t="s">
        <v>150</v>
      </c>
      <c r="T145" s="238" t="s">
        <v>151</v>
      </c>
      <c r="U145" s="221">
        <v>0.3</v>
      </c>
      <c r="V145" s="221">
        <f>ROUND(E145*U145,2)</f>
        <v>2.2799999999999998</v>
      </c>
      <c r="W145" s="221"/>
      <c r="X145" s="221" t="s">
        <v>152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6" t="s">
        <v>322</v>
      </c>
      <c r="D146" s="240"/>
      <c r="E146" s="240"/>
      <c r="F146" s="240"/>
      <c r="G146" s="240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165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5" t="s">
        <v>534</v>
      </c>
      <c r="D147" s="223"/>
      <c r="E147" s="224">
        <v>7.6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155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2">
        <v>34</v>
      </c>
      <c r="B148" s="233" t="s">
        <v>324</v>
      </c>
      <c r="C148" s="254" t="s">
        <v>325</v>
      </c>
      <c r="D148" s="234" t="s">
        <v>148</v>
      </c>
      <c r="E148" s="235">
        <v>25.45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1.33E-3</v>
      </c>
      <c r="O148" s="237">
        <f>ROUND(E148*N148,2)</f>
        <v>0.03</v>
      </c>
      <c r="P148" s="237">
        <v>0</v>
      </c>
      <c r="Q148" s="237">
        <f>ROUND(E148*P148,2)</f>
        <v>0</v>
      </c>
      <c r="R148" s="237" t="s">
        <v>321</v>
      </c>
      <c r="S148" s="237" t="s">
        <v>150</v>
      </c>
      <c r="T148" s="238" t="s">
        <v>151</v>
      </c>
      <c r="U148" s="221">
        <v>0.3</v>
      </c>
      <c r="V148" s="221">
        <f>ROUND(E148*U148,2)</f>
        <v>7.64</v>
      </c>
      <c r="W148" s="221"/>
      <c r="X148" s="221" t="s">
        <v>152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6" t="s">
        <v>322</v>
      </c>
      <c r="D149" s="240"/>
      <c r="E149" s="240"/>
      <c r="F149" s="240"/>
      <c r="G149" s="240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5" t="s">
        <v>535</v>
      </c>
      <c r="D150" s="223"/>
      <c r="E150" s="224">
        <v>16.649999999999999</v>
      </c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155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5" t="s">
        <v>536</v>
      </c>
      <c r="D151" s="223"/>
      <c r="E151" s="224">
        <v>8.8000000000000007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2">
        <v>35</v>
      </c>
      <c r="B152" s="233" t="s">
        <v>328</v>
      </c>
      <c r="C152" s="254" t="s">
        <v>329</v>
      </c>
      <c r="D152" s="234" t="s">
        <v>148</v>
      </c>
      <c r="E152" s="235">
        <v>30.49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3.16E-3</v>
      </c>
      <c r="O152" s="237">
        <f>ROUND(E152*N152,2)</f>
        <v>0.1</v>
      </c>
      <c r="P152" s="237">
        <v>0</v>
      </c>
      <c r="Q152" s="237">
        <f>ROUND(E152*P152,2)</f>
        <v>0</v>
      </c>
      <c r="R152" s="237" t="s">
        <v>321</v>
      </c>
      <c r="S152" s="237" t="s">
        <v>150</v>
      </c>
      <c r="T152" s="238" t="s">
        <v>151</v>
      </c>
      <c r="U152" s="221">
        <v>0.56999999999999995</v>
      </c>
      <c r="V152" s="221">
        <f>ROUND(E152*U152,2)</f>
        <v>17.38</v>
      </c>
      <c r="W152" s="221"/>
      <c r="X152" s="221" t="s">
        <v>152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330</v>
      </c>
      <c r="D153" s="223"/>
      <c r="E153" s="224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5" t="s">
        <v>537</v>
      </c>
      <c r="D154" s="223"/>
      <c r="E154" s="224">
        <v>30.49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155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2">
        <v>36</v>
      </c>
      <c r="B155" s="233" t="s">
        <v>538</v>
      </c>
      <c r="C155" s="254" t="s">
        <v>539</v>
      </c>
      <c r="D155" s="234" t="s">
        <v>148</v>
      </c>
      <c r="E155" s="235">
        <v>0.8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3.1700000000000001E-3</v>
      </c>
      <c r="O155" s="237">
        <f>ROUND(E155*N155,2)</f>
        <v>0</v>
      </c>
      <c r="P155" s="237">
        <v>0</v>
      </c>
      <c r="Q155" s="237">
        <f>ROUND(E155*P155,2)</f>
        <v>0</v>
      </c>
      <c r="R155" s="237" t="s">
        <v>321</v>
      </c>
      <c r="S155" s="237" t="s">
        <v>150</v>
      </c>
      <c r="T155" s="238" t="s">
        <v>151</v>
      </c>
      <c r="U155" s="221">
        <v>0.22</v>
      </c>
      <c r="V155" s="221">
        <f>ROUND(E155*U155,2)</f>
        <v>0.18</v>
      </c>
      <c r="W155" s="221"/>
      <c r="X155" s="221" t="s">
        <v>152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153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1" t="s">
        <v>540</v>
      </c>
      <c r="D156" s="251"/>
      <c r="E156" s="251"/>
      <c r="F156" s="251"/>
      <c r="G156" s="25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193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330</v>
      </c>
      <c r="D157" s="223"/>
      <c r="E157" s="224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5" t="s">
        <v>541</v>
      </c>
      <c r="D158" s="223"/>
      <c r="E158" s="224">
        <v>0.8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2">
        <v>37</v>
      </c>
      <c r="B159" s="233" t="s">
        <v>542</v>
      </c>
      <c r="C159" s="254" t="s">
        <v>543</v>
      </c>
      <c r="D159" s="234" t="s">
        <v>148</v>
      </c>
      <c r="E159" s="235">
        <v>1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7">
        <v>1.8400000000000001E-3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321</v>
      </c>
      <c r="S159" s="237" t="s">
        <v>150</v>
      </c>
      <c r="T159" s="238" t="s">
        <v>151</v>
      </c>
      <c r="U159" s="221">
        <v>0.26</v>
      </c>
      <c r="V159" s="221">
        <f>ROUND(E159*U159,2)</f>
        <v>0.26</v>
      </c>
      <c r="W159" s="221"/>
      <c r="X159" s="221" t="s">
        <v>152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153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6" t="s">
        <v>544</v>
      </c>
      <c r="D160" s="240"/>
      <c r="E160" s="240"/>
      <c r="F160" s="240"/>
      <c r="G160" s="240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7" t="s">
        <v>545</v>
      </c>
      <c r="D161" s="241"/>
      <c r="E161" s="241"/>
      <c r="F161" s="241"/>
      <c r="G161" s="24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193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5" t="s">
        <v>546</v>
      </c>
      <c r="D162" s="223"/>
      <c r="E162" s="224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155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5" t="s">
        <v>547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155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5" t="s">
        <v>548</v>
      </c>
      <c r="D164" s="223"/>
      <c r="E164" s="224">
        <v>1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155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2">
        <v>38</v>
      </c>
      <c r="B165" s="233" t="s">
        <v>332</v>
      </c>
      <c r="C165" s="254" t="s">
        <v>333</v>
      </c>
      <c r="D165" s="234" t="s">
        <v>148</v>
      </c>
      <c r="E165" s="235">
        <v>6.28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2.0899999999999998E-3</v>
      </c>
      <c r="O165" s="237">
        <f>ROUND(E165*N165,2)</f>
        <v>0.01</v>
      </c>
      <c r="P165" s="237">
        <v>0</v>
      </c>
      <c r="Q165" s="237">
        <f>ROUND(E165*P165,2)</f>
        <v>0</v>
      </c>
      <c r="R165" s="237" t="s">
        <v>321</v>
      </c>
      <c r="S165" s="237" t="s">
        <v>150</v>
      </c>
      <c r="T165" s="238" t="s">
        <v>151</v>
      </c>
      <c r="U165" s="221">
        <v>0.39</v>
      </c>
      <c r="V165" s="221">
        <f>ROUND(E165*U165,2)</f>
        <v>2.4500000000000002</v>
      </c>
      <c r="W165" s="221"/>
      <c r="X165" s="221" t="s">
        <v>152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6" t="s">
        <v>334</v>
      </c>
      <c r="D166" s="240"/>
      <c r="E166" s="240"/>
      <c r="F166" s="240"/>
      <c r="G166" s="240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5" t="s">
        <v>549</v>
      </c>
      <c r="D167" s="223"/>
      <c r="E167" s="224">
        <v>6.28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2">
        <v>39</v>
      </c>
      <c r="B168" s="233" t="s">
        <v>336</v>
      </c>
      <c r="C168" s="254" t="s">
        <v>337</v>
      </c>
      <c r="D168" s="234" t="s">
        <v>148</v>
      </c>
      <c r="E168" s="235">
        <v>6.64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2.8700000000000002E-3</v>
      </c>
      <c r="O168" s="237">
        <f>ROUND(E168*N168,2)</f>
        <v>0.02</v>
      </c>
      <c r="P168" s="237">
        <v>0</v>
      </c>
      <c r="Q168" s="237">
        <f>ROUND(E168*P168,2)</f>
        <v>0</v>
      </c>
      <c r="R168" s="237" t="s">
        <v>321</v>
      </c>
      <c r="S168" s="237" t="s">
        <v>150</v>
      </c>
      <c r="T168" s="238" t="s">
        <v>151</v>
      </c>
      <c r="U168" s="221">
        <v>0.42</v>
      </c>
      <c r="V168" s="221">
        <f>ROUND(E168*U168,2)</f>
        <v>2.79</v>
      </c>
      <c r="W168" s="221"/>
      <c r="X168" s="221" t="s">
        <v>152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6" t="s">
        <v>334</v>
      </c>
      <c r="D169" s="240"/>
      <c r="E169" s="240"/>
      <c r="F169" s="240"/>
      <c r="G169" s="240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5" t="s">
        <v>550</v>
      </c>
      <c r="D170" s="223"/>
      <c r="E170" s="224">
        <v>6.64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155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2">
        <v>40</v>
      </c>
      <c r="B171" s="233" t="s">
        <v>339</v>
      </c>
      <c r="C171" s="254" t="s">
        <v>340</v>
      </c>
      <c r="D171" s="234" t="s">
        <v>148</v>
      </c>
      <c r="E171" s="235">
        <v>6.48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7">
        <v>2.8900000000000002E-3</v>
      </c>
      <c r="O171" s="237">
        <f>ROUND(E171*N171,2)</f>
        <v>0.02</v>
      </c>
      <c r="P171" s="237">
        <v>0</v>
      </c>
      <c r="Q171" s="237">
        <f>ROUND(E171*P171,2)</f>
        <v>0</v>
      </c>
      <c r="R171" s="237" t="s">
        <v>321</v>
      </c>
      <c r="S171" s="237" t="s">
        <v>150</v>
      </c>
      <c r="T171" s="238" t="s">
        <v>151</v>
      </c>
      <c r="U171" s="221">
        <v>0.28999999999999998</v>
      </c>
      <c r="V171" s="221">
        <f>ROUND(E171*U171,2)</f>
        <v>1.88</v>
      </c>
      <c r="W171" s="221"/>
      <c r="X171" s="221" t="s">
        <v>152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6" t="s">
        <v>334</v>
      </c>
      <c r="D172" s="240"/>
      <c r="E172" s="240"/>
      <c r="F172" s="240"/>
      <c r="G172" s="240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341</v>
      </c>
      <c r="D173" s="241"/>
      <c r="E173" s="241"/>
      <c r="F173" s="241"/>
      <c r="G173" s="24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193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5" t="s">
        <v>551</v>
      </c>
      <c r="D174" s="223"/>
      <c r="E174" s="224">
        <v>6.48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155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2">
        <v>41</v>
      </c>
      <c r="B175" s="233" t="s">
        <v>343</v>
      </c>
      <c r="C175" s="254" t="s">
        <v>344</v>
      </c>
      <c r="D175" s="234" t="s">
        <v>148</v>
      </c>
      <c r="E175" s="235">
        <v>13.12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7">
        <v>0</v>
      </c>
      <c r="O175" s="237">
        <f>ROUND(E175*N175,2)</f>
        <v>0</v>
      </c>
      <c r="P175" s="237">
        <v>2.8700000000000002E-3</v>
      </c>
      <c r="Q175" s="237">
        <f>ROUND(E175*P175,2)</f>
        <v>0.04</v>
      </c>
      <c r="R175" s="237" t="s">
        <v>321</v>
      </c>
      <c r="S175" s="237" t="s">
        <v>150</v>
      </c>
      <c r="T175" s="238" t="s">
        <v>151</v>
      </c>
      <c r="U175" s="221">
        <v>0.1</v>
      </c>
      <c r="V175" s="221">
        <f>ROUND(E175*U175,2)</f>
        <v>1.31</v>
      </c>
      <c r="W175" s="221"/>
      <c r="X175" s="221" t="s">
        <v>152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5" t="s">
        <v>552</v>
      </c>
      <c r="D176" s="223"/>
      <c r="E176" s="224">
        <v>6.48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155</v>
      </c>
      <c r="AH176" s="210">
        <v>5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5" t="s">
        <v>553</v>
      </c>
      <c r="D177" s="223"/>
      <c r="E177" s="224">
        <v>6.64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155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2">
        <v>42</v>
      </c>
      <c r="B178" s="233" t="s">
        <v>347</v>
      </c>
      <c r="C178" s="254" t="s">
        <v>348</v>
      </c>
      <c r="D178" s="234" t="s">
        <v>148</v>
      </c>
      <c r="E178" s="235">
        <v>6.28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1.3500000000000001E-3</v>
      </c>
      <c r="Q178" s="237">
        <f>ROUND(E178*P178,2)</f>
        <v>0.01</v>
      </c>
      <c r="R178" s="237" t="s">
        <v>321</v>
      </c>
      <c r="S178" s="237" t="s">
        <v>150</v>
      </c>
      <c r="T178" s="238" t="s">
        <v>151</v>
      </c>
      <c r="U178" s="221">
        <v>0.09</v>
      </c>
      <c r="V178" s="221">
        <f>ROUND(E178*U178,2)</f>
        <v>0.56999999999999995</v>
      </c>
      <c r="W178" s="221"/>
      <c r="X178" s="221" t="s">
        <v>152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554</v>
      </c>
      <c r="D179" s="223"/>
      <c r="E179" s="224">
        <v>6.28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2">
        <v>43</v>
      </c>
      <c r="B180" s="233" t="s">
        <v>350</v>
      </c>
      <c r="C180" s="254" t="s">
        <v>351</v>
      </c>
      <c r="D180" s="234" t="s">
        <v>148</v>
      </c>
      <c r="E180" s="235">
        <v>7.6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9.3999999999999997E-4</v>
      </c>
      <c r="Q180" s="237">
        <f>ROUND(E180*P180,2)</f>
        <v>0.01</v>
      </c>
      <c r="R180" s="237" t="s">
        <v>321</v>
      </c>
      <c r="S180" s="237" t="s">
        <v>150</v>
      </c>
      <c r="T180" s="238" t="s">
        <v>151</v>
      </c>
      <c r="U180" s="221">
        <v>7.0000000000000007E-2</v>
      </c>
      <c r="V180" s="221">
        <f>ROUND(E180*U180,2)</f>
        <v>0.53</v>
      </c>
      <c r="W180" s="221"/>
      <c r="X180" s="221" t="s">
        <v>152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153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5" t="s">
        <v>555</v>
      </c>
      <c r="D181" s="223"/>
      <c r="E181" s="224">
        <v>7.6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155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2">
        <v>44</v>
      </c>
      <c r="B182" s="233" t="s">
        <v>353</v>
      </c>
      <c r="C182" s="254" t="s">
        <v>354</v>
      </c>
      <c r="D182" s="234" t="s">
        <v>148</v>
      </c>
      <c r="E182" s="235">
        <v>25.45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1.75E-3</v>
      </c>
      <c r="Q182" s="237">
        <f>ROUND(E182*P182,2)</f>
        <v>0.04</v>
      </c>
      <c r="R182" s="237" t="s">
        <v>321</v>
      </c>
      <c r="S182" s="237" t="s">
        <v>150</v>
      </c>
      <c r="T182" s="238" t="s">
        <v>151</v>
      </c>
      <c r="U182" s="221">
        <v>0.08</v>
      </c>
      <c r="V182" s="221">
        <f>ROUND(E182*U182,2)</f>
        <v>2.04</v>
      </c>
      <c r="W182" s="221"/>
      <c r="X182" s="221" t="s">
        <v>152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153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5" t="s">
        <v>556</v>
      </c>
      <c r="D183" s="223"/>
      <c r="E183" s="224">
        <v>25.45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155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2">
        <v>45</v>
      </c>
      <c r="B184" s="233" t="s">
        <v>356</v>
      </c>
      <c r="C184" s="254" t="s">
        <v>357</v>
      </c>
      <c r="D184" s="234" t="s">
        <v>148</v>
      </c>
      <c r="E184" s="235">
        <v>30.49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3.5599999999999998E-3</v>
      </c>
      <c r="Q184" s="237">
        <f>ROUND(E184*P184,2)</f>
        <v>0.11</v>
      </c>
      <c r="R184" s="237" t="s">
        <v>321</v>
      </c>
      <c r="S184" s="237" t="s">
        <v>150</v>
      </c>
      <c r="T184" s="238" t="s">
        <v>151</v>
      </c>
      <c r="U184" s="221">
        <v>0.08</v>
      </c>
      <c r="V184" s="221">
        <f>ROUND(E184*U184,2)</f>
        <v>2.44</v>
      </c>
      <c r="W184" s="221"/>
      <c r="X184" s="221" t="s">
        <v>152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153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5" t="s">
        <v>557</v>
      </c>
      <c r="D185" s="223"/>
      <c r="E185" s="224">
        <v>30.49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155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>
        <v>46</v>
      </c>
      <c r="B186" s="218" t="s">
        <v>359</v>
      </c>
      <c r="C186" s="258" t="s">
        <v>360</v>
      </c>
      <c r="D186" s="219" t="s">
        <v>0</v>
      </c>
      <c r="E186" s="242"/>
      <c r="F186" s="222"/>
      <c r="G186" s="221">
        <f>ROUND(E186*F186,2)</f>
        <v>0</v>
      </c>
      <c r="H186" s="222"/>
      <c r="I186" s="221">
        <f>ROUND(E186*H186,2)</f>
        <v>0</v>
      </c>
      <c r="J186" s="222"/>
      <c r="K186" s="221">
        <f>ROUND(E186*J186,2)</f>
        <v>0</v>
      </c>
      <c r="L186" s="221">
        <v>21</v>
      </c>
      <c r="M186" s="221">
        <f>G186*(1+L186/100)</f>
        <v>0</v>
      </c>
      <c r="N186" s="221">
        <v>0</v>
      </c>
      <c r="O186" s="221">
        <f>ROUND(E186*N186,2)</f>
        <v>0</v>
      </c>
      <c r="P186" s="221">
        <v>0</v>
      </c>
      <c r="Q186" s="221">
        <f>ROUND(E186*P186,2)</f>
        <v>0</v>
      </c>
      <c r="R186" s="221" t="s">
        <v>321</v>
      </c>
      <c r="S186" s="221" t="s">
        <v>150</v>
      </c>
      <c r="T186" s="221" t="s">
        <v>151</v>
      </c>
      <c r="U186" s="221">
        <v>0</v>
      </c>
      <c r="V186" s="221">
        <f>ROUND(E186*U186,2)</f>
        <v>0</v>
      </c>
      <c r="W186" s="221"/>
      <c r="X186" s="221" t="s">
        <v>316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9" t="s">
        <v>361</v>
      </c>
      <c r="D187" s="243"/>
      <c r="E187" s="243"/>
      <c r="F187" s="243"/>
      <c r="G187" s="243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165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6" t="s">
        <v>144</v>
      </c>
      <c r="B188" s="227" t="s">
        <v>101</v>
      </c>
      <c r="C188" s="253" t="s">
        <v>102</v>
      </c>
      <c r="D188" s="228"/>
      <c r="E188" s="229"/>
      <c r="F188" s="230"/>
      <c r="G188" s="230">
        <f>SUMIF(AG189:AG198,"&lt;&gt;NOR",G189:G198)</f>
        <v>0</v>
      </c>
      <c r="H188" s="230"/>
      <c r="I188" s="230">
        <f>SUM(I189:I198)</f>
        <v>0</v>
      </c>
      <c r="J188" s="230"/>
      <c r="K188" s="230">
        <f>SUM(K189:K198)</f>
        <v>0</v>
      </c>
      <c r="L188" s="230"/>
      <c r="M188" s="230">
        <f>SUM(M189:M198)</f>
        <v>0</v>
      </c>
      <c r="N188" s="230"/>
      <c r="O188" s="230">
        <f>SUM(O189:O198)</f>
        <v>0</v>
      </c>
      <c r="P188" s="230"/>
      <c r="Q188" s="230">
        <f>SUM(Q189:Q198)</f>
        <v>0.04</v>
      </c>
      <c r="R188" s="230"/>
      <c r="S188" s="230"/>
      <c r="T188" s="231"/>
      <c r="U188" s="225"/>
      <c r="V188" s="225">
        <f>SUM(V189:V198)</f>
        <v>1.2</v>
      </c>
      <c r="W188" s="225"/>
      <c r="X188" s="225"/>
      <c r="AG188" t="s">
        <v>145</v>
      </c>
    </row>
    <row r="189" spans="1:60" outlineLevel="1" x14ac:dyDescent="0.2">
      <c r="A189" s="232">
        <v>47</v>
      </c>
      <c r="B189" s="233" t="s">
        <v>362</v>
      </c>
      <c r="C189" s="254" t="s">
        <v>363</v>
      </c>
      <c r="D189" s="234" t="s">
        <v>163</v>
      </c>
      <c r="E189" s="235">
        <v>3.2471999999999999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7">
        <v>0</v>
      </c>
      <c r="O189" s="237">
        <f>ROUND(E189*N189,2)</f>
        <v>0</v>
      </c>
      <c r="P189" s="237">
        <v>1.098E-2</v>
      </c>
      <c r="Q189" s="237">
        <f>ROUND(E189*P189,2)</f>
        <v>0.04</v>
      </c>
      <c r="R189" s="237" t="s">
        <v>364</v>
      </c>
      <c r="S189" s="237" t="s">
        <v>150</v>
      </c>
      <c r="T189" s="238" t="s">
        <v>151</v>
      </c>
      <c r="U189" s="221">
        <v>0.37</v>
      </c>
      <c r="V189" s="221">
        <f>ROUND(E189*U189,2)</f>
        <v>1.2</v>
      </c>
      <c r="W189" s="221"/>
      <c r="X189" s="221" t="s">
        <v>152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153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5" t="s">
        <v>558</v>
      </c>
      <c r="D190" s="223"/>
      <c r="E190" s="224">
        <v>3.2471999999999999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155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2">
        <v>48</v>
      </c>
      <c r="B191" s="233" t="s">
        <v>366</v>
      </c>
      <c r="C191" s="254" t="s">
        <v>367</v>
      </c>
      <c r="D191" s="234" t="s">
        <v>368</v>
      </c>
      <c r="E191" s="235">
        <v>4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7">
        <v>0</v>
      </c>
      <c r="O191" s="237">
        <f>ROUND(E191*N191,2)</f>
        <v>0</v>
      </c>
      <c r="P191" s="237">
        <v>0</v>
      </c>
      <c r="Q191" s="237">
        <f>ROUND(E191*P191,2)</f>
        <v>0</v>
      </c>
      <c r="R191" s="237"/>
      <c r="S191" s="237" t="s">
        <v>230</v>
      </c>
      <c r="T191" s="238" t="s">
        <v>231</v>
      </c>
      <c r="U191" s="221">
        <v>0</v>
      </c>
      <c r="V191" s="221">
        <f>ROUND(E191*U191,2)</f>
        <v>0</v>
      </c>
      <c r="W191" s="221"/>
      <c r="X191" s="221" t="s">
        <v>152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153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5" t="s">
        <v>559</v>
      </c>
      <c r="D192" s="223"/>
      <c r="E192" s="224">
        <v>4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2">
        <v>49</v>
      </c>
      <c r="B193" s="233" t="s">
        <v>370</v>
      </c>
      <c r="C193" s="254" t="s">
        <v>371</v>
      </c>
      <c r="D193" s="234" t="s">
        <v>368</v>
      </c>
      <c r="E193" s="235">
        <v>4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7"/>
      <c r="S193" s="237" t="s">
        <v>230</v>
      </c>
      <c r="T193" s="238" t="s">
        <v>231</v>
      </c>
      <c r="U193" s="221">
        <v>0</v>
      </c>
      <c r="V193" s="221">
        <f>ROUND(E193*U193,2)</f>
        <v>0</v>
      </c>
      <c r="W193" s="221"/>
      <c r="X193" s="221" t="s">
        <v>152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5" t="s">
        <v>560</v>
      </c>
      <c r="D194" s="223"/>
      <c r="E194" s="224">
        <v>4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32">
        <v>50</v>
      </c>
      <c r="B195" s="233" t="s">
        <v>373</v>
      </c>
      <c r="C195" s="254" t="s">
        <v>374</v>
      </c>
      <c r="D195" s="234" t="s">
        <v>368</v>
      </c>
      <c r="E195" s="235">
        <v>4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7"/>
      <c r="S195" s="237" t="s">
        <v>230</v>
      </c>
      <c r="T195" s="238" t="s">
        <v>231</v>
      </c>
      <c r="U195" s="221">
        <v>0</v>
      </c>
      <c r="V195" s="221">
        <f>ROUND(E195*U195,2)</f>
        <v>0</v>
      </c>
      <c r="W195" s="221"/>
      <c r="X195" s="221" t="s">
        <v>152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153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5" t="s">
        <v>561</v>
      </c>
      <c r="D196" s="223"/>
      <c r="E196" s="224">
        <v>4</v>
      </c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2">
        <v>51</v>
      </c>
      <c r="B197" s="233" t="s">
        <v>562</v>
      </c>
      <c r="C197" s="254" t="s">
        <v>563</v>
      </c>
      <c r="D197" s="234" t="s">
        <v>368</v>
      </c>
      <c r="E197" s="235">
        <v>3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37">
        <v>0</v>
      </c>
      <c r="O197" s="237">
        <f>ROUND(E197*N197,2)</f>
        <v>0</v>
      </c>
      <c r="P197" s="237">
        <v>0</v>
      </c>
      <c r="Q197" s="237">
        <f>ROUND(E197*P197,2)</f>
        <v>0</v>
      </c>
      <c r="R197" s="237"/>
      <c r="S197" s="237" t="s">
        <v>230</v>
      </c>
      <c r="T197" s="238" t="s">
        <v>231</v>
      </c>
      <c r="U197" s="221">
        <v>0</v>
      </c>
      <c r="V197" s="221">
        <f>ROUND(E197*U197,2)</f>
        <v>0</v>
      </c>
      <c r="W197" s="221"/>
      <c r="X197" s="221" t="s">
        <v>152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153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5" t="s">
        <v>564</v>
      </c>
      <c r="D198" s="223"/>
      <c r="E198" s="224">
        <v>3</v>
      </c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155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6" t="s">
        <v>144</v>
      </c>
      <c r="B199" s="227" t="s">
        <v>103</v>
      </c>
      <c r="C199" s="253" t="s">
        <v>104</v>
      </c>
      <c r="D199" s="228"/>
      <c r="E199" s="229"/>
      <c r="F199" s="230"/>
      <c r="G199" s="230">
        <f>SUMIF(AG200:AG208,"&lt;&gt;NOR",G200:G208)</f>
        <v>0</v>
      </c>
      <c r="H199" s="230"/>
      <c r="I199" s="230">
        <f>SUM(I200:I208)</f>
        <v>0</v>
      </c>
      <c r="J199" s="230"/>
      <c r="K199" s="230">
        <f>SUM(K200:K208)</f>
        <v>0</v>
      </c>
      <c r="L199" s="230"/>
      <c r="M199" s="230">
        <f>SUM(M200:M208)</f>
        <v>0</v>
      </c>
      <c r="N199" s="230"/>
      <c r="O199" s="230">
        <f>SUM(O200:O208)</f>
        <v>0.12</v>
      </c>
      <c r="P199" s="230"/>
      <c r="Q199" s="230">
        <f>SUM(Q200:Q208)</f>
        <v>0</v>
      </c>
      <c r="R199" s="230"/>
      <c r="S199" s="230"/>
      <c r="T199" s="231"/>
      <c r="U199" s="225"/>
      <c r="V199" s="225">
        <f>SUM(V200:V208)</f>
        <v>12.72</v>
      </c>
      <c r="W199" s="225"/>
      <c r="X199" s="225"/>
      <c r="AG199" t="s">
        <v>145</v>
      </c>
    </row>
    <row r="200" spans="1:60" outlineLevel="1" x14ac:dyDescent="0.2">
      <c r="A200" s="232">
        <v>52</v>
      </c>
      <c r="B200" s="233" t="s">
        <v>565</v>
      </c>
      <c r="C200" s="254" t="s">
        <v>566</v>
      </c>
      <c r="D200" s="234" t="s">
        <v>163</v>
      </c>
      <c r="E200" s="235">
        <v>3.0573000000000001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7" t="s">
        <v>567</v>
      </c>
      <c r="S200" s="237" t="s">
        <v>150</v>
      </c>
      <c r="T200" s="238" t="s">
        <v>151</v>
      </c>
      <c r="U200" s="221">
        <v>0.68</v>
      </c>
      <c r="V200" s="221">
        <f>ROUND(E200*U200,2)</f>
        <v>2.08</v>
      </c>
      <c r="W200" s="221"/>
      <c r="X200" s="221" t="s">
        <v>152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153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5" t="s">
        <v>568</v>
      </c>
      <c r="D201" s="223"/>
      <c r="E201" s="224">
        <v>3.0573000000000001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155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2">
        <v>53</v>
      </c>
      <c r="B202" s="233" t="s">
        <v>569</v>
      </c>
      <c r="C202" s="254" t="s">
        <v>570</v>
      </c>
      <c r="D202" s="234" t="s">
        <v>571</v>
      </c>
      <c r="E202" s="235">
        <v>106.3518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5.0000000000000002E-5</v>
      </c>
      <c r="O202" s="237">
        <f>ROUND(E202*N202,2)</f>
        <v>0.01</v>
      </c>
      <c r="P202" s="237">
        <v>0</v>
      </c>
      <c r="Q202" s="237">
        <f>ROUND(E202*P202,2)</f>
        <v>0</v>
      </c>
      <c r="R202" s="237" t="s">
        <v>567</v>
      </c>
      <c r="S202" s="237" t="s">
        <v>150</v>
      </c>
      <c r="T202" s="238" t="s">
        <v>151</v>
      </c>
      <c r="U202" s="221">
        <v>0.1</v>
      </c>
      <c r="V202" s="221">
        <f>ROUND(E202*U202,2)</f>
        <v>10.64</v>
      </c>
      <c r="W202" s="221"/>
      <c r="X202" s="221" t="s">
        <v>152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153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5" t="s">
        <v>572</v>
      </c>
      <c r="D203" s="223"/>
      <c r="E203" s="224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155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5" t="s">
        <v>573</v>
      </c>
      <c r="D204" s="223"/>
      <c r="E204" s="224">
        <v>106.3518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155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2">
        <v>54</v>
      </c>
      <c r="B205" s="233" t="s">
        <v>574</v>
      </c>
      <c r="C205" s="254" t="s">
        <v>575</v>
      </c>
      <c r="D205" s="234" t="s">
        <v>315</v>
      </c>
      <c r="E205" s="235">
        <v>0.10635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21</v>
      </c>
      <c r="M205" s="237">
        <f>G205*(1+L205/100)</f>
        <v>0</v>
      </c>
      <c r="N205" s="237">
        <v>1</v>
      </c>
      <c r="O205" s="237">
        <f>ROUND(E205*N205,2)</f>
        <v>0.11</v>
      </c>
      <c r="P205" s="237">
        <v>0</v>
      </c>
      <c r="Q205" s="237">
        <f>ROUND(E205*P205,2)</f>
        <v>0</v>
      </c>
      <c r="R205" s="237" t="s">
        <v>576</v>
      </c>
      <c r="S205" s="237" t="s">
        <v>150</v>
      </c>
      <c r="T205" s="238" t="s">
        <v>151</v>
      </c>
      <c r="U205" s="221">
        <v>0</v>
      </c>
      <c r="V205" s="221">
        <f>ROUND(E205*U205,2)</f>
        <v>0</v>
      </c>
      <c r="W205" s="221"/>
      <c r="X205" s="221" t="s">
        <v>577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578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5" t="s">
        <v>579</v>
      </c>
      <c r="D206" s="223"/>
      <c r="E206" s="224">
        <v>0.10635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155</v>
      </c>
      <c r="AH206" s="210">
        <v>5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>
        <v>55</v>
      </c>
      <c r="B207" s="218" t="s">
        <v>580</v>
      </c>
      <c r="C207" s="258" t="s">
        <v>581</v>
      </c>
      <c r="D207" s="219" t="s">
        <v>0</v>
      </c>
      <c r="E207" s="242"/>
      <c r="F207" s="222"/>
      <c r="G207" s="221">
        <f>ROUND(E207*F207,2)</f>
        <v>0</v>
      </c>
      <c r="H207" s="222"/>
      <c r="I207" s="221">
        <f>ROUND(E207*H207,2)</f>
        <v>0</v>
      </c>
      <c r="J207" s="222"/>
      <c r="K207" s="221">
        <f>ROUND(E207*J207,2)</f>
        <v>0</v>
      </c>
      <c r="L207" s="221">
        <v>21</v>
      </c>
      <c r="M207" s="221">
        <f>G207*(1+L207/100)</f>
        <v>0</v>
      </c>
      <c r="N207" s="221">
        <v>0</v>
      </c>
      <c r="O207" s="221">
        <f>ROUND(E207*N207,2)</f>
        <v>0</v>
      </c>
      <c r="P207" s="221">
        <v>0</v>
      </c>
      <c r="Q207" s="221">
        <f>ROUND(E207*P207,2)</f>
        <v>0</v>
      </c>
      <c r="R207" s="221" t="s">
        <v>567</v>
      </c>
      <c r="S207" s="221" t="s">
        <v>150</v>
      </c>
      <c r="T207" s="221" t="s">
        <v>151</v>
      </c>
      <c r="U207" s="221">
        <v>0</v>
      </c>
      <c r="V207" s="221">
        <f>ROUND(E207*U207,2)</f>
        <v>0</v>
      </c>
      <c r="W207" s="221"/>
      <c r="X207" s="221" t="s">
        <v>316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9" t="s">
        <v>361</v>
      </c>
      <c r="D208" s="243"/>
      <c r="E208" s="243"/>
      <c r="F208" s="243"/>
      <c r="G208" s="243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165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6" t="s">
        <v>144</v>
      </c>
      <c r="B209" s="227" t="s">
        <v>107</v>
      </c>
      <c r="C209" s="253" t="s">
        <v>108</v>
      </c>
      <c r="D209" s="228"/>
      <c r="E209" s="229"/>
      <c r="F209" s="230"/>
      <c r="G209" s="230">
        <f>SUMIF(AG210:AG219,"&lt;&gt;NOR",G210:G219)</f>
        <v>0</v>
      </c>
      <c r="H209" s="230"/>
      <c r="I209" s="230">
        <f>SUM(I210:I219)</f>
        <v>0</v>
      </c>
      <c r="J209" s="230"/>
      <c r="K209" s="230">
        <f>SUM(K210:K219)</f>
        <v>0</v>
      </c>
      <c r="L209" s="230"/>
      <c r="M209" s="230">
        <f>SUM(M210:M219)</f>
        <v>0</v>
      </c>
      <c r="N209" s="230"/>
      <c r="O209" s="230">
        <f>SUM(O210:O219)</f>
        <v>0</v>
      </c>
      <c r="P209" s="230"/>
      <c r="Q209" s="230">
        <f>SUM(Q210:Q219)</f>
        <v>0</v>
      </c>
      <c r="R209" s="230"/>
      <c r="S209" s="230"/>
      <c r="T209" s="231"/>
      <c r="U209" s="225"/>
      <c r="V209" s="225">
        <f>SUM(V210:V219)</f>
        <v>5.33</v>
      </c>
      <c r="W209" s="225"/>
      <c r="X209" s="225"/>
      <c r="AG209" t="s">
        <v>145</v>
      </c>
    </row>
    <row r="210" spans="1:60" ht="22.5" outlineLevel="1" x14ac:dyDescent="0.2">
      <c r="A210" s="232">
        <v>56</v>
      </c>
      <c r="B210" s="233" t="s">
        <v>385</v>
      </c>
      <c r="C210" s="254" t="s">
        <v>386</v>
      </c>
      <c r="D210" s="234" t="s">
        <v>163</v>
      </c>
      <c r="E210" s="235">
        <v>8.2774999999999999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7">
        <v>3.1E-4</v>
      </c>
      <c r="O210" s="237">
        <f>ROUND(E210*N210,2)</f>
        <v>0</v>
      </c>
      <c r="P210" s="237">
        <v>0</v>
      </c>
      <c r="Q210" s="237">
        <f>ROUND(E210*P210,2)</f>
        <v>0</v>
      </c>
      <c r="R210" s="237" t="s">
        <v>387</v>
      </c>
      <c r="S210" s="237" t="s">
        <v>150</v>
      </c>
      <c r="T210" s="238" t="s">
        <v>151</v>
      </c>
      <c r="U210" s="221">
        <v>0.37</v>
      </c>
      <c r="V210" s="221">
        <f>ROUND(E210*U210,2)</f>
        <v>3.06</v>
      </c>
      <c r="W210" s="221"/>
      <c r="X210" s="221" t="s">
        <v>152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153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5" t="s">
        <v>582</v>
      </c>
      <c r="D211" s="223"/>
      <c r="E211" s="224">
        <v>8.2774999999999999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155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32">
        <v>57</v>
      </c>
      <c r="B212" s="233" t="s">
        <v>391</v>
      </c>
      <c r="C212" s="254" t="s">
        <v>392</v>
      </c>
      <c r="D212" s="234" t="s">
        <v>163</v>
      </c>
      <c r="E212" s="235">
        <v>11.3348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4.2000000000000002E-4</v>
      </c>
      <c r="O212" s="237">
        <f>ROUND(E212*N212,2)</f>
        <v>0</v>
      </c>
      <c r="P212" s="237">
        <v>0</v>
      </c>
      <c r="Q212" s="237">
        <f>ROUND(E212*P212,2)</f>
        <v>0</v>
      </c>
      <c r="R212" s="237" t="s">
        <v>387</v>
      </c>
      <c r="S212" s="237" t="s">
        <v>150</v>
      </c>
      <c r="T212" s="238" t="s">
        <v>151</v>
      </c>
      <c r="U212" s="221">
        <v>0.2</v>
      </c>
      <c r="V212" s="221">
        <f>ROUND(E212*U212,2)</f>
        <v>2.27</v>
      </c>
      <c r="W212" s="221"/>
      <c r="X212" s="221" t="s">
        <v>152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6" t="s">
        <v>393</v>
      </c>
      <c r="D213" s="240"/>
      <c r="E213" s="240"/>
      <c r="F213" s="240"/>
      <c r="G213" s="240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5" t="s">
        <v>394</v>
      </c>
      <c r="D214" s="223"/>
      <c r="E214" s="224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155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55" t="s">
        <v>395</v>
      </c>
      <c r="D215" s="223"/>
      <c r="E215" s="224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155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5" t="s">
        <v>583</v>
      </c>
      <c r="D216" s="223"/>
      <c r="E216" s="224">
        <v>8.2774999999999999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155</v>
      </c>
      <c r="AH216" s="210">
        <v>5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5" t="s">
        <v>241</v>
      </c>
      <c r="D217" s="223"/>
      <c r="E217" s="224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155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5" t="s">
        <v>584</v>
      </c>
      <c r="D218" s="223"/>
      <c r="E218" s="224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155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5" t="s">
        <v>585</v>
      </c>
      <c r="D219" s="223"/>
      <c r="E219" s="224">
        <v>3.0573000000000001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155</v>
      </c>
      <c r="AH219" s="210">
        <v>5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6" t="s">
        <v>144</v>
      </c>
      <c r="B220" s="227" t="s">
        <v>109</v>
      </c>
      <c r="C220" s="253" t="s">
        <v>110</v>
      </c>
      <c r="D220" s="228"/>
      <c r="E220" s="229"/>
      <c r="F220" s="230"/>
      <c r="G220" s="230">
        <f>SUMIF(AG221:AG229,"&lt;&gt;NOR",G221:G229)</f>
        <v>0</v>
      </c>
      <c r="H220" s="230"/>
      <c r="I220" s="230">
        <f>SUM(I221:I229)</f>
        <v>0</v>
      </c>
      <c r="J220" s="230"/>
      <c r="K220" s="230">
        <f>SUM(K221:K229)</f>
        <v>0</v>
      </c>
      <c r="L220" s="230"/>
      <c r="M220" s="230">
        <f>SUM(M221:M229)</f>
        <v>0</v>
      </c>
      <c r="N220" s="230"/>
      <c r="O220" s="230">
        <f>SUM(O221:O229)</f>
        <v>0.01</v>
      </c>
      <c r="P220" s="230"/>
      <c r="Q220" s="230">
        <f>SUM(Q221:Q229)</f>
        <v>0</v>
      </c>
      <c r="R220" s="230"/>
      <c r="S220" s="230"/>
      <c r="T220" s="231"/>
      <c r="U220" s="225"/>
      <c r="V220" s="225">
        <f>SUM(V221:V229)</f>
        <v>5.35</v>
      </c>
      <c r="W220" s="225"/>
      <c r="X220" s="225"/>
      <c r="AG220" t="s">
        <v>145</v>
      </c>
    </row>
    <row r="221" spans="1:60" outlineLevel="1" x14ac:dyDescent="0.2">
      <c r="A221" s="232">
        <v>58</v>
      </c>
      <c r="B221" s="233" t="s">
        <v>397</v>
      </c>
      <c r="C221" s="254" t="s">
        <v>398</v>
      </c>
      <c r="D221" s="234" t="s">
        <v>163</v>
      </c>
      <c r="E221" s="235">
        <v>15.665150000000001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7" t="s">
        <v>399</v>
      </c>
      <c r="S221" s="237" t="s">
        <v>150</v>
      </c>
      <c r="T221" s="238" t="s">
        <v>151</v>
      </c>
      <c r="U221" s="221">
        <v>7.2499999999999995E-2</v>
      </c>
      <c r="V221" s="221">
        <f>ROUND(E221*U221,2)</f>
        <v>1.1399999999999999</v>
      </c>
      <c r="W221" s="221"/>
      <c r="X221" s="221" t="s">
        <v>152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153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5" t="s">
        <v>221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5" t="s">
        <v>586</v>
      </c>
      <c r="D223" s="223"/>
      <c r="E223" s="224">
        <v>15.665150000000001</v>
      </c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155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59</v>
      </c>
      <c r="B224" s="233" t="s">
        <v>401</v>
      </c>
      <c r="C224" s="254" t="s">
        <v>402</v>
      </c>
      <c r="D224" s="234" t="s">
        <v>163</v>
      </c>
      <c r="E224" s="235">
        <v>31.330300000000001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6.9999999999999994E-5</v>
      </c>
      <c r="O224" s="237">
        <f>ROUND(E224*N224,2)</f>
        <v>0</v>
      </c>
      <c r="P224" s="237">
        <v>0</v>
      </c>
      <c r="Q224" s="237">
        <f>ROUND(E224*P224,2)</f>
        <v>0</v>
      </c>
      <c r="R224" s="237" t="s">
        <v>399</v>
      </c>
      <c r="S224" s="237" t="s">
        <v>150</v>
      </c>
      <c r="T224" s="238" t="s">
        <v>151</v>
      </c>
      <c r="U224" s="221">
        <v>3.2480000000000002E-2</v>
      </c>
      <c r="V224" s="221">
        <f>ROUND(E224*U224,2)</f>
        <v>1.02</v>
      </c>
      <c r="W224" s="221"/>
      <c r="X224" s="221" t="s">
        <v>152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153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5" t="s">
        <v>300</v>
      </c>
      <c r="D225" s="223"/>
      <c r="E225" s="224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155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5" t="s">
        <v>532</v>
      </c>
      <c r="D226" s="223"/>
      <c r="E226" s="224">
        <v>31.330300000000001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155</v>
      </c>
      <c r="AH226" s="210">
        <v>5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2">
        <v>60</v>
      </c>
      <c r="B227" s="233" t="s">
        <v>403</v>
      </c>
      <c r="C227" s="254" t="s">
        <v>404</v>
      </c>
      <c r="D227" s="234" t="s">
        <v>163</v>
      </c>
      <c r="E227" s="235">
        <v>31.330300000000001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2.9E-4</v>
      </c>
      <c r="O227" s="237">
        <f>ROUND(E227*N227,2)</f>
        <v>0.01</v>
      </c>
      <c r="P227" s="237">
        <v>0</v>
      </c>
      <c r="Q227" s="237">
        <f>ROUND(E227*P227,2)</f>
        <v>0</v>
      </c>
      <c r="R227" s="237" t="s">
        <v>399</v>
      </c>
      <c r="S227" s="237" t="s">
        <v>150</v>
      </c>
      <c r="T227" s="238" t="s">
        <v>151</v>
      </c>
      <c r="U227" s="221">
        <v>0.10191</v>
      </c>
      <c r="V227" s="221">
        <f>ROUND(E227*U227,2)</f>
        <v>3.19</v>
      </c>
      <c r="W227" s="221"/>
      <c r="X227" s="221" t="s">
        <v>152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153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55" t="s">
        <v>300</v>
      </c>
      <c r="D228" s="223"/>
      <c r="E228" s="224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155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5" t="s">
        <v>532</v>
      </c>
      <c r="D229" s="223"/>
      <c r="E229" s="224">
        <v>31.330300000000001</v>
      </c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155</v>
      </c>
      <c r="AH229" s="210">
        <v>5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x14ac:dyDescent="0.2">
      <c r="A230" s="226" t="s">
        <v>144</v>
      </c>
      <c r="B230" s="227" t="s">
        <v>111</v>
      </c>
      <c r="C230" s="253" t="s">
        <v>112</v>
      </c>
      <c r="D230" s="228"/>
      <c r="E230" s="229"/>
      <c r="F230" s="230"/>
      <c r="G230" s="230">
        <f>SUMIF(AG231:AG232,"&lt;&gt;NOR",G231:G232)</f>
        <v>0</v>
      </c>
      <c r="H230" s="230"/>
      <c r="I230" s="230">
        <f>SUM(I231:I232)</f>
        <v>0</v>
      </c>
      <c r="J230" s="230"/>
      <c r="K230" s="230">
        <f>SUM(K231:K232)</f>
        <v>0</v>
      </c>
      <c r="L230" s="230"/>
      <c r="M230" s="230">
        <f>SUM(M231:M232)</f>
        <v>0</v>
      </c>
      <c r="N230" s="230"/>
      <c r="O230" s="230">
        <f>SUM(O231:O232)</f>
        <v>0</v>
      </c>
      <c r="P230" s="230"/>
      <c r="Q230" s="230">
        <f>SUM(Q231:Q232)</f>
        <v>0</v>
      </c>
      <c r="R230" s="230"/>
      <c r="S230" s="230"/>
      <c r="T230" s="231"/>
      <c r="U230" s="225"/>
      <c r="V230" s="225">
        <f>SUM(V231:V232)</f>
        <v>2</v>
      </c>
      <c r="W230" s="225"/>
      <c r="X230" s="225"/>
      <c r="AG230" t="s">
        <v>145</v>
      </c>
    </row>
    <row r="231" spans="1:60" outlineLevel="1" x14ac:dyDescent="0.2">
      <c r="A231" s="232">
        <v>61</v>
      </c>
      <c r="B231" s="233" t="s">
        <v>409</v>
      </c>
      <c r="C231" s="254" t="s">
        <v>410</v>
      </c>
      <c r="D231" s="234" t="s">
        <v>235</v>
      </c>
      <c r="E231" s="235">
        <v>2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7">
        <v>0</v>
      </c>
      <c r="O231" s="237">
        <f>ROUND(E231*N231,2)</f>
        <v>0</v>
      </c>
      <c r="P231" s="237">
        <v>0</v>
      </c>
      <c r="Q231" s="237">
        <f>ROUND(E231*P231,2)</f>
        <v>0</v>
      </c>
      <c r="R231" s="237" t="s">
        <v>236</v>
      </c>
      <c r="S231" s="237" t="s">
        <v>150</v>
      </c>
      <c r="T231" s="238" t="s">
        <v>411</v>
      </c>
      <c r="U231" s="221">
        <v>1</v>
      </c>
      <c r="V231" s="221">
        <f>ROUND(E231*U231,2)</f>
        <v>2</v>
      </c>
      <c r="W231" s="221"/>
      <c r="X231" s="221" t="s">
        <v>82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237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5" t="s">
        <v>587</v>
      </c>
      <c r="D232" s="223"/>
      <c r="E232" s="224">
        <v>2</v>
      </c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155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6" t="s">
        <v>144</v>
      </c>
      <c r="B233" s="227" t="s">
        <v>113</v>
      </c>
      <c r="C233" s="253" t="s">
        <v>114</v>
      </c>
      <c r="D233" s="228"/>
      <c r="E233" s="229"/>
      <c r="F233" s="230"/>
      <c r="G233" s="230">
        <f>SUMIF(AG234:AG244,"&lt;&gt;NOR",G234:G244)</f>
        <v>0</v>
      </c>
      <c r="H233" s="230"/>
      <c r="I233" s="230">
        <f>SUM(I234:I244)</f>
        <v>0</v>
      </c>
      <c r="J233" s="230"/>
      <c r="K233" s="230">
        <f>SUM(K234:K244)</f>
        <v>0</v>
      </c>
      <c r="L233" s="230"/>
      <c r="M233" s="230">
        <f>SUM(M234:M244)</f>
        <v>0</v>
      </c>
      <c r="N233" s="230"/>
      <c r="O233" s="230">
        <f>SUM(O234:O244)</f>
        <v>0</v>
      </c>
      <c r="P233" s="230"/>
      <c r="Q233" s="230">
        <f>SUM(Q234:Q244)</f>
        <v>0</v>
      </c>
      <c r="R233" s="230"/>
      <c r="S233" s="230"/>
      <c r="T233" s="231"/>
      <c r="U233" s="225"/>
      <c r="V233" s="225">
        <f>SUM(V234:V244)</f>
        <v>100.41</v>
      </c>
      <c r="W233" s="225"/>
      <c r="X233" s="225"/>
      <c r="AG233" t="s">
        <v>145</v>
      </c>
    </row>
    <row r="234" spans="1:60" ht="22.5" outlineLevel="1" x14ac:dyDescent="0.2">
      <c r="A234" s="244">
        <v>62</v>
      </c>
      <c r="B234" s="245" t="s">
        <v>413</v>
      </c>
      <c r="C234" s="260" t="s">
        <v>414</v>
      </c>
      <c r="D234" s="246" t="s">
        <v>315</v>
      </c>
      <c r="E234" s="247">
        <v>62.654409999999999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21</v>
      </c>
      <c r="M234" s="249">
        <f>G234*(1+L234/100)</f>
        <v>0</v>
      </c>
      <c r="N234" s="249">
        <v>0</v>
      </c>
      <c r="O234" s="249">
        <f>ROUND(E234*N234,2)</f>
        <v>0</v>
      </c>
      <c r="P234" s="249">
        <v>0</v>
      </c>
      <c r="Q234" s="249">
        <f>ROUND(E234*P234,2)</f>
        <v>0</v>
      </c>
      <c r="R234" s="249" t="s">
        <v>279</v>
      </c>
      <c r="S234" s="249" t="s">
        <v>150</v>
      </c>
      <c r="T234" s="250" t="s">
        <v>151</v>
      </c>
      <c r="U234" s="221">
        <v>0.93</v>
      </c>
      <c r="V234" s="221">
        <f>ROUND(E234*U234,2)</f>
        <v>58.27</v>
      </c>
      <c r="W234" s="221"/>
      <c r="X234" s="221" t="s">
        <v>415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416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4">
        <v>63</v>
      </c>
      <c r="B235" s="245" t="s">
        <v>417</v>
      </c>
      <c r="C235" s="260" t="s">
        <v>418</v>
      </c>
      <c r="D235" s="246" t="s">
        <v>315</v>
      </c>
      <c r="E235" s="247">
        <v>15.663600000000001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21</v>
      </c>
      <c r="M235" s="249">
        <f>G235*(1+L235/100)</f>
        <v>0</v>
      </c>
      <c r="N235" s="249">
        <v>0</v>
      </c>
      <c r="O235" s="249">
        <f>ROUND(E235*N235,2)</f>
        <v>0</v>
      </c>
      <c r="P235" s="249">
        <v>0</v>
      </c>
      <c r="Q235" s="249">
        <f>ROUND(E235*P235,2)</f>
        <v>0</v>
      </c>
      <c r="R235" s="249" t="s">
        <v>279</v>
      </c>
      <c r="S235" s="249" t="s">
        <v>150</v>
      </c>
      <c r="T235" s="250" t="s">
        <v>151</v>
      </c>
      <c r="U235" s="221">
        <v>0.65</v>
      </c>
      <c r="V235" s="221">
        <f>ROUND(E235*U235,2)</f>
        <v>10.18</v>
      </c>
      <c r="W235" s="221"/>
      <c r="X235" s="221" t="s">
        <v>415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416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2">
        <v>64</v>
      </c>
      <c r="B236" s="233" t="s">
        <v>419</v>
      </c>
      <c r="C236" s="254" t="s">
        <v>420</v>
      </c>
      <c r="D236" s="234" t="s">
        <v>315</v>
      </c>
      <c r="E236" s="235">
        <v>15.663600000000001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21</v>
      </c>
      <c r="M236" s="237">
        <f>G236*(1+L236/100)</f>
        <v>0</v>
      </c>
      <c r="N236" s="237">
        <v>0</v>
      </c>
      <c r="O236" s="237">
        <f>ROUND(E236*N236,2)</f>
        <v>0</v>
      </c>
      <c r="P236" s="237">
        <v>0</v>
      </c>
      <c r="Q236" s="237">
        <f>ROUND(E236*P236,2)</f>
        <v>0</v>
      </c>
      <c r="R236" s="237" t="s">
        <v>279</v>
      </c>
      <c r="S236" s="237" t="s">
        <v>150</v>
      </c>
      <c r="T236" s="238" t="s">
        <v>151</v>
      </c>
      <c r="U236" s="221">
        <v>0.49</v>
      </c>
      <c r="V236" s="221">
        <f>ROUND(E236*U236,2)</f>
        <v>7.68</v>
      </c>
      <c r="W236" s="221"/>
      <c r="X236" s="221" t="s">
        <v>415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416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61" t="s">
        <v>421</v>
      </c>
      <c r="D237" s="251"/>
      <c r="E237" s="251"/>
      <c r="F237" s="251"/>
      <c r="G237" s="25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193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4">
        <v>65</v>
      </c>
      <c r="B238" s="245" t="s">
        <v>422</v>
      </c>
      <c r="C238" s="260" t="s">
        <v>423</v>
      </c>
      <c r="D238" s="246" t="s">
        <v>315</v>
      </c>
      <c r="E238" s="247">
        <v>297.60845999999998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21</v>
      </c>
      <c r="M238" s="249">
        <f>G238*(1+L238/100)</f>
        <v>0</v>
      </c>
      <c r="N238" s="249">
        <v>0</v>
      </c>
      <c r="O238" s="249">
        <f>ROUND(E238*N238,2)</f>
        <v>0</v>
      </c>
      <c r="P238" s="249">
        <v>0</v>
      </c>
      <c r="Q238" s="249">
        <f>ROUND(E238*P238,2)</f>
        <v>0</v>
      </c>
      <c r="R238" s="249" t="s">
        <v>279</v>
      </c>
      <c r="S238" s="249" t="s">
        <v>150</v>
      </c>
      <c r="T238" s="250" t="s">
        <v>151</v>
      </c>
      <c r="U238" s="221">
        <v>0</v>
      </c>
      <c r="V238" s="221">
        <f>ROUND(E238*U238,2)</f>
        <v>0</v>
      </c>
      <c r="W238" s="221"/>
      <c r="X238" s="221" t="s">
        <v>415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416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2">
        <v>66</v>
      </c>
      <c r="B239" s="233" t="s">
        <v>424</v>
      </c>
      <c r="C239" s="254" t="s">
        <v>425</v>
      </c>
      <c r="D239" s="234" t="s">
        <v>315</v>
      </c>
      <c r="E239" s="235">
        <v>15.663600000000001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0</v>
      </c>
      <c r="O239" s="237">
        <f>ROUND(E239*N239,2)</f>
        <v>0</v>
      </c>
      <c r="P239" s="237">
        <v>0</v>
      </c>
      <c r="Q239" s="237">
        <f>ROUND(E239*P239,2)</f>
        <v>0</v>
      </c>
      <c r="R239" s="237" t="s">
        <v>426</v>
      </c>
      <c r="S239" s="237" t="s">
        <v>150</v>
      </c>
      <c r="T239" s="238" t="s">
        <v>151</v>
      </c>
      <c r="U239" s="221">
        <v>0.83</v>
      </c>
      <c r="V239" s="221">
        <f>ROUND(E239*U239,2)</f>
        <v>13</v>
      </c>
      <c r="W239" s="221"/>
      <c r="X239" s="221" t="s">
        <v>415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416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6" t="s">
        <v>427</v>
      </c>
      <c r="D240" s="240"/>
      <c r="E240" s="240"/>
      <c r="F240" s="240"/>
      <c r="G240" s="240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165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39" t="str">
        <f>C240</f>
        <v>nebo vybouraných hmot nošením nebo přehazováním k místu nakládky přístupnému normálním dopravním prostředkům do 10 m,</v>
      </c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17"/>
      <c r="B241" s="218"/>
      <c r="C241" s="257" t="s">
        <v>428</v>
      </c>
      <c r="D241" s="241"/>
      <c r="E241" s="241"/>
      <c r="F241" s="241"/>
      <c r="G241" s="24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193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39" t="str">
        <f>C241</f>
        <v>S naložením suti nebo vybouraných hmot do dopravního prostředku a na jejich vyložením, popřípadě přeložením na normální dopravní prostředek.</v>
      </c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2">
        <v>67</v>
      </c>
      <c r="B242" s="233" t="s">
        <v>429</v>
      </c>
      <c r="C242" s="254" t="s">
        <v>430</v>
      </c>
      <c r="D242" s="234" t="s">
        <v>315</v>
      </c>
      <c r="E242" s="235">
        <v>31.327210000000001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7" t="s">
        <v>426</v>
      </c>
      <c r="S242" s="237" t="s">
        <v>150</v>
      </c>
      <c r="T242" s="238" t="s">
        <v>151</v>
      </c>
      <c r="U242" s="221">
        <v>0.36</v>
      </c>
      <c r="V242" s="221">
        <f>ROUND(E242*U242,2)</f>
        <v>11.28</v>
      </c>
      <c r="W242" s="221"/>
      <c r="X242" s="221" t="s">
        <v>415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416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6" t="s">
        <v>427</v>
      </c>
      <c r="D243" s="240"/>
      <c r="E243" s="240"/>
      <c r="F243" s="240"/>
      <c r="G243" s="240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165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39" t="str">
        <f>C243</f>
        <v>nebo vybouraných hmot nošením nebo přehazováním k místu nakládky přístupnému normálním dopravním prostředkům do 10 m,</v>
      </c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44">
        <v>68</v>
      </c>
      <c r="B244" s="245" t="s">
        <v>431</v>
      </c>
      <c r="C244" s="260" t="s">
        <v>432</v>
      </c>
      <c r="D244" s="246" t="s">
        <v>315</v>
      </c>
      <c r="E244" s="247">
        <v>15.663600000000001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21</v>
      </c>
      <c r="M244" s="249">
        <f>G244*(1+L244/100)</f>
        <v>0</v>
      </c>
      <c r="N244" s="249">
        <v>0</v>
      </c>
      <c r="O244" s="249">
        <f>ROUND(E244*N244,2)</f>
        <v>0</v>
      </c>
      <c r="P244" s="249">
        <v>0</v>
      </c>
      <c r="Q244" s="249">
        <f>ROUND(E244*P244,2)</f>
        <v>0</v>
      </c>
      <c r="R244" s="249"/>
      <c r="S244" s="249" t="s">
        <v>150</v>
      </c>
      <c r="T244" s="250" t="s">
        <v>231</v>
      </c>
      <c r="U244" s="221">
        <v>0</v>
      </c>
      <c r="V244" s="221">
        <f>ROUND(E244*U244,2)</f>
        <v>0</v>
      </c>
      <c r="W244" s="221"/>
      <c r="X244" s="221" t="s">
        <v>415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416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">
      <c r="A245" s="226" t="s">
        <v>144</v>
      </c>
      <c r="B245" s="227" t="s">
        <v>116</v>
      </c>
      <c r="C245" s="253" t="s">
        <v>27</v>
      </c>
      <c r="D245" s="228"/>
      <c r="E245" s="229"/>
      <c r="F245" s="230"/>
      <c r="G245" s="230">
        <f>SUMIF(AG246:AG257,"&lt;&gt;NOR",G246:G257)</f>
        <v>0</v>
      </c>
      <c r="H245" s="230"/>
      <c r="I245" s="230">
        <f>SUM(I246:I257)</f>
        <v>0</v>
      </c>
      <c r="J245" s="230"/>
      <c r="K245" s="230">
        <f>SUM(K246:K257)</f>
        <v>0</v>
      </c>
      <c r="L245" s="230"/>
      <c r="M245" s="230">
        <f>SUM(M246:M257)</f>
        <v>0</v>
      </c>
      <c r="N245" s="230"/>
      <c r="O245" s="230">
        <f>SUM(O246:O257)</f>
        <v>0</v>
      </c>
      <c r="P245" s="230"/>
      <c r="Q245" s="230">
        <f>SUM(Q246:Q257)</f>
        <v>0</v>
      </c>
      <c r="R245" s="230"/>
      <c r="S245" s="230"/>
      <c r="T245" s="231"/>
      <c r="U245" s="225"/>
      <c r="V245" s="225">
        <f>SUM(V246:V257)</f>
        <v>0</v>
      </c>
      <c r="W245" s="225"/>
      <c r="X245" s="225"/>
      <c r="AG245" t="s">
        <v>145</v>
      </c>
    </row>
    <row r="246" spans="1:60" outlineLevel="1" x14ac:dyDescent="0.2">
      <c r="A246" s="232">
        <v>69</v>
      </c>
      <c r="B246" s="233" t="s">
        <v>433</v>
      </c>
      <c r="C246" s="254" t="s">
        <v>434</v>
      </c>
      <c r="D246" s="234" t="s">
        <v>435</v>
      </c>
      <c r="E246" s="235">
        <v>1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0</v>
      </c>
      <c r="O246" s="237">
        <f>ROUND(E246*N246,2)</f>
        <v>0</v>
      </c>
      <c r="P246" s="237">
        <v>0</v>
      </c>
      <c r="Q246" s="237">
        <f>ROUND(E246*P246,2)</f>
        <v>0</v>
      </c>
      <c r="R246" s="237"/>
      <c r="S246" s="237" t="s">
        <v>150</v>
      </c>
      <c r="T246" s="238" t="s">
        <v>246</v>
      </c>
      <c r="U246" s="221">
        <v>0</v>
      </c>
      <c r="V246" s="221">
        <f>ROUND(E246*U246,2)</f>
        <v>0</v>
      </c>
      <c r="W246" s="221"/>
      <c r="X246" s="221" t="s">
        <v>436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437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61" t="s">
        <v>438</v>
      </c>
      <c r="D247" s="251"/>
      <c r="E247" s="251"/>
      <c r="F247" s="251"/>
      <c r="G247" s="25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193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39" t="str">
        <f>C247</f>
        <v>Zaměření a vytýčení stávajících inženýrských sítí v místě stavby z hlediska jejich ochrany při provádění stavby.</v>
      </c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2">
        <v>70</v>
      </c>
      <c r="B248" s="233" t="s">
        <v>439</v>
      </c>
      <c r="C248" s="254" t="s">
        <v>440</v>
      </c>
      <c r="D248" s="234" t="s">
        <v>435</v>
      </c>
      <c r="E248" s="235">
        <v>1</v>
      </c>
      <c r="F248" s="236"/>
      <c r="G248" s="237">
        <f>ROUND(E248*F248,2)</f>
        <v>0</v>
      </c>
      <c r="H248" s="236"/>
      <c r="I248" s="237">
        <f>ROUND(E248*H248,2)</f>
        <v>0</v>
      </c>
      <c r="J248" s="236"/>
      <c r="K248" s="237">
        <f>ROUND(E248*J248,2)</f>
        <v>0</v>
      </c>
      <c r="L248" s="237">
        <v>21</v>
      </c>
      <c r="M248" s="237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7"/>
      <c r="S248" s="237" t="s">
        <v>150</v>
      </c>
      <c r="T248" s="238" t="s">
        <v>231</v>
      </c>
      <c r="U248" s="221">
        <v>0</v>
      </c>
      <c r="V248" s="221">
        <f>ROUND(E248*U248,2)</f>
        <v>0</v>
      </c>
      <c r="W248" s="221"/>
      <c r="X248" s="221" t="s">
        <v>436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441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17"/>
      <c r="B249" s="218"/>
      <c r="C249" s="261" t="s">
        <v>442</v>
      </c>
      <c r="D249" s="251"/>
      <c r="E249" s="251"/>
      <c r="F249" s="251"/>
      <c r="G249" s="25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193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39" t="str">
        <f>C249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2">
        <v>71</v>
      </c>
      <c r="B250" s="233" t="s">
        <v>443</v>
      </c>
      <c r="C250" s="254" t="s">
        <v>444</v>
      </c>
      <c r="D250" s="234" t="s">
        <v>435</v>
      </c>
      <c r="E250" s="235">
        <v>1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/>
      <c r="S250" s="237" t="s">
        <v>150</v>
      </c>
      <c r="T250" s="238" t="s">
        <v>231</v>
      </c>
      <c r="U250" s="221">
        <v>0</v>
      </c>
      <c r="V250" s="221">
        <f>ROUND(E250*U250,2)</f>
        <v>0</v>
      </c>
      <c r="W250" s="221"/>
      <c r="X250" s="221" t="s">
        <v>436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441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33.75" outlineLevel="1" x14ac:dyDescent="0.2">
      <c r="A251" s="217"/>
      <c r="B251" s="218"/>
      <c r="C251" s="261" t="s">
        <v>445</v>
      </c>
      <c r="D251" s="251"/>
      <c r="E251" s="251"/>
      <c r="F251" s="251"/>
      <c r="G251" s="25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193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39" t="str">
        <f>C251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2">
        <v>72</v>
      </c>
      <c r="B252" s="233" t="s">
        <v>446</v>
      </c>
      <c r="C252" s="254" t="s">
        <v>447</v>
      </c>
      <c r="D252" s="234" t="s">
        <v>435</v>
      </c>
      <c r="E252" s="235">
        <v>1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7">
        <v>0</v>
      </c>
      <c r="O252" s="237">
        <f>ROUND(E252*N252,2)</f>
        <v>0</v>
      </c>
      <c r="P252" s="237">
        <v>0</v>
      </c>
      <c r="Q252" s="237">
        <f>ROUND(E252*P252,2)</f>
        <v>0</v>
      </c>
      <c r="R252" s="237"/>
      <c r="S252" s="237" t="s">
        <v>150</v>
      </c>
      <c r="T252" s="238" t="s">
        <v>231</v>
      </c>
      <c r="U252" s="221">
        <v>0</v>
      </c>
      <c r="V252" s="221">
        <f>ROUND(E252*U252,2)</f>
        <v>0</v>
      </c>
      <c r="W252" s="221"/>
      <c r="X252" s="221" t="s">
        <v>436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441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17"/>
      <c r="B253" s="218"/>
      <c r="C253" s="261" t="s">
        <v>448</v>
      </c>
      <c r="D253" s="251"/>
      <c r="E253" s="251"/>
      <c r="F253" s="251"/>
      <c r="G253" s="25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193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39" t="str">
        <f>C253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2">
        <v>73</v>
      </c>
      <c r="B254" s="233" t="s">
        <v>449</v>
      </c>
      <c r="C254" s="254" t="s">
        <v>450</v>
      </c>
      <c r="D254" s="234" t="s">
        <v>435</v>
      </c>
      <c r="E254" s="235">
        <v>1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/>
      <c r="S254" s="237" t="s">
        <v>150</v>
      </c>
      <c r="T254" s="238" t="s">
        <v>246</v>
      </c>
      <c r="U254" s="221">
        <v>0</v>
      </c>
      <c r="V254" s="221">
        <f>ROUND(E254*U254,2)</f>
        <v>0</v>
      </c>
      <c r="W254" s="221"/>
      <c r="X254" s="221" t="s">
        <v>436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437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17"/>
      <c r="B255" s="218"/>
      <c r="C255" s="261" t="s">
        <v>451</v>
      </c>
      <c r="D255" s="251"/>
      <c r="E255" s="251"/>
      <c r="F255" s="251"/>
      <c r="G255" s="25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193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39" t="str">
        <f>C255</f>
        <v>Náklady na ztížené provádění stavebních prací v důsledku nepřerušeného provozu na staveništi nebo v případech nepřerušeného provozu v objektech v nichž se stavební práce provádí.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2">
        <v>74</v>
      </c>
      <c r="B256" s="233" t="s">
        <v>452</v>
      </c>
      <c r="C256" s="254" t="s">
        <v>453</v>
      </c>
      <c r="D256" s="234" t="s">
        <v>435</v>
      </c>
      <c r="E256" s="235">
        <v>1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7">
        <v>0</v>
      </c>
      <c r="O256" s="237">
        <f>ROUND(E256*N256,2)</f>
        <v>0</v>
      </c>
      <c r="P256" s="237">
        <v>0</v>
      </c>
      <c r="Q256" s="237">
        <f>ROUND(E256*P256,2)</f>
        <v>0</v>
      </c>
      <c r="R256" s="237"/>
      <c r="S256" s="237" t="s">
        <v>150</v>
      </c>
      <c r="T256" s="238" t="s">
        <v>246</v>
      </c>
      <c r="U256" s="221">
        <v>0</v>
      </c>
      <c r="V256" s="221">
        <f>ROUND(E256*U256,2)</f>
        <v>0</v>
      </c>
      <c r="W256" s="221"/>
      <c r="X256" s="221" t="s">
        <v>436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437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61" t="s">
        <v>454</v>
      </c>
      <c r="D257" s="251"/>
      <c r="E257" s="251"/>
      <c r="F257" s="251"/>
      <c r="G257" s="25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193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26" t="s">
        <v>144</v>
      </c>
      <c r="B258" s="227" t="s">
        <v>117</v>
      </c>
      <c r="C258" s="253" t="s">
        <v>28</v>
      </c>
      <c r="D258" s="228"/>
      <c r="E258" s="229"/>
      <c r="F258" s="230"/>
      <c r="G258" s="230">
        <f>SUMIF(AG259:AG277,"&lt;&gt;NOR",G259:G277)</f>
        <v>0</v>
      </c>
      <c r="H258" s="230"/>
      <c r="I258" s="230">
        <f>SUM(I259:I277)</f>
        <v>0</v>
      </c>
      <c r="J258" s="230"/>
      <c r="K258" s="230">
        <f>SUM(K259:K277)</f>
        <v>0</v>
      </c>
      <c r="L258" s="230"/>
      <c r="M258" s="230">
        <f>SUM(M259:M277)</f>
        <v>0</v>
      </c>
      <c r="N258" s="230"/>
      <c r="O258" s="230">
        <f>SUM(O259:O277)</f>
        <v>0</v>
      </c>
      <c r="P258" s="230"/>
      <c r="Q258" s="230">
        <f>SUM(Q259:Q277)</f>
        <v>0</v>
      </c>
      <c r="R258" s="230"/>
      <c r="S258" s="230"/>
      <c r="T258" s="231"/>
      <c r="U258" s="225"/>
      <c r="V258" s="225">
        <f>SUM(V259:V277)</f>
        <v>0</v>
      </c>
      <c r="W258" s="225"/>
      <c r="X258" s="225"/>
      <c r="AG258" t="s">
        <v>145</v>
      </c>
    </row>
    <row r="259" spans="1:60" outlineLevel="1" x14ac:dyDescent="0.2">
      <c r="A259" s="232">
        <v>75</v>
      </c>
      <c r="B259" s="233" t="s">
        <v>455</v>
      </c>
      <c r="C259" s="254" t="s">
        <v>456</v>
      </c>
      <c r="D259" s="234" t="s">
        <v>435</v>
      </c>
      <c r="E259" s="235">
        <v>2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0</v>
      </c>
      <c r="O259" s="237">
        <f>ROUND(E259*N259,2)</f>
        <v>0</v>
      </c>
      <c r="P259" s="237">
        <v>0</v>
      </c>
      <c r="Q259" s="237">
        <f>ROUND(E259*P259,2)</f>
        <v>0</v>
      </c>
      <c r="R259" s="237"/>
      <c r="S259" s="237" t="s">
        <v>150</v>
      </c>
      <c r="T259" s="238" t="s">
        <v>246</v>
      </c>
      <c r="U259" s="221">
        <v>0</v>
      </c>
      <c r="V259" s="221">
        <f>ROUND(E259*U259,2)</f>
        <v>0</v>
      </c>
      <c r="W259" s="221"/>
      <c r="X259" s="221" t="s">
        <v>436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437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17"/>
      <c r="B260" s="218"/>
      <c r="C260" s="261" t="s">
        <v>457</v>
      </c>
      <c r="D260" s="251"/>
      <c r="E260" s="251"/>
      <c r="F260" s="251"/>
      <c r="G260" s="25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193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39" t="str">
        <f>C260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5" t="s">
        <v>458</v>
      </c>
      <c r="D261" s="223"/>
      <c r="E261" s="224">
        <v>1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155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5" t="s">
        <v>459</v>
      </c>
      <c r="D262" s="223"/>
      <c r="E262" s="224">
        <v>1</v>
      </c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155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2">
        <v>76</v>
      </c>
      <c r="B263" s="233" t="s">
        <v>472</v>
      </c>
      <c r="C263" s="254" t="s">
        <v>473</v>
      </c>
      <c r="D263" s="234" t="s">
        <v>435</v>
      </c>
      <c r="E263" s="235">
        <v>1</v>
      </c>
      <c r="F263" s="236"/>
      <c r="G263" s="237">
        <f>ROUND(E263*F263,2)</f>
        <v>0</v>
      </c>
      <c r="H263" s="236"/>
      <c r="I263" s="237">
        <f>ROUND(E263*H263,2)</f>
        <v>0</v>
      </c>
      <c r="J263" s="236"/>
      <c r="K263" s="237">
        <f>ROUND(E263*J263,2)</f>
        <v>0</v>
      </c>
      <c r="L263" s="237">
        <v>21</v>
      </c>
      <c r="M263" s="237">
        <f>G263*(1+L263/100)</f>
        <v>0</v>
      </c>
      <c r="N263" s="237">
        <v>0</v>
      </c>
      <c r="O263" s="237">
        <f>ROUND(E263*N263,2)</f>
        <v>0</v>
      </c>
      <c r="P263" s="237">
        <v>0</v>
      </c>
      <c r="Q263" s="237">
        <f>ROUND(E263*P263,2)</f>
        <v>0</v>
      </c>
      <c r="R263" s="237"/>
      <c r="S263" s="237" t="s">
        <v>150</v>
      </c>
      <c r="T263" s="238" t="s">
        <v>246</v>
      </c>
      <c r="U263" s="221">
        <v>0</v>
      </c>
      <c r="V263" s="221">
        <f>ROUND(E263*U263,2)</f>
        <v>0</v>
      </c>
      <c r="W263" s="221"/>
      <c r="X263" s="221" t="s">
        <v>436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437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33.75" outlineLevel="1" x14ac:dyDescent="0.2">
      <c r="A264" s="217"/>
      <c r="B264" s="218"/>
      <c r="C264" s="261" t="s">
        <v>474</v>
      </c>
      <c r="D264" s="251"/>
      <c r="E264" s="251"/>
      <c r="F264" s="251"/>
      <c r="G264" s="25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193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39" t="str">
        <f>C264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2">
        <v>77</v>
      </c>
      <c r="B265" s="233" t="s">
        <v>460</v>
      </c>
      <c r="C265" s="254" t="s">
        <v>461</v>
      </c>
      <c r="D265" s="234" t="s">
        <v>435</v>
      </c>
      <c r="E265" s="235">
        <v>1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0</v>
      </c>
      <c r="O265" s="237">
        <f>ROUND(E265*N265,2)</f>
        <v>0</v>
      </c>
      <c r="P265" s="237">
        <v>0</v>
      </c>
      <c r="Q265" s="237">
        <f>ROUND(E265*P265,2)</f>
        <v>0</v>
      </c>
      <c r="R265" s="237"/>
      <c r="S265" s="237" t="s">
        <v>150</v>
      </c>
      <c r="T265" s="238" t="s">
        <v>246</v>
      </c>
      <c r="U265" s="221">
        <v>0</v>
      </c>
      <c r="V265" s="221">
        <f>ROUND(E265*U265,2)</f>
        <v>0</v>
      </c>
      <c r="W265" s="221"/>
      <c r="X265" s="221" t="s">
        <v>436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437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33.75" outlineLevel="1" x14ac:dyDescent="0.2">
      <c r="A266" s="217"/>
      <c r="B266" s="218"/>
      <c r="C266" s="261" t="s">
        <v>462</v>
      </c>
      <c r="D266" s="251"/>
      <c r="E266" s="251"/>
      <c r="F266" s="251"/>
      <c r="G266" s="25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193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39" t="str">
        <f>C266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2">
        <v>78</v>
      </c>
      <c r="B267" s="233" t="s">
        <v>463</v>
      </c>
      <c r="C267" s="254" t="s">
        <v>464</v>
      </c>
      <c r="D267" s="234" t="s">
        <v>435</v>
      </c>
      <c r="E267" s="235">
        <v>6267.375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0</v>
      </c>
      <c r="O267" s="237">
        <f>ROUND(E267*N267,2)</f>
        <v>0</v>
      </c>
      <c r="P267" s="237">
        <v>0</v>
      </c>
      <c r="Q267" s="237">
        <f>ROUND(E267*P267,2)</f>
        <v>0</v>
      </c>
      <c r="R267" s="237"/>
      <c r="S267" s="237" t="s">
        <v>150</v>
      </c>
      <c r="T267" s="238" t="s">
        <v>246</v>
      </c>
      <c r="U267" s="221">
        <v>0</v>
      </c>
      <c r="V267" s="221">
        <f>ROUND(E267*U267,2)</f>
        <v>0</v>
      </c>
      <c r="W267" s="221"/>
      <c r="X267" s="221" t="s">
        <v>436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437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17"/>
      <c r="B268" s="218"/>
      <c r="C268" s="261" t="s">
        <v>465</v>
      </c>
      <c r="D268" s="251"/>
      <c r="E268" s="251"/>
      <c r="F268" s="251"/>
      <c r="G268" s="25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193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39" t="str">
        <f>C268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5" t="s">
        <v>466</v>
      </c>
      <c r="D269" s="223"/>
      <c r="E269" s="224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155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5" t="s">
        <v>588</v>
      </c>
      <c r="D270" s="223"/>
      <c r="E270" s="224">
        <v>4107.375</v>
      </c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155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5" t="s">
        <v>468</v>
      </c>
      <c r="D271" s="223"/>
      <c r="E271" s="224">
        <v>2160</v>
      </c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155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2">
        <v>79</v>
      </c>
      <c r="B272" s="233" t="s">
        <v>469</v>
      </c>
      <c r="C272" s="254" t="s">
        <v>470</v>
      </c>
      <c r="D272" s="234" t="s">
        <v>435</v>
      </c>
      <c r="E272" s="235">
        <v>1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7">
        <v>0</v>
      </c>
      <c r="O272" s="237">
        <f>ROUND(E272*N272,2)</f>
        <v>0</v>
      </c>
      <c r="P272" s="237">
        <v>0</v>
      </c>
      <c r="Q272" s="237">
        <f>ROUND(E272*P272,2)</f>
        <v>0</v>
      </c>
      <c r="R272" s="237"/>
      <c r="S272" s="237" t="s">
        <v>150</v>
      </c>
      <c r="T272" s="238" t="s">
        <v>246</v>
      </c>
      <c r="U272" s="221">
        <v>0</v>
      </c>
      <c r="V272" s="221">
        <f>ROUND(E272*U272,2)</f>
        <v>0</v>
      </c>
      <c r="W272" s="221"/>
      <c r="X272" s="221" t="s">
        <v>436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437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61" t="s">
        <v>471</v>
      </c>
      <c r="D273" s="251"/>
      <c r="E273" s="251"/>
      <c r="F273" s="251"/>
      <c r="G273" s="25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193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2">
        <v>80</v>
      </c>
      <c r="B274" s="233" t="s">
        <v>475</v>
      </c>
      <c r="C274" s="254" t="s">
        <v>476</v>
      </c>
      <c r="D274" s="234" t="s">
        <v>435</v>
      </c>
      <c r="E274" s="235">
        <v>1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7">
        <v>0</v>
      </c>
      <c r="O274" s="237">
        <f>ROUND(E274*N274,2)</f>
        <v>0</v>
      </c>
      <c r="P274" s="237">
        <v>0</v>
      </c>
      <c r="Q274" s="237">
        <f>ROUND(E274*P274,2)</f>
        <v>0</v>
      </c>
      <c r="R274" s="237"/>
      <c r="S274" s="237" t="s">
        <v>150</v>
      </c>
      <c r="T274" s="238" t="s">
        <v>246</v>
      </c>
      <c r="U274" s="221">
        <v>0</v>
      </c>
      <c r="V274" s="221">
        <f>ROUND(E274*U274,2)</f>
        <v>0</v>
      </c>
      <c r="W274" s="221"/>
      <c r="X274" s="221" t="s">
        <v>436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437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61" t="s">
        <v>477</v>
      </c>
      <c r="D275" s="251"/>
      <c r="E275" s="251"/>
      <c r="F275" s="251"/>
      <c r="G275" s="25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193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39" t="str">
        <f>C275</f>
        <v>Náklady zhotovitele, které vzniknou v souvislosti s povinnostmi zhotovitele při předání a převzetí díla.</v>
      </c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2">
        <v>81</v>
      </c>
      <c r="B276" s="233" t="s">
        <v>478</v>
      </c>
      <c r="C276" s="254" t="s">
        <v>479</v>
      </c>
      <c r="D276" s="234" t="s">
        <v>435</v>
      </c>
      <c r="E276" s="235">
        <v>1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7">
        <v>0</v>
      </c>
      <c r="O276" s="237">
        <f>ROUND(E276*N276,2)</f>
        <v>0</v>
      </c>
      <c r="P276" s="237">
        <v>0</v>
      </c>
      <c r="Q276" s="237">
        <f>ROUND(E276*P276,2)</f>
        <v>0</v>
      </c>
      <c r="R276" s="237"/>
      <c r="S276" s="237" t="s">
        <v>150</v>
      </c>
      <c r="T276" s="238" t="s">
        <v>246</v>
      </c>
      <c r="U276" s="221">
        <v>0</v>
      </c>
      <c r="V276" s="221">
        <f>ROUND(E276*U276,2)</f>
        <v>0</v>
      </c>
      <c r="W276" s="221"/>
      <c r="X276" s="221" t="s">
        <v>436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437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1" t="s">
        <v>480</v>
      </c>
      <c r="D277" s="251"/>
      <c r="E277" s="251"/>
      <c r="F277" s="251"/>
      <c r="G277" s="25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193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39" t="str">
        <f>C277</f>
        <v>Náklady na vyhotovení dokumentace skutečného provedení stavby a její předání objednateli v požadované formě a požadovaném počtu.</v>
      </c>
      <c r="BB277" s="210"/>
      <c r="BC277" s="210"/>
      <c r="BD277" s="210"/>
      <c r="BE277" s="210"/>
      <c r="BF277" s="210"/>
      <c r="BG277" s="210"/>
      <c r="BH277" s="210"/>
    </row>
    <row r="278" spans="1:60" x14ac:dyDescent="0.2">
      <c r="A278" s="3"/>
      <c r="B278" s="4"/>
      <c r="C278" s="262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AE278">
        <v>15</v>
      </c>
      <c r="AF278">
        <v>21</v>
      </c>
      <c r="AG278" t="s">
        <v>131</v>
      </c>
    </row>
    <row r="279" spans="1:60" x14ac:dyDescent="0.2">
      <c r="A279" s="213"/>
      <c r="B279" s="214" t="s">
        <v>29</v>
      </c>
      <c r="C279" s="263"/>
      <c r="D279" s="215"/>
      <c r="E279" s="216"/>
      <c r="F279" s="216"/>
      <c r="G279" s="252">
        <f>G8+G15+G26+G80+G83+G105+G141+G144+G188+G199+G209+G220+G230+G233+G245+G258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f>SUMIF(L7:L277,AE278,G7:G277)</f>
        <v>0</v>
      </c>
      <c r="AF279">
        <f>SUMIF(L7:L277,AF278,G7:G277)</f>
        <v>0</v>
      </c>
      <c r="AG279" t="s">
        <v>481</v>
      </c>
    </row>
    <row r="280" spans="1:60" x14ac:dyDescent="0.2">
      <c r="C280" s="264"/>
      <c r="D280" s="10"/>
      <c r="AG280" t="s">
        <v>482</v>
      </c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x4LdBDYi0vReBqAOT2GW89R1BNdfkV8etKb/d6uVbA2kF3n3N/4+x9xvIafKR/nXW9lFhOpW5a4+pJhcjn7Q==" saltValue="AbGgNwGsWGCv+thX7TLMvw==" spinCount="100000" sheet="1"/>
  <mergeCells count="52">
    <mergeCell ref="C268:G268"/>
    <mergeCell ref="C273:G273"/>
    <mergeCell ref="C275:G275"/>
    <mergeCell ref="C277:G277"/>
    <mergeCell ref="C253:G253"/>
    <mergeCell ref="C255:G255"/>
    <mergeCell ref="C257:G257"/>
    <mergeCell ref="C260:G260"/>
    <mergeCell ref="C264:G264"/>
    <mergeCell ref="C266:G266"/>
    <mergeCell ref="C240:G240"/>
    <mergeCell ref="C241:G241"/>
    <mergeCell ref="C243:G243"/>
    <mergeCell ref="C247:G247"/>
    <mergeCell ref="C249:G249"/>
    <mergeCell ref="C251:G251"/>
    <mergeCell ref="C172:G172"/>
    <mergeCell ref="C173:G173"/>
    <mergeCell ref="C187:G187"/>
    <mergeCell ref="C208:G208"/>
    <mergeCell ref="C213:G213"/>
    <mergeCell ref="C237:G237"/>
    <mergeCell ref="C149:G149"/>
    <mergeCell ref="C156:G156"/>
    <mergeCell ref="C160:G160"/>
    <mergeCell ref="C161:G161"/>
    <mergeCell ref="C166:G166"/>
    <mergeCell ref="C169:G169"/>
    <mergeCell ref="C91:G91"/>
    <mergeCell ref="C107:G107"/>
    <mergeCell ref="C112:G112"/>
    <mergeCell ref="C117:G117"/>
    <mergeCell ref="C143:G143"/>
    <mergeCell ref="C146:G146"/>
    <mergeCell ref="C57:G57"/>
    <mergeCell ref="C58:G58"/>
    <mergeCell ref="C62:G62"/>
    <mergeCell ref="C63:G63"/>
    <mergeCell ref="C85:G85"/>
    <mergeCell ref="C86:G86"/>
    <mergeCell ref="C37:G37"/>
    <mergeCell ref="C38:G38"/>
    <mergeCell ref="C45:G45"/>
    <mergeCell ref="C46:G46"/>
    <mergeCell ref="C52:G52"/>
    <mergeCell ref="C53:G53"/>
    <mergeCell ref="A1:G1"/>
    <mergeCell ref="C2:G2"/>
    <mergeCell ref="C3:G3"/>
    <mergeCell ref="C4:G4"/>
    <mergeCell ref="C17:G17"/>
    <mergeCell ref="C28:G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C1DE-1914-4DE8-BFCC-B5AF0849B9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69</v>
      </c>
      <c r="C8" s="253" t="s">
        <v>70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0.09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0.47</v>
      </c>
      <c r="W8" s="225"/>
      <c r="X8" s="225"/>
      <c r="AG8" t="s">
        <v>145</v>
      </c>
    </row>
    <row r="9" spans="1:60" ht="22.5" outlineLevel="1" x14ac:dyDescent="0.2">
      <c r="A9" s="232">
        <v>1</v>
      </c>
      <c r="B9" s="233" t="s">
        <v>589</v>
      </c>
      <c r="C9" s="254" t="s">
        <v>590</v>
      </c>
      <c r="D9" s="234" t="s">
        <v>278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4.5420000000000002E-2</v>
      </c>
      <c r="O9" s="237">
        <f>ROUND(E9*N9,2)</f>
        <v>0.09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0.23374</v>
      </c>
      <c r="V9" s="221">
        <f>ROUND(E9*U9,2)</f>
        <v>0.47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6" t="s">
        <v>591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592</v>
      </c>
      <c r="D11" s="223"/>
      <c r="E11" s="224">
        <v>2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144</v>
      </c>
      <c r="B12" s="227" t="s">
        <v>71</v>
      </c>
      <c r="C12" s="253" t="s">
        <v>72</v>
      </c>
      <c r="D12" s="228"/>
      <c r="E12" s="229"/>
      <c r="F12" s="230"/>
      <c r="G12" s="230">
        <f>SUMIF(AG13:AG15,"&lt;&gt;NOR",G13:G15)</f>
        <v>0</v>
      </c>
      <c r="H12" s="230"/>
      <c r="I12" s="230">
        <f>SUM(I13:I15)</f>
        <v>0</v>
      </c>
      <c r="J12" s="230"/>
      <c r="K12" s="230">
        <f>SUM(K13:K15)</f>
        <v>0</v>
      </c>
      <c r="L12" s="230"/>
      <c r="M12" s="230">
        <f>SUM(M13:M15)</f>
        <v>0</v>
      </c>
      <c r="N12" s="230"/>
      <c r="O12" s="230">
        <f>SUM(O13:O15)</f>
        <v>0.55000000000000004</v>
      </c>
      <c r="P12" s="230"/>
      <c r="Q12" s="230">
        <f>SUM(Q13:Q15)</f>
        <v>0</v>
      </c>
      <c r="R12" s="230"/>
      <c r="S12" s="230"/>
      <c r="T12" s="231"/>
      <c r="U12" s="225"/>
      <c r="V12" s="225">
        <f>SUM(V13:V15)</f>
        <v>0.78</v>
      </c>
      <c r="W12" s="225"/>
      <c r="X12" s="225"/>
      <c r="AG12" t="s">
        <v>145</v>
      </c>
    </row>
    <row r="13" spans="1:60" outlineLevel="1" x14ac:dyDescent="0.2">
      <c r="A13" s="232">
        <v>2</v>
      </c>
      <c r="B13" s="233" t="s">
        <v>593</v>
      </c>
      <c r="C13" s="254" t="s">
        <v>594</v>
      </c>
      <c r="D13" s="234" t="s">
        <v>595</v>
      </c>
      <c r="E13" s="235">
        <v>0.21937999999999999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2.52542</v>
      </c>
      <c r="O13" s="237">
        <f>ROUND(E13*N13,2)</f>
        <v>0.55000000000000004</v>
      </c>
      <c r="P13" s="237">
        <v>0</v>
      </c>
      <c r="Q13" s="237">
        <f>ROUND(E13*P13,2)</f>
        <v>0</v>
      </c>
      <c r="R13" s="237" t="s">
        <v>596</v>
      </c>
      <c r="S13" s="237" t="s">
        <v>150</v>
      </c>
      <c r="T13" s="238" t="s">
        <v>151</v>
      </c>
      <c r="U13" s="221">
        <v>3.57</v>
      </c>
      <c r="V13" s="221">
        <f>ROUND(E13*U13,2)</f>
        <v>0.78</v>
      </c>
      <c r="W13" s="221"/>
      <c r="X13" s="221" t="s">
        <v>152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6" t="s">
        <v>597</v>
      </c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598</v>
      </c>
      <c r="D15" s="223"/>
      <c r="E15" s="224">
        <v>0.21937999999999999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6" t="s">
        <v>144</v>
      </c>
      <c r="B16" s="227" t="s">
        <v>73</v>
      </c>
      <c r="C16" s="253" t="s">
        <v>74</v>
      </c>
      <c r="D16" s="228"/>
      <c r="E16" s="229"/>
      <c r="F16" s="230"/>
      <c r="G16" s="230">
        <f>SUMIF(AG17:AG19,"&lt;&gt;NOR",G17:G19)</f>
        <v>0</v>
      </c>
      <c r="H16" s="230"/>
      <c r="I16" s="230">
        <f>SUM(I17:I19)</f>
        <v>0</v>
      </c>
      <c r="J16" s="230"/>
      <c r="K16" s="230">
        <f>SUM(K17:K19)</f>
        <v>0</v>
      </c>
      <c r="L16" s="230"/>
      <c r="M16" s="230">
        <f>SUM(M17:M19)</f>
        <v>0</v>
      </c>
      <c r="N16" s="230"/>
      <c r="O16" s="230">
        <f>SUM(O17:O19)</f>
        <v>0.05</v>
      </c>
      <c r="P16" s="230"/>
      <c r="Q16" s="230">
        <f>SUM(Q17:Q19)</f>
        <v>0</v>
      </c>
      <c r="R16" s="230"/>
      <c r="S16" s="230"/>
      <c r="T16" s="231"/>
      <c r="U16" s="225"/>
      <c r="V16" s="225">
        <f>SUM(V17:V19)</f>
        <v>2.5499999999999998</v>
      </c>
      <c r="W16" s="225"/>
      <c r="X16" s="225"/>
      <c r="AG16" t="s">
        <v>145</v>
      </c>
    </row>
    <row r="17" spans="1:60" outlineLevel="1" x14ac:dyDescent="0.2">
      <c r="A17" s="232">
        <v>3</v>
      </c>
      <c r="B17" s="233" t="s">
        <v>146</v>
      </c>
      <c r="C17" s="254" t="s">
        <v>147</v>
      </c>
      <c r="D17" s="234" t="s">
        <v>148</v>
      </c>
      <c r="E17" s="235">
        <v>14.16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3.7100000000000002E-3</v>
      </c>
      <c r="O17" s="237">
        <f>ROUND(E17*N17,2)</f>
        <v>0.05</v>
      </c>
      <c r="P17" s="237">
        <v>0</v>
      </c>
      <c r="Q17" s="237">
        <f>ROUND(E17*P17,2)</f>
        <v>0</v>
      </c>
      <c r="R17" s="237" t="s">
        <v>149</v>
      </c>
      <c r="S17" s="237" t="s">
        <v>150</v>
      </c>
      <c r="T17" s="238" t="s">
        <v>151</v>
      </c>
      <c r="U17" s="221">
        <v>0.18</v>
      </c>
      <c r="V17" s="221">
        <f>ROUND(E17*U17,2)</f>
        <v>2.5499999999999998</v>
      </c>
      <c r="W17" s="221"/>
      <c r="X17" s="221" t="s">
        <v>152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154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599</v>
      </c>
      <c r="D19" s="223"/>
      <c r="E19" s="224">
        <v>14.16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6" t="s">
        <v>144</v>
      </c>
      <c r="B20" s="227" t="s">
        <v>75</v>
      </c>
      <c r="C20" s="253" t="s">
        <v>76</v>
      </c>
      <c r="D20" s="228"/>
      <c r="E20" s="229"/>
      <c r="F20" s="230"/>
      <c r="G20" s="230">
        <f>SUMIF(AG21:AG24,"&lt;&gt;NOR",G21:G24)</f>
        <v>0</v>
      </c>
      <c r="H20" s="230"/>
      <c r="I20" s="230">
        <f>SUM(I21:I24)</f>
        <v>0</v>
      </c>
      <c r="J20" s="230"/>
      <c r="K20" s="230">
        <f>SUM(K21:K24)</f>
        <v>0</v>
      </c>
      <c r="L20" s="230"/>
      <c r="M20" s="230">
        <f>SUM(M21:M24)</f>
        <v>0</v>
      </c>
      <c r="N20" s="230"/>
      <c r="O20" s="230">
        <f>SUM(O21:O24)</f>
        <v>0.02</v>
      </c>
      <c r="P20" s="230"/>
      <c r="Q20" s="230">
        <f>SUM(Q21:Q24)</f>
        <v>0</v>
      </c>
      <c r="R20" s="230"/>
      <c r="S20" s="230"/>
      <c r="T20" s="231"/>
      <c r="U20" s="225"/>
      <c r="V20" s="225">
        <f>SUM(V21:V24)</f>
        <v>0.5</v>
      </c>
      <c r="W20" s="225"/>
      <c r="X20" s="225"/>
      <c r="AG20" t="s">
        <v>145</v>
      </c>
    </row>
    <row r="21" spans="1:60" outlineLevel="1" x14ac:dyDescent="0.2">
      <c r="A21" s="232">
        <v>4</v>
      </c>
      <c r="B21" s="233" t="s">
        <v>161</v>
      </c>
      <c r="C21" s="254" t="s">
        <v>162</v>
      </c>
      <c r="D21" s="234" t="s">
        <v>163</v>
      </c>
      <c r="E21" s="235">
        <v>0.42480000000000001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5.3690000000000002E-2</v>
      </c>
      <c r="O21" s="237">
        <f>ROUND(E21*N21,2)</f>
        <v>0.02</v>
      </c>
      <c r="P21" s="237">
        <v>0</v>
      </c>
      <c r="Q21" s="237">
        <f>ROUND(E21*P21,2)</f>
        <v>0</v>
      </c>
      <c r="R21" s="237" t="s">
        <v>149</v>
      </c>
      <c r="S21" s="237" t="s">
        <v>150</v>
      </c>
      <c r="T21" s="238" t="s">
        <v>151</v>
      </c>
      <c r="U21" s="221">
        <v>1.18</v>
      </c>
      <c r="V21" s="221">
        <f>ROUND(E21*U21,2)</f>
        <v>0.5</v>
      </c>
      <c r="W21" s="221"/>
      <c r="X21" s="221" t="s">
        <v>152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6" t="s">
        <v>164</v>
      </c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165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9" t="str">
        <f>C22</f>
        <v>okenního nebo dveřního, z pomocného pracovního lešení o výšce podlahy do 1900 mm a pro zatížení do 1,5 kPa,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166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600</v>
      </c>
      <c r="D24" s="223"/>
      <c r="E24" s="224">
        <v>0.42480000000000001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6" t="s">
        <v>144</v>
      </c>
      <c r="B25" s="227" t="s">
        <v>77</v>
      </c>
      <c r="C25" s="253" t="s">
        <v>78</v>
      </c>
      <c r="D25" s="228"/>
      <c r="E25" s="229"/>
      <c r="F25" s="230"/>
      <c r="G25" s="230">
        <f>SUMIF(AG26:AG76,"&lt;&gt;NOR",G26:G76)</f>
        <v>0</v>
      </c>
      <c r="H25" s="230"/>
      <c r="I25" s="230">
        <f>SUM(I26:I76)</f>
        <v>0</v>
      </c>
      <c r="J25" s="230"/>
      <c r="K25" s="230">
        <f>SUM(K26:K76)</f>
        <v>0</v>
      </c>
      <c r="L25" s="230"/>
      <c r="M25" s="230">
        <f>SUM(M26:M76)</f>
        <v>0</v>
      </c>
      <c r="N25" s="230"/>
      <c r="O25" s="230">
        <f>SUM(O26:O76)</f>
        <v>16.46</v>
      </c>
      <c r="P25" s="230"/>
      <c r="Q25" s="230">
        <f>SUM(Q26:Q76)</f>
        <v>0</v>
      </c>
      <c r="R25" s="230"/>
      <c r="S25" s="230"/>
      <c r="T25" s="231"/>
      <c r="U25" s="225"/>
      <c r="V25" s="225">
        <f>SUM(V26:V76)</f>
        <v>461.66999999999996</v>
      </c>
      <c r="W25" s="225"/>
      <c r="X25" s="225"/>
      <c r="AG25" t="s">
        <v>145</v>
      </c>
    </row>
    <row r="26" spans="1:60" outlineLevel="1" x14ac:dyDescent="0.2">
      <c r="A26" s="232">
        <v>5</v>
      </c>
      <c r="B26" s="233" t="s">
        <v>175</v>
      </c>
      <c r="C26" s="254" t="s">
        <v>176</v>
      </c>
      <c r="D26" s="234" t="s">
        <v>163</v>
      </c>
      <c r="E26" s="235">
        <v>3.06535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4.0000000000000003E-5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177</v>
      </c>
      <c r="S26" s="237" t="s">
        <v>150</v>
      </c>
      <c r="T26" s="238" t="s">
        <v>151</v>
      </c>
      <c r="U26" s="221">
        <v>0.08</v>
      </c>
      <c r="V26" s="221">
        <f>ROUND(E26*U26,2)</f>
        <v>0.25</v>
      </c>
      <c r="W26" s="221"/>
      <c r="X26" s="221" t="s">
        <v>152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17"/>
      <c r="B27" s="218"/>
      <c r="C27" s="256" t="s">
        <v>179</v>
      </c>
      <c r="D27" s="240"/>
      <c r="E27" s="240"/>
      <c r="F27" s="240"/>
      <c r="G27" s="240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165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9" t="str">
        <f>C27</f>
        <v>s rámy a zárubněmi, zábradlí, předmětů oplechování apod., které se zřizují ještě před úpravami povrchu, před jejich znečištěním při úpravách povrchu nástřikem plastických (lepivých) maltovin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5" t="s">
        <v>601</v>
      </c>
      <c r="D28" s="223"/>
      <c r="E28" s="224">
        <v>3.06535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155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2">
        <v>6</v>
      </c>
      <c r="B29" s="233" t="s">
        <v>602</v>
      </c>
      <c r="C29" s="254" t="s">
        <v>603</v>
      </c>
      <c r="D29" s="234" t="s">
        <v>163</v>
      </c>
      <c r="E29" s="235">
        <v>3.8849999999999998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2.1139999999999999E-2</v>
      </c>
      <c r="O29" s="237">
        <f>ROUND(E29*N29,2)</f>
        <v>0.08</v>
      </c>
      <c r="P29" s="237">
        <v>0</v>
      </c>
      <c r="Q29" s="237">
        <f>ROUND(E29*P29,2)</f>
        <v>0</v>
      </c>
      <c r="R29" s="237" t="s">
        <v>149</v>
      </c>
      <c r="S29" s="237" t="s">
        <v>150</v>
      </c>
      <c r="T29" s="238" t="s">
        <v>151</v>
      </c>
      <c r="U29" s="221">
        <v>0.6</v>
      </c>
      <c r="V29" s="221">
        <f>ROUND(E29*U29,2)</f>
        <v>2.33</v>
      </c>
      <c r="W29" s="221"/>
      <c r="X29" s="221" t="s">
        <v>152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6" t="s">
        <v>604</v>
      </c>
      <c r="D30" s="240"/>
      <c r="E30" s="240"/>
      <c r="F30" s="240"/>
      <c r="G30" s="240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165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605</v>
      </c>
      <c r="D31" s="223"/>
      <c r="E31" s="224">
        <v>3.8849999999999998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2">
        <v>7</v>
      </c>
      <c r="B32" s="233" t="s">
        <v>185</v>
      </c>
      <c r="C32" s="254" t="s">
        <v>186</v>
      </c>
      <c r="D32" s="234" t="s">
        <v>163</v>
      </c>
      <c r="E32" s="235">
        <v>100.31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5.7230000000000003E-2</v>
      </c>
      <c r="O32" s="237">
        <f>ROUND(E32*N32,2)</f>
        <v>5.74</v>
      </c>
      <c r="P32" s="237">
        <v>0</v>
      </c>
      <c r="Q32" s="237">
        <f>ROUND(E32*P32,2)</f>
        <v>0</v>
      </c>
      <c r="R32" s="237" t="s">
        <v>177</v>
      </c>
      <c r="S32" s="237" t="s">
        <v>150</v>
      </c>
      <c r="T32" s="238" t="s">
        <v>151</v>
      </c>
      <c r="U32" s="221">
        <v>1.32</v>
      </c>
      <c r="V32" s="221">
        <f>ROUND(E32*U32,2)</f>
        <v>132.41</v>
      </c>
      <c r="W32" s="221"/>
      <c r="X32" s="221" t="s">
        <v>152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187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155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606</v>
      </c>
      <c r="D34" s="223"/>
      <c r="E34" s="224">
        <v>100.31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32">
        <v>8</v>
      </c>
      <c r="B35" s="233" t="s">
        <v>189</v>
      </c>
      <c r="C35" s="254" t="s">
        <v>190</v>
      </c>
      <c r="D35" s="234" t="s">
        <v>163</v>
      </c>
      <c r="E35" s="235">
        <v>2.8319999999999999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4.2549999999999998E-2</v>
      </c>
      <c r="O35" s="237">
        <f>ROUND(E35*N35,2)</f>
        <v>0.12</v>
      </c>
      <c r="P35" s="237">
        <v>0</v>
      </c>
      <c r="Q35" s="237">
        <f>ROUND(E35*P35,2)</f>
        <v>0</v>
      </c>
      <c r="R35" s="237" t="s">
        <v>149</v>
      </c>
      <c r="S35" s="237" t="s">
        <v>150</v>
      </c>
      <c r="T35" s="238" t="s">
        <v>151</v>
      </c>
      <c r="U35" s="221">
        <v>0.6</v>
      </c>
      <c r="V35" s="221">
        <f>ROUND(E35*U35,2)</f>
        <v>1.7</v>
      </c>
      <c r="W35" s="221"/>
      <c r="X35" s="221" t="s">
        <v>152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6" t="s">
        <v>191</v>
      </c>
      <c r="D36" s="240"/>
      <c r="E36" s="240"/>
      <c r="F36" s="240"/>
      <c r="G36" s="240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165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7" t="s">
        <v>192</v>
      </c>
      <c r="D37" s="241"/>
      <c r="E37" s="241"/>
      <c r="F37" s="241"/>
      <c r="G37" s="24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193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194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155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607</v>
      </c>
      <c r="D39" s="223"/>
      <c r="E39" s="224">
        <v>2.8319999999999999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32">
        <v>9</v>
      </c>
      <c r="B40" s="233" t="s">
        <v>200</v>
      </c>
      <c r="C40" s="254" t="s">
        <v>201</v>
      </c>
      <c r="D40" s="234" t="s">
        <v>163</v>
      </c>
      <c r="E40" s="235">
        <v>170.37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6.0420000000000001E-2</v>
      </c>
      <c r="O40" s="237">
        <f>ROUND(E40*N40,2)</f>
        <v>10.29</v>
      </c>
      <c r="P40" s="237">
        <v>0</v>
      </c>
      <c r="Q40" s="237">
        <f>ROUND(E40*P40,2)</f>
        <v>0</v>
      </c>
      <c r="R40" s="237" t="s">
        <v>149</v>
      </c>
      <c r="S40" s="237" t="s">
        <v>150</v>
      </c>
      <c r="T40" s="238" t="s">
        <v>151</v>
      </c>
      <c r="U40" s="221">
        <v>1.32</v>
      </c>
      <c r="V40" s="221">
        <f>ROUND(E40*U40,2)</f>
        <v>224.89</v>
      </c>
      <c r="W40" s="221"/>
      <c r="X40" s="221" t="s">
        <v>152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6" t="s">
        <v>191</v>
      </c>
      <c r="D41" s="240"/>
      <c r="E41" s="240"/>
      <c r="F41" s="240"/>
      <c r="G41" s="240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165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7" t="s">
        <v>192</v>
      </c>
      <c r="D42" s="241"/>
      <c r="E42" s="241"/>
      <c r="F42" s="241"/>
      <c r="G42" s="24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193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17"/>
      <c r="B43" s="218"/>
      <c r="C43" s="255" t="s">
        <v>202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203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17"/>
      <c r="B45" s="218"/>
      <c r="C45" s="255" t="s">
        <v>204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155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608</v>
      </c>
      <c r="D46" s="223"/>
      <c r="E46" s="224">
        <v>170.37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2">
        <v>10</v>
      </c>
      <c r="B47" s="233" t="s">
        <v>206</v>
      </c>
      <c r="C47" s="254" t="s">
        <v>207</v>
      </c>
      <c r="D47" s="234" t="s">
        <v>163</v>
      </c>
      <c r="E47" s="235">
        <v>6.7169999999999996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6.3000000000000003E-4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177</v>
      </c>
      <c r="S47" s="237" t="s">
        <v>150</v>
      </c>
      <c r="T47" s="238" t="s">
        <v>151</v>
      </c>
      <c r="U47" s="221">
        <v>0.23</v>
      </c>
      <c r="V47" s="221">
        <f>ROUND(E47*U47,2)</f>
        <v>1.54</v>
      </c>
      <c r="W47" s="221"/>
      <c r="X47" s="221" t="s">
        <v>152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6" t="s">
        <v>208</v>
      </c>
      <c r="D48" s="240"/>
      <c r="E48" s="240"/>
      <c r="F48" s="240"/>
      <c r="G48" s="240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165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208</v>
      </c>
      <c r="D49" s="241"/>
      <c r="E49" s="241"/>
      <c r="F49" s="241"/>
      <c r="G49" s="24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193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5" t="s">
        <v>609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155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5" t="s">
        <v>610</v>
      </c>
      <c r="D51" s="223"/>
      <c r="E51" s="224">
        <v>3.8849999999999998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155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241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209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155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611</v>
      </c>
      <c r="D54" s="223"/>
      <c r="E54" s="224">
        <v>2.8319999999999999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2">
        <v>11</v>
      </c>
      <c r="B55" s="233" t="s">
        <v>211</v>
      </c>
      <c r="C55" s="254" t="s">
        <v>212</v>
      </c>
      <c r="D55" s="234" t="s">
        <v>163</v>
      </c>
      <c r="E55" s="235">
        <v>100.31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7.2000000000000005E-4</v>
      </c>
      <c r="O55" s="237">
        <f>ROUND(E55*N55,2)</f>
        <v>7.0000000000000007E-2</v>
      </c>
      <c r="P55" s="237">
        <v>0</v>
      </c>
      <c r="Q55" s="237">
        <f>ROUND(E55*P55,2)</f>
        <v>0</v>
      </c>
      <c r="R55" s="237" t="s">
        <v>177</v>
      </c>
      <c r="S55" s="237" t="s">
        <v>150</v>
      </c>
      <c r="T55" s="238" t="s">
        <v>151</v>
      </c>
      <c r="U55" s="221">
        <v>0.27</v>
      </c>
      <c r="V55" s="221">
        <f>ROUND(E55*U55,2)</f>
        <v>27.08</v>
      </c>
      <c r="W55" s="221"/>
      <c r="X55" s="221" t="s">
        <v>152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6" t="s">
        <v>208</v>
      </c>
      <c r="D56" s="240"/>
      <c r="E56" s="240"/>
      <c r="F56" s="240"/>
      <c r="G56" s="240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165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208</v>
      </c>
      <c r="D57" s="241"/>
      <c r="E57" s="241"/>
      <c r="F57" s="241"/>
      <c r="G57" s="24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213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155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612</v>
      </c>
      <c r="D59" s="223"/>
      <c r="E59" s="224">
        <v>100.31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2">
        <v>12</v>
      </c>
      <c r="B60" s="233" t="s">
        <v>215</v>
      </c>
      <c r="C60" s="254" t="s">
        <v>216</v>
      </c>
      <c r="D60" s="234" t="s">
        <v>163</v>
      </c>
      <c r="E60" s="235">
        <v>170.37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8.0999999999999996E-4</v>
      </c>
      <c r="O60" s="237">
        <f>ROUND(E60*N60,2)</f>
        <v>0.14000000000000001</v>
      </c>
      <c r="P60" s="237">
        <v>0</v>
      </c>
      <c r="Q60" s="237">
        <f>ROUND(E60*P60,2)</f>
        <v>0</v>
      </c>
      <c r="R60" s="237" t="s">
        <v>177</v>
      </c>
      <c r="S60" s="237" t="s">
        <v>150</v>
      </c>
      <c r="T60" s="238" t="s">
        <v>151</v>
      </c>
      <c r="U60" s="221">
        <v>0.33</v>
      </c>
      <c r="V60" s="221">
        <f>ROUND(E60*U60,2)</f>
        <v>56.22</v>
      </c>
      <c r="W60" s="221"/>
      <c r="X60" s="221" t="s">
        <v>152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6" t="s">
        <v>208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165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7" t="s">
        <v>208</v>
      </c>
      <c r="D62" s="241"/>
      <c r="E62" s="241"/>
      <c r="F62" s="241"/>
      <c r="G62" s="24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5" t="s">
        <v>217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155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613</v>
      </c>
      <c r="D64" s="223"/>
      <c r="E64" s="224">
        <v>170.37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2">
        <v>13</v>
      </c>
      <c r="B65" s="233" t="s">
        <v>219</v>
      </c>
      <c r="C65" s="254" t="s">
        <v>220</v>
      </c>
      <c r="D65" s="234" t="s">
        <v>163</v>
      </c>
      <c r="E65" s="235">
        <v>3.3584999999999998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3.2000000000000003E-4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177</v>
      </c>
      <c r="S65" s="237" t="s">
        <v>150</v>
      </c>
      <c r="T65" s="238" t="s">
        <v>151</v>
      </c>
      <c r="U65" s="221">
        <v>0.16</v>
      </c>
      <c r="V65" s="221">
        <f>ROUND(E65*U65,2)</f>
        <v>0.54</v>
      </c>
      <c r="W65" s="221"/>
      <c r="X65" s="221" t="s">
        <v>152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614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155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5" t="s">
        <v>615</v>
      </c>
      <c r="D67" s="223"/>
      <c r="E67" s="224">
        <v>1.9424999999999999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155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241</v>
      </c>
      <c r="D68" s="223"/>
      <c r="E68" s="224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155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5" t="s">
        <v>221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155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616</v>
      </c>
      <c r="D70" s="223"/>
      <c r="E70" s="224">
        <v>1.4159999999999999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155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2">
        <v>14</v>
      </c>
      <c r="B71" s="233" t="s">
        <v>223</v>
      </c>
      <c r="C71" s="254" t="s">
        <v>224</v>
      </c>
      <c r="D71" s="234" t="s">
        <v>163</v>
      </c>
      <c r="E71" s="235">
        <v>59.6295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3.2000000000000003E-4</v>
      </c>
      <c r="O71" s="237">
        <f>ROUND(E71*N71,2)</f>
        <v>0.02</v>
      </c>
      <c r="P71" s="237">
        <v>0</v>
      </c>
      <c r="Q71" s="237">
        <f>ROUND(E71*P71,2)</f>
        <v>0</v>
      </c>
      <c r="R71" s="237" t="s">
        <v>177</v>
      </c>
      <c r="S71" s="237" t="s">
        <v>150</v>
      </c>
      <c r="T71" s="238" t="s">
        <v>151</v>
      </c>
      <c r="U71" s="221">
        <v>0.23</v>
      </c>
      <c r="V71" s="221">
        <f>ROUND(E71*U71,2)</f>
        <v>13.71</v>
      </c>
      <c r="W71" s="221"/>
      <c r="X71" s="221" t="s">
        <v>152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5" t="s">
        <v>225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155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617</v>
      </c>
      <c r="D73" s="223"/>
      <c r="E73" s="224">
        <v>59.6295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2">
        <v>15</v>
      </c>
      <c r="B74" s="233" t="s">
        <v>233</v>
      </c>
      <c r="C74" s="254" t="s">
        <v>234</v>
      </c>
      <c r="D74" s="234" t="s">
        <v>235</v>
      </c>
      <c r="E74" s="235">
        <v>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236</v>
      </c>
      <c r="S74" s="237" t="s">
        <v>150</v>
      </c>
      <c r="T74" s="238" t="s">
        <v>151</v>
      </c>
      <c r="U74" s="221">
        <v>1</v>
      </c>
      <c r="V74" s="221">
        <f>ROUND(E74*U74,2)</f>
        <v>1</v>
      </c>
      <c r="W74" s="221"/>
      <c r="X74" s="221" t="s">
        <v>82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237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238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240</v>
      </c>
      <c r="D76" s="223"/>
      <c r="E76" s="224">
        <v>1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144</v>
      </c>
      <c r="B77" s="227" t="s">
        <v>81</v>
      </c>
      <c r="C77" s="253" t="s">
        <v>82</v>
      </c>
      <c r="D77" s="228"/>
      <c r="E77" s="229"/>
      <c r="F77" s="230"/>
      <c r="G77" s="230">
        <f>SUMIF(AG78:AG79,"&lt;&gt;NOR",G78:G79)</f>
        <v>0</v>
      </c>
      <c r="H77" s="230"/>
      <c r="I77" s="230">
        <f>SUM(I78:I79)</f>
        <v>0</v>
      </c>
      <c r="J77" s="230"/>
      <c r="K77" s="230">
        <f>SUM(K78:K79)</f>
        <v>0</v>
      </c>
      <c r="L77" s="230"/>
      <c r="M77" s="230">
        <f>SUM(M78:M79)</f>
        <v>0</v>
      </c>
      <c r="N77" s="230"/>
      <c r="O77" s="230">
        <f>SUM(O78:O79)</f>
        <v>0</v>
      </c>
      <c r="P77" s="230"/>
      <c r="Q77" s="230">
        <f>SUM(Q78:Q79)</f>
        <v>0</v>
      </c>
      <c r="R77" s="230"/>
      <c r="S77" s="230"/>
      <c r="T77" s="231"/>
      <c r="U77" s="225"/>
      <c r="V77" s="225">
        <f>SUM(V78:V79)</f>
        <v>60</v>
      </c>
      <c r="W77" s="225"/>
      <c r="X77" s="225"/>
      <c r="AG77" t="s">
        <v>145</v>
      </c>
    </row>
    <row r="78" spans="1:60" outlineLevel="1" x14ac:dyDescent="0.2">
      <c r="A78" s="232">
        <v>16</v>
      </c>
      <c r="B78" s="233" t="s">
        <v>244</v>
      </c>
      <c r="C78" s="254" t="s">
        <v>245</v>
      </c>
      <c r="D78" s="234" t="s">
        <v>235</v>
      </c>
      <c r="E78" s="235">
        <v>60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230</v>
      </c>
      <c r="T78" s="238" t="s">
        <v>231</v>
      </c>
      <c r="U78" s="221">
        <v>1</v>
      </c>
      <c r="V78" s="221">
        <f>ROUND(E78*U78,2)</f>
        <v>60</v>
      </c>
      <c r="W78" s="221"/>
      <c r="X78" s="221" t="s">
        <v>82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618</v>
      </c>
      <c r="D79" s="223"/>
      <c r="E79" s="224">
        <v>60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6" t="s">
        <v>144</v>
      </c>
      <c r="B80" s="227" t="s">
        <v>83</v>
      </c>
      <c r="C80" s="253" t="s">
        <v>84</v>
      </c>
      <c r="D80" s="228"/>
      <c r="E80" s="229"/>
      <c r="F80" s="230"/>
      <c r="G80" s="230">
        <f>SUMIF(AG81:AG103,"&lt;&gt;NOR",G81:G103)</f>
        <v>0</v>
      </c>
      <c r="H80" s="230"/>
      <c r="I80" s="230">
        <f>SUM(I81:I103)</f>
        <v>0</v>
      </c>
      <c r="J80" s="230"/>
      <c r="K80" s="230">
        <f>SUM(K81:K103)</f>
        <v>0</v>
      </c>
      <c r="L80" s="230"/>
      <c r="M80" s="230">
        <f>SUM(M81:M103)</f>
        <v>0</v>
      </c>
      <c r="N80" s="230"/>
      <c r="O80" s="230">
        <f>SUM(O81:O103)</f>
        <v>7.0100000000000007</v>
      </c>
      <c r="P80" s="230"/>
      <c r="Q80" s="230">
        <f>SUM(Q81:Q103)</f>
        <v>0</v>
      </c>
      <c r="R80" s="230"/>
      <c r="S80" s="230"/>
      <c r="T80" s="231"/>
      <c r="U80" s="225"/>
      <c r="V80" s="225">
        <f>SUM(V81:V103)</f>
        <v>104.72000000000001</v>
      </c>
      <c r="W80" s="225"/>
      <c r="X80" s="225"/>
      <c r="AG80" t="s">
        <v>145</v>
      </c>
    </row>
    <row r="81" spans="1:60" ht="22.5" outlineLevel="1" x14ac:dyDescent="0.2">
      <c r="A81" s="232">
        <v>17</v>
      </c>
      <c r="B81" s="233" t="s">
        <v>248</v>
      </c>
      <c r="C81" s="254" t="s">
        <v>249</v>
      </c>
      <c r="D81" s="234" t="s">
        <v>163</v>
      </c>
      <c r="E81" s="235">
        <v>349.05840000000001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1.8380000000000001E-2</v>
      </c>
      <c r="O81" s="237">
        <f>ROUND(E81*N81,2)</f>
        <v>6.42</v>
      </c>
      <c r="P81" s="237">
        <v>0</v>
      </c>
      <c r="Q81" s="237">
        <f>ROUND(E81*P81,2)</f>
        <v>0</v>
      </c>
      <c r="R81" s="237" t="s">
        <v>250</v>
      </c>
      <c r="S81" s="237" t="s">
        <v>150</v>
      </c>
      <c r="T81" s="238" t="s">
        <v>151</v>
      </c>
      <c r="U81" s="221">
        <v>0.12</v>
      </c>
      <c r="V81" s="221">
        <f>ROUND(E81*U81,2)</f>
        <v>41.89</v>
      </c>
      <c r="W81" s="221"/>
      <c r="X81" s="221" t="s">
        <v>152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178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6" t="s">
        <v>251</v>
      </c>
      <c r="D82" s="240"/>
      <c r="E82" s="240"/>
      <c r="F82" s="240"/>
      <c r="G82" s="240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165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7" t="s">
        <v>252</v>
      </c>
      <c r="D83" s="241"/>
      <c r="E83" s="241"/>
      <c r="F83" s="241"/>
      <c r="G83" s="24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193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5" t="s">
        <v>619</v>
      </c>
      <c r="D84" s="223"/>
      <c r="E84" s="224">
        <v>176.8416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155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620</v>
      </c>
      <c r="D85" s="223"/>
      <c r="E85" s="224">
        <v>172.21680000000001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155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1" x14ac:dyDescent="0.2">
      <c r="A86" s="232">
        <v>18</v>
      </c>
      <c r="B86" s="233" t="s">
        <v>256</v>
      </c>
      <c r="C86" s="254" t="s">
        <v>257</v>
      </c>
      <c r="D86" s="234" t="s">
        <v>163</v>
      </c>
      <c r="E86" s="235">
        <v>698.11680000000001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8.0000000000000004E-4</v>
      </c>
      <c r="O86" s="237">
        <f>ROUND(E86*N86,2)</f>
        <v>0.56000000000000005</v>
      </c>
      <c r="P86" s="237">
        <v>0</v>
      </c>
      <c r="Q86" s="237">
        <f>ROUND(E86*P86,2)</f>
        <v>0</v>
      </c>
      <c r="R86" s="237" t="s">
        <v>250</v>
      </c>
      <c r="S86" s="237" t="s">
        <v>150</v>
      </c>
      <c r="T86" s="238" t="s">
        <v>151</v>
      </c>
      <c r="U86" s="221">
        <v>0.01</v>
      </c>
      <c r="V86" s="221">
        <f>ROUND(E86*U86,2)</f>
        <v>6.98</v>
      </c>
      <c r="W86" s="221"/>
      <c r="X86" s="221" t="s">
        <v>152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6" t="s">
        <v>251</v>
      </c>
      <c r="D87" s="240"/>
      <c r="E87" s="240"/>
      <c r="F87" s="240"/>
      <c r="G87" s="240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165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258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155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5" t="s">
        <v>621</v>
      </c>
      <c r="D89" s="223"/>
      <c r="E89" s="224">
        <v>698.11680000000001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155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2">
        <v>19</v>
      </c>
      <c r="B90" s="233" t="s">
        <v>260</v>
      </c>
      <c r="C90" s="254" t="s">
        <v>261</v>
      </c>
      <c r="D90" s="234" t="s">
        <v>163</v>
      </c>
      <c r="E90" s="235">
        <v>349.05840000000001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250</v>
      </c>
      <c r="S90" s="237" t="s">
        <v>150</v>
      </c>
      <c r="T90" s="238" t="s">
        <v>151</v>
      </c>
      <c r="U90" s="221">
        <v>0.11</v>
      </c>
      <c r="V90" s="221">
        <f>ROUND(E90*U90,2)</f>
        <v>38.4</v>
      </c>
      <c r="W90" s="221"/>
      <c r="X90" s="221" t="s">
        <v>152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5" t="s">
        <v>622</v>
      </c>
      <c r="D91" s="223"/>
      <c r="E91" s="224">
        <v>349.05840000000001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155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2">
        <v>20</v>
      </c>
      <c r="B92" s="233" t="s">
        <v>263</v>
      </c>
      <c r="C92" s="254" t="s">
        <v>264</v>
      </c>
      <c r="D92" s="234" t="s">
        <v>163</v>
      </c>
      <c r="E92" s="235">
        <v>349.05840000000001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250</v>
      </c>
      <c r="S92" s="237" t="s">
        <v>150</v>
      </c>
      <c r="T92" s="238" t="s">
        <v>151</v>
      </c>
      <c r="U92" s="221">
        <v>0.03</v>
      </c>
      <c r="V92" s="221">
        <f>ROUND(E92*U92,2)</f>
        <v>10.47</v>
      </c>
      <c r="W92" s="221"/>
      <c r="X92" s="221" t="s">
        <v>152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178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622</v>
      </c>
      <c r="D93" s="223"/>
      <c r="E93" s="224">
        <v>349.05840000000001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3.75" outlineLevel="1" x14ac:dyDescent="0.2">
      <c r="A94" s="232">
        <v>21</v>
      </c>
      <c r="B94" s="233" t="s">
        <v>265</v>
      </c>
      <c r="C94" s="254" t="s">
        <v>266</v>
      </c>
      <c r="D94" s="234" t="s">
        <v>163</v>
      </c>
      <c r="E94" s="235">
        <v>698.11680000000001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5.0000000000000002E-5</v>
      </c>
      <c r="O94" s="237">
        <f>ROUND(E94*N94,2)</f>
        <v>0.03</v>
      </c>
      <c r="P94" s="237">
        <v>0</v>
      </c>
      <c r="Q94" s="237">
        <f>ROUND(E94*P94,2)</f>
        <v>0</v>
      </c>
      <c r="R94" s="237" t="s">
        <v>250</v>
      </c>
      <c r="S94" s="237" t="s">
        <v>150</v>
      </c>
      <c r="T94" s="238" t="s">
        <v>151</v>
      </c>
      <c r="U94" s="221">
        <v>0</v>
      </c>
      <c r="V94" s="221">
        <f>ROUND(E94*U94,2)</f>
        <v>0</v>
      </c>
      <c r="W94" s="221"/>
      <c r="X94" s="221" t="s">
        <v>152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178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5" t="s">
        <v>258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5" t="s">
        <v>621</v>
      </c>
      <c r="D96" s="223"/>
      <c r="E96" s="224">
        <v>698.11680000000001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155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2">
        <v>22</v>
      </c>
      <c r="B97" s="233" t="s">
        <v>267</v>
      </c>
      <c r="C97" s="254" t="s">
        <v>268</v>
      </c>
      <c r="D97" s="234" t="s">
        <v>163</v>
      </c>
      <c r="E97" s="235">
        <v>349.05840000000001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250</v>
      </c>
      <c r="S97" s="237" t="s">
        <v>150</v>
      </c>
      <c r="T97" s="238" t="s">
        <v>151</v>
      </c>
      <c r="U97" s="221">
        <v>0.02</v>
      </c>
      <c r="V97" s="221">
        <f>ROUND(E97*U97,2)</f>
        <v>6.98</v>
      </c>
      <c r="W97" s="221"/>
      <c r="X97" s="221" t="s">
        <v>152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622</v>
      </c>
      <c r="D98" s="223"/>
      <c r="E98" s="224">
        <v>349.05840000000001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155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2">
        <v>23</v>
      </c>
      <c r="B99" s="233" t="s">
        <v>623</v>
      </c>
      <c r="C99" s="254" t="s">
        <v>624</v>
      </c>
      <c r="D99" s="234" t="s">
        <v>229</v>
      </c>
      <c r="E99" s="235">
        <v>349.05840000000001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/>
      <c r="S99" s="237" t="s">
        <v>230</v>
      </c>
      <c r="T99" s="238" t="s">
        <v>246</v>
      </c>
      <c r="U99" s="221">
        <v>0</v>
      </c>
      <c r="V99" s="221">
        <f>ROUND(E99*U99,2)</f>
        <v>0</v>
      </c>
      <c r="W99" s="221"/>
      <c r="X99" s="221" t="s">
        <v>152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5" t="s">
        <v>619</v>
      </c>
      <c r="D100" s="223"/>
      <c r="E100" s="224">
        <v>176.8416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5" t="s">
        <v>620</v>
      </c>
      <c r="D101" s="223"/>
      <c r="E101" s="224">
        <v>172.21680000000001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155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2">
        <v>24</v>
      </c>
      <c r="B102" s="233" t="s">
        <v>269</v>
      </c>
      <c r="C102" s="254" t="s">
        <v>270</v>
      </c>
      <c r="D102" s="234" t="s">
        <v>271</v>
      </c>
      <c r="E102" s="235">
        <v>336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272</v>
      </c>
      <c r="S102" s="237" t="s">
        <v>150</v>
      </c>
      <c r="T102" s="238" t="s">
        <v>151</v>
      </c>
      <c r="U102" s="221">
        <v>0</v>
      </c>
      <c r="V102" s="221">
        <f>ROUND(E102*U102,2)</f>
        <v>0</v>
      </c>
      <c r="W102" s="221"/>
      <c r="X102" s="221" t="s">
        <v>273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274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5" t="s">
        <v>275</v>
      </c>
      <c r="D103" s="223"/>
      <c r="E103" s="224">
        <v>336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155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6" t="s">
        <v>144</v>
      </c>
      <c r="B104" s="227" t="s">
        <v>85</v>
      </c>
      <c r="C104" s="253" t="s">
        <v>86</v>
      </c>
      <c r="D104" s="228"/>
      <c r="E104" s="229"/>
      <c r="F104" s="230"/>
      <c r="G104" s="230">
        <f>SUMIF(AG105:AG106,"&lt;&gt;NOR",G105:G106)</f>
        <v>0</v>
      </c>
      <c r="H104" s="230"/>
      <c r="I104" s="230">
        <f>SUM(I105:I106)</f>
        <v>0</v>
      </c>
      <c r="J104" s="230"/>
      <c r="K104" s="230">
        <f>SUM(K105:K106)</f>
        <v>0</v>
      </c>
      <c r="L104" s="230"/>
      <c r="M104" s="230">
        <f>SUM(M105:M106)</f>
        <v>0</v>
      </c>
      <c r="N104" s="230"/>
      <c r="O104" s="230">
        <f>SUM(O105:O106)</f>
        <v>0</v>
      </c>
      <c r="P104" s="230"/>
      <c r="Q104" s="230">
        <f>SUM(Q105:Q106)</f>
        <v>0</v>
      </c>
      <c r="R104" s="230"/>
      <c r="S104" s="230"/>
      <c r="T104" s="231"/>
      <c r="U104" s="225"/>
      <c r="V104" s="225">
        <f>SUM(V105:V106)</f>
        <v>4.5999999999999996</v>
      </c>
      <c r="W104" s="225"/>
      <c r="X104" s="225"/>
      <c r="AG104" t="s">
        <v>145</v>
      </c>
    </row>
    <row r="105" spans="1:60" outlineLevel="1" x14ac:dyDescent="0.2">
      <c r="A105" s="232">
        <v>25</v>
      </c>
      <c r="B105" s="233" t="s">
        <v>625</v>
      </c>
      <c r="C105" s="254" t="s">
        <v>626</v>
      </c>
      <c r="D105" s="234" t="s">
        <v>163</v>
      </c>
      <c r="E105" s="235">
        <v>11.5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2.2000000000000001E-4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230</v>
      </c>
      <c r="T105" s="238" t="s">
        <v>231</v>
      </c>
      <c r="U105" s="221">
        <v>0.4</v>
      </c>
      <c r="V105" s="221">
        <f>ROUND(E105*U105,2)</f>
        <v>4.5999999999999996</v>
      </c>
      <c r="W105" s="221"/>
      <c r="X105" s="221" t="s">
        <v>152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153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627</v>
      </c>
      <c r="D106" s="223"/>
      <c r="E106" s="224">
        <v>11.5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155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26" t="s">
        <v>144</v>
      </c>
      <c r="B107" s="227" t="s">
        <v>87</v>
      </c>
      <c r="C107" s="253" t="s">
        <v>88</v>
      </c>
      <c r="D107" s="228"/>
      <c r="E107" s="229"/>
      <c r="F107" s="230"/>
      <c r="G107" s="230">
        <f>SUMIF(AG108:AG131,"&lt;&gt;NOR",G108:G131)</f>
        <v>0</v>
      </c>
      <c r="H107" s="230"/>
      <c r="I107" s="230">
        <f>SUM(I108:I131)</f>
        <v>0</v>
      </c>
      <c r="J107" s="230"/>
      <c r="K107" s="230">
        <f>SUM(K108:K131)</f>
        <v>0</v>
      </c>
      <c r="L107" s="230"/>
      <c r="M107" s="230">
        <f>SUM(M108:M131)</f>
        <v>0</v>
      </c>
      <c r="N107" s="230"/>
      <c r="O107" s="230">
        <f>SUM(O108:O131)</f>
        <v>0</v>
      </c>
      <c r="P107" s="230"/>
      <c r="Q107" s="230">
        <f>SUM(Q108:Q131)</f>
        <v>16.630000000000003</v>
      </c>
      <c r="R107" s="230"/>
      <c r="S107" s="230"/>
      <c r="T107" s="231"/>
      <c r="U107" s="225"/>
      <c r="V107" s="225">
        <f>SUM(V108:V131)</f>
        <v>55.04</v>
      </c>
      <c r="W107" s="225"/>
      <c r="X107" s="225"/>
      <c r="AG107" t="s">
        <v>145</v>
      </c>
    </row>
    <row r="108" spans="1:60" ht="22.5" outlineLevel="1" x14ac:dyDescent="0.2">
      <c r="A108" s="232">
        <v>26</v>
      </c>
      <c r="B108" s="233" t="s">
        <v>628</v>
      </c>
      <c r="C108" s="254" t="s">
        <v>629</v>
      </c>
      <c r="D108" s="234" t="s">
        <v>595</v>
      </c>
      <c r="E108" s="235">
        <v>0.15670000000000001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2.2000000000000002</v>
      </c>
      <c r="Q108" s="237">
        <f>ROUND(E108*P108,2)</f>
        <v>0.34</v>
      </c>
      <c r="R108" s="237" t="s">
        <v>279</v>
      </c>
      <c r="S108" s="237" t="s">
        <v>150</v>
      </c>
      <c r="T108" s="238" t="s">
        <v>151</v>
      </c>
      <c r="U108" s="221">
        <v>5.23</v>
      </c>
      <c r="V108" s="221">
        <f>ROUND(E108*U108,2)</f>
        <v>0.82</v>
      </c>
      <c r="W108" s="221"/>
      <c r="X108" s="221" t="s">
        <v>152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178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630</v>
      </c>
      <c r="D109" s="223"/>
      <c r="E109" s="224">
        <v>0.15670000000000001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2">
        <v>27</v>
      </c>
      <c r="B110" s="233" t="s">
        <v>287</v>
      </c>
      <c r="C110" s="254" t="s">
        <v>288</v>
      </c>
      <c r="D110" s="234" t="s">
        <v>278</v>
      </c>
      <c r="E110" s="235">
        <v>2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 t="s">
        <v>279</v>
      </c>
      <c r="S110" s="237" t="s">
        <v>150</v>
      </c>
      <c r="T110" s="238" t="s">
        <v>151</v>
      </c>
      <c r="U110" s="221">
        <v>0.09</v>
      </c>
      <c r="V110" s="221">
        <f>ROUND(E110*U110,2)</f>
        <v>0.18</v>
      </c>
      <c r="W110" s="221"/>
      <c r="X110" s="221" t="s">
        <v>152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6" t="s">
        <v>280</v>
      </c>
      <c r="D111" s="240"/>
      <c r="E111" s="240"/>
      <c r="F111" s="240"/>
      <c r="G111" s="240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5" t="s">
        <v>631</v>
      </c>
      <c r="D112" s="223"/>
      <c r="E112" s="224">
        <v>2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155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2">
        <v>28</v>
      </c>
      <c r="B113" s="233" t="s">
        <v>632</v>
      </c>
      <c r="C113" s="254" t="s">
        <v>633</v>
      </c>
      <c r="D113" s="234" t="s">
        <v>163</v>
      </c>
      <c r="E113" s="235">
        <v>4.0449999999999999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1E-3</v>
      </c>
      <c r="O113" s="237">
        <f>ROUND(E113*N113,2)</f>
        <v>0</v>
      </c>
      <c r="P113" s="237">
        <v>6.7000000000000004E-2</v>
      </c>
      <c r="Q113" s="237">
        <f>ROUND(E113*P113,2)</f>
        <v>0.27</v>
      </c>
      <c r="R113" s="237" t="s">
        <v>279</v>
      </c>
      <c r="S113" s="237" t="s">
        <v>150</v>
      </c>
      <c r="T113" s="238" t="s">
        <v>151</v>
      </c>
      <c r="U113" s="221">
        <v>0.53</v>
      </c>
      <c r="V113" s="221">
        <f>ROUND(E113*U113,2)</f>
        <v>2.14</v>
      </c>
      <c r="W113" s="221"/>
      <c r="X113" s="221" t="s">
        <v>152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6" t="s">
        <v>292</v>
      </c>
      <c r="D114" s="240"/>
      <c r="E114" s="240"/>
      <c r="F114" s="240"/>
      <c r="G114" s="240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165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5" t="s">
        <v>634</v>
      </c>
      <c r="D115" s="223"/>
      <c r="E115" s="224">
        <v>4.0449999999999999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2">
        <v>29</v>
      </c>
      <c r="B116" s="233" t="s">
        <v>635</v>
      </c>
      <c r="C116" s="254" t="s">
        <v>636</v>
      </c>
      <c r="D116" s="234" t="s">
        <v>148</v>
      </c>
      <c r="E116" s="235">
        <v>0.6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2.3900000000000001E-2</v>
      </c>
      <c r="Q116" s="237">
        <f>ROUND(E116*P116,2)</f>
        <v>0.01</v>
      </c>
      <c r="R116" s="237" t="s">
        <v>279</v>
      </c>
      <c r="S116" s="237" t="s">
        <v>150</v>
      </c>
      <c r="T116" s="238" t="s">
        <v>151</v>
      </c>
      <c r="U116" s="221">
        <v>3.5</v>
      </c>
      <c r="V116" s="221">
        <f>ROUND(E116*U116,2)</f>
        <v>2.1</v>
      </c>
      <c r="W116" s="221"/>
      <c r="X116" s="221" t="s">
        <v>152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5" t="s">
        <v>637</v>
      </c>
      <c r="D117" s="223"/>
      <c r="E117" s="224">
        <v>0.6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155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2">
        <v>30</v>
      </c>
      <c r="B118" s="233" t="s">
        <v>298</v>
      </c>
      <c r="C118" s="254" t="s">
        <v>299</v>
      </c>
      <c r="D118" s="234" t="s">
        <v>163</v>
      </c>
      <c r="E118" s="235">
        <v>0.84960000000000002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0.02</v>
      </c>
      <c r="Q118" s="237">
        <f>ROUND(E118*P118,2)</f>
        <v>0.02</v>
      </c>
      <c r="R118" s="237" t="s">
        <v>279</v>
      </c>
      <c r="S118" s="237" t="s">
        <v>150</v>
      </c>
      <c r="T118" s="238" t="s">
        <v>151</v>
      </c>
      <c r="U118" s="221">
        <v>0.13</v>
      </c>
      <c r="V118" s="221">
        <f>ROUND(E118*U118,2)</f>
        <v>0.11</v>
      </c>
      <c r="W118" s="221"/>
      <c r="X118" s="221" t="s">
        <v>152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153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5" t="s">
        <v>300</v>
      </c>
      <c r="D119" s="223"/>
      <c r="E119" s="224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155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638</v>
      </c>
      <c r="D120" s="223"/>
      <c r="E120" s="224">
        <v>0.84960000000000002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155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32">
        <v>31</v>
      </c>
      <c r="B121" s="233" t="s">
        <v>302</v>
      </c>
      <c r="C121" s="254" t="s">
        <v>303</v>
      </c>
      <c r="D121" s="234" t="s">
        <v>163</v>
      </c>
      <c r="E121" s="235">
        <v>6.7169999999999996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2.9000000000000001E-2</v>
      </c>
      <c r="Q121" s="237">
        <f>ROUND(E121*P121,2)</f>
        <v>0.19</v>
      </c>
      <c r="R121" s="237" t="s">
        <v>279</v>
      </c>
      <c r="S121" s="237" t="s">
        <v>150</v>
      </c>
      <c r="T121" s="238" t="s">
        <v>151</v>
      </c>
      <c r="U121" s="221">
        <v>0.1</v>
      </c>
      <c r="V121" s="221">
        <f>ROUND(E121*U121,2)</f>
        <v>0.67</v>
      </c>
      <c r="W121" s="221"/>
      <c r="X121" s="221" t="s">
        <v>152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304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5" t="s">
        <v>611</v>
      </c>
      <c r="D123" s="223"/>
      <c r="E123" s="224">
        <v>2.8319999999999999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155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241</v>
      </c>
      <c r="D124" s="223"/>
      <c r="E124" s="224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5" t="s">
        <v>639</v>
      </c>
      <c r="D125" s="223"/>
      <c r="E125" s="224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610</v>
      </c>
      <c r="D126" s="223"/>
      <c r="E126" s="224">
        <v>3.8849999999999998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32">
        <v>32</v>
      </c>
      <c r="B127" s="233" t="s">
        <v>305</v>
      </c>
      <c r="C127" s="254" t="s">
        <v>306</v>
      </c>
      <c r="D127" s="234" t="s">
        <v>163</v>
      </c>
      <c r="E127" s="235">
        <v>100.31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5.8999999999999997E-2</v>
      </c>
      <c r="Q127" s="237">
        <f>ROUND(E127*P127,2)</f>
        <v>5.92</v>
      </c>
      <c r="R127" s="237" t="s">
        <v>279</v>
      </c>
      <c r="S127" s="237" t="s">
        <v>150</v>
      </c>
      <c r="T127" s="238" t="s">
        <v>151</v>
      </c>
      <c r="U127" s="221">
        <v>0.2</v>
      </c>
      <c r="V127" s="221">
        <f>ROUND(E127*U127,2)</f>
        <v>20.059999999999999</v>
      </c>
      <c r="W127" s="221"/>
      <c r="X127" s="221" t="s">
        <v>152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5" t="s">
        <v>213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5" t="s">
        <v>612</v>
      </c>
      <c r="D129" s="223"/>
      <c r="E129" s="224">
        <v>100.31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33.75" outlineLevel="1" x14ac:dyDescent="0.2">
      <c r="A130" s="232">
        <v>33</v>
      </c>
      <c r="B130" s="233" t="s">
        <v>307</v>
      </c>
      <c r="C130" s="254" t="s">
        <v>308</v>
      </c>
      <c r="D130" s="234" t="s">
        <v>163</v>
      </c>
      <c r="E130" s="235">
        <v>170.37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5.8000000000000003E-2</v>
      </c>
      <c r="Q130" s="237">
        <f>ROUND(E130*P130,2)</f>
        <v>9.8800000000000008</v>
      </c>
      <c r="R130" s="237" t="s">
        <v>279</v>
      </c>
      <c r="S130" s="237" t="s">
        <v>150</v>
      </c>
      <c r="T130" s="238" t="s">
        <v>151</v>
      </c>
      <c r="U130" s="221">
        <v>0.17</v>
      </c>
      <c r="V130" s="221">
        <f>ROUND(E130*U130,2)</f>
        <v>28.96</v>
      </c>
      <c r="W130" s="221"/>
      <c r="X130" s="221" t="s">
        <v>152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5" t="s">
        <v>613</v>
      </c>
      <c r="D131" s="223"/>
      <c r="E131" s="224">
        <v>170.37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155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226" t="s">
        <v>144</v>
      </c>
      <c r="B132" s="227" t="s">
        <v>89</v>
      </c>
      <c r="C132" s="253" t="s">
        <v>90</v>
      </c>
      <c r="D132" s="228"/>
      <c r="E132" s="229"/>
      <c r="F132" s="230"/>
      <c r="G132" s="230">
        <f>SUMIF(AG133:AG134,"&lt;&gt;NOR",G133:G134)</f>
        <v>0</v>
      </c>
      <c r="H132" s="230"/>
      <c r="I132" s="230">
        <f>SUM(I133:I134)</f>
        <v>0</v>
      </c>
      <c r="J132" s="230"/>
      <c r="K132" s="230">
        <f>SUM(K133:K134)</f>
        <v>0</v>
      </c>
      <c r="L132" s="230"/>
      <c r="M132" s="230">
        <f>SUM(M133:M134)</f>
        <v>0</v>
      </c>
      <c r="N132" s="230"/>
      <c r="O132" s="230">
        <f>SUM(O133:O134)</f>
        <v>0</v>
      </c>
      <c r="P132" s="230"/>
      <c r="Q132" s="230">
        <f>SUM(Q133:Q134)</f>
        <v>0</v>
      </c>
      <c r="R132" s="230"/>
      <c r="S132" s="230"/>
      <c r="T132" s="231"/>
      <c r="U132" s="225"/>
      <c r="V132" s="225">
        <f>SUM(V133:V134)</f>
        <v>45.27</v>
      </c>
      <c r="W132" s="225"/>
      <c r="X132" s="225"/>
      <c r="AG132" t="s">
        <v>145</v>
      </c>
    </row>
    <row r="133" spans="1:60" ht="33.75" outlineLevel="1" x14ac:dyDescent="0.2">
      <c r="A133" s="232">
        <v>34</v>
      </c>
      <c r="B133" s="233" t="s">
        <v>313</v>
      </c>
      <c r="C133" s="254" t="s">
        <v>314</v>
      </c>
      <c r="D133" s="234" t="s">
        <v>315</v>
      </c>
      <c r="E133" s="235">
        <v>24.207740000000001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149</v>
      </c>
      <c r="S133" s="237" t="s">
        <v>150</v>
      </c>
      <c r="T133" s="238" t="s">
        <v>151</v>
      </c>
      <c r="U133" s="221">
        <v>1.87</v>
      </c>
      <c r="V133" s="221">
        <f>ROUND(E133*U133,2)</f>
        <v>45.27</v>
      </c>
      <c r="W133" s="221"/>
      <c r="X133" s="221" t="s">
        <v>316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6" t="s">
        <v>318</v>
      </c>
      <c r="D134" s="240"/>
      <c r="E134" s="240"/>
      <c r="F134" s="240"/>
      <c r="G134" s="240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6" t="s">
        <v>144</v>
      </c>
      <c r="B135" s="227" t="s">
        <v>93</v>
      </c>
      <c r="C135" s="253" t="s">
        <v>94</v>
      </c>
      <c r="D135" s="228"/>
      <c r="E135" s="229"/>
      <c r="F135" s="230"/>
      <c r="G135" s="230">
        <f>SUMIF(AG136:AG162,"&lt;&gt;NOR",G136:G162)</f>
        <v>0</v>
      </c>
      <c r="H135" s="230"/>
      <c r="I135" s="230">
        <f>SUM(I136:I162)</f>
        <v>0</v>
      </c>
      <c r="J135" s="230"/>
      <c r="K135" s="230">
        <f>SUM(K136:K162)</f>
        <v>0</v>
      </c>
      <c r="L135" s="230"/>
      <c r="M135" s="230">
        <f>SUM(M136:M162)</f>
        <v>0</v>
      </c>
      <c r="N135" s="230"/>
      <c r="O135" s="230">
        <f>SUM(O136:O162)</f>
        <v>0.04</v>
      </c>
      <c r="P135" s="230"/>
      <c r="Q135" s="230">
        <f>SUM(Q136:Q162)</f>
        <v>0</v>
      </c>
      <c r="R135" s="230"/>
      <c r="S135" s="230"/>
      <c r="T135" s="231"/>
      <c r="U135" s="225"/>
      <c r="V135" s="225">
        <f>SUM(V136:V162)</f>
        <v>6.21</v>
      </c>
      <c r="W135" s="225"/>
      <c r="X135" s="225"/>
      <c r="AG135" t="s">
        <v>145</v>
      </c>
    </row>
    <row r="136" spans="1:60" ht="22.5" outlineLevel="1" x14ac:dyDescent="0.2">
      <c r="A136" s="232">
        <v>35</v>
      </c>
      <c r="B136" s="233" t="s">
        <v>640</v>
      </c>
      <c r="C136" s="254" t="s">
        <v>641</v>
      </c>
      <c r="D136" s="234" t="s">
        <v>163</v>
      </c>
      <c r="E136" s="235">
        <v>2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2.8800000000000002E-3</v>
      </c>
      <c r="O136" s="237">
        <f>ROUND(E136*N136,2)</f>
        <v>0.01</v>
      </c>
      <c r="P136" s="237">
        <v>0</v>
      </c>
      <c r="Q136" s="237">
        <f>ROUND(E136*P136,2)</f>
        <v>0</v>
      </c>
      <c r="R136" s="237" t="s">
        <v>642</v>
      </c>
      <c r="S136" s="237" t="s">
        <v>150</v>
      </c>
      <c r="T136" s="238" t="s">
        <v>151</v>
      </c>
      <c r="U136" s="221">
        <v>0.32</v>
      </c>
      <c r="V136" s="221">
        <f>ROUND(E136*U136,2)</f>
        <v>0.64</v>
      </c>
      <c r="W136" s="221"/>
      <c r="X136" s="221" t="s">
        <v>152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5" t="s">
        <v>643</v>
      </c>
      <c r="D137" s="223"/>
      <c r="E137" s="224">
        <v>2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155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2">
        <v>36</v>
      </c>
      <c r="B138" s="233" t="s">
        <v>644</v>
      </c>
      <c r="C138" s="254" t="s">
        <v>645</v>
      </c>
      <c r="D138" s="234" t="s">
        <v>163</v>
      </c>
      <c r="E138" s="235">
        <v>4.07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3.0000000000000001E-5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642</v>
      </c>
      <c r="S138" s="237" t="s">
        <v>150</v>
      </c>
      <c r="T138" s="238" t="s">
        <v>151</v>
      </c>
      <c r="U138" s="221">
        <v>0.32</v>
      </c>
      <c r="V138" s="221">
        <f>ROUND(E138*U138,2)</f>
        <v>1.3</v>
      </c>
      <c r="W138" s="221"/>
      <c r="X138" s="221" t="s">
        <v>152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646</v>
      </c>
      <c r="D139" s="223"/>
      <c r="E139" s="224">
        <v>3.1339999999999999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155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5" t="s">
        <v>647</v>
      </c>
      <c r="D140" s="223"/>
      <c r="E140" s="224">
        <v>0.93600000000000005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155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32">
        <v>37</v>
      </c>
      <c r="B141" s="233" t="s">
        <v>648</v>
      </c>
      <c r="C141" s="254" t="s">
        <v>649</v>
      </c>
      <c r="D141" s="234" t="s">
        <v>148</v>
      </c>
      <c r="E141" s="235">
        <v>9.4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5.8E-4</v>
      </c>
      <c r="O141" s="237">
        <f>ROUND(E141*N141,2)</f>
        <v>0.01</v>
      </c>
      <c r="P141" s="237">
        <v>0</v>
      </c>
      <c r="Q141" s="237">
        <f>ROUND(E141*P141,2)</f>
        <v>0</v>
      </c>
      <c r="R141" s="237" t="s">
        <v>642</v>
      </c>
      <c r="S141" s="237" t="s">
        <v>150</v>
      </c>
      <c r="T141" s="238" t="s">
        <v>151</v>
      </c>
      <c r="U141" s="221">
        <v>0.19</v>
      </c>
      <c r="V141" s="221">
        <f>ROUND(E141*U141,2)</f>
        <v>1.79</v>
      </c>
      <c r="W141" s="221"/>
      <c r="X141" s="221" t="s">
        <v>152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8" t="s">
        <v>241</v>
      </c>
      <c r="D142" s="219"/>
      <c r="E142" s="220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9" t="s">
        <v>650</v>
      </c>
      <c r="D143" s="243"/>
      <c r="E143" s="243"/>
      <c r="F143" s="243"/>
      <c r="G143" s="243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165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7" t="s">
        <v>651</v>
      </c>
      <c r="D144" s="241"/>
      <c r="E144" s="241"/>
      <c r="F144" s="241"/>
      <c r="G144" s="24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193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5" t="s">
        <v>652</v>
      </c>
      <c r="D145" s="223"/>
      <c r="E145" s="224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155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5" t="s">
        <v>653</v>
      </c>
      <c r="D146" s="223"/>
      <c r="E146" s="224">
        <v>9.4</v>
      </c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155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3.75" outlineLevel="1" x14ac:dyDescent="0.2">
      <c r="A147" s="232">
        <v>38</v>
      </c>
      <c r="B147" s="233" t="s">
        <v>654</v>
      </c>
      <c r="C147" s="254" t="s">
        <v>655</v>
      </c>
      <c r="D147" s="234" t="s">
        <v>148</v>
      </c>
      <c r="E147" s="235">
        <v>9.4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7">
        <v>7.6000000000000004E-4</v>
      </c>
      <c r="O147" s="237">
        <f>ROUND(E147*N147,2)</f>
        <v>0.01</v>
      </c>
      <c r="P147" s="237">
        <v>0</v>
      </c>
      <c r="Q147" s="237">
        <f>ROUND(E147*P147,2)</f>
        <v>0</v>
      </c>
      <c r="R147" s="237" t="s">
        <v>642</v>
      </c>
      <c r="S147" s="237" t="s">
        <v>150</v>
      </c>
      <c r="T147" s="238" t="s">
        <v>151</v>
      </c>
      <c r="U147" s="221">
        <v>0.19</v>
      </c>
      <c r="V147" s="221">
        <f>ROUND(E147*U147,2)</f>
        <v>1.79</v>
      </c>
      <c r="W147" s="221"/>
      <c r="X147" s="221" t="s">
        <v>152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153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8" t="s">
        <v>241</v>
      </c>
      <c r="D148" s="219"/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165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9" t="s">
        <v>650</v>
      </c>
      <c r="D149" s="243"/>
      <c r="E149" s="243"/>
      <c r="F149" s="243"/>
      <c r="G149" s="243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7" t="s">
        <v>656</v>
      </c>
      <c r="D150" s="241"/>
      <c r="E150" s="241"/>
      <c r="F150" s="241"/>
      <c r="G150" s="24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193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5" t="s">
        <v>657</v>
      </c>
      <c r="D151" s="223"/>
      <c r="E151" s="224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5" t="s">
        <v>658</v>
      </c>
      <c r="D152" s="223"/>
      <c r="E152" s="224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155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659</v>
      </c>
      <c r="D153" s="223"/>
      <c r="E153" s="224">
        <v>9.4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155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2">
        <v>39</v>
      </c>
      <c r="B154" s="233" t="s">
        <v>660</v>
      </c>
      <c r="C154" s="254" t="s">
        <v>661</v>
      </c>
      <c r="D154" s="234" t="s">
        <v>163</v>
      </c>
      <c r="E154" s="235">
        <v>4.07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1.2999999999999999E-4</v>
      </c>
      <c r="O154" s="237">
        <f>ROUND(E154*N154,2)</f>
        <v>0</v>
      </c>
      <c r="P154" s="237">
        <v>0</v>
      </c>
      <c r="Q154" s="237">
        <f>ROUND(E154*P154,2)</f>
        <v>0</v>
      </c>
      <c r="R154" s="237" t="s">
        <v>642</v>
      </c>
      <c r="S154" s="237" t="s">
        <v>150</v>
      </c>
      <c r="T154" s="238" t="s">
        <v>151</v>
      </c>
      <c r="U154" s="221">
        <v>0.1</v>
      </c>
      <c r="V154" s="221">
        <f>ROUND(E154*U154,2)</f>
        <v>0.41</v>
      </c>
      <c r="W154" s="221"/>
      <c r="X154" s="221" t="s">
        <v>152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662</v>
      </c>
      <c r="D155" s="223"/>
      <c r="E155" s="224">
        <v>4.07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155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32">
        <v>40</v>
      </c>
      <c r="B156" s="233" t="s">
        <v>663</v>
      </c>
      <c r="C156" s="254" t="s">
        <v>664</v>
      </c>
      <c r="D156" s="234" t="s">
        <v>163</v>
      </c>
      <c r="E156" s="235">
        <v>4.07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0</v>
      </c>
      <c r="O156" s="237">
        <f>ROUND(E156*N156,2)</f>
        <v>0</v>
      </c>
      <c r="P156" s="237">
        <v>0</v>
      </c>
      <c r="Q156" s="237">
        <f>ROUND(E156*P156,2)</f>
        <v>0</v>
      </c>
      <c r="R156" s="237" t="s">
        <v>642</v>
      </c>
      <c r="S156" s="237" t="s">
        <v>150</v>
      </c>
      <c r="T156" s="238" t="s">
        <v>151</v>
      </c>
      <c r="U156" s="221">
        <v>7.0000000000000007E-2</v>
      </c>
      <c r="V156" s="221">
        <f>ROUND(E156*U156,2)</f>
        <v>0.28000000000000003</v>
      </c>
      <c r="W156" s="221"/>
      <c r="X156" s="221" t="s">
        <v>152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662</v>
      </c>
      <c r="D157" s="223"/>
      <c r="E157" s="224">
        <v>4.07</v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155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2">
        <v>41</v>
      </c>
      <c r="B158" s="233" t="s">
        <v>665</v>
      </c>
      <c r="C158" s="254" t="s">
        <v>666</v>
      </c>
      <c r="D158" s="234" t="s">
        <v>163</v>
      </c>
      <c r="E158" s="235">
        <v>4.6805000000000003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7">
        <v>3.2000000000000002E-3</v>
      </c>
      <c r="O158" s="237">
        <f>ROUND(E158*N158,2)</f>
        <v>0.01</v>
      </c>
      <c r="P158" s="237">
        <v>0</v>
      </c>
      <c r="Q158" s="237">
        <f>ROUND(E158*P158,2)</f>
        <v>0</v>
      </c>
      <c r="R158" s="237" t="s">
        <v>576</v>
      </c>
      <c r="S158" s="237" t="s">
        <v>150</v>
      </c>
      <c r="T158" s="238" t="s">
        <v>151</v>
      </c>
      <c r="U158" s="221">
        <v>0</v>
      </c>
      <c r="V158" s="221">
        <f>ROUND(E158*U158,2)</f>
        <v>0</v>
      </c>
      <c r="W158" s="221"/>
      <c r="X158" s="221" t="s">
        <v>577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578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5" t="s">
        <v>667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155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5" t="s">
        <v>668</v>
      </c>
      <c r="D160" s="223"/>
      <c r="E160" s="224">
        <v>4.6805000000000003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155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>
        <v>42</v>
      </c>
      <c r="B161" s="218" t="s">
        <v>669</v>
      </c>
      <c r="C161" s="258" t="s">
        <v>670</v>
      </c>
      <c r="D161" s="219" t="s">
        <v>0</v>
      </c>
      <c r="E161" s="242"/>
      <c r="F161" s="222"/>
      <c r="G161" s="221">
        <f>ROUND(E161*F161,2)</f>
        <v>0</v>
      </c>
      <c r="H161" s="222"/>
      <c r="I161" s="221">
        <f>ROUND(E161*H161,2)</f>
        <v>0</v>
      </c>
      <c r="J161" s="222"/>
      <c r="K161" s="221">
        <f>ROUND(E161*J161,2)</f>
        <v>0</v>
      </c>
      <c r="L161" s="221">
        <v>21</v>
      </c>
      <c r="M161" s="221">
        <f>G161*(1+L161/100)</f>
        <v>0</v>
      </c>
      <c r="N161" s="221">
        <v>0</v>
      </c>
      <c r="O161" s="221">
        <f>ROUND(E161*N161,2)</f>
        <v>0</v>
      </c>
      <c r="P161" s="221">
        <v>0</v>
      </c>
      <c r="Q161" s="221">
        <f>ROUND(E161*P161,2)</f>
        <v>0</v>
      </c>
      <c r="R161" s="221" t="s">
        <v>642</v>
      </c>
      <c r="S161" s="221" t="s">
        <v>150</v>
      </c>
      <c r="T161" s="221" t="s">
        <v>151</v>
      </c>
      <c r="U161" s="221">
        <v>0</v>
      </c>
      <c r="V161" s="221">
        <f>ROUND(E161*U161,2)</f>
        <v>0</v>
      </c>
      <c r="W161" s="221"/>
      <c r="X161" s="221" t="s">
        <v>316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9" t="s">
        <v>361</v>
      </c>
      <c r="D162" s="243"/>
      <c r="E162" s="243"/>
      <c r="F162" s="243"/>
      <c r="G162" s="243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">
      <c r="A163" s="226" t="s">
        <v>144</v>
      </c>
      <c r="B163" s="227" t="s">
        <v>97</v>
      </c>
      <c r="C163" s="253" t="s">
        <v>98</v>
      </c>
      <c r="D163" s="228"/>
      <c r="E163" s="229"/>
      <c r="F163" s="230"/>
      <c r="G163" s="230">
        <f>SUMIF(AG164:AG173,"&lt;&gt;NOR",G164:G173)</f>
        <v>0</v>
      </c>
      <c r="H163" s="230"/>
      <c r="I163" s="230">
        <f>SUM(I164:I173)</f>
        <v>0</v>
      </c>
      <c r="J163" s="230"/>
      <c r="K163" s="230">
        <f>SUM(K164:K173)</f>
        <v>0</v>
      </c>
      <c r="L163" s="230"/>
      <c r="M163" s="230">
        <f>SUM(M164:M173)</f>
        <v>0</v>
      </c>
      <c r="N163" s="230"/>
      <c r="O163" s="230">
        <f>SUM(O164:O173)</f>
        <v>0.02</v>
      </c>
      <c r="P163" s="230"/>
      <c r="Q163" s="230">
        <f>SUM(Q164:Q173)</f>
        <v>0.02</v>
      </c>
      <c r="R163" s="230"/>
      <c r="S163" s="230"/>
      <c r="T163" s="231"/>
      <c r="U163" s="225"/>
      <c r="V163" s="225">
        <f>SUM(V164:V173)</f>
        <v>5.2299999999999995</v>
      </c>
      <c r="W163" s="225"/>
      <c r="X163" s="225"/>
      <c r="AG163" t="s">
        <v>145</v>
      </c>
    </row>
    <row r="164" spans="1:60" ht="22.5" outlineLevel="1" x14ac:dyDescent="0.2">
      <c r="A164" s="232">
        <v>43</v>
      </c>
      <c r="B164" s="233" t="s">
        <v>671</v>
      </c>
      <c r="C164" s="254" t="s">
        <v>672</v>
      </c>
      <c r="D164" s="234" t="s">
        <v>148</v>
      </c>
      <c r="E164" s="235">
        <v>9.2200000000000006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2.3900000000000002E-3</v>
      </c>
      <c r="O164" s="237">
        <f>ROUND(E164*N164,2)</f>
        <v>0.02</v>
      </c>
      <c r="P164" s="237">
        <v>0</v>
      </c>
      <c r="Q164" s="237">
        <f>ROUND(E164*P164,2)</f>
        <v>0</v>
      </c>
      <c r="R164" s="237" t="s">
        <v>321</v>
      </c>
      <c r="S164" s="237" t="s">
        <v>150</v>
      </c>
      <c r="T164" s="238" t="s">
        <v>151</v>
      </c>
      <c r="U164" s="221">
        <v>0.39</v>
      </c>
      <c r="V164" s="221">
        <f>ROUND(E164*U164,2)</f>
        <v>3.6</v>
      </c>
      <c r="W164" s="221"/>
      <c r="X164" s="221" t="s">
        <v>152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153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6" t="s">
        <v>322</v>
      </c>
      <c r="D165" s="240"/>
      <c r="E165" s="240"/>
      <c r="F165" s="240"/>
      <c r="G165" s="240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165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5" t="s">
        <v>673</v>
      </c>
      <c r="D166" s="223"/>
      <c r="E166" s="224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155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5" t="s">
        <v>674</v>
      </c>
      <c r="D167" s="223"/>
      <c r="E167" s="224">
        <v>9.2200000000000006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2">
        <v>44</v>
      </c>
      <c r="B168" s="233" t="s">
        <v>675</v>
      </c>
      <c r="C168" s="254" t="s">
        <v>676</v>
      </c>
      <c r="D168" s="234" t="s">
        <v>148</v>
      </c>
      <c r="E168" s="235">
        <v>9.2200000000000006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</v>
      </c>
      <c r="O168" s="237">
        <f>ROUND(E168*N168,2)</f>
        <v>0</v>
      </c>
      <c r="P168" s="237">
        <v>2.3E-3</v>
      </c>
      <c r="Q168" s="237">
        <f>ROUND(E168*P168,2)</f>
        <v>0.02</v>
      </c>
      <c r="R168" s="237" t="s">
        <v>321</v>
      </c>
      <c r="S168" s="237" t="s">
        <v>150</v>
      </c>
      <c r="T168" s="238" t="s">
        <v>151</v>
      </c>
      <c r="U168" s="221">
        <v>0.10349999999999999</v>
      </c>
      <c r="V168" s="221">
        <f>ROUND(E168*U168,2)</f>
        <v>0.95</v>
      </c>
      <c r="W168" s="221"/>
      <c r="X168" s="221" t="s">
        <v>152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5" t="s">
        <v>677</v>
      </c>
      <c r="D169" s="223"/>
      <c r="E169" s="224">
        <v>9.2200000000000006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155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32">
        <v>45</v>
      </c>
      <c r="B170" s="233" t="s">
        <v>678</v>
      </c>
      <c r="C170" s="254" t="s">
        <v>679</v>
      </c>
      <c r="D170" s="234" t="s">
        <v>278</v>
      </c>
      <c r="E170" s="235">
        <v>2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1.5399999999999999E-3</v>
      </c>
      <c r="O170" s="237">
        <f>ROUND(E170*N170,2)</f>
        <v>0</v>
      </c>
      <c r="P170" s="237">
        <v>0</v>
      </c>
      <c r="Q170" s="237">
        <f>ROUND(E170*P170,2)</f>
        <v>0</v>
      </c>
      <c r="R170" s="237"/>
      <c r="S170" s="237" t="s">
        <v>230</v>
      </c>
      <c r="T170" s="238" t="s">
        <v>231</v>
      </c>
      <c r="U170" s="221">
        <v>0.34</v>
      </c>
      <c r="V170" s="221">
        <f>ROUND(E170*U170,2)</f>
        <v>0.68</v>
      </c>
      <c r="W170" s="221"/>
      <c r="X170" s="221" t="s">
        <v>152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153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5" t="s">
        <v>680</v>
      </c>
      <c r="D171" s="223"/>
      <c r="E171" s="224">
        <v>2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>
        <v>46</v>
      </c>
      <c r="B172" s="218" t="s">
        <v>359</v>
      </c>
      <c r="C172" s="258" t="s">
        <v>360</v>
      </c>
      <c r="D172" s="219" t="s">
        <v>0</v>
      </c>
      <c r="E172" s="242"/>
      <c r="F172" s="222"/>
      <c r="G172" s="221">
        <f>ROUND(E172*F172,2)</f>
        <v>0</v>
      </c>
      <c r="H172" s="222"/>
      <c r="I172" s="221">
        <f>ROUND(E172*H172,2)</f>
        <v>0</v>
      </c>
      <c r="J172" s="222"/>
      <c r="K172" s="221">
        <f>ROUND(E172*J172,2)</f>
        <v>0</v>
      </c>
      <c r="L172" s="221">
        <v>21</v>
      </c>
      <c r="M172" s="221">
        <f>G172*(1+L172/100)</f>
        <v>0</v>
      </c>
      <c r="N172" s="221">
        <v>0</v>
      </c>
      <c r="O172" s="221">
        <f>ROUND(E172*N172,2)</f>
        <v>0</v>
      </c>
      <c r="P172" s="221">
        <v>0</v>
      </c>
      <c r="Q172" s="221">
        <f>ROUND(E172*P172,2)</f>
        <v>0</v>
      </c>
      <c r="R172" s="221" t="s">
        <v>321</v>
      </c>
      <c r="S172" s="221" t="s">
        <v>150</v>
      </c>
      <c r="T172" s="221" t="s">
        <v>151</v>
      </c>
      <c r="U172" s="221">
        <v>0</v>
      </c>
      <c r="V172" s="221">
        <f>ROUND(E172*U172,2)</f>
        <v>0</v>
      </c>
      <c r="W172" s="221"/>
      <c r="X172" s="221" t="s">
        <v>316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9" t="s">
        <v>361</v>
      </c>
      <c r="D173" s="243"/>
      <c r="E173" s="243"/>
      <c r="F173" s="243"/>
      <c r="G173" s="243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26" t="s">
        <v>144</v>
      </c>
      <c r="B174" s="227" t="s">
        <v>99</v>
      </c>
      <c r="C174" s="253" t="s">
        <v>100</v>
      </c>
      <c r="D174" s="228"/>
      <c r="E174" s="229"/>
      <c r="F174" s="230"/>
      <c r="G174" s="230">
        <f>SUMIF(AG175:AG182,"&lt;&gt;NOR",G175:G182)</f>
        <v>0</v>
      </c>
      <c r="H174" s="230"/>
      <c r="I174" s="230">
        <f>SUM(I175:I182)</f>
        <v>0</v>
      </c>
      <c r="J174" s="230"/>
      <c r="K174" s="230">
        <f>SUM(K175:K182)</f>
        <v>0</v>
      </c>
      <c r="L174" s="230"/>
      <c r="M174" s="230">
        <f>SUM(M175:M182)</f>
        <v>0</v>
      </c>
      <c r="N174" s="230"/>
      <c r="O174" s="230">
        <f>SUM(O175:O182)</f>
        <v>0.21</v>
      </c>
      <c r="P174" s="230"/>
      <c r="Q174" s="230">
        <f>SUM(Q175:Q182)</f>
        <v>0.23</v>
      </c>
      <c r="R174" s="230"/>
      <c r="S174" s="230"/>
      <c r="T174" s="231"/>
      <c r="U174" s="225"/>
      <c r="V174" s="225">
        <f>SUM(V175:V182)</f>
        <v>5.8900000000000006</v>
      </c>
      <c r="W174" s="225"/>
      <c r="X174" s="225"/>
      <c r="AG174" t="s">
        <v>145</v>
      </c>
    </row>
    <row r="175" spans="1:60" outlineLevel="1" x14ac:dyDescent="0.2">
      <c r="A175" s="232">
        <v>47</v>
      </c>
      <c r="B175" s="233" t="s">
        <v>681</v>
      </c>
      <c r="C175" s="254" t="s">
        <v>682</v>
      </c>
      <c r="D175" s="234" t="s">
        <v>148</v>
      </c>
      <c r="E175" s="235">
        <v>14.6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7">
        <v>1.4500000000000001E-2</v>
      </c>
      <c r="O175" s="237">
        <f>ROUND(E175*N175,2)</f>
        <v>0.21</v>
      </c>
      <c r="P175" s="237">
        <v>0</v>
      </c>
      <c r="Q175" s="237">
        <f>ROUND(E175*P175,2)</f>
        <v>0</v>
      </c>
      <c r="R175" s="237" t="s">
        <v>683</v>
      </c>
      <c r="S175" s="237" t="s">
        <v>150</v>
      </c>
      <c r="T175" s="238" t="s">
        <v>684</v>
      </c>
      <c r="U175" s="221">
        <v>0.28000000000000003</v>
      </c>
      <c r="V175" s="221">
        <f>ROUND(E175*U175,2)</f>
        <v>4.09</v>
      </c>
      <c r="W175" s="221"/>
      <c r="X175" s="221" t="s">
        <v>152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6" t="s">
        <v>685</v>
      </c>
      <c r="D176" s="240"/>
      <c r="E176" s="240"/>
      <c r="F176" s="240"/>
      <c r="G176" s="240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165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5" t="s">
        <v>686</v>
      </c>
      <c r="D177" s="223"/>
      <c r="E177" s="224">
        <v>14.6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155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2">
        <v>48</v>
      </c>
      <c r="B178" s="233" t="s">
        <v>687</v>
      </c>
      <c r="C178" s="254" t="s">
        <v>688</v>
      </c>
      <c r="D178" s="234" t="s">
        <v>148</v>
      </c>
      <c r="E178" s="235">
        <v>14.6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1.6E-2</v>
      </c>
      <c r="Q178" s="237">
        <f>ROUND(E178*P178,2)</f>
        <v>0.23</v>
      </c>
      <c r="R178" s="237" t="s">
        <v>683</v>
      </c>
      <c r="S178" s="237" t="s">
        <v>150</v>
      </c>
      <c r="T178" s="238" t="s">
        <v>684</v>
      </c>
      <c r="U178" s="221">
        <v>0.09</v>
      </c>
      <c r="V178" s="221">
        <f>ROUND(E178*U178,2)</f>
        <v>1.31</v>
      </c>
      <c r="W178" s="221"/>
      <c r="X178" s="221" t="s">
        <v>152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689</v>
      </c>
      <c r="D179" s="223"/>
      <c r="E179" s="224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5" t="s">
        <v>690</v>
      </c>
      <c r="D180" s="223"/>
      <c r="E180" s="224">
        <v>14.6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155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2">
        <v>49</v>
      </c>
      <c r="B181" s="233" t="s">
        <v>691</v>
      </c>
      <c r="C181" s="254" t="s">
        <v>692</v>
      </c>
      <c r="D181" s="234" t="s">
        <v>315</v>
      </c>
      <c r="E181" s="235">
        <v>0.2117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7">
        <v>0</v>
      </c>
      <c r="O181" s="237">
        <f>ROUND(E181*N181,2)</f>
        <v>0</v>
      </c>
      <c r="P181" s="237">
        <v>0</v>
      </c>
      <c r="Q181" s="237">
        <f>ROUND(E181*P181,2)</f>
        <v>0</v>
      </c>
      <c r="R181" s="237" t="s">
        <v>683</v>
      </c>
      <c r="S181" s="237" t="s">
        <v>150</v>
      </c>
      <c r="T181" s="238" t="s">
        <v>684</v>
      </c>
      <c r="U181" s="221">
        <v>2.3290000000000002</v>
      </c>
      <c r="V181" s="221">
        <f>ROUND(E181*U181,2)</f>
        <v>0.49</v>
      </c>
      <c r="W181" s="221"/>
      <c r="X181" s="221" t="s">
        <v>316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317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6" t="s">
        <v>361</v>
      </c>
      <c r="D182" s="240"/>
      <c r="E182" s="240"/>
      <c r="F182" s="240"/>
      <c r="G182" s="240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26" t="s">
        <v>144</v>
      </c>
      <c r="B183" s="227" t="s">
        <v>101</v>
      </c>
      <c r="C183" s="253" t="s">
        <v>102</v>
      </c>
      <c r="D183" s="228"/>
      <c r="E183" s="229"/>
      <c r="F183" s="230"/>
      <c r="G183" s="230">
        <f>SUMIF(AG184:AG185,"&lt;&gt;NOR",G184:G185)</f>
        <v>0</v>
      </c>
      <c r="H183" s="230"/>
      <c r="I183" s="230">
        <f>SUM(I184:I185)</f>
        <v>0</v>
      </c>
      <c r="J183" s="230"/>
      <c r="K183" s="230">
        <f>SUM(K184:K185)</f>
        <v>0</v>
      </c>
      <c r="L183" s="230"/>
      <c r="M183" s="230">
        <f>SUM(M184:M185)</f>
        <v>0</v>
      </c>
      <c r="N183" s="230"/>
      <c r="O183" s="230">
        <f>SUM(O184:O185)</f>
        <v>0</v>
      </c>
      <c r="P183" s="230"/>
      <c r="Q183" s="230">
        <f>SUM(Q184:Q185)</f>
        <v>0</v>
      </c>
      <c r="R183" s="230"/>
      <c r="S183" s="230"/>
      <c r="T183" s="231"/>
      <c r="U183" s="225"/>
      <c r="V183" s="225">
        <f>SUM(V184:V185)</f>
        <v>0</v>
      </c>
      <c r="W183" s="225"/>
      <c r="X183" s="225"/>
      <c r="AG183" t="s">
        <v>145</v>
      </c>
    </row>
    <row r="184" spans="1:60" ht="22.5" outlineLevel="1" x14ac:dyDescent="0.2">
      <c r="A184" s="232">
        <v>50</v>
      </c>
      <c r="B184" s="233" t="s">
        <v>693</v>
      </c>
      <c r="C184" s="254" t="s">
        <v>694</v>
      </c>
      <c r="D184" s="234" t="s">
        <v>368</v>
      </c>
      <c r="E184" s="235">
        <v>1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230</v>
      </c>
      <c r="T184" s="238" t="s">
        <v>231</v>
      </c>
      <c r="U184" s="221">
        <v>0</v>
      </c>
      <c r="V184" s="221">
        <f>ROUND(E184*U184,2)</f>
        <v>0</v>
      </c>
      <c r="W184" s="221"/>
      <c r="X184" s="221" t="s">
        <v>152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153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5" t="s">
        <v>695</v>
      </c>
      <c r="D185" s="223"/>
      <c r="E185" s="224">
        <v>1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155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6" t="s">
        <v>144</v>
      </c>
      <c r="B186" s="227" t="s">
        <v>105</v>
      </c>
      <c r="C186" s="253" t="s">
        <v>106</v>
      </c>
      <c r="D186" s="228"/>
      <c r="E186" s="229"/>
      <c r="F186" s="230"/>
      <c r="G186" s="230">
        <f>SUMIF(AG187:AG191,"&lt;&gt;NOR",G187:G191)</f>
        <v>0</v>
      </c>
      <c r="H186" s="230"/>
      <c r="I186" s="230">
        <f>SUM(I187:I191)</f>
        <v>0</v>
      </c>
      <c r="J186" s="230"/>
      <c r="K186" s="230">
        <f>SUM(K187:K191)</f>
        <v>0</v>
      </c>
      <c r="L186" s="230"/>
      <c r="M186" s="230">
        <f>SUM(M187:M191)</f>
        <v>0</v>
      </c>
      <c r="N186" s="230"/>
      <c r="O186" s="230">
        <f>SUM(O187:O191)</f>
        <v>0</v>
      </c>
      <c r="P186" s="230"/>
      <c r="Q186" s="230">
        <f>SUM(Q187:Q191)</f>
        <v>0</v>
      </c>
      <c r="R186" s="230"/>
      <c r="S186" s="230"/>
      <c r="T186" s="231"/>
      <c r="U186" s="225"/>
      <c r="V186" s="225">
        <f>SUM(V187:V191)</f>
        <v>0.47</v>
      </c>
      <c r="W186" s="225"/>
      <c r="X186" s="225"/>
      <c r="AG186" t="s">
        <v>145</v>
      </c>
    </row>
    <row r="187" spans="1:60" outlineLevel="1" x14ac:dyDescent="0.2">
      <c r="A187" s="232">
        <v>51</v>
      </c>
      <c r="B187" s="233" t="s">
        <v>696</v>
      </c>
      <c r="C187" s="254" t="s">
        <v>697</v>
      </c>
      <c r="D187" s="234" t="s">
        <v>148</v>
      </c>
      <c r="E187" s="235">
        <v>9.4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7" t="s">
        <v>698</v>
      </c>
      <c r="S187" s="237" t="s">
        <v>150</v>
      </c>
      <c r="T187" s="238" t="s">
        <v>151</v>
      </c>
      <c r="U187" s="221">
        <v>0.05</v>
      </c>
      <c r="V187" s="221">
        <f>ROUND(E187*U187,2)</f>
        <v>0.47</v>
      </c>
      <c r="W187" s="221"/>
      <c r="X187" s="221" t="s">
        <v>152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153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5" t="s">
        <v>699</v>
      </c>
      <c r="D188" s="223"/>
      <c r="E188" s="224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155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5" t="s">
        <v>659</v>
      </c>
      <c r="D189" s="223"/>
      <c r="E189" s="224">
        <v>9.4</v>
      </c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155</v>
      </c>
      <c r="AH189" s="210">
        <v>5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>
        <v>52</v>
      </c>
      <c r="B190" s="218" t="s">
        <v>700</v>
      </c>
      <c r="C190" s="258" t="s">
        <v>701</v>
      </c>
      <c r="D190" s="219" t="s">
        <v>0</v>
      </c>
      <c r="E190" s="242"/>
      <c r="F190" s="222"/>
      <c r="G190" s="221">
        <f>ROUND(E190*F190,2)</f>
        <v>0</v>
      </c>
      <c r="H190" s="222"/>
      <c r="I190" s="221">
        <f>ROUND(E190*H190,2)</f>
        <v>0</v>
      </c>
      <c r="J190" s="222"/>
      <c r="K190" s="221">
        <f>ROUND(E190*J190,2)</f>
        <v>0</v>
      </c>
      <c r="L190" s="221">
        <v>21</v>
      </c>
      <c r="M190" s="221">
        <f>G190*(1+L190/100)</f>
        <v>0</v>
      </c>
      <c r="N190" s="221">
        <v>0</v>
      </c>
      <c r="O190" s="221">
        <f>ROUND(E190*N190,2)</f>
        <v>0</v>
      </c>
      <c r="P190" s="221">
        <v>0</v>
      </c>
      <c r="Q190" s="221">
        <f>ROUND(E190*P190,2)</f>
        <v>0</v>
      </c>
      <c r="R190" s="221" t="s">
        <v>698</v>
      </c>
      <c r="S190" s="221" t="s">
        <v>150</v>
      </c>
      <c r="T190" s="221" t="s">
        <v>151</v>
      </c>
      <c r="U190" s="221">
        <v>0</v>
      </c>
      <c r="V190" s="221">
        <f>ROUND(E190*U190,2)</f>
        <v>0</v>
      </c>
      <c r="W190" s="221"/>
      <c r="X190" s="221" t="s">
        <v>316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9" t="s">
        <v>361</v>
      </c>
      <c r="D191" s="243"/>
      <c r="E191" s="243"/>
      <c r="F191" s="243"/>
      <c r="G191" s="243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6" t="s">
        <v>144</v>
      </c>
      <c r="B192" s="227" t="s">
        <v>107</v>
      </c>
      <c r="C192" s="253" t="s">
        <v>108</v>
      </c>
      <c r="D192" s="228"/>
      <c r="E192" s="229"/>
      <c r="F192" s="230"/>
      <c r="G192" s="230">
        <f>SUMIF(AG193:AG199,"&lt;&gt;NOR",G193:G199)</f>
        <v>0</v>
      </c>
      <c r="H192" s="230"/>
      <c r="I192" s="230">
        <f>SUM(I193:I199)</f>
        <v>0</v>
      </c>
      <c r="J192" s="230"/>
      <c r="K192" s="230">
        <f>SUM(K193:K199)</f>
        <v>0</v>
      </c>
      <c r="L192" s="230"/>
      <c r="M192" s="230">
        <f>SUM(M193:M199)</f>
        <v>0</v>
      </c>
      <c r="N192" s="230"/>
      <c r="O192" s="230">
        <f>SUM(O193:O199)</f>
        <v>0</v>
      </c>
      <c r="P192" s="230"/>
      <c r="Q192" s="230">
        <f>SUM(Q193:Q199)</f>
        <v>0</v>
      </c>
      <c r="R192" s="230"/>
      <c r="S192" s="230"/>
      <c r="T192" s="231"/>
      <c r="U192" s="225"/>
      <c r="V192" s="225">
        <f>SUM(V193:V199)</f>
        <v>4.45</v>
      </c>
      <c r="W192" s="225"/>
      <c r="X192" s="225"/>
      <c r="AG192" t="s">
        <v>145</v>
      </c>
    </row>
    <row r="193" spans="1:60" ht="22.5" outlineLevel="1" x14ac:dyDescent="0.2">
      <c r="A193" s="232">
        <v>53</v>
      </c>
      <c r="B193" s="233" t="s">
        <v>385</v>
      </c>
      <c r="C193" s="254" t="s">
        <v>386</v>
      </c>
      <c r="D193" s="234" t="s">
        <v>163</v>
      </c>
      <c r="E193" s="235">
        <v>7.8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3.1E-4</v>
      </c>
      <c r="O193" s="237">
        <f>ROUND(E193*N193,2)</f>
        <v>0</v>
      </c>
      <c r="P193" s="237">
        <v>0</v>
      </c>
      <c r="Q193" s="237">
        <f>ROUND(E193*P193,2)</f>
        <v>0</v>
      </c>
      <c r="R193" s="237" t="s">
        <v>387</v>
      </c>
      <c r="S193" s="237" t="s">
        <v>150</v>
      </c>
      <c r="T193" s="238" t="s">
        <v>151</v>
      </c>
      <c r="U193" s="221">
        <v>0.37</v>
      </c>
      <c r="V193" s="221">
        <f>ROUND(E193*U193,2)</f>
        <v>2.89</v>
      </c>
      <c r="W193" s="221"/>
      <c r="X193" s="221" t="s">
        <v>152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5" t="s">
        <v>702</v>
      </c>
      <c r="D194" s="223"/>
      <c r="E194" s="224">
        <v>7.8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32">
        <v>54</v>
      </c>
      <c r="B195" s="233" t="s">
        <v>391</v>
      </c>
      <c r="C195" s="254" t="s">
        <v>392</v>
      </c>
      <c r="D195" s="234" t="s">
        <v>163</v>
      </c>
      <c r="E195" s="235">
        <v>7.8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7">
        <v>4.2000000000000002E-4</v>
      </c>
      <c r="O195" s="237">
        <f>ROUND(E195*N195,2)</f>
        <v>0</v>
      </c>
      <c r="P195" s="237">
        <v>0</v>
      </c>
      <c r="Q195" s="237">
        <f>ROUND(E195*P195,2)</f>
        <v>0</v>
      </c>
      <c r="R195" s="237" t="s">
        <v>387</v>
      </c>
      <c r="S195" s="237" t="s">
        <v>150</v>
      </c>
      <c r="T195" s="238" t="s">
        <v>151</v>
      </c>
      <c r="U195" s="221">
        <v>0.2</v>
      </c>
      <c r="V195" s="221">
        <f>ROUND(E195*U195,2)</f>
        <v>1.56</v>
      </c>
      <c r="W195" s="221"/>
      <c r="X195" s="221" t="s">
        <v>152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153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6" t="s">
        <v>393</v>
      </c>
      <c r="D196" s="240"/>
      <c r="E196" s="240"/>
      <c r="F196" s="240"/>
      <c r="G196" s="240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5" t="s">
        <v>394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155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5" t="s">
        <v>703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155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5" t="s">
        <v>704</v>
      </c>
      <c r="D199" s="223"/>
      <c r="E199" s="224">
        <v>7.8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155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6" t="s">
        <v>144</v>
      </c>
      <c r="B200" s="227" t="s">
        <v>109</v>
      </c>
      <c r="C200" s="253" t="s">
        <v>110</v>
      </c>
      <c r="D200" s="228"/>
      <c r="E200" s="229"/>
      <c r="F200" s="230"/>
      <c r="G200" s="230">
        <f>SUMIF(AG201:AG209,"&lt;&gt;NOR",G201:G209)</f>
        <v>0</v>
      </c>
      <c r="H200" s="230"/>
      <c r="I200" s="230">
        <f>SUM(I201:I209)</f>
        <v>0</v>
      </c>
      <c r="J200" s="230"/>
      <c r="K200" s="230">
        <f>SUM(K201:K209)</f>
        <v>0</v>
      </c>
      <c r="L200" s="230"/>
      <c r="M200" s="230">
        <f>SUM(M201:M209)</f>
        <v>0</v>
      </c>
      <c r="N200" s="230"/>
      <c r="O200" s="230">
        <f>SUM(O201:O209)</f>
        <v>0</v>
      </c>
      <c r="P200" s="230"/>
      <c r="Q200" s="230">
        <f>SUM(Q201:Q209)</f>
        <v>0</v>
      </c>
      <c r="R200" s="230"/>
      <c r="S200" s="230"/>
      <c r="T200" s="231"/>
      <c r="U200" s="225"/>
      <c r="V200" s="225">
        <f>SUM(V201:V209)</f>
        <v>0.14000000000000001</v>
      </c>
      <c r="W200" s="225"/>
      <c r="X200" s="225"/>
      <c r="AG200" t="s">
        <v>145</v>
      </c>
    </row>
    <row r="201" spans="1:60" outlineLevel="1" x14ac:dyDescent="0.2">
      <c r="A201" s="232">
        <v>55</v>
      </c>
      <c r="B201" s="233" t="s">
        <v>397</v>
      </c>
      <c r="C201" s="254" t="s">
        <v>398</v>
      </c>
      <c r="D201" s="234" t="s">
        <v>163</v>
      </c>
      <c r="E201" s="235">
        <v>0.42480000000000001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21</v>
      </c>
      <c r="M201" s="237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7" t="s">
        <v>399</v>
      </c>
      <c r="S201" s="237" t="s">
        <v>150</v>
      </c>
      <c r="T201" s="238" t="s">
        <v>151</v>
      </c>
      <c r="U201" s="221">
        <v>7.2499999999999995E-2</v>
      </c>
      <c r="V201" s="221">
        <f>ROUND(E201*U201,2)</f>
        <v>0.03</v>
      </c>
      <c r="W201" s="221"/>
      <c r="X201" s="221" t="s">
        <v>152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153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5" t="s">
        <v>221</v>
      </c>
      <c r="D202" s="223"/>
      <c r="E202" s="224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155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5" t="s">
        <v>705</v>
      </c>
      <c r="D203" s="223"/>
      <c r="E203" s="224">
        <v>0.42480000000000001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155</v>
      </c>
      <c r="AH203" s="210">
        <v>5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2">
        <v>56</v>
      </c>
      <c r="B204" s="233" t="s">
        <v>401</v>
      </c>
      <c r="C204" s="254" t="s">
        <v>402</v>
      </c>
      <c r="D204" s="234" t="s">
        <v>163</v>
      </c>
      <c r="E204" s="235">
        <v>0.84960000000000002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37">
        <v>6.9999999999999994E-5</v>
      </c>
      <c r="O204" s="237">
        <f>ROUND(E204*N204,2)</f>
        <v>0</v>
      </c>
      <c r="P204" s="237">
        <v>0</v>
      </c>
      <c r="Q204" s="237">
        <f>ROUND(E204*P204,2)</f>
        <v>0</v>
      </c>
      <c r="R204" s="237" t="s">
        <v>399</v>
      </c>
      <c r="S204" s="237" t="s">
        <v>150</v>
      </c>
      <c r="T204" s="238" t="s">
        <v>151</v>
      </c>
      <c r="U204" s="221">
        <v>3.2480000000000002E-2</v>
      </c>
      <c r="V204" s="221">
        <f>ROUND(E204*U204,2)</f>
        <v>0.03</v>
      </c>
      <c r="W204" s="221"/>
      <c r="X204" s="221" t="s">
        <v>152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153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5" t="s">
        <v>300</v>
      </c>
      <c r="D205" s="223"/>
      <c r="E205" s="224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155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5" t="s">
        <v>638</v>
      </c>
      <c r="D206" s="223"/>
      <c r="E206" s="224">
        <v>0.84960000000000002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155</v>
      </c>
      <c r="AH206" s="210">
        <v>5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2">
        <v>57</v>
      </c>
      <c r="B207" s="233" t="s">
        <v>403</v>
      </c>
      <c r="C207" s="254" t="s">
        <v>404</v>
      </c>
      <c r="D207" s="234" t="s">
        <v>163</v>
      </c>
      <c r="E207" s="235">
        <v>0.84960000000000002</v>
      </c>
      <c r="F207" s="236"/>
      <c r="G207" s="237">
        <f>ROUND(E207*F207,2)</f>
        <v>0</v>
      </c>
      <c r="H207" s="236"/>
      <c r="I207" s="237">
        <f>ROUND(E207*H207,2)</f>
        <v>0</v>
      </c>
      <c r="J207" s="236"/>
      <c r="K207" s="237">
        <f>ROUND(E207*J207,2)</f>
        <v>0</v>
      </c>
      <c r="L207" s="237">
        <v>21</v>
      </c>
      <c r="M207" s="237">
        <f>G207*(1+L207/100)</f>
        <v>0</v>
      </c>
      <c r="N207" s="237">
        <v>2.9E-4</v>
      </c>
      <c r="O207" s="237">
        <f>ROUND(E207*N207,2)</f>
        <v>0</v>
      </c>
      <c r="P207" s="237">
        <v>0</v>
      </c>
      <c r="Q207" s="237">
        <f>ROUND(E207*P207,2)</f>
        <v>0</v>
      </c>
      <c r="R207" s="237" t="s">
        <v>399</v>
      </c>
      <c r="S207" s="237" t="s">
        <v>150</v>
      </c>
      <c r="T207" s="238" t="s">
        <v>151</v>
      </c>
      <c r="U207" s="221">
        <v>0.1</v>
      </c>
      <c r="V207" s="221">
        <f>ROUND(E207*U207,2)</f>
        <v>0.08</v>
      </c>
      <c r="W207" s="221"/>
      <c r="X207" s="221" t="s">
        <v>152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153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5" t="s">
        <v>300</v>
      </c>
      <c r="D208" s="223"/>
      <c r="E208" s="224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155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5" t="s">
        <v>638</v>
      </c>
      <c r="D209" s="223"/>
      <c r="E209" s="224">
        <v>0.84960000000000002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155</v>
      </c>
      <c r="AH209" s="210">
        <v>5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6" t="s">
        <v>144</v>
      </c>
      <c r="B210" s="227" t="s">
        <v>113</v>
      </c>
      <c r="C210" s="253" t="s">
        <v>114</v>
      </c>
      <c r="D210" s="228"/>
      <c r="E210" s="229"/>
      <c r="F210" s="230"/>
      <c r="G210" s="230">
        <f>SUMIF(AG211:AG221,"&lt;&gt;NOR",G211:G221)</f>
        <v>0</v>
      </c>
      <c r="H210" s="230"/>
      <c r="I210" s="230">
        <f>SUM(I211:I221)</f>
        <v>0</v>
      </c>
      <c r="J210" s="230"/>
      <c r="K210" s="230">
        <f>SUM(K211:K221)</f>
        <v>0</v>
      </c>
      <c r="L210" s="230"/>
      <c r="M210" s="230">
        <f>SUM(M211:M221)</f>
        <v>0</v>
      </c>
      <c r="N210" s="230"/>
      <c r="O210" s="230">
        <f>SUM(O211:O221)</f>
        <v>0</v>
      </c>
      <c r="P210" s="230"/>
      <c r="Q210" s="230">
        <f>SUM(Q211:Q221)</f>
        <v>0</v>
      </c>
      <c r="R210" s="230"/>
      <c r="S210" s="230"/>
      <c r="T210" s="231"/>
      <c r="U210" s="225"/>
      <c r="V210" s="225">
        <f>SUM(V211:V221)</f>
        <v>108.3</v>
      </c>
      <c r="W210" s="225"/>
      <c r="X210" s="225"/>
      <c r="AG210" t="s">
        <v>145</v>
      </c>
    </row>
    <row r="211" spans="1:60" ht="22.5" outlineLevel="1" x14ac:dyDescent="0.2">
      <c r="A211" s="244">
        <v>58</v>
      </c>
      <c r="B211" s="245" t="s">
        <v>413</v>
      </c>
      <c r="C211" s="260" t="s">
        <v>414</v>
      </c>
      <c r="D211" s="246" t="s">
        <v>315</v>
      </c>
      <c r="E211" s="247">
        <v>67.585740000000001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21</v>
      </c>
      <c r="M211" s="249">
        <f>G211*(1+L211/100)</f>
        <v>0</v>
      </c>
      <c r="N211" s="249">
        <v>0</v>
      </c>
      <c r="O211" s="249">
        <f>ROUND(E211*N211,2)</f>
        <v>0</v>
      </c>
      <c r="P211" s="249">
        <v>0</v>
      </c>
      <c r="Q211" s="249">
        <f>ROUND(E211*P211,2)</f>
        <v>0</v>
      </c>
      <c r="R211" s="249" t="s">
        <v>279</v>
      </c>
      <c r="S211" s="249" t="s">
        <v>150</v>
      </c>
      <c r="T211" s="250" t="s">
        <v>151</v>
      </c>
      <c r="U211" s="221">
        <v>0.93</v>
      </c>
      <c r="V211" s="221">
        <f>ROUND(E211*U211,2)</f>
        <v>62.85</v>
      </c>
      <c r="W211" s="221"/>
      <c r="X211" s="221" t="s">
        <v>415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416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4">
        <v>59</v>
      </c>
      <c r="B212" s="245" t="s">
        <v>417</v>
      </c>
      <c r="C212" s="260" t="s">
        <v>418</v>
      </c>
      <c r="D212" s="246" t="s">
        <v>315</v>
      </c>
      <c r="E212" s="247">
        <v>16.896439999999998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9">
        <v>0</v>
      </c>
      <c r="O212" s="249">
        <f>ROUND(E212*N212,2)</f>
        <v>0</v>
      </c>
      <c r="P212" s="249">
        <v>0</v>
      </c>
      <c r="Q212" s="249">
        <f>ROUND(E212*P212,2)</f>
        <v>0</v>
      </c>
      <c r="R212" s="249" t="s">
        <v>279</v>
      </c>
      <c r="S212" s="249" t="s">
        <v>150</v>
      </c>
      <c r="T212" s="250" t="s">
        <v>151</v>
      </c>
      <c r="U212" s="221">
        <v>0.65</v>
      </c>
      <c r="V212" s="221">
        <f>ROUND(E212*U212,2)</f>
        <v>10.98</v>
      </c>
      <c r="W212" s="221"/>
      <c r="X212" s="221" t="s">
        <v>415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416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2">
        <v>60</v>
      </c>
      <c r="B213" s="233" t="s">
        <v>419</v>
      </c>
      <c r="C213" s="254" t="s">
        <v>420</v>
      </c>
      <c r="D213" s="234" t="s">
        <v>315</v>
      </c>
      <c r="E213" s="235">
        <v>16.896439999999998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21</v>
      </c>
      <c r="M213" s="237">
        <f>G213*(1+L213/100)</f>
        <v>0</v>
      </c>
      <c r="N213" s="237">
        <v>0</v>
      </c>
      <c r="O213" s="237">
        <f>ROUND(E213*N213,2)</f>
        <v>0</v>
      </c>
      <c r="P213" s="237">
        <v>0</v>
      </c>
      <c r="Q213" s="237">
        <f>ROUND(E213*P213,2)</f>
        <v>0</v>
      </c>
      <c r="R213" s="237" t="s">
        <v>279</v>
      </c>
      <c r="S213" s="237" t="s">
        <v>150</v>
      </c>
      <c r="T213" s="238" t="s">
        <v>151</v>
      </c>
      <c r="U213" s="221">
        <v>0.49</v>
      </c>
      <c r="V213" s="221">
        <f>ROUND(E213*U213,2)</f>
        <v>8.2799999999999994</v>
      </c>
      <c r="W213" s="221"/>
      <c r="X213" s="221" t="s">
        <v>415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416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1" t="s">
        <v>421</v>
      </c>
      <c r="D214" s="251"/>
      <c r="E214" s="251"/>
      <c r="F214" s="251"/>
      <c r="G214" s="25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193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4">
        <v>61</v>
      </c>
      <c r="B215" s="245" t="s">
        <v>422</v>
      </c>
      <c r="C215" s="260" t="s">
        <v>423</v>
      </c>
      <c r="D215" s="246" t="s">
        <v>315</v>
      </c>
      <c r="E215" s="247">
        <v>321.03228000000001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21</v>
      </c>
      <c r="M215" s="249">
        <f>G215*(1+L215/100)</f>
        <v>0</v>
      </c>
      <c r="N215" s="249">
        <v>0</v>
      </c>
      <c r="O215" s="249">
        <f>ROUND(E215*N215,2)</f>
        <v>0</v>
      </c>
      <c r="P215" s="249">
        <v>0</v>
      </c>
      <c r="Q215" s="249">
        <f>ROUND(E215*P215,2)</f>
        <v>0</v>
      </c>
      <c r="R215" s="249" t="s">
        <v>279</v>
      </c>
      <c r="S215" s="249" t="s">
        <v>150</v>
      </c>
      <c r="T215" s="250" t="s">
        <v>151</v>
      </c>
      <c r="U215" s="221">
        <v>0</v>
      </c>
      <c r="V215" s="221">
        <f>ROUND(E215*U215,2)</f>
        <v>0</v>
      </c>
      <c r="W215" s="221"/>
      <c r="X215" s="221" t="s">
        <v>415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416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2">
        <v>62</v>
      </c>
      <c r="B216" s="233" t="s">
        <v>424</v>
      </c>
      <c r="C216" s="254" t="s">
        <v>425</v>
      </c>
      <c r="D216" s="234" t="s">
        <v>315</v>
      </c>
      <c r="E216" s="235">
        <v>16.896439999999998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7">
        <v>0</v>
      </c>
      <c r="O216" s="237">
        <f>ROUND(E216*N216,2)</f>
        <v>0</v>
      </c>
      <c r="P216" s="237">
        <v>0</v>
      </c>
      <c r="Q216" s="237">
        <f>ROUND(E216*P216,2)</f>
        <v>0</v>
      </c>
      <c r="R216" s="237" t="s">
        <v>426</v>
      </c>
      <c r="S216" s="237" t="s">
        <v>150</v>
      </c>
      <c r="T216" s="238" t="s">
        <v>151</v>
      </c>
      <c r="U216" s="221">
        <v>0.83</v>
      </c>
      <c r="V216" s="221">
        <f>ROUND(E216*U216,2)</f>
        <v>14.02</v>
      </c>
      <c r="W216" s="221"/>
      <c r="X216" s="221" t="s">
        <v>415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416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6" t="s">
        <v>427</v>
      </c>
      <c r="D217" s="240"/>
      <c r="E217" s="240"/>
      <c r="F217" s="240"/>
      <c r="G217" s="240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165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39" t="str">
        <f>C217</f>
        <v>nebo vybouraných hmot nošením nebo přehazováním k místu nakládky přístupnému normálním dopravním prostředkům do 10 m,</v>
      </c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17"/>
      <c r="B218" s="218"/>
      <c r="C218" s="257" t="s">
        <v>428</v>
      </c>
      <c r="D218" s="241"/>
      <c r="E218" s="241"/>
      <c r="F218" s="241"/>
      <c r="G218" s="24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193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39" t="str">
        <f>C218</f>
        <v>S naložením suti nebo vybouraných hmot do dopravního prostředku a na jejich vyložením, popřípadě přeložením na normální dopravní prostředek.</v>
      </c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2">
        <v>63</v>
      </c>
      <c r="B219" s="233" t="s">
        <v>429</v>
      </c>
      <c r="C219" s="254" t="s">
        <v>430</v>
      </c>
      <c r="D219" s="234" t="s">
        <v>315</v>
      </c>
      <c r="E219" s="235">
        <v>33.792870000000001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</v>
      </c>
      <c r="O219" s="237">
        <f>ROUND(E219*N219,2)</f>
        <v>0</v>
      </c>
      <c r="P219" s="237">
        <v>0</v>
      </c>
      <c r="Q219" s="237">
        <f>ROUND(E219*P219,2)</f>
        <v>0</v>
      </c>
      <c r="R219" s="237" t="s">
        <v>426</v>
      </c>
      <c r="S219" s="237" t="s">
        <v>150</v>
      </c>
      <c r="T219" s="238" t="s">
        <v>151</v>
      </c>
      <c r="U219" s="221">
        <v>0.36</v>
      </c>
      <c r="V219" s="221">
        <f>ROUND(E219*U219,2)</f>
        <v>12.17</v>
      </c>
      <c r="W219" s="221"/>
      <c r="X219" s="221" t="s">
        <v>415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416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6" t="s">
        <v>427</v>
      </c>
      <c r="D220" s="240"/>
      <c r="E220" s="240"/>
      <c r="F220" s="240"/>
      <c r="G220" s="240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165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39" t="str">
        <f>C220</f>
        <v>nebo vybouraných hmot nošením nebo přehazováním k místu nakládky přístupnému normálním dopravním prostředkům do 10 m,</v>
      </c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4">
        <v>64</v>
      </c>
      <c r="B221" s="245" t="s">
        <v>431</v>
      </c>
      <c r="C221" s="260" t="s">
        <v>432</v>
      </c>
      <c r="D221" s="246" t="s">
        <v>315</v>
      </c>
      <c r="E221" s="247">
        <v>16.896439999999998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21</v>
      </c>
      <c r="M221" s="249">
        <f>G221*(1+L221/100)</f>
        <v>0</v>
      </c>
      <c r="N221" s="249">
        <v>0</v>
      </c>
      <c r="O221" s="249">
        <f>ROUND(E221*N221,2)</f>
        <v>0</v>
      </c>
      <c r="P221" s="249">
        <v>0</v>
      </c>
      <c r="Q221" s="249">
        <f>ROUND(E221*P221,2)</f>
        <v>0</v>
      </c>
      <c r="R221" s="249"/>
      <c r="S221" s="249" t="s">
        <v>150</v>
      </c>
      <c r="T221" s="250" t="s">
        <v>231</v>
      </c>
      <c r="U221" s="221">
        <v>0</v>
      </c>
      <c r="V221" s="221">
        <f>ROUND(E221*U221,2)</f>
        <v>0</v>
      </c>
      <c r="W221" s="221"/>
      <c r="X221" s="221" t="s">
        <v>415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416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x14ac:dyDescent="0.2">
      <c r="A222" s="226" t="s">
        <v>144</v>
      </c>
      <c r="B222" s="227" t="s">
        <v>116</v>
      </c>
      <c r="C222" s="253" t="s">
        <v>27</v>
      </c>
      <c r="D222" s="228"/>
      <c r="E222" s="229"/>
      <c r="F222" s="230"/>
      <c r="G222" s="230">
        <f>SUMIF(AG223:AG234,"&lt;&gt;NOR",G223:G234)</f>
        <v>0</v>
      </c>
      <c r="H222" s="230"/>
      <c r="I222" s="230">
        <f>SUM(I223:I234)</f>
        <v>0</v>
      </c>
      <c r="J222" s="230"/>
      <c r="K222" s="230">
        <f>SUM(K223:K234)</f>
        <v>0</v>
      </c>
      <c r="L222" s="230"/>
      <c r="M222" s="230">
        <f>SUM(M223:M234)</f>
        <v>0</v>
      </c>
      <c r="N222" s="230"/>
      <c r="O222" s="230">
        <f>SUM(O223:O234)</f>
        <v>0</v>
      </c>
      <c r="P222" s="230"/>
      <c r="Q222" s="230">
        <f>SUM(Q223:Q234)</f>
        <v>0</v>
      </c>
      <c r="R222" s="230"/>
      <c r="S222" s="230"/>
      <c r="T222" s="231"/>
      <c r="U222" s="225"/>
      <c r="V222" s="225">
        <f>SUM(V223:V234)</f>
        <v>0</v>
      </c>
      <c r="W222" s="225"/>
      <c r="X222" s="225"/>
      <c r="AG222" t="s">
        <v>145</v>
      </c>
    </row>
    <row r="223" spans="1:60" outlineLevel="1" x14ac:dyDescent="0.2">
      <c r="A223" s="232">
        <v>65</v>
      </c>
      <c r="B223" s="233" t="s">
        <v>433</v>
      </c>
      <c r="C223" s="254" t="s">
        <v>434</v>
      </c>
      <c r="D223" s="234" t="s">
        <v>435</v>
      </c>
      <c r="E223" s="235">
        <v>1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7">
        <v>0</v>
      </c>
      <c r="O223" s="237">
        <f>ROUND(E223*N223,2)</f>
        <v>0</v>
      </c>
      <c r="P223" s="237">
        <v>0</v>
      </c>
      <c r="Q223" s="237">
        <f>ROUND(E223*P223,2)</f>
        <v>0</v>
      </c>
      <c r="R223" s="237"/>
      <c r="S223" s="237" t="s">
        <v>150</v>
      </c>
      <c r="T223" s="238" t="s">
        <v>246</v>
      </c>
      <c r="U223" s="221">
        <v>0</v>
      </c>
      <c r="V223" s="221">
        <f>ROUND(E223*U223,2)</f>
        <v>0</v>
      </c>
      <c r="W223" s="221"/>
      <c r="X223" s="221" t="s">
        <v>436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437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61" t="s">
        <v>438</v>
      </c>
      <c r="D224" s="251"/>
      <c r="E224" s="251"/>
      <c r="F224" s="251"/>
      <c r="G224" s="25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193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39" t="str">
        <f>C224</f>
        <v>Zaměření a vytýčení stávajících inženýrských sítí v místě stavby z hlediska jejich ochrany při provádění stavby.</v>
      </c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2">
        <v>66</v>
      </c>
      <c r="B225" s="233" t="s">
        <v>439</v>
      </c>
      <c r="C225" s="254" t="s">
        <v>440</v>
      </c>
      <c r="D225" s="234" t="s">
        <v>435</v>
      </c>
      <c r="E225" s="235">
        <v>1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21</v>
      </c>
      <c r="M225" s="237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7"/>
      <c r="S225" s="237" t="s">
        <v>150</v>
      </c>
      <c r="T225" s="238" t="s">
        <v>231</v>
      </c>
      <c r="U225" s="221">
        <v>0</v>
      </c>
      <c r="V225" s="221">
        <f>ROUND(E225*U225,2)</f>
        <v>0</v>
      </c>
      <c r="W225" s="221"/>
      <c r="X225" s="221" t="s">
        <v>436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441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17"/>
      <c r="B226" s="218"/>
      <c r="C226" s="261" t="s">
        <v>442</v>
      </c>
      <c r="D226" s="251"/>
      <c r="E226" s="251"/>
      <c r="F226" s="251"/>
      <c r="G226" s="25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193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39" t="str">
        <f>C226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2">
        <v>67</v>
      </c>
      <c r="B227" s="233" t="s">
        <v>443</v>
      </c>
      <c r="C227" s="254" t="s">
        <v>444</v>
      </c>
      <c r="D227" s="234" t="s">
        <v>435</v>
      </c>
      <c r="E227" s="235">
        <v>1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7"/>
      <c r="S227" s="237" t="s">
        <v>150</v>
      </c>
      <c r="T227" s="238" t="s">
        <v>231</v>
      </c>
      <c r="U227" s="221">
        <v>0</v>
      </c>
      <c r="V227" s="221">
        <f>ROUND(E227*U227,2)</f>
        <v>0</v>
      </c>
      <c r="W227" s="221"/>
      <c r="X227" s="221" t="s">
        <v>436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441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1" x14ac:dyDescent="0.2">
      <c r="A228" s="217"/>
      <c r="B228" s="218"/>
      <c r="C228" s="261" t="s">
        <v>445</v>
      </c>
      <c r="D228" s="251"/>
      <c r="E228" s="251"/>
      <c r="F228" s="251"/>
      <c r="G228" s="25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193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39" t="str">
        <f>C228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2">
        <v>68</v>
      </c>
      <c r="B229" s="233" t="s">
        <v>446</v>
      </c>
      <c r="C229" s="254" t="s">
        <v>447</v>
      </c>
      <c r="D229" s="234" t="s">
        <v>435</v>
      </c>
      <c r="E229" s="235">
        <v>1</v>
      </c>
      <c r="F229" s="236"/>
      <c r="G229" s="237">
        <f>ROUND(E229*F229,2)</f>
        <v>0</v>
      </c>
      <c r="H229" s="236"/>
      <c r="I229" s="237">
        <f>ROUND(E229*H229,2)</f>
        <v>0</v>
      </c>
      <c r="J229" s="236"/>
      <c r="K229" s="237">
        <f>ROUND(E229*J229,2)</f>
        <v>0</v>
      </c>
      <c r="L229" s="237">
        <v>21</v>
      </c>
      <c r="M229" s="237">
        <f>G229*(1+L229/100)</f>
        <v>0</v>
      </c>
      <c r="N229" s="237">
        <v>0</v>
      </c>
      <c r="O229" s="237">
        <f>ROUND(E229*N229,2)</f>
        <v>0</v>
      </c>
      <c r="P229" s="237">
        <v>0</v>
      </c>
      <c r="Q229" s="237">
        <f>ROUND(E229*P229,2)</f>
        <v>0</v>
      </c>
      <c r="R229" s="237"/>
      <c r="S229" s="237" t="s">
        <v>150</v>
      </c>
      <c r="T229" s="238" t="s">
        <v>231</v>
      </c>
      <c r="U229" s="221">
        <v>0</v>
      </c>
      <c r="V229" s="221">
        <f>ROUND(E229*U229,2)</f>
        <v>0</v>
      </c>
      <c r="W229" s="221"/>
      <c r="X229" s="221" t="s">
        <v>436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441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17"/>
      <c r="B230" s="218"/>
      <c r="C230" s="261" t="s">
        <v>448</v>
      </c>
      <c r="D230" s="251"/>
      <c r="E230" s="251"/>
      <c r="F230" s="251"/>
      <c r="G230" s="25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193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39" t="str">
        <f>C230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2">
        <v>69</v>
      </c>
      <c r="B231" s="233" t="s">
        <v>449</v>
      </c>
      <c r="C231" s="254" t="s">
        <v>450</v>
      </c>
      <c r="D231" s="234" t="s">
        <v>435</v>
      </c>
      <c r="E231" s="235">
        <v>1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7">
        <v>0</v>
      </c>
      <c r="O231" s="237">
        <f>ROUND(E231*N231,2)</f>
        <v>0</v>
      </c>
      <c r="P231" s="237">
        <v>0</v>
      </c>
      <c r="Q231" s="237">
        <f>ROUND(E231*P231,2)</f>
        <v>0</v>
      </c>
      <c r="R231" s="237"/>
      <c r="S231" s="237" t="s">
        <v>150</v>
      </c>
      <c r="T231" s="238" t="s">
        <v>246</v>
      </c>
      <c r="U231" s="221">
        <v>0</v>
      </c>
      <c r="V231" s="221">
        <f>ROUND(E231*U231,2)</f>
        <v>0</v>
      </c>
      <c r="W231" s="221"/>
      <c r="X231" s="221" t="s">
        <v>436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437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17"/>
      <c r="B232" s="218"/>
      <c r="C232" s="261" t="s">
        <v>451</v>
      </c>
      <c r="D232" s="251"/>
      <c r="E232" s="251"/>
      <c r="F232" s="251"/>
      <c r="G232" s="25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193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39" t="str">
        <f>C232</f>
        <v>Náklady na ztížené provádění stavebních prací v důsledku nepřerušeného provozu na staveništi nebo v případech nepřerušeného provozu v objektech v nichž se stavební práce provádí.</v>
      </c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2">
        <v>70</v>
      </c>
      <c r="B233" s="233" t="s">
        <v>452</v>
      </c>
      <c r="C233" s="254" t="s">
        <v>453</v>
      </c>
      <c r="D233" s="234" t="s">
        <v>435</v>
      </c>
      <c r="E233" s="235">
        <v>1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0</v>
      </c>
      <c r="O233" s="237">
        <f>ROUND(E233*N233,2)</f>
        <v>0</v>
      </c>
      <c r="P233" s="237">
        <v>0</v>
      </c>
      <c r="Q233" s="237">
        <f>ROUND(E233*P233,2)</f>
        <v>0</v>
      </c>
      <c r="R233" s="237"/>
      <c r="S233" s="237" t="s">
        <v>150</v>
      </c>
      <c r="T233" s="238" t="s">
        <v>246</v>
      </c>
      <c r="U233" s="221">
        <v>0</v>
      </c>
      <c r="V233" s="221">
        <f>ROUND(E233*U233,2)</f>
        <v>0</v>
      </c>
      <c r="W233" s="221"/>
      <c r="X233" s="221" t="s">
        <v>436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437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1" t="s">
        <v>454</v>
      </c>
      <c r="D234" s="251"/>
      <c r="E234" s="251"/>
      <c r="F234" s="251"/>
      <c r="G234" s="25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193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26" t="s">
        <v>144</v>
      </c>
      <c r="B235" s="227" t="s">
        <v>117</v>
      </c>
      <c r="C235" s="253" t="s">
        <v>28</v>
      </c>
      <c r="D235" s="228"/>
      <c r="E235" s="229"/>
      <c r="F235" s="230"/>
      <c r="G235" s="230">
        <f>SUMIF(AG236:AG254,"&lt;&gt;NOR",G236:G254)</f>
        <v>0</v>
      </c>
      <c r="H235" s="230"/>
      <c r="I235" s="230">
        <f>SUM(I236:I254)</f>
        <v>0</v>
      </c>
      <c r="J235" s="230"/>
      <c r="K235" s="230">
        <f>SUM(K236:K254)</f>
        <v>0</v>
      </c>
      <c r="L235" s="230"/>
      <c r="M235" s="230">
        <f>SUM(M236:M254)</f>
        <v>0</v>
      </c>
      <c r="N235" s="230"/>
      <c r="O235" s="230">
        <f>SUM(O236:O254)</f>
        <v>0</v>
      </c>
      <c r="P235" s="230"/>
      <c r="Q235" s="230">
        <f>SUM(Q236:Q254)</f>
        <v>0</v>
      </c>
      <c r="R235" s="230"/>
      <c r="S235" s="230"/>
      <c r="T235" s="231"/>
      <c r="U235" s="225"/>
      <c r="V235" s="225">
        <f>SUM(V236:V254)</f>
        <v>0</v>
      </c>
      <c r="W235" s="225"/>
      <c r="X235" s="225"/>
      <c r="AG235" t="s">
        <v>145</v>
      </c>
    </row>
    <row r="236" spans="1:60" outlineLevel="1" x14ac:dyDescent="0.2">
      <c r="A236" s="232">
        <v>71</v>
      </c>
      <c r="B236" s="233" t="s">
        <v>455</v>
      </c>
      <c r="C236" s="254" t="s">
        <v>456</v>
      </c>
      <c r="D236" s="234" t="s">
        <v>435</v>
      </c>
      <c r="E236" s="235">
        <v>2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21</v>
      </c>
      <c r="M236" s="237">
        <f>G236*(1+L236/100)</f>
        <v>0</v>
      </c>
      <c r="N236" s="237">
        <v>0</v>
      </c>
      <c r="O236" s="237">
        <f>ROUND(E236*N236,2)</f>
        <v>0</v>
      </c>
      <c r="P236" s="237">
        <v>0</v>
      </c>
      <c r="Q236" s="237">
        <f>ROUND(E236*P236,2)</f>
        <v>0</v>
      </c>
      <c r="R236" s="237"/>
      <c r="S236" s="237" t="s">
        <v>150</v>
      </c>
      <c r="T236" s="238" t="s">
        <v>246</v>
      </c>
      <c r="U236" s="221">
        <v>0</v>
      </c>
      <c r="V236" s="221">
        <f>ROUND(E236*U236,2)</f>
        <v>0</v>
      </c>
      <c r="W236" s="221"/>
      <c r="X236" s="221" t="s">
        <v>436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437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17"/>
      <c r="B237" s="218"/>
      <c r="C237" s="261" t="s">
        <v>457</v>
      </c>
      <c r="D237" s="251"/>
      <c r="E237" s="251"/>
      <c r="F237" s="251"/>
      <c r="G237" s="25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193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39" t="str">
        <f>C237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55" t="s">
        <v>458</v>
      </c>
      <c r="D238" s="223"/>
      <c r="E238" s="224">
        <v>1</v>
      </c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155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5" t="s">
        <v>459</v>
      </c>
      <c r="D239" s="223"/>
      <c r="E239" s="224">
        <v>1</v>
      </c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155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2">
        <v>72</v>
      </c>
      <c r="B240" s="233" t="s">
        <v>472</v>
      </c>
      <c r="C240" s="254" t="s">
        <v>473</v>
      </c>
      <c r="D240" s="234" t="s">
        <v>435</v>
      </c>
      <c r="E240" s="235">
        <v>1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7"/>
      <c r="S240" s="237" t="s">
        <v>150</v>
      </c>
      <c r="T240" s="238" t="s">
        <v>246</v>
      </c>
      <c r="U240" s="221">
        <v>0</v>
      </c>
      <c r="V240" s="221">
        <f>ROUND(E240*U240,2)</f>
        <v>0</v>
      </c>
      <c r="W240" s="221"/>
      <c r="X240" s="221" t="s">
        <v>436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437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33.75" outlineLevel="1" x14ac:dyDescent="0.2">
      <c r="A241" s="217"/>
      <c r="B241" s="218"/>
      <c r="C241" s="261" t="s">
        <v>474</v>
      </c>
      <c r="D241" s="251"/>
      <c r="E241" s="251"/>
      <c r="F241" s="251"/>
      <c r="G241" s="25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193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39" t="str">
        <f>C241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2">
        <v>73</v>
      </c>
      <c r="B242" s="233" t="s">
        <v>469</v>
      </c>
      <c r="C242" s="254" t="s">
        <v>470</v>
      </c>
      <c r="D242" s="234" t="s">
        <v>435</v>
      </c>
      <c r="E242" s="235">
        <v>1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7"/>
      <c r="S242" s="237" t="s">
        <v>150</v>
      </c>
      <c r="T242" s="238" t="s">
        <v>246</v>
      </c>
      <c r="U242" s="221">
        <v>0</v>
      </c>
      <c r="V242" s="221">
        <f>ROUND(E242*U242,2)</f>
        <v>0</v>
      </c>
      <c r="W242" s="221"/>
      <c r="X242" s="221" t="s">
        <v>436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437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1" t="s">
        <v>471</v>
      </c>
      <c r="D243" s="251"/>
      <c r="E243" s="251"/>
      <c r="F243" s="251"/>
      <c r="G243" s="25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193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2">
        <v>74</v>
      </c>
      <c r="B244" s="233" t="s">
        <v>463</v>
      </c>
      <c r="C244" s="254" t="s">
        <v>464</v>
      </c>
      <c r="D244" s="234" t="s">
        <v>435</v>
      </c>
      <c r="E244" s="235">
        <v>1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7"/>
      <c r="S244" s="237" t="s">
        <v>150</v>
      </c>
      <c r="T244" s="238" t="s">
        <v>246</v>
      </c>
      <c r="U244" s="221">
        <v>0</v>
      </c>
      <c r="V244" s="221">
        <f>ROUND(E244*U244,2)</f>
        <v>0</v>
      </c>
      <c r="W244" s="221"/>
      <c r="X244" s="221" t="s">
        <v>436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437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17"/>
      <c r="B245" s="218"/>
      <c r="C245" s="261" t="s">
        <v>465</v>
      </c>
      <c r="D245" s="251"/>
      <c r="E245" s="251"/>
      <c r="F245" s="251"/>
      <c r="G245" s="25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193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39" t="str">
        <f>C245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5" t="s">
        <v>706</v>
      </c>
      <c r="D246" s="223"/>
      <c r="E246" s="224">
        <v>1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155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5" t="s">
        <v>707</v>
      </c>
      <c r="D247" s="223"/>
      <c r="E247" s="224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155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55" t="s">
        <v>708</v>
      </c>
      <c r="D248" s="223"/>
      <c r="E248" s="224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155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2">
        <v>75</v>
      </c>
      <c r="B249" s="233" t="s">
        <v>460</v>
      </c>
      <c r="C249" s="254" t="s">
        <v>461</v>
      </c>
      <c r="D249" s="234" t="s">
        <v>435</v>
      </c>
      <c r="E249" s="235">
        <v>1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7">
        <v>0</v>
      </c>
      <c r="O249" s="237">
        <f>ROUND(E249*N249,2)</f>
        <v>0</v>
      </c>
      <c r="P249" s="237">
        <v>0</v>
      </c>
      <c r="Q249" s="237">
        <f>ROUND(E249*P249,2)</f>
        <v>0</v>
      </c>
      <c r="R249" s="237"/>
      <c r="S249" s="237" t="s">
        <v>150</v>
      </c>
      <c r="T249" s="238" t="s">
        <v>246</v>
      </c>
      <c r="U249" s="221">
        <v>0</v>
      </c>
      <c r="V249" s="221">
        <f>ROUND(E249*U249,2)</f>
        <v>0</v>
      </c>
      <c r="W249" s="221"/>
      <c r="X249" s="221" t="s">
        <v>436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33.75" outlineLevel="1" x14ac:dyDescent="0.2">
      <c r="A250" s="217"/>
      <c r="B250" s="218"/>
      <c r="C250" s="261" t="s">
        <v>462</v>
      </c>
      <c r="D250" s="251"/>
      <c r="E250" s="251"/>
      <c r="F250" s="251"/>
      <c r="G250" s="25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193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39" t="str">
        <f>C250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2">
        <v>76</v>
      </c>
      <c r="B251" s="233" t="s">
        <v>475</v>
      </c>
      <c r="C251" s="254" t="s">
        <v>476</v>
      </c>
      <c r="D251" s="234" t="s">
        <v>435</v>
      </c>
      <c r="E251" s="235">
        <v>1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37">
        <v>0</v>
      </c>
      <c r="O251" s="237">
        <f>ROUND(E251*N251,2)</f>
        <v>0</v>
      </c>
      <c r="P251" s="237">
        <v>0</v>
      </c>
      <c r="Q251" s="237">
        <f>ROUND(E251*P251,2)</f>
        <v>0</v>
      </c>
      <c r="R251" s="237"/>
      <c r="S251" s="237" t="s">
        <v>150</v>
      </c>
      <c r="T251" s="238" t="s">
        <v>246</v>
      </c>
      <c r="U251" s="221">
        <v>0</v>
      </c>
      <c r="V251" s="221">
        <f>ROUND(E251*U251,2)</f>
        <v>0</v>
      </c>
      <c r="W251" s="221"/>
      <c r="X251" s="221" t="s">
        <v>436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437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61" t="s">
        <v>477</v>
      </c>
      <c r="D252" s="251"/>
      <c r="E252" s="251"/>
      <c r="F252" s="251"/>
      <c r="G252" s="25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193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39" t="str">
        <f>C252</f>
        <v>Náklady zhotovitele, které vzniknou v souvislosti s povinnostmi zhotovitele při předání a převzetí díla.</v>
      </c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2">
        <v>77</v>
      </c>
      <c r="B253" s="233" t="s">
        <v>478</v>
      </c>
      <c r="C253" s="254" t="s">
        <v>479</v>
      </c>
      <c r="D253" s="234" t="s">
        <v>435</v>
      </c>
      <c r="E253" s="235">
        <v>1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150</v>
      </c>
      <c r="T253" s="238" t="s">
        <v>246</v>
      </c>
      <c r="U253" s="221">
        <v>0</v>
      </c>
      <c r="V253" s="221">
        <f>ROUND(E253*U253,2)</f>
        <v>0</v>
      </c>
      <c r="W253" s="221"/>
      <c r="X253" s="221" t="s">
        <v>436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437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1" t="s">
        <v>480</v>
      </c>
      <c r="D254" s="251"/>
      <c r="E254" s="251"/>
      <c r="F254" s="251"/>
      <c r="G254" s="25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193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39" t="str">
        <f>C254</f>
        <v>Náklady na vyhotovení dokumentace skutečného provedení stavby a její předání objednateli v požadované formě a požadovaném počtu.</v>
      </c>
      <c r="BB254" s="210"/>
      <c r="BC254" s="210"/>
      <c r="BD254" s="210"/>
      <c r="BE254" s="210"/>
      <c r="BF254" s="210"/>
      <c r="BG254" s="210"/>
      <c r="BH254" s="210"/>
    </row>
    <row r="255" spans="1:60" x14ac:dyDescent="0.2">
      <c r="A255" s="3"/>
      <c r="B255" s="4"/>
      <c r="C255" s="262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v>15</v>
      </c>
      <c r="AF255">
        <v>21</v>
      </c>
      <c r="AG255" t="s">
        <v>131</v>
      </c>
    </row>
    <row r="256" spans="1:60" x14ac:dyDescent="0.2">
      <c r="A256" s="213"/>
      <c r="B256" s="214" t="s">
        <v>29</v>
      </c>
      <c r="C256" s="263"/>
      <c r="D256" s="215"/>
      <c r="E256" s="216"/>
      <c r="F256" s="216"/>
      <c r="G256" s="252">
        <f>G8+G12+G16+G20+G25+G77+G80+G104+G107+G132+G135+G163+G174+G183+G186+G192+G200+G210+G222+G235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f>SUMIF(L7:L254,AE255,G7:G254)</f>
        <v>0</v>
      </c>
      <c r="AF256">
        <f>SUMIF(L7:L254,AF255,G7:G254)</f>
        <v>0</v>
      </c>
      <c r="AG256" t="s">
        <v>481</v>
      </c>
    </row>
    <row r="257" spans="3:33" x14ac:dyDescent="0.2">
      <c r="C257" s="264"/>
      <c r="D257" s="10"/>
      <c r="AG257" t="s">
        <v>482</v>
      </c>
    </row>
    <row r="258" spans="3:33" x14ac:dyDescent="0.2">
      <c r="D258" s="10"/>
    </row>
    <row r="259" spans="3:33" x14ac:dyDescent="0.2">
      <c r="D259" s="10"/>
    </row>
    <row r="260" spans="3:33" x14ac:dyDescent="0.2">
      <c r="D260" s="10"/>
    </row>
    <row r="261" spans="3:33" x14ac:dyDescent="0.2">
      <c r="D261" s="10"/>
    </row>
    <row r="262" spans="3:33" x14ac:dyDescent="0.2">
      <c r="D262" s="10"/>
    </row>
    <row r="263" spans="3:33" x14ac:dyDescent="0.2">
      <c r="D263" s="10"/>
    </row>
    <row r="264" spans="3:33" x14ac:dyDescent="0.2">
      <c r="D264" s="10"/>
    </row>
    <row r="265" spans="3:33" x14ac:dyDescent="0.2">
      <c r="D265" s="10"/>
    </row>
    <row r="266" spans="3:33" x14ac:dyDescent="0.2">
      <c r="D266" s="10"/>
    </row>
    <row r="267" spans="3:33" x14ac:dyDescent="0.2">
      <c r="D267" s="10"/>
    </row>
    <row r="268" spans="3:33" x14ac:dyDescent="0.2">
      <c r="D268" s="10"/>
    </row>
    <row r="269" spans="3:33" x14ac:dyDescent="0.2">
      <c r="D269" s="10"/>
    </row>
    <row r="270" spans="3:33" x14ac:dyDescent="0.2">
      <c r="D270" s="10"/>
    </row>
    <row r="271" spans="3:33" x14ac:dyDescent="0.2">
      <c r="D271" s="10"/>
    </row>
    <row r="272" spans="3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kjeMMFCn+WEjY16mAfatafVYBk0izzmCUK7wM8Vqby6Wq51jRQiKrGrYLeZiN2PV3+ZLW1Zq8nD6EP6hjcIuA==" saltValue="w9zvqytoriVBVlASfrdJww==" spinCount="100000" sheet="1"/>
  <mergeCells count="53">
    <mergeCell ref="C243:G243"/>
    <mergeCell ref="C245:G245"/>
    <mergeCell ref="C250:G250"/>
    <mergeCell ref="C252:G252"/>
    <mergeCell ref="C254:G254"/>
    <mergeCell ref="C228:G228"/>
    <mergeCell ref="C230:G230"/>
    <mergeCell ref="C232:G232"/>
    <mergeCell ref="C234:G234"/>
    <mergeCell ref="C237:G237"/>
    <mergeCell ref="C241:G241"/>
    <mergeCell ref="C214:G214"/>
    <mergeCell ref="C217:G217"/>
    <mergeCell ref="C218:G218"/>
    <mergeCell ref="C220:G220"/>
    <mergeCell ref="C224:G224"/>
    <mergeCell ref="C226:G226"/>
    <mergeCell ref="C165:G165"/>
    <mergeCell ref="C173:G173"/>
    <mergeCell ref="C176:G176"/>
    <mergeCell ref="C182:G182"/>
    <mergeCell ref="C191:G191"/>
    <mergeCell ref="C196:G196"/>
    <mergeCell ref="C134:G134"/>
    <mergeCell ref="C143:G143"/>
    <mergeCell ref="C144:G144"/>
    <mergeCell ref="C149:G149"/>
    <mergeCell ref="C150:G150"/>
    <mergeCell ref="C162:G162"/>
    <mergeCell ref="C62:G62"/>
    <mergeCell ref="C82:G82"/>
    <mergeCell ref="C83:G83"/>
    <mergeCell ref="C87:G87"/>
    <mergeCell ref="C111:G111"/>
    <mergeCell ref="C114:G114"/>
    <mergeCell ref="C42:G42"/>
    <mergeCell ref="C48:G48"/>
    <mergeCell ref="C49:G49"/>
    <mergeCell ref="C56:G56"/>
    <mergeCell ref="C57:G57"/>
    <mergeCell ref="C61:G61"/>
    <mergeCell ref="C22:G22"/>
    <mergeCell ref="C27:G27"/>
    <mergeCell ref="C30:G30"/>
    <mergeCell ref="C36:G36"/>
    <mergeCell ref="C37:G37"/>
    <mergeCell ref="C41:G4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0FF5-A69B-4D69-8D1F-341DA38925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69</v>
      </c>
      <c r="C8" s="253" t="s">
        <v>70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0.28000000000000003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1.5</v>
      </c>
      <c r="W8" s="225"/>
      <c r="X8" s="225"/>
      <c r="AG8" t="s">
        <v>145</v>
      </c>
    </row>
    <row r="9" spans="1:60" ht="22.5" outlineLevel="1" x14ac:dyDescent="0.2">
      <c r="A9" s="232">
        <v>1</v>
      </c>
      <c r="B9" s="233" t="s">
        <v>709</v>
      </c>
      <c r="C9" s="254" t="s">
        <v>710</v>
      </c>
      <c r="D9" s="234" t="s">
        <v>278</v>
      </c>
      <c r="E9" s="235">
        <v>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9.2160000000000006E-2</v>
      </c>
      <c r="O9" s="237">
        <f>ROUND(E9*N9,2)</f>
        <v>0.28000000000000003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0.5</v>
      </c>
      <c r="V9" s="221">
        <f>ROUND(E9*U9,2)</f>
        <v>1.5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6" t="s">
        <v>591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711</v>
      </c>
      <c r="D11" s="223"/>
      <c r="E11" s="224">
        <v>3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144</v>
      </c>
      <c r="B12" s="227" t="s">
        <v>71</v>
      </c>
      <c r="C12" s="253" t="s">
        <v>72</v>
      </c>
      <c r="D12" s="228"/>
      <c r="E12" s="229"/>
      <c r="F12" s="230"/>
      <c r="G12" s="230">
        <f>SUMIF(AG13:AG15,"&lt;&gt;NOR",G13:G15)</f>
        <v>0</v>
      </c>
      <c r="H12" s="230"/>
      <c r="I12" s="230">
        <f>SUM(I13:I15)</f>
        <v>0</v>
      </c>
      <c r="J12" s="230"/>
      <c r="K12" s="230">
        <f>SUM(K13:K15)</f>
        <v>0</v>
      </c>
      <c r="L12" s="230"/>
      <c r="M12" s="230">
        <f>SUM(M13:M15)</f>
        <v>0</v>
      </c>
      <c r="N12" s="230"/>
      <c r="O12" s="230">
        <f>SUM(O13:O15)</f>
        <v>0.72</v>
      </c>
      <c r="P12" s="230"/>
      <c r="Q12" s="230">
        <f>SUM(Q13:Q15)</f>
        <v>0</v>
      </c>
      <c r="R12" s="230"/>
      <c r="S12" s="230"/>
      <c r="T12" s="231"/>
      <c r="U12" s="225"/>
      <c r="V12" s="225">
        <f>SUM(V13:V15)</f>
        <v>1.01</v>
      </c>
      <c r="W12" s="225"/>
      <c r="X12" s="225"/>
      <c r="AG12" t="s">
        <v>145</v>
      </c>
    </row>
    <row r="13" spans="1:60" outlineLevel="1" x14ac:dyDescent="0.2">
      <c r="A13" s="232">
        <v>2</v>
      </c>
      <c r="B13" s="233" t="s">
        <v>593</v>
      </c>
      <c r="C13" s="254" t="s">
        <v>594</v>
      </c>
      <c r="D13" s="234" t="s">
        <v>595</v>
      </c>
      <c r="E13" s="235">
        <v>0.28322000000000003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2.52542</v>
      </c>
      <c r="O13" s="237">
        <f>ROUND(E13*N13,2)</f>
        <v>0.72</v>
      </c>
      <c r="P13" s="237">
        <v>0</v>
      </c>
      <c r="Q13" s="237">
        <f>ROUND(E13*P13,2)</f>
        <v>0</v>
      </c>
      <c r="R13" s="237" t="s">
        <v>596</v>
      </c>
      <c r="S13" s="237" t="s">
        <v>150</v>
      </c>
      <c r="T13" s="238" t="s">
        <v>151</v>
      </c>
      <c r="U13" s="221">
        <v>3.57</v>
      </c>
      <c r="V13" s="221">
        <f>ROUND(E13*U13,2)</f>
        <v>1.01</v>
      </c>
      <c r="W13" s="221"/>
      <c r="X13" s="221" t="s">
        <v>152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6" t="s">
        <v>597</v>
      </c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712</v>
      </c>
      <c r="D15" s="223"/>
      <c r="E15" s="224">
        <v>0.28322000000000003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6" t="s">
        <v>144</v>
      </c>
      <c r="B16" s="227" t="s">
        <v>73</v>
      </c>
      <c r="C16" s="253" t="s">
        <v>74</v>
      </c>
      <c r="D16" s="228"/>
      <c r="E16" s="229"/>
      <c r="F16" s="230"/>
      <c r="G16" s="230">
        <f>SUMIF(AG17:AG31,"&lt;&gt;NOR",G17:G31)</f>
        <v>0</v>
      </c>
      <c r="H16" s="230"/>
      <c r="I16" s="230">
        <f>SUM(I17:I31)</f>
        <v>0</v>
      </c>
      <c r="J16" s="230"/>
      <c r="K16" s="230">
        <f>SUM(K17:K31)</f>
        <v>0</v>
      </c>
      <c r="L16" s="230"/>
      <c r="M16" s="230">
        <f>SUM(M17:M31)</f>
        <v>0</v>
      </c>
      <c r="N16" s="230"/>
      <c r="O16" s="230">
        <f>SUM(O17:O31)</f>
        <v>0.86</v>
      </c>
      <c r="P16" s="230"/>
      <c r="Q16" s="230">
        <f>SUM(Q17:Q31)</f>
        <v>0</v>
      </c>
      <c r="R16" s="230"/>
      <c r="S16" s="230"/>
      <c r="T16" s="231"/>
      <c r="U16" s="225"/>
      <c r="V16" s="225">
        <f>SUM(V17:V31)</f>
        <v>41.85</v>
      </c>
      <c r="W16" s="225"/>
      <c r="X16" s="225"/>
      <c r="AG16" t="s">
        <v>145</v>
      </c>
    </row>
    <row r="17" spans="1:60" outlineLevel="1" x14ac:dyDescent="0.2">
      <c r="A17" s="232">
        <v>3</v>
      </c>
      <c r="B17" s="233" t="s">
        <v>146</v>
      </c>
      <c r="C17" s="254" t="s">
        <v>147</v>
      </c>
      <c r="D17" s="234" t="s">
        <v>148</v>
      </c>
      <c r="E17" s="235">
        <v>232.48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3.7100000000000002E-3</v>
      </c>
      <c r="O17" s="237">
        <f>ROUND(E17*N17,2)</f>
        <v>0.86</v>
      </c>
      <c r="P17" s="237">
        <v>0</v>
      </c>
      <c r="Q17" s="237">
        <f>ROUND(E17*P17,2)</f>
        <v>0</v>
      </c>
      <c r="R17" s="237" t="s">
        <v>149</v>
      </c>
      <c r="S17" s="237" t="s">
        <v>150</v>
      </c>
      <c r="T17" s="238" t="s">
        <v>151</v>
      </c>
      <c r="U17" s="221">
        <v>0.18</v>
      </c>
      <c r="V17" s="221">
        <f>ROUND(E17*U17,2)</f>
        <v>41.85</v>
      </c>
      <c r="W17" s="221"/>
      <c r="X17" s="221" t="s">
        <v>152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154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713</v>
      </c>
      <c r="D19" s="223"/>
      <c r="E19" s="224">
        <v>7.72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714</v>
      </c>
      <c r="D20" s="223"/>
      <c r="E20" s="224">
        <v>8.5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5" t="s">
        <v>715</v>
      </c>
      <c r="D21" s="223"/>
      <c r="E21" s="224">
        <v>7.92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155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716</v>
      </c>
      <c r="D22" s="223"/>
      <c r="E22" s="224">
        <v>27.96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717</v>
      </c>
      <c r="D23" s="223"/>
      <c r="E23" s="224">
        <v>53.76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718</v>
      </c>
      <c r="D24" s="223"/>
      <c r="E24" s="224">
        <v>6.56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719</v>
      </c>
      <c r="D25" s="223"/>
      <c r="E25" s="224">
        <v>12.14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720</v>
      </c>
      <c r="D26" s="223"/>
      <c r="E26" s="224">
        <v>13.08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721</v>
      </c>
      <c r="D27" s="223"/>
      <c r="E27" s="224">
        <v>33.81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155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5" t="s">
        <v>722</v>
      </c>
      <c r="D28" s="223"/>
      <c r="E28" s="224">
        <v>20.61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155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5" t="s">
        <v>723</v>
      </c>
      <c r="D29" s="223"/>
      <c r="E29" s="224">
        <v>16.7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155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5" t="s">
        <v>724</v>
      </c>
      <c r="D30" s="223"/>
      <c r="E30" s="224">
        <v>12.74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155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725</v>
      </c>
      <c r="D31" s="223"/>
      <c r="E31" s="224">
        <v>10.98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6" t="s">
        <v>144</v>
      </c>
      <c r="B32" s="227" t="s">
        <v>75</v>
      </c>
      <c r="C32" s="253" t="s">
        <v>76</v>
      </c>
      <c r="D32" s="228"/>
      <c r="E32" s="229"/>
      <c r="F32" s="230"/>
      <c r="G32" s="230">
        <f>SUMIF(AG33:AG49,"&lt;&gt;NOR",G33:G49)</f>
        <v>0</v>
      </c>
      <c r="H32" s="230"/>
      <c r="I32" s="230">
        <f>SUM(I33:I49)</f>
        <v>0</v>
      </c>
      <c r="J32" s="230"/>
      <c r="K32" s="230">
        <f>SUM(K33:K49)</f>
        <v>0</v>
      </c>
      <c r="L32" s="230"/>
      <c r="M32" s="230">
        <f>SUM(M33:M49)</f>
        <v>0</v>
      </c>
      <c r="N32" s="230"/>
      <c r="O32" s="230">
        <f>SUM(O33:O49)</f>
        <v>0.73</v>
      </c>
      <c r="P32" s="230"/>
      <c r="Q32" s="230">
        <f>SUM(Q33:Q49)</f>
        <v>0</v>
      </c>
      <c r="R32" s="230"/>
      <c r="S32" s="230"/>
      <c r="T32" s="231"/>
      <c r="U32" s="225"/>
      <c r="V32" s="225">
        <f>SUM(V33:V49)</f>
        <v>16.07</v>
      </c>
      <c r="W32" s="225"/>
      <c r="X32" s="225"/>
      <c r="AG32" t="s">
        <v>145</v>
      </c>
    </row>
    <row r="33" spans="1:60" outlineLevel="1" x14ac:dyDescent="0.2">
      <c r="A33" s="232">
        <v>4</v>
      </c>
      <c r="B33" s="233" t="s">
        <v>161</v>
      </c>
      <c r="C33" s="254" t="s">
        <v>162</v>
      </c>
      <c r="D33" s="234" t="s">
        <v>163</v>
      </c>
      <c r="E33" s="235">
        <v>13.620950000000001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5.3690000000000002E-2</v>
      </c>
      <c r="O33" s="237">
        <f>ROUND(E33*N33,2)</f>
        <v>0.73</v>
      </c>
      <c r="P33" s="237">
        <v>0</v>
      </c>
      <c r="Q33" s="237">
        <f>ROUND(E33*P33,2)</f>
        <v>0</v>
      </c>
      <c r="R33" s="237" t="s">
        <v>149</v>
      </c>
      <c r="S33" s="237" t="s">
        <v>150</v>
      </c>
      <c r="T33" s="238" t="s">
        <v>151</v>
      </c>
      <c r="U33" s="221">
        <v>1.18</v>
      </c>
      <c r="V33" s="221">
        <f>ROUND(E33*U33,2)</f>
        <v>16.07</v>
      </c>
      <c r="W33" s="221"/>
      <c r="X33" s="221" t="s">
        <v>152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6" t="s">
        <v>164</v>
      </c>
      <c r="D34" s="240"/>
      <c r="E34" s="240"/>
      <c r="F34" s="240"/>
      <c r="G34" s="240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9" t="str">
        <f>C34</f>
        <v>okenního nebo dveřního, z pomocného pracovního lešení o výšce podlahy do 1900 mm a pro zatížení do 1,5 kPa,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166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726</v>
      </c>
      <c r="D36" s="223"/>
      <c r="E36" s="224">
        <v>0.90710000000000002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155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727</v>
      </c>
      <c r="D37" s="223"/>
      <c r="E37" s="224">
        <v>0.99875000000000003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155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728</v>
      </c>
      <c r="D38" s="223"/>
      <c r="E38" s="224">
        <v>0.93059999999999998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155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729</v>
      </c>
      <c r="D39" s="223"/>
      <c r="E39" s="224">
        <v>1.3979999999999999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730</v>
      </c>
      <c r="D40" s="223"/>
      <c r="E40" s="224">
        <v>2.1503999999999999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155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5" t="s">
        <v>731</v>
      </c>
      <c r="D41" s="223"/>
      <c r="E41" s="224">
        <v>0.53759999999999997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155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732</v>
      </c>
      <c r="D42" s="223"/>
      <c r="E42" s="224">
        <v>0.57399999999999995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155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733</v>
      </c>
      <c r="D43" s="223"/>
      <c r="E43" s="224">
        <v>0.72840000000000005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734</v>
      </c>
      <c r="D44" s="223"/>
      <c r="E44" s="224">
        <v>0.78480000000000005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5" t="s">
        <v>735</v>
      </c>
      <c r="D45" s="223"/>
      <c r="E45" s="224">
        <v>1.6904999999999999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155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736</v>
      </c>
      <c r="D46" s="223"/>
      <c r="E46" s="224">
        <v>1.0305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737</v>
      </c>
      <c r="D47" s="223"/>
      <c r="E47" s="224">
        <v>0.54274999999999995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738</v>
      </c>
      <c r="D48" s="223"/>
      <c r="E48" s="224">
        <v>1.2102999999999999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5" t="s">
        <v>739</v>
      </c>
      <c r="D49" s="223"/>
      <c r="E49" s="224">
        <v>0.13725000000000001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155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6" t="s">
        <v>144</v>
      </c>
      <c r="B50" s="227" t="s">
        <v>77</v>
      </c>
      <c r="C50" s="253" t="s">
        <v>78</v>
      </c>
      <c r="D50" s="228"/>
      <c r="E50" s="229"/>
      <c r="F50" s="230"/>
      <c r="G50" s="230">
        <f>SUMIF(AG51:AG135,"&lt;&gt;NOR",G51:G135)</f>
        <v>0</v>
      </c>
      <c r="H50" s="230"/>
      <c r="I50" s="230">
        <f>SUM(I51:I135)</f>
        <v>0</v>
      </c>
      <c r="J50" s="230"/>
      <c r="K50" s="230">
        <f>SUM(K51:K135)</f>
        <v>0</v>
      </c>
      <c r="L50" s="230"/>
      <c r="M50" s="230">
        <f>SUM(M51:M135)</f>
        <v>0</v>
      </c>
      <c r="N50" s="230"/>
      <c r="O50" s="230">
        <f>SUM(O51:O135)</f>
        <v>12.76</v>
      </c>
      <c r="P50" s="230"/>
      <c r="Q50" s="230">
        <f>SUM(Q51:Q135)</f>
        <v>0</v>
      </c>
      <c r="R50" s="230"/>
      <c r="S50" s="230"/>
      <c r="T50" s="231"/>
      <c r="U50" s="225"/>
      <c r="V50" s="225">
        <f>SUM(V51:V135)</f>
        <v>364.00000000000011</v>
      </c>
      <c r="W50" s="225"/>
      <c r="X50" s="225"/>
      <c r="AG50" t="s">
        <v>145</v>
      </c>
    </row>
    <row r="51" spans="1:60" outlineLevel="1" x14ac:dyDescent="0.2">
      <c r="A51" s="232">
        <v>5</v>
      </c>
      <c r="B51" s="233" t="s">
        <v>175</v>
      </c>
      <c r="C51" s="254" t="s">
        <v>176</v>
      </c>
      <c r="D51" s="234" t="s">
        <v>163</v>
      </c>
      <c r="E51" s="235">
        <v>61.175130000000003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4.0000000000000003E-5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177</v>
      </c>
      <c r="S51" s="237" t="s">
        <v>150</v>
      </c>
      <c r="T51" s="238" t="s">
        <v>151</v>
      </c>
      <c r="U51" s="221">
        <v>0.08</v>
      </c>
      <c r="V51" s="221">
        <f>ROUND(E51*U51,2)</f>
        <v>4.8899999999999997</v>
      </c>
      <c r="W51" s="221"/>
      <c r="X51" s="221" t="s">
        <v>152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17"/>
      <c r="B52" s="218"/>
      <c r="C52" s="256" t="s">
        <v>179</v>
      </c>
      <c r="D52" s="240"/>
      <c r="E52" s="240"/>
      <c r="F52" s="240"/>
      <c r="G52" s="24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165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9" t="str">
        <f>C52</f>
        <v>s rámy a zárubněmi, zábradlí, předmětů oplechování apod., které se zřizují ještě před úpravami povrchu, před jejich znečištěním při úpravách povrchu nástřikem plastických (lepivých) maltovin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740</v>
      </c>
      <c r="D53" s="223"/>
      <c r="E53" s="224">
        <v>1.2684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155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741</v>
      </c>
      <c r="D54" s="223"/>
      <c r="E54" s="224">
        <v>1.875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742</v>
      </c>
      <c r="D55" s="223"/>
      <c r="E55" s="224">
        <v>1.825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155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5" t="s">
        <v>743</v>
      </c>
      <c r="D56" s="223"/>
      <c r="E56" s="224">
        <v>10.563800000000001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155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5" t="s">
        <v>744</v>
      </c>
      <c r="D57" s="223"/>
      <c r="E57" s="224">
        <v>12.5136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155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745</v>
      </c>
      <c r="D58" s="223"/>
      <c r="E58" s="224">
        <v>0.90300000000000002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155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746</v>
      </c>
      <c r="D59" s="223"/>
      <c r="E59" s="224">
        <v>3.2526000000000002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747</v>
      </c>
      <c r="D60" s="223"/>
      <c r="E60" s="224">
        <v>4.4080000000000004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155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5" t="s">
        <v>748</v>
      </c>
      <c r="D61" s="223"/>
      <c r="E61" s="224">
        <v>7.8113299999999999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155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749</v>
      </c>
      <c r="D62" s="223"/>
      <c r="E62" s="224">
        <v>3.9500999999999999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155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5" t="s">
        <v>750</v>
      </c>
      <c r="D63" s="223"/>
      <c r="E63" s="224">
        <v>6.7847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155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751</v>
      </c>
      <c r="D64" s="223"/>
      <c r="E64" s="224">
        <v>3.4611000000000001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5" t="s">
        <v>752</v>
      </c>
      <c r="D65" s="223"/>
      <c r="E65" s="224">
        <v>2.5585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155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2">
        <v>6</v>
      </c>
      <c r="B66" s="233" t="s">
        <v>753</v>
      </c>
      <c r="C66" s="254" t="s">
        <v>754</v>
      </c>
      <c r="D66" s="234" t="s">
        <v>163</v>
      </c>
      <c r="E66" s="235">
        <v>5.6643999999999997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4.0649999999999999E-2</v>
      </c>
      <c r="O66" s="237">
        <f>ROUND(E66*N66,2)</f>
        <v>0.23</v>
      </c>
      <c r="P66" s="237">
        <v>0</v>
      </c>
      <c r="Q66" s="237">
        <f>ROUND(E66*P66,2)</f>
        <v>0</v>
      </c>
      <c r="R66" s="237" t="s">
        <v>177</v>
      </c>
      <c r="S66" s="237" t="s">
        <v>150</v>
      </c>
      <c r="T66" s="238" t="s">
        <v>151</v>
      </c>
      <c r="U66" s="221">
        <v>1.01</v>
      </c>
      <c r="V66" s="221">
        <f>ROUND(E66*U66,2)</f>
        <v>5.72</v>
      </c>
      <c r="W66" s="221"/>
      <c r="X66" s="221" t="s">
        <v>152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5" t="s">
        <v>755</v>
      </c>
      <c r="D67" s="223"/>
      <c r="E67" s="224">
        <v>5.6643999999999997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155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2">
        <v>7</v>
      </c>
      <c r="B68" s="233" t="s">
        <v>756</v>
      </c>
      <c r="C68" s="254" t="s">
        <v>757</v>
      </c>
      <c r="D68" s="234" t="s">
        <v>163</v>
      </c>
      <c r="E68" s="235">
        <v>2.3959999999999999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8.0000000000000002E-3</v>
      </c>
      <c r="O68" s="237">
        <f>ROUND(E68*N68,2)</f>
        <v>0.02</v>
      </c>
      <c r="P68" s="237">
        <v>0</v>
      </c>
      <c r="Q68" s="237">
        <f>ROUND(E68*P68,2)</f>
        <v>0</v>
      </c>
      <c r="R68" s="237" t="s">
        <v>177</v>
      </c>
      <c r="S68" s="237" t="s">
        <v>150</v>
      </c>
      <c r="T68" s="238" t="s">
        <v>151</v>
      </c>
      <c r="U68" s="221">
        <v>0.11</v>
      </c>
      <c r="V68" s="221">
        <f>ROUND(E68*U68,2)</f>
        <v>0.26</v>
      </c>
      <c r="W68" s="221"/>
      <c r="X68" s="221" t="s">
        <v>152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5" t="s">
        <v>758</v>
      </c>
      <c r="D69" s="223"/>
      <c r="E69" s="224">
        <v>2.3959999999999999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155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2">
        <v>8</v>
      </c>
      <c r="B70" s="233" t="s">
        <v>759</v>
      </c>
      <c r="C70" s="254" t="s">
        <v>760</v>
      </c>
      <c r="D70" s="234" t="s">
        <v>148</v>
      </c>
      <c r="E70" s="235">
        <v>11.98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177</v>
      </c>
      <c r="S70" s="237" t="s">
        <v>150</v>
      </c>
      <c r="T70" s="238" t="s">
        <v>151</v>
      </c>
      <c r="U70" s="221">
        <v>0.05</v>
      </c>
      <c r="V70" s="221">
        <f>ROUND(E70*U70,2)</f>
        <v>0.6</v>
      </c>
      <c r="W70" s="221"/>
      <c r="X70" s="221" t="s">
        <v>152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761</v>
      </c>
      <c r="D71" s="223"/>
      <c r="E71" s="224">
        <v>11.98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2">
        <v>9</v>
      </c>
      <c r="B72" s="233" t="s">
        <v>185</v>
      </c>
      <c r="C72" s="254" t="s">
        <v>186</v>
      </c>
      <c r="D72" s="234" t="s">
        <v>163</v>
      </c>
      <c r="E72" s="235">
        <v>98.57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5.7230000000000003E-2</v>
      </c>
      <c r="O72" s="237">
        <f>ROUND(E72*N72,2)</f>
        <v>5.64</v>
      </c>
      <c r="P72" s="237">
        <v>0</v>
      </c>
      <c r="Q72" s="237">
        <f>ROUND(E72*P72,2)</f>
        <v>0</v>
      </c>
      <c r="R72" s="237" t="s">
        <v>177</v>
      </c>
      <c r="S72" s="237" t="s">
        <v>150</v>
      </c>
      <c r="T72" s="238" t="s">
        <v>151</v>
      </c>
      <c r="U72" s="221">
        <v>1.32</v>
      </c>
      <c r="V72" s="221">
        <f>ROUND(E72*U72,2)</f>
        <v>130.11000000000001</v>
      </c>
      <c r="W72" s="221"/>
      <c r="X72" s="221" t="s">
        <v>152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187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5" t="s">
        <v>762</v>
      </c>
      <c r="D74" s="223"/>
      <c r="E74" s="224">
        <v>98.57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155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3.75" outlineLevel="1" x14ac:dyDescent="0.2">
      <c r="A75" s="232">
        <v>10</v>
      </c>
      <c r="B75" s="233" t="s">
        <v>189</v>
      </c>
      <c r="C75" s="254" t="s">
        <v>190</v>
      </c>
      <c r="D75" s="234" t="s">
        <v>163</v>
      </c>
      <c r="E75" s="235">
        <v>17.606300000000001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4.2549999999999998E-2</v>
      </c>
      <c r="O75" s="237">
        <f>ROUND(E75*N75,2)</f>
        <v>0.75</v>
      </c>
      <c r="P75" s="237">
        <v>0</v>
      </c>
      <c r="Q75" s="237">
        <f>ROUND(E75*P75,2)</f>
        <v>0</v>
      </c>
      <c r="R75" s="237" t="s">
        <v>149</v>
      </c>
      <c r="S75" s="237" t="s">
        <v>150</v>
      </c>
      <c r="T75" s="238" t="s">
        <v>151</v>
      </c>
      <c r="U75" s="221">
        <v>0.6</v>
      </c>
      <c r="V75" s="221">
        <f>ROUND(E75*U75,2)</f>
        <v>10.56</v>
      </c>
      <c r="W75" s="221"/>
      <c r="X75" s="221" t="s">
        <v>152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6" t="s">
        <v>191</v>
      </c>
      <c r="D76" s="240"/>
      <c r="E76" s="240"/>
      <c r="F76" s="240"/>
      <c r="G76" s="240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165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7" t="s">
        <v>192</v>
      </c>
      <c r="D77" s="241"/>
      <c r="E77" s="241"/>
      <c r="F77" s="241"/>
      <c r="G77" s="24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193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5" t="s">
        <v>194</v>
      </c>
      <c r="D78" s="223"/>
      <c r="E78" s="224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155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763</v>
      </c>
      <c r="D79" s="223"/>
      <c r="E79" s="224">
        <v>0.38600000000000001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764</v>
      </c>
      <c r="D80" s="223"/>
      <c r="E80" s="224">
        <v>0.42499999999999999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155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765</v>
      </c>
      <c r="D81" s="223"/>
      <c r="E81" s="224">
        <v>0.39600000000000002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155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766</v>
      </c>
      <c r="D82" s="223"/>
      <c r="E82" s="224">
        <v>2.3765999999999998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155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767</v>
      </c>
      <c r="D83" s="223"/>
      <c r="E83" s="224">
        <v>2.6880000000000002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5" t="s">
        <v>768</v>
      </c>
      <c r="D84" s="223"/>
      <c r="E84" s="224">
        <v>0.32800000000000001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155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769</v>
      </c>
      <c r="D85" s="223"/>
      <c r="E85" s="224">
        <v>0.60699999999999998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155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5" t="s">
        <v>770</v>
      </c>
      <c r="D86" s="223"/>
      <c r="E86" s="224">
        <v>0.65400000000000003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155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771</v>
      </c>
      <c r="D87" s="223"/>
      <c r="E87" s="224">
        <v>2.87385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772</v>
      </c>
      <c r="D88" s="223"/>
      <c r="E88" s="224">
        <v>1.7518499999999999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155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5" t="s">
        <v>773</v>
      </c>
      <c r="D89" s="223"/>
      <c r="E89" s="224">
        <v>1.4195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155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5" t="s">
        <v>774</v>
      </c>
      <c r="D90" s="223"/>
      <c r="E90" s="224">
        <v>0.95550000000000002</v>
      </c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155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5" t="s">
        <v>775</v>
      </c>
      <c r="D91" s="223"/>
      <c r="E91" s="224">
        <v>2.7450000000000001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155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33.75" outlineLevel="1" x14ac:dyDescent="0.2">
      <c r="A92" s="232">
        <v>11</v>
      </c>
      <c r="B92" s="233" t="s">
        <v>200</v>
      </c>
      <c r="C92" s="254" t="s">
        <v>201</v>
      </c>
      <c r="D92" s="234" t="s">
        <v>163</v>
      </c>
      <c r="E92" s="235">
        <v>98.52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6.0420000000000001E-2</v>
      </c>
      <c r="O92" s="237">
        <f>ROUND(E92*N92,2)</f>
        <v>5.95</v>
      </c>
      <c r="P92" s="237">
        <v>0</v>
      </c>
      <c r="Q92" s="237">
        <f>ROUND(E92*P92,2)</f>
        <v>0</v>
      </c>
      <c r="R92" s="237" t="s">
        <v>149</v>
      </c>
      <c r="S92" s="237" t="s">
        <v>150</v>
      </c>
      <c r="T92" s="238" t="s">
        <v>151</v>
      </c>
      <c r="U92" s="221">
        <v>1.32</v>
      </c>
      <c r="V92" s="221">
        <f>ROUND(E92*U92,2)</f>
        <v>130.05000000000001</v>
      </c>
      <c r="W92" s="221"/>
      <c r="X92" s="221" t="s">
        <v>152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6" t="s">
        <v>191</v>
      </c>
      <c r="D93" s="240"/>
      <c r="E93" s="240"/>
      <c r="F93" s="240"/>
      <c r="G93" s="240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165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192</v>
      </c>
      <c r="D94" s="241"/>
      <c r="E94" s="241"/>
      <c r="F94" s="241"/>
      <c r="G94" s="24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193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17"/>
      <c r="B95" s="218"/>
      <c r="C95" s="255" t="s">
        <v>202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5" t="s">
        <v>203</v>
      </c>
      <c r="D96" s="223"/>
      <c r="E96" s="224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155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17"/>
      <c r="B97" s="218"/>
      <c r="C97" s="255" t="s">
        <v>204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155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5" t="s">
        <v>776</v>
      </c>
      <c r="D98" s="223"/>
      <c r="E98" s="224">
        <v>98.52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155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2">
        <v>12</v>
      </c>
      <c r="B99" s="233" t="s">
        <v>206</v>
      </c>
      <c r="C99" s="254" t="s">
        <v>207</v>
      </c>
      <c r="D99" s="234" t="s">
        <v>163</v>
      </c>
      <c r="E99" s="235">
        <v>23.270700000000001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6.3000000000000003E-4</v>
      </c>
      <c r="O99" s="237">
        <f>ROUND(E99*N99,2)</f>
        <v>0.01</v>
      </c>
      <c r="P99" s="237">
        <v>0</v>
      </c>
      <c r="Q99" s="237">
        <f>ROUND(E99*P99,2)</f>
        <v>0</v>
      </c>
      <c r="R99" s="237" t="s">
        <v>177</v>
      </c>
      <c r="S99" s="237" t="s">
        <v>150</v>
      </c>
      <c r="T99" s="238" t="s">
        <v>151</v>
      </c>
      <c r="U99" s="221">
        <v>0.23</v>
      </c>
      <c r="V99" s="221">
        <f>ROUND(E99*U99,2)</f>
        <v>5.35</v>
      </c>
      <c r="W99" s="221"/>
      <c r="X99" s="221" t="s">
        <v>152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6" t="s">
        <v>208</v>
      </c>
      <c r="D100" s="240"/>
      <c r="E100" s="240"/>
      <c r="F100" s="240"/>
      <c r="G100" s="240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165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7" t="s">
        <v>208</v>
      </c>
      <c r="D101" s="241"/>
      <c r="E101" s="241"/>
      <c r="F101" s="241"/>
      <c r="G101" s="24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193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777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5" t="s">
        <v>778</v>
      </c>
      <c r="D103" s="223"/>
      <c r="E103" s="224">
        <v>5.6643999999999997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155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241</v>
      </c>
      <c r="D104" s="223"/>
      <c r="E104" s="224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5" t="s">
        <v>209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155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779</v>
      </c>
      <c r="D106" s="223"/>
      <c r="E106" s="224">
        <v>17.606300000000001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155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2">
        <v>13</v>
      </c>
      <c r="B107" s="233" t="s">
        <v>211</v>
      </c>
      <c r="C107" s="254" t="s">
        <v>212</v>
      </c>
      <c r="D107" s="234" t="s">
        <v>163</v>
      </c>
      <c r="E107" s="235">
        <v>98.57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7.2000000000000005E-4</v>
      </c>
      <c r="O107" s="237">
        <f>ROUND(E107*N107,2)</f>
        <v>7.0000000000000007E-2</v>
      </c>
      <c r="P107" s="237">
        <v>0</v>
      </c>
      <c r="Q107" s="237">
        <f>ROUND(E107*P107,2)</f>
        <v>0</v>
      </c>
      <c r="R107" s="237" t="s">
        <v>177</v>
      </c>
      <c r="S107" s="237" t="s">
        <v>150</v>
      </c>
      <c r="T107" s="238" t="s">
        <v>151</v>
      </c>
      <c r="U107" s="221">
        <v>0.27</v>
      </c>
      <c r="V107" s="221">
        <f>ROUND(E107*U107,2)</f>
        <v>26.61</v>
      </c>
      <c r="W107" s="221"/>
      <c r="X107" s="221" t="s">
        <v>152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153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6" t="s">
        <v>208</v>
      </c>
      <c r="D108" s="240"/>
      <c r="E108" s="240"/>
      <c r="F108" s="240"/>
      <c r="G108" s="240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7" t="s">
        <v>208</v>
      </c>
      <c r="D109" s="241"/>
      <c r="E109" s="241"/>
      <c r="F109" s="241"/>
      <c r="G109" s="24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193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5" t="s">
        <v>213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155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5" t="s">
        <v>780</v>
      </c>
      <c r="D111" s="223"/>
      <c r="E111" s="224">
        <v>98.57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2">
        <v>14</v>
      </c>
      <c r="B112" s="233" t="s">
        <v>215</v>
      </c>
      <c r="C112" s="254" t="s">
        <v>216</v>
      </c>
      <c r="D112" s="234" t="s">
        <v>163</v>
      </c>
      <c r="E112" s="235">
        <v>98.52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8.0999999999999996E-4</v>
      </c>
      <c r="O112" s="237">
        <f>ROUND(E112*N112,2)</f>
        <v>0.08</v>
      </c>
      <c r="P112" s="237">
        <v>0</v>
      </c>
      <c r="Q112" s="237">
        <f>ROUND(E112*P112,2)</f>
        <v>0</v>
      </c>
      <c r="R112" s="237" t="s">
        <v>177</v>
      </c>
      <c r="S112" s="237" t="s">
        <v>150</v>
      </c>
      <c r="T112" s="238" t="s">
        <v>151</v>
      </c>
      <c r="U112" s="221">
        <v>0.33</v>
      </c>
      <c r="V112" s="221">
        <f>ROUND(E112*U112,2)</f>
        <v>32.51</v>
      </c>
      <c r="W112" s="221"/>
      <c r="X112" s="221" t="s">
        <v>152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153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6" t="s">
        <v>208</v>
      </c>
      <c r="D113" s="240"/>
      <c r="E113" s="240"/>
      <c r="F113" s="240"/>
      <c r="G113" s="240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208</v>
      </c>
      <c r="D114" s="241"/>
      <c r="E114" s="241"/>
      <c r="F114" s="241"/>
      <c r="G114" s="24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193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5" t="s">
        <v>217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781</v>
      </c>
      <c r="D116" s="223"/>
      <c r="E116" s="224">
        <v>98.52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155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2">
        <v>15</v>
      </c>
      <c r="B117" s="233" t="s">
        <v>219</v>
      </c>
      <c r="C117" s="254" t="s">
        <v>220</v>
      </c>
      <c r="D117" s="234" t="s">
        <v>163</v>
      </c>
      <c r="E117" s="235">
        <v>8.8031500000000005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3.2000000000000003E-4</v>
      </c>
      <c r="O117" s="237">
        <f>ROUND(E117*N117,2)</f>
        <v>0</v>
      </c>
      <c r="P117" s="237">
        <v>0</v>
      </c>
      <c r="Q117" s="237">
        <f>ROUND(E117*P117,2)</f>
        <v>0</v>
      </c>
      <c r="R117" s="237" t="s">
        <v>177</v>
      </c>
      <c r="S117" s="237" t="s">
        <v>150</v>
      </c>
      <c r="T117" s="238" t="s">
        <v>151</v>
      </c>
      <c r="U117" s="221">
        <v>0.16</v>
      </c>
      <c r="V117" s="221">
        <f>ROUND(E117*U117,2)</f>
        <v>1.41</v>
      </c>
      <c r="W117" s="221"/>
      <c r="X117" s="221" t="s">
        <v>152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153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5" t="s">
        <v>221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5" t="s">
        <v>782</v>
      </c>
      <c r="D119" s="223"/>
      <c r="E119" s="224">
        <v>8.8031500000000005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155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2">
        <v>16</v>
      </c>
      <c r="B120" s="233" t="s">
        <v>223</v>
      </c>
      <c r="C120" s="254" t="s">
        <v>224</v>
      </c>
      <c r="D120" s="234" t="s">
        <v>163</v>
      </c>
      <c r="E120" s="235">
        <v>34.481999999999999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3.2000000000000003E-4</v>
      </c>
      <c r="O120" s="237">
        <f>ROUND(E120*N120,2)</f>
        <v>0.01</v>
      </c>
      <c r="P120" s="237">
        <v>0</v>
      </c>
      <c r="Q120" s="237">
        <f>ROUND(E120*P120,2)</f>
        <v>0</v>
      </c>
      <c r="R120" s="237" t="s">
        <v>177</v>
      </c>
      <c r="S120" s="237" t="s">
        <v>150</v>
      </c>
      <c r="T120" s="238" t="s">
        <v>151</v>
      </c>
      <c r="U120" s="221">
        <v>0.23</v>
      </c>
      <c r="V120" s="221">
        <f>ROUND(E120*U120,2)</f>
        <v>7.93</v>
      </c>
      <c r="W120" s="221"/>
      <c r="X120" s="221" t="s">
        <v>152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5" t="s">
        <v>225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155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5" t="s">
        <v>783</v>
      </c>
      <c r="D122" s="223"/>
      <c r="E122" s="224">
        <v>34.481999999999999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155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2">
        <v>17</v>
      </c>
      <c r="B123" s="233" t="s">
        <v>233</v>
      </c>
      <c r="C123" s="254" t="s">
        <v>234</v>
      </c>
      <c r="D123" s="234" t="s">
        <v>235</v>
      </c>
      <c r="E123" s="235">
        <v>8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7" t="s">
        <v>236</v>
      </c>
      <c r="S123" s="237" t="s">
        <v>150</v>
      </c>
      <c r="T123" s="238" t="s">
        <v>151</v>
      </c>
      <c r="U123" s="221">
        <v>1</v>
      </c>
      <c r="V123" s="221">
        <f>ROUND(E123*U123,2)</f>
        <v>8</v>
      </c>
      <c r="W123" s="221"/>
      <c r="X123" s="221" t="s">
        <v>82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237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5" t="s">
        <v>238</v>
      </c>
      <c r="D124" s="223"/>
      <c r="E124" s="224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5" t="s">
        <v>784</v>
      </c>
      <c r="D125" s="223"/>
      <c r="E125" s="224">
        <v>2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240</v>
      </c>
      <c r="D126" s="223"/>
      <c r="E126" s="224">
        <v>1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5" t="s">
        <v>241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155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5" t="s">
        <v>242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5" t="s">
        <v>785</v>
      </c>
      <c r="D129" s="223"/>
      <c r="E129" s="224">
        <v>1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5" t="s">
        <v>786</v>
      </c>
      <c r="D130" s="223"/>
      <c r="E130" s="224">
        <v>2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155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5" t="s">
        <v>787</v>
      </c>
      <c r="D131" s="223"/>
      <c r="E131" s="224">
        <v>2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155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2">
        <v>18</v>
      </c>
      <c r="B132" s="233" t="s">
        <v>788</v>
      </c>
      <c r="C132" s="254" t="s">
        <v>789</v>
      </c>
      <c r="D132" s="234" t="s">
        <v>148</v>
      </c>
      <c r="E132" s="235">
        <v>13.178000000000001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7">
        <v>6.0000000000000002E-5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576</v>
      </c>
      <c r="S132" s="237" t="s">
        <v>150</v>
      </c>
      <c r="T132" s="238" t="s">
        <v>151</v>
      </c>
      <c r="U132" s="221">
        <v>0</v>
      </c>
      <c r="V132" s="221">
        <f>ROUND(E132*U132,2)</f>
        <v>0</v>
      </c>
      <c r="W132" s="221"/>
      <c r="X132" s="221" t="s">
        <v>577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578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5" t="s">
        <v>790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155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5" t="s">
        <v>791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155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5" t="s">
        <v>792</v>
      </c>
      <c r="D135" s="223"/>
      <c r="E135" s="224">
        <v>13.178000000000001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155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6" t="s">
        <v>144</v>
      </c>
      <c r="B136" s="227" t="s">
        <v>79</v>
      </c>
      <c r="C136" s="253" t="s">
        <v>80</v>
      </c>
      <c r="D136" s="228"/>
      <c r="E136" s="229"/>
      <c r="F136" s="230"/>
      <c r="G136" s="230">
        <f>SUMIF(AG137:AG139,"&lt;&gt;NOR",G137:G139)</f>
        <v>0</v>
      </c>
      <c r="H136" s="230"/>
      <c r="I136" s="230">
        <f>SUM(I137:I139)</f>
        <v>0</v>
      </c>
      <c r="J136" s="230"/>
      <c r="K136" s="230">
        <f>SUM(K137:K139)</f>
        <v>0</v>
      </c>
      <c r="L136" s="230"/>
      <c r="M136" s="230">
        <f>SUM(M137:M139)</f>
        <v>0</v>
      </c>
      <c r="N136" s="230"/>
      <c r="O136" s="230">
        <f>SUM(O137:O139)</f>
        <v>0.15</v>
      </c>
      <c r="P136" s="230"/>
      <c r="Q136" s="230">
        <f>SUM(Q137:Q139)</f>
        <v>0</v>
      </c>
      <c r="R136" s="230"/>
      <c r="S136" s="230"/>
      <c r="T136" s="231"/>
      <c r="U136" s="225"/>
      <c r="V136" s="225">
        <f>SUM(V137:V139)</f>
        <v>5.0999999999999996</v>
      </c>
      <c r="W136" s="225"/>
      <c r="X136" s="225"/>
      <c r="AG136" t="s">
        <v>145</v>
      </c>
    </row>
    <row r="137" spans="1:60" ht="22.5" outlineLevel="1" x14ac:dyDescent="0.2">
      <c r="A137" s="232">
        <v>19</v>
      </c>
      <c r="B137" s="233" t="s">
        <v>793</v>
      </c>
      <c r="C137" s="254" t="s">
        <v>794</v>
      </c>
      <c r="D137" s="234" t="s">
        <v>163</v>
      </c>
      <c r="E137" s="235">
        <v>11.328799999999999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1.286E-2</v>
      </c>
      <c r="O137" s="237">
        <f>ROUND(E137*N137,2)</f>
        <v>0.15</v>
      </c>
      <c r="P137" s="237">
        <v>0</v>
      </c>
      <c r="Q137" s="237">
        <f>ROUND(E137*P137,2)</f>
        <v>0</v>
      </c>
      <c r="R137" s="237" t="s">
        <v>149</v>
      </c>
      <c r="S137" s="237" t="s">
        <v>150</v>
      </c>
      <c r="T137" s="238" t="s">
        <v>151</v>
      </c>
      <c r="U137" s="221">
        <v>0.45</v>
      </c>
      <c r="V137" s="221">
        <f>ROUND(E137*U137,2)</f>
        <v>5.0999999999999996</v>
      </c>
      <c r="W137" s="221"/>
      <c r="X137" s="221" t="s">
        <v>152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6" t="s">
        <v>795</v>
      </c>
      <c r="D138" s="240"/>
      <c r="E138" s="240"/>
      <c r="F138" s="240"/>
      <c r="G138" s="240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796</v>
      </c>
      <c r="D139" s="223"/>
      <c r="E139" s="224">
        <v>11.328799999999999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155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26" t="s">
        <v>144</v>
      </c>
      <c r="B140" s="227" t="s">
        <v>81</v>
      </c>
      <c r="C140" s="253" t="s">
        <v>82</v>
      </c>
      <c r="D140" s="228"/>
      <c r="E140" s="229"/>
      <c r="F140" s="230"/>
      <c r="G140" s="230">
        <f>SUMIF(AG141:AG142,"&lt;&gt;NOR",G141:G142)</f>
        <v>0</v>
      </c>
      <c r="H140" s="230"/>
      <c r="I140" s="230">
        <f>SUM(I141:I142)</f>
        <v>0</v>
      </c>
      <c r="J140" s="230"/>
      <c r="K140" s="230">
        <f>SUM(K141:K142)</f>
        <v>0</v>
      </c>
      <c r="L140" s="230"/>
      <c r="M140" s="230">
        <f>SUM(M141:M142)</f>
        <v>0</v>
      </c>
      <c r="N140" s="230"/>
      <c r="O140" s="230">
        <f>SUM(O141:O142)</f>
        <v>0</v>
      </c>
      <c r="P140" s="230"/>
      <c r="Q140" s="230">
        <f>SUM(Q141:Q142)</f>
        <v>0</v>
      </c>
      <c r="R140" s="230"/>
      <c r="S140" s="230"/>
      <c r="T140" s="231"/>
      <c r="U140" s="225"/>
      <c r="V140" s="225">
        <f>SUM(V141:V142)</f>
        <v>240</v>
      </c>
      <c r="W140" s="225"/>
      <c r="X140" s="225"/>
      <c r="AG140" t="s">
        <v>145</v>
      </c>
    </row>
    <row r="141" spans="1:60" outlineLevel="1" x14ac:dyDescent="0.2">
      <c r="A141" s="232">
        <v>20</v>
      </c>
      <c r="B141" s="233" t="s">
        <v>244</v>
      </c>
      <c r="C141" s="254" t="s">
        <v>245</v>
      </c>
      <c r="D141" s="234" t="s">
        <v>235</v>
      </c>
      <c r="E141" s="235">
        <v>240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/>
      <c r="S141" s="237" t="s">
        <v>230</v>
      </c>
      <c r="T141" s="238" t="s">
        <v>231</v>
      </c>
      <c r="U141" s="221">
        <v>1</v>
      </c>
      <c r="V141" s="221">
        <f>ROUND(E141*U141,2)</f>
        <v>240</v>
      </c>
      <c r="W141" s="221"/>
      <c r="X141" s="221" t="s">
        <v>82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237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5" t="s">
        <v>247</v>
      </c>
      <c r="D142" s="223"/>
      <c r="E142" s="224">
        <v>240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155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226" t="s">
        <v>144</v>
      </c>
      <c r="B143" s="227" t="s">
        <v>83</v>
      </c>
      <c r="C143" s="253" t="s">
        <v>84</v>
      </c>
      <c r="D143" s="228"/>
      <c r="E143" s="229"/>
      <c r="F143" s="230"/>
      <c r="G143" s="230">
        <f>SUMIF(AG144:AG162,"&lt;&gt;NOR",G144:G162)</f>
        <v>0</v>
      </c>
      <c r="H143" s="230"/>
      <c r="I143" s="230">
        <f>SUM(I144:I162)</f>
        <v>0</v>
      </c>
      <c r="J143" s="230"/>
      <c r="K143" s="230">
        <f>SUM(K144:K162)</f>
        <v>0</v>
      </c>
      <c r="L143" s="230"/>
      <c r="M143" s="230">
        <f>SUM(M144:M162)</f>
        <v>0</v>
      </c>
      <c r="N143" s="230"/>
      <c r="O143" s="230">
        <f>SUM(O144:O162)</f>
        <v>5.43</v>
      </c>
      <c r="P143" s="230"/>
      <c r="Q143" s="230">
        <f>SUM(Q144:Q162)</f>
        <v>0</v>
      </c>
      <c r="R143" s="230"/>
      <c r="S143" s="230"/>
      <c r="T143" s="231"/>
      <c r="U143" s="225"/>
      <c r="V143" s="225">
        <f>SUM(V144:V162)</f>
        <v>81.160000000000011</v>
      </c>
      <c r="W143" s="225"/>
      <c r="X143" s="225"/>
      <c r="AG143" t="s">
        <v>145</v>
      </c>
    </row>
    <row r="144" spans="1:60" ht="22.5" outlineLevel="1" x14ac:dyDescent="0.2">
      <c r="A144" s="232">
        <v>21</v>
      </c>
      <c r="B144" s="233" t="s">
        <v>248</v>
      </c>
      <c r="C144" s="254" t="s">
        <v>249</v>
      </c>
      <c r="D144" s="234" t="s">
        <v>163</v>
      </c>
      <c r="E144" s="235">
        <v>270.5018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1.8380000000000001E-2</v>
      </c>
      <c r="O144" s="237">
        <f>ROUND(E144*N144,2)</f>
        <v>4.97</v>
      </c>
      <c r="P144" s="237">
        <v>0</v>
      </c>
      <c r="Q144" s="237">
        <f>ROUND(E144*P144,2)</f>
        <v>0</v>
      </c>
      <c r="R144" s="237" t="s">
        <v>250</v>
      </c>
      <c r="S144" s="237" t="s">
        <v>150</v>
      </c>
      <c r="T144" s="238" t="s">
        <v>151</v>
      </c>
      <c r="U144" s="221">
        <v>0.12</v>
      </c>
      <c r="V144" s="221">
        <f>ROUND(E144*U144,2)</f>
        <v>32.46</v>
      </c>
      <c r="W144" s="221"/>
      <c r="X144" s="221" t="s">
        <v>152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178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6" t="s">
        <v>251</v>
      </c>
      <c r="D145" s="240"/>
      <c r="E145" s="240"/>
      <c r="F145" s="240"/>
      <c r="G145" s="240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7" t="s">
        <v>252</v>
      </c>
      <c r="D146" s="241"/>
      <c r="E146" s="241"/>
      <c r="F146" s="241"/>
      <c r="G146" s="24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193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5" t="s">
        <v>797</v>
      </c>
      <c r="D147" s="223"/>
      <c r="E147" s="224">
        <v>270.5018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155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3.75" outlineLevel="1" x14ac:dyDescent="0.2">
      <c r="A148" s="232">
        <v>22</v>
      </c>
      <c r="B148" s="233" t="s">
        <v>256</v>
      </c>
      <c r="C148" s="254" t="s">
        <v>257</v>
      </c>
      <c r="D148" s="234" t="s">
        <v>163</v>
      </c>
      <c r="E148" s="235">
        <v>541.00360000000001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8.0000000000000004E-4</v>
      </c>
      <c r="O148" s="237">
        <f>ROUND(E148*N148,2)</f>
        <v>0.43</v>
      </c>
      <c r="P148" s="237">
        <v>0</v>
      </c>
      <c r="Q148" s="237">
        <f>ROUND(E148*P148,2)</f>
        <v>0</v>
      </c>
      <c r="R148" s="237" t="s">
        <v>250</v>
      </c>
      <c r="S148" s="237" t="s">
        <v>150</v>
      </c>
      <c r="T148" s="238" t="s">
        <v>151</v>
      </c>
      <c r="U148" s="221">
        <v>0.01</v>
      </c>
      <c r="V148" s="221">
        <f>ROUND(E148*U148,2)</f>
        <v>5.41</v>
      </c>
      <c r="W148" s="221"/>
      <c r="X148" s="221" t="s">
        <v>152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6" t="s">
        <v>251</v>
      </c>
      <c r="D149" s="240"/>
      <c r="E149" s="240"/>
      <c r="F149" s="240"/>
      <c r="G149" s="240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5" t="s">
        <v>258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155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5" t="s">
        <v>798</v>
      </c>
      <c r="D151" s="223"/>
      <c r="E151" s="224">
        <v>541.00360000000001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155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2">
        <v>23</v>
      </c>
      <c r="B152" s="233" t="s">
        <v>260</v>
      </c>
      <c r="C152" s="254" t="s">
        <v>261</v>
      </c>
      <c r="D152" s="234" t="s">
        <v>163</v>
      </c>
      <c r="E152" s="235">
        <v>270.5018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 t="s">
        <v>250</v>
      </c>
      <c r="S152" s="237" t="s">
        <v>150</v>
      </c>
      <c r="T152" s="238" t="s">
        <v>151</v>
      </c>
      <c r="U152" s="221">
        <v>0.11</v>
      </c>
      <c r="V152" s="221">
        <f>ROUND(E152*U152,2)</f>
        <v>29.76</v>
      </c>
      <c r="W152" s="221"/>
      <c r="X152" s="221" t="s">
        <v>152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178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799</v>
      </c>
      <c r="D153" s="223"/>
      <c r="E153" s="224">
        <v>270.5018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155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2">
        <v>24</v>
      </c>
      <c r="B154" s="233" t="s">
        <v>263</v>
      </c>
      <c r="C154" s="254" t="s">
        <v>264</v>
      </c>
      <c r="D154" s="234" t="s">
        <v>163</v>
      </c>
      <c r="E154" s="235">
        <v>270.5018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 t="s">
        <v>250</v>
      </c>
      <c r="S154" s="237" t="s">
        <v>150</v>
      </c>
      <c r="T154" s="238" t="s">
        <v>151</v>
      </c>
      <c r="U154" s="221">
        <v>0.03</v>
      </c>
      <c r="V154" s="221">
        <f>ROUND(E154*U154,2)</f>
        <v>8.1199999999999992</v>
      </c>
      <c r="W154" s="221"/>
      <c r="X154" s="221" t="s">
        <v>152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178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799</v>
      </c>
      <c r="D155" s="223"/>
      <c r="E155" s="224">
        <v>270.5018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155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3.75" outlineLevel="1" x14ac:dyDescent="0.2">
      <c r="A156" s="232">
        <v>25</v>
      </c>
      <c r="B156" s="233" t="s">
        <v>265</v>
      </c>
      <c r="C156" s="254" t="s">
        <v>266</v>
      </c>
      <c r="D156" s="234" t="s">
        <v>163</v>
      </c>
      <c r="E156" s="235">
        <v>541.00360000000001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5.0000000000000002E-5</v>
      </c>
      <c r="O156" s="237">
        <f>ROUND(E156*N156,2)</f>
        <v>0.03</v>
      </c>
      <c r="P156" s="237">
        <v>0</v>
      </c>
      <c r="Q156" s="237">
        <f>ROUND(E156*P156,2)</f>
        <v>0</v>
      </c>
      <c r="R156" s="237" t="s">
        <v>250</v>
      </c>
      <c r="S156" s="237" t="s">
        <v>150</v>
      </c>
      <c r="T156" s="238" t="s">
        <v>151</v>
      </c>
      <c r="U156" s="221">
        <v>0</v>
      </c>
      <c r="V156" s="221">
        <f>ROUND(E156*U156,2)</f>
        <v>0</v>
      </c>
      <c r="W156" s="221"/>
      <c r="X156" s="221" t="s">
        <v>152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178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258</v>
      </c>
      <c r="D157" s="223"/>
      <c r="E157" s="224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5" t="s">
        <v>798</v>
      </c>
      <c r="D158" s="223"/>
      <c r="E158" s="224">
        <v>541.00360000000001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155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2">
        <v>26</v>
      </c>
      <c r="B159" s="233" t="s">
        <v>267</v>
      </c>
      <c r="C159" s="254" t="s">
        <v>268</v>
      </c>
      <c r="D159" s="234" t="s">
        <v>163</v>
      </c>
      <c r="E159" s="235">
        <v>270.5018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250</v>
      </c>
      <c r="S159" s="237" t="s">
        <v>150</v>
      </c>
      <c r="T159" s="238" t="s">
        <v>151</v>
      </c>
      <c r="U159" s="221">
        <v>0.02</v>
      </c>
      <c r="V159" s="221">
        <f>ROUND(E159*U159,2)</f>
        <v>5.41</v>
      </c>
      <c r="W159" s="221"/>
      <c r="X159" s="221" t="s">
        <v>152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5" t="s">
        <v>799</v>
      </c>
      <c r="D160" s="223"/>
      <c r="E160" s="224">
        <v>270.5018</v>
      </c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155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2">
        <v>27</v>
      </c>
      <c r="B161" s="233" t="s">
        <v>269</v>
      </c>
      <c r="C161" s="254" t="s">
        <v>270</v>
      </c>
      <c r="D161" s="234" t="s">
        <v>271</v>
      </c>
      <c r="E161" s="235">
        <v>336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7">
        <v>0</v>
      </c>
      <c r="O161" s="237">
        <f>ROUND(E161*N161,2)</f>
        <v>0</v>
      </c>
      <c r="P161" s="237">
        <v>0</v>
      </c>
      <c r="Q161" s="237">
        <f>ROUND(E161*P161,2)</f>
        <v>0</v>
      </c>
      <c r="R161" s="237" t="s">
        <v>272</v>
      </c>
      <c r="S161" s="237" t="s">
        <v>150</v>
      </c>
      <c r="T161" s="238" t="s">
        <v>151</v>
      </c>
      <c r="U161" s="221">
        <v>0</v>
      </c>
      <c r="V161" s="221">
        <f>ROUND(E161*U161,2)</f>
        <v>0</v>
      </c>
      <c r="W161" s="221"/>
      <c r="X161" s="221" t="s">
        <v>273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274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5" t="s">
        <v>275</v>
      </c>
      <c r="D162" s="223"/>
      <c r="E162" s="224">
        <v>336</v>
      </c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155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">
      <c r="A163" s="226" t="s">
        <v>144</v>
      </c>
      <c r="B163" s="227" t="s">
        <v>85</v>
      </c>
      <c r="C163" s="253" t="s">
        <v>86</v>
      </c>
      <c r="D163" s="228"/>
      <c r="E163" s="229"/>
      <c r="F163" s="230"/>
      <c r="G163" s="230">
        <f>SUMIF(AG164:AG165,"&lt;&gt;NOR",G164:G165)</f>
        <v>0</v>
      </c>
      <c r="H163" s="230"/>
      <c r="I163" s="230">
        <f>SUM(I164:I165)</f>
        <v>0</v>
      </c>
      <c r="J163" s="230"/>
      <c r="K163" s="230">
        <f>SUM(K164:K165)</f>
        <v>0</v>
      </c>
      <c r="L163" s="230"/>
      <c r="M163" s="230">
        <f>SUM(M164:M165)</f>
        <v>0</v>
      </c>
      <c r="N163" s="230"/>
      <c r="O163" s="230">
        <f>SUM(O164:O165)</f>
        <v>0</v>
      </c>
      <c r="P163" s="230"/>
      <c r="Q163" s="230">
        <f>SUM(Q164:Q165)</f>
        <v>0</v>
      </c>
      <c r="R163" s="230"/>
      <c r="S163" s="230"/>
      <c r="T163" s="231"/>
      <c r="U163" s="225"/>
      <c r="V163" s="225">
        <f>SUM(V164:V165)</f>
        <v>7.35</v>
      </c>
      <c r="W163" s="225"/>
      <c r="X163" s="225"/>
      <c r="AG163" t="s">
        <v>145</v>
      </c>
    </row>
    <row r="164" spans="1:60" outlineLevel="1" x14ac:dyDescent="0.2">
      <c r="A164" s="232">
        <v>28</v>
      </c>
      <c r="B164" s="233" t="s">
        <v>625</v>
      </c>
      <c r="C164" s="254" t="s">
        <v>626</v>
      </c>
      <c r="D164" s="234" t="s">
        <v>163</v>
      </c>
      <c r="E164" s="235">
        <v>18.385999999999999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2.2000000000000001E-4</v>
      </c>
      <c r="O164" s="237">
        <f>ROUND(E164*N164,2)</f>
        <v>0</v>
      </c>
      <c r="P164" s="237">
        <v>0</v>
      </c>
      <c r="Q164" s="237">
        <f>ROUND(E164*P164,2)</f>
        <v>0</v>
      </c>
      <c r="R164" s="237"/>
      <c r="S164" s="237" t="s">
        <v>230</v>
      </c>
      <c r="T164" s="238" t="s">
        <v>231</v>
      </c>
      <c r="U164" s="221">
        <v>0.4</v>
      </c>
      <c r="V164" s="221">
        <f>ROUND(E164*U164,2)</f>
        <v>7.35</v>
      </c>
      <c r="W164" s="221"/>
      <c r="X164" s="221" t="s">
        <v>152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153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5" t="s">
        <v>800</v>
      </c>
      <c r="D165" s="223"/>
      <c r="E165" s="224">
        <v>18.385999999999999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155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26" t="s">
        <v>144</v>
      </c>
      <c r="B166" s="227" t="s">
        <v>87</v>
      </c>
      <c r="C166" s="253" t="s">
        <v>88</v>
      </c>
      <c r="D166" s="228"/>
      <c r="E166" s="229"/>
      <c r="F166" s="230"/>
      <c r="G166" s="230">
        <f>SUMIF(AG167:AG252,"&lt;&gt;NOR",G167:G252)</f>
        <v>0</v>
      </c>
      <c r="H166" s="230"/>
      <c r="I166" s="230">
        <f>SUM(I167:I252)</f>
        <v>0</v>
      </c>
      <c r="J166" s="230"/>
      <c r="K166" s="230">
        <f>SUM(K167:K252)</f>
        <v>0</v>
      </c>
      <c r="L166" s="230"/>
      <c r="M166" s="230">
        <f>SUM(M167:M252)</f>
        <v>0</v>
      </c>
      <c r="N166" s="230"/>
      <c r="O166" s="230">
        <f>SUM(O167:O252)</f>
        <v>0.05</v>
      </c>
      <c r="P166" s="230"/>
      <c r="Q166" s="230">
        <f>SUM(Q167:Q252)</f>
        <v>17.93</v>
      </c>
      <c r="R166" s="230"/>
      <c r="S166" s="230"/>
      <c r="T166" s="231"/>
      <c r="U166" s="225"/>
      <c r="V166" s="225">
        <f>SUM(V167:V252)</f>
        <v>81.39</v>
      </c>
      <c r="W166" s="225"/>
      <c r="X166" s="225"/>
      <c r="AG166" t="s">
        <v>145</v>
      </c>
    </row>
    <row r="167" spans="1:60" ht="22.5" outlineLevel="1" x14ac:dyDescent="0.2">
      <c r="A167" s="232">
        <v>29</v>
      </c>
      <c r="B167" s="233" t="s">
        <v>628</v>
      </c>
      <c r="C167" s="254" t="s">
        <v>629</v>
      </c>
      <c r="D167" s="234" t="s">
        <v>595</v>
      </c>
      <c r="E167" s="235">
        <v>0.28322000000000003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7">
        <v>0</v>
      </c>
      <c r="O167" s="237">
        <f>ROUND(E167*N167,2)</f>
        <v>0</v>
      </c>
      <c r="P167" s="237">
        <v>2.2000000000000002</v>
      </c>
      <c r="Q167" s="237">
        <f>ROUND(E167*P167,2)</f>
        <v>0.62</v>
      </c>
      <c r="R167" s="237" t="s">
        <v>279</v>
      </c>
      <c r="S167" s="237" t="s">
        <v>150</v>
      </c>
      <c r="T167" s="238" t="s">
        <v>151</v>
      </c>
      <c r="U167" s="221">
        <v>5.23</v>
      </c>
      <c r="V167" s="221">
        <f>ROUND(E167*U167,2)</f>
        <v>1.48</v>
      </c>
      <c r="W167" s="221"/>
      <c r="X167" s="221" t="s">
        <v>152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178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5" t="s">
        <v>801</v>
      </c>
      <c r="D168" s="223"/>
      <c r="E168" s="224">
        <v>0.28322000000000003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155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2">
        <v>30</v>
      </c>
      <c r="B169" s="233" t="s">
        <v>276</v>
      </c>
      <c r="C169" s="254" t="s">
        <v>277</v>
      </c>
      <c r="D169" s="234" t="s">
        <v>278</v>
      </c>
      <c r="E169" s="235">
        <v>18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7">
        <v>0</v>
      </c>
      <c r="O169" s="237">
        <f>ROUND(E169*N169,2)</f>
        <v>0</v>
      </c>
      <c r="P169" s="237">
        <v>0</v>
      </c>
      <c r="Q169" s="237">
        <f>ROUND(E169*P169,2)</f>
        <v>0</v>
      </c>
      <c r="R169" s="237" t="s">
        <v>279</v>
      </c>
      <c r="S169" s="237" t="s">
        <v>150</v>
      </c>
      <c r="T169" s="238" t="s">
        <v>151</v>
      </c>
      <c r="U169" s="221">
        <v>0.03</v>
      </c>
      <c r="V169" s="221">
        <f>ROUND(E169*U169,2)</f>
        <v>0.54</v>
      </c>
      <c r="W169" s="221"/>
      <c r="X169" s="221" t="s">
        <v>152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6" t="s">
        <v>280</v>
      </c>
      <c r="D170" s="240"/>
      <c r="E170" s="240"/>
      <c r="F170" s="240"/>
      <c r="G170" s="240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5" t="s">
        <v>802</v>
      </c>
      <c r="D171" s="223"/>
      <c r="E171" s="224">
        <v>2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5" t="s">
        <v>803</v>
      </c>
      <c r="D172" s="223"/>
      <c r="E172" s="224">
        <v>6</v>
      </c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155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5" t="s">
        <v>804</v>
      </c>
      <c r="D173" s="223"/>
      <c r="E173" s="224">
        <v>10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155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2">
        <v>31</v>
      </c>
      <c r="B174" s="233" t="s">
        <v>282</v>
      </c>
      <c r="C174" s="254" t="s">
        <v>283</v>
      </c>
      <c r="D174" s="234" t="s">
        <v>278</v>
      </c>
      <c r="E174" s="235">
        <v>27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 t="s">
        <v>279</v>
      </c>
      <c r="S174" s="237" t="s">
        <v>150</v>
      </c>
      <c r="T174" s="238" t="s">
        <v>151</v>
      </c>
      <c r="U174" s="221">
        <v>0.06</v>
      </c>
      <c r="V174" s="221">
        <f>ROUND(E174*U174,2)</f>
        <v>1.62</v>
      </c>
      <c r="W174" s="221"/>
      <c r="X174" s="221" t="s">
        <v>152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6" t="s">
        <v>280</v>
      </c>
      <c r="D175" s="240"/>
      <c r="E175" s="240"/>
      <c r="F175" s="240"/>
      <c r="G175" s="240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5" t="s">
        <v>805</v>
      </c>
      <c r="D176" s="223"/>
      <c r="E176" s="224">
        <v>1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155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5" t="s">
        <v>806</v>
      </c>
      <c r="D177" s="223"/>
      <c r="E177" s="224">
        <v>4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155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5" t="s">
        <v>807</v>
      </c>
      <c r="D178" s="223"/>
      <c r="E178" s="224">
        <v>12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155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808</v>
      </c>
      <c r="D179" s="223"/>
      <c r="E179" s="224">
        <v>2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5" t="s">
        <v>809</v>
      </c>
      <c r="D180" s="223"/>
      <c r="E180" s="224">
        <v>2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155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5" t="s">
        <v>810</v>
      </c>
      <c r="D181" s="223"/>
      <c r="E181" s="224">
        <v>6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155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2">
        <v>32</v>
      </c>
      <c r="B182" s="233" t="s">
        <v>287</v>
      </c>
      <c r="C182" s="254" t="s">
        <v>288</v>
      </c>
      <c r="D182" s="234" t="s">
        <v>278</v>
      </c>
      <c r="E182" s="235">
        <v>5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 t="s">
        <v>279</v>
      </c>
      <c r="S182" s="237" t="s">
        <v>150</v>
      </c>
      <c r="T182" s="238" t="s">
        <v>151</v>
      </c>
      <c r="U182" s="221">
        <v>0.09</v>
      </c>
      <c r="V182" s="221">
        <f>ROUND(E182*U182,2)</f>
        <v>0.45</v>
      </c>
      <c r="W182" s="221"/>
      <c r="X182" s="221" t="s">
        <v>152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153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6" t="s">
        <v>280</v>
      </c>
      <c r="D183" s="240"/>
      <c r="E183" s="240"/>
      <c r="F183" s="240"/>
      <c r="G183" s="240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5" t="s">
        <v>811</v>
      </c>
      <c r="D184" s="223"/>
      <c r="E184" s="224">
        <v>2</v>
      </c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155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5" t="s">
        <v>812</v>
      </c>
      <c r="D185" s="223"/>
      <c r="E185" s="224">
        <v>2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155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5" t="s">
        <v>813</v>
      </c>
      <c r="D186" s="223"/>
      <c r="E186" s="224">
        <v>1</v>
      </c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155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2">
        <v>33</v>
      </c>
      <c r="B187" s="233" t="s">
        <v>814</v>
      </c>
      <c r="C187" s="254" t="s">
        <v>815</v>
      </c>
      <c r="D187" s="234" t="s">
        <v>163</v>
      </c>
      <c r="E187" s="235">
        <v>0.90300000000000002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2.1900000000000001E-3</v>
      </c>
      <c r="O187" s="237">
        <f>ROUND(E187*N187,2)</f>
        <v>0</v>
      </c>
      <c r="P187" s="237">
        <v>7.4999999999999997E-2</v>
      </c>
      <c r="Q187" s="237">
        <f>ROUND(E187*P187,2)</f>
        <v>7.0000000000000007E-2</v>
      </c>
      <c r="R187" s="237" t="s">
        <v>279</v>
      </c>
      <c r="S187" s="237" t="s">
        <v>150</v>
      </c>
      <c r="T187" s="238" t="s">
        <v>151</v>
      </c>
      <c r="U187" s="221">
        <v>0.96</v>
      </c>
      <c r="V187" s="221">
        <f>ROUND(E187*U187,2)</f>
        <v>0.87</v>
      </c>
      <c r="W187" s="221"/>
      <c r="X187" s="221" t="s">
        <v>152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153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6" t="s">
        <v>292</v>
      </c>
      <c r="D188" s="240"/>
      <c r="E188" s="240"/>
      <c r="F188" s="240"/>
      <c r="G188" s="240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165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5" t="s">
        <v>745</v>
      </c>
      <c r="D189" s="223"/>
      <c r="E189" s="224">
        <v>0.90300000000000002</v>
      </c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155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2">
        <v>34</v>
      </c>
      <c r="B190" s="233" t="s">
        <v>816</v>
      </c>
      <c r="C190" s="254" t="s">
        <v>817</v>
      </c>
      <c r="D190" s="234" t="s">
        <v>163</v>
      </c>
      <c r="E190" s="235">
        <v>5.7751000000000001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1E-3</v>
      </c>
      <c r="O190" s="237">
        <f>ROUND(E190*N190,2)</f>
        <v>0.01</v>
      </c>
      <c r="P190" s="237">
        <v>6.2E-2</v>
      </c>
      <c r="Q190" s="237">
        <f>ROUND(E190*P190,2)</f>
        <v>0.36</v>
      </c>
      <c r="R190" s="237" t="s">
        <v>279</v>
      </c>
      <c r="S190" s="237" t="s">
        <v>150</v>
      </c>
      <c r="T190" s="238" t="s">
        <v>151</v>
      </c>
      <c r="U190" s="221">
        <v>0.61</v>
      </c>
      <c r="V190" s="221">
        <f>ROUND(E190*U190,2)</f>
        <v>3.52</v>
      </c>
      <c r="W190" s="221"/>
      <c r="X190" s="221" t="s">
        <v>152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153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6" t="s">
        <v>292</v>
      </c>
      <c r="D191" s="240"/>
      <c r="E191" s="240"/>
      <c r="F191" s="240"/>
      <c r="G191" s="240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5" t="s">
        <v>742</v>
      </c>
      <c r="D192" s="223"/>
      <c r="E192" s="224">
        <v>1.825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5" t="s">
        <v>749</v>
      </c>
      <c r="D193" s="223"/>
      <c r="E193" s="224">
        <v>3.9500999999999999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155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2">
        <v>35</v>
      </c>
      <c r="B194" s="233" t="s">
        <v>290</v>
      </c>
      <c r="C194" s="254" t="s">
        <v>291</v>
      </c>
      <c r="D194" s="234" t="s">
        <v>163</v>
      </c>
      <c r="E194" s="235">
        <v>23.577529999999999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9.2000000000000003E-4</v>
      </c>
      <c r="O194" s="237">
        <f>ROUND(E194*N194,2)</f>
        <v>0.02</v>
      </c>
      <c r="P194" s="237">
        <v>5.3999999999999999E-2</v>
      </c>
      <c r="Q194" s="237">
        <f>ROUND(E194*P194,2)</f>
        <v>1.27</v>
      </c>
      <c r="R194" s="237" t="s">
        <v>279</v>
      </c>
      <c r="S194" s="237" t="s">
        <v>150</v>
      </c>
      <c r="T194" s="238" t="s">
        <v>151</v>
      </c>
      <c r="U194" s="221">
        <v>0.47</v>
      </c>
      <c r="V194" s="221">
        <f>ROUND(E194*U194,2)</f>
        <v>11.08</v>
      </c>
      <c r="W194" s="221"/>
      <c r="X194" s="221" t="s">
        <v>152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153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6" t="s">
        <v>292</v>
      </c>
      <c r="D195" s="240"/>
      <c r="E195" s="240"/>
      <c r="F195" s="240"/>
      <c r="G195" s="240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165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5" t="s">
        <v>744</v>
      </c>
      <c r="D196" s="223"/>
      <c r="E196" s="224">
        <v>12.5136</v>
      </c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5" t="s">
        <v>746</v>
      </c>
      <c r="D197" s="223"/>
      <c r="E197" s="224">
        <v>3.2526000000000002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155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5" t="s">
        <v>748</v>
      </c>
      <c r="D198" s="223"/>
      <c r="E198" s="224">
        <v>7.8113299999999999</v>
      </c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155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2">
        <v>36</v>
      </c>
      <c r="B199" s="233" t="s">
        <v>818</v>
      </c>
      <c r="C199" s="254" t="s">
        <v>819</v>
      </c>
      <c r="D199" s="234" t="s">
        <v>163</v>
      </c>
      <c r="E199" s="235">
        <v>14.9718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7">
        <v>8.1999999999999998E-4</v>
      </c>
      <c r="O199" s="237">
        <f>ROUND(E199*N199,2)</f>
        <v>0.01</v>
      </c>
      <c r="P199" s="237">
        <v>4.7E-2</v>
      </c>
      <c r="Q199" s="237">
        <f>ROUND(E199*P199,2)</f>
        <v>0.7</v>
      </c>
      <c r="R199" s="237" t="s">
        <v>279</v>
      </c>
      <c r="S199" s="237" t="s">
        <v>150</v>
      </c>
      <c r="T199" s="238" t="s">
        <v>151</v>
      </c>
      <c r="U199" s="221">
        <v>0.4</v>
      </c>
      <c r="V199" s="221">
        <f>ROUND(E199*U199,2)</f>
        <v>5.99</v>
      </c>
      <c r="W199" s="221"/>
      <c r="X199" s="221" t="s">
        <v>152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153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6" t="s">
        <v>292</v>
      </c>
      <c r="D200" s="240"/>
      <c r="E200" s="240"/>
      <c r="F200" s="240"/>
      <c r="G200" s="240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5" t="s">
        <v>743</v>
      </c>
      <c r="D201" s="223"/>
      <c r="E201" s="224">
        <v>10.563800000000001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155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5" t="s">
        <v>747</v>
      </c>
      <c r="D202" s="223"/>
      <c r="E202" s="224">
        <v>4.4080000000000004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155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2">
        <v>37</v>
      </c>
      <c r="B203" s="233" t="s">
        <v>632</v>
      </c>
      <c r="C203" s="254" t="s">
        <v>633</v>
      </c>
      <c r="D203" s="234" t="s">
        <v>163</v>
      </c>
      <c r="E203" s="235">
        <v>12.8043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1E-3</v>
      </c>
      <c r="O203" s="237">
        <f>ROUND(E203*N203,2)</f>
        <v>0.01</v>
      </c>
      <c r="P203" s="237">
        <v>6.7000000000000004E-2</v>
      </c>
      <c r="Q203" s="237">
        <f>ROUND(E203*P203,2)</f>
        <v>0.86</v>
      </c>
      <c r="R203" s="237" t="s">
        <v>279</v>
      </c>
      <c r="S203" s="237" t="s">
        <v>150</v>
      </c>
      <c r="T203" s="238" t="s">
        <v>151</v>
      </c>
      <c r="U203" s="221">
        <v>0.53</v>
      </c>
      <c r="V203" s="221">
        <f>ROUND(E203*U203,2)</f>
        <v>6.79</v>
      </c>
      <c r="W203" s="221"/>
      <c r="X203" s="221" t="s">
        <v>152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6" t="s">
        <v>292</v>
      </c>
      <c r="D204" s="240"/>
      <c r="E204" s="240"/>
      <c r="F204" s="240"/>
      <c r="G204" s="240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165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5" t="s">
        <v>750</v>
      </c>
      <c r="D205" s="223"/>
      <c r="E205" s="224">
        <v>6.7847</v>
      </c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155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5" t="s">
        <v>751</v>
      </c>
      <c r="D206" s="223"/>
      <c r="E206" s="224">
        <v>3.4611000000000001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155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5" t="s">
        <v>752</v>
      </c>
      <c r="D207" s="223"/>
      <c r="E207" s="224">
        <v>2.5585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155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2">
        <v>38</v>
      </c>
      <c r="B208" s="233" t="s">
        <v>520</v>
      </c>
      <c r="C208" s="254" t="s">
        <v>521</v>
      </c>
      <c r="D208" s="234" t="s">
        <v>278</v>
      </c>
      <c r="E208" s="235">
        <v>1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0</v>
      </c>
      <c r="O208" s="237">
        <f>ROUND(E208*N208,2)</f>
        <v>0</v>
      </c>
      <c r="P208" s="237">
        <v>0</v>
      </c>
      <c r="Q208" s="237">
        <f>ROUND(E208*P208,2)</f>
        <v>0</v>
      </c>
      <c r="R208" s="237" t="s">
        <v>279</v>
      </c>
      <c r="S208" s="237" t="s">
        <v>150</v>
      </c>
      <c r="T208" s="238" t="s">
        <v>151</v>
      </c>
      <c r="U208" s="221">
        <v>0.06</v>
      </c>
      <c r="V208" s="221">
        <f>ROUND(E208*U208,2)</f>
        <v>0.06</v>
      </c>
      <c r="W208" s="221"/>
      <c r="X208" s="221" t="s">
        <v>152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153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6" t="s">
        <v>522</v>
      </c>
      <c r="D209" s="240"/>
      <c r="E209" s="240"/>
      <c r="F209" s="240"/>
      <c r="G209" s="240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165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5" t="s">
        <v>820</v>
      </c>
      <c r="D210" s="223"/>
      <c r="E210" s="224">
        <v>1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155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2">
        <v>39</v>
      </c>
      <c r="B211" s="233" t="s">
        <v>821</v>
      </c>
      <c r="C211" s="254" t="s">
        <v>822</v>
      </c>
      <c r="D211" s="234" t="s">
        <v>278</v>
      </c>
      <c r="E211" s="235">
        <v>1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7" t="s">
        <v>279</v>
      </c>
      <c r="S211" s="237" t="s">
        <v>150</v>
      </c>
      <c r="T211" s="238" t="s">
        <v>151</v>
      </c>
      <c r="U211" s="221">
        <v>0.09</v>
      </c>
      <c r="V211" s="221">
        <f>ROUND(E211*U211,2)</f>
        <v>0.09</v>
      </c>
      <c r="W211" s="221"/>
      <c r="X211" s="221" t="s">
        <v>152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6" t="s">
        <v>522</v>
      </c>
      <c r="D212" s="240"/>
      <c r="E212" s="240"/>
      <c r="F212" s="240"/>
      <c r="G212" s="240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165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5" t="s">
        <v>823</v>
      </c>
      <c r="D213" s="223"/>
      <c r="E213" s="224">
        <v>1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155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1" x14ac:dyDescent="0.2">
      <c r="A214" s="232">
        <v>40</v>
      </c>
      <c r="B214" s="233" t="s">
        <v>524</v>
      </c>
      <c r="C214" s="254" t="s">
        <v>525</v>
      </c>
      <c r="D214" s="234" t="s">
        <v>163</v>
      </c>
      <c r="E214" s="235">
        <v>3.1434000000000002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37">
        <v>1.3699999999999999E-3</v>
      </c>
      <c r="O214" s="237">
        <f>ROUND(E214*N214,2)</f>
        <v>0</v>
      </c>
      <c r="P214" s="237">
        <v>4.1000000000000002E-2</v>
      </c>
      <c r="Q214" s="237">
        <f>ROUND(E214*P214,2)</f>
        <v>0.13</v>
      </c>
      <c r="R214" s="237" t="s">
        <v>279</v>
      </c>
      <c r="S214" s="237" t="s">
        <v>150</v>
      </c>
      <c r="T214" s="238" t="s">
        <v>151</v>
      </c>
      <c r="U214" s="221">
        <v>0.52</v>
      </c>
      <c r="V214" s="221">
        <f>ROUND(E214*U214,2)</f>
        <v>1.63</v>
      </c>
      <c r="W214" s="221"/>
      <c r="X214" s="221" t="s">
        <v>152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55" t="s">
        <v>740</v>
      </c>
      <c r="D215" s="223"/>
      <c r="E215" s="224">
        <v>1.2684</v>
      </c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155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5" t="s">
        <v>741</v>
      </c>
      <c r="D216" s="223"/>
      <c r="E216" s="224">
        <v>1.875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2">
        <v>41</v>
      </c>
      <c r="B217" s="233" t="s">
        <v>293</v>
      </c>
      <c r="C217" s="254" t="s">
        <v>294</v>
      </c>
      <c r="D217" s="234" t="s">
        <v>148</v>
      </c>
      <c r="E217" s="235">
        <v>17.63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21</v>
      </c>
      <c r="M217" s="237">
        <f>G217*(1+L217/100)</f>
        <v>0</v>
      </c>
      <c r="N217" s="237">
        <v>0</v>
      </c>
      <c r="O217" s="237">
        <f>ROUND(E217*N217,2)</f>
        <v>0</v>
      </c>
      <c r="P217" s="237">
        <v>1.1129999999999999E-2</v>
      </c>
      <c r="Q217" s="237">
        <f>ROUND(E217*P217,2)</f>
        <v>0.2</v>
      </c>
      <c r="R217" s="237" t="s">
        <v>279</v>
      </c>
      <c r="S217" s="237" t="s">
        <v>150</v>
      </c>
      <c r="T217" s="238" t="s">
        <v>151</v>
      </c>
      <c r="U217" s="221">
        <v>0.08</v>
      </c>
      <c r="V217" s="221">
        <f>ROUND(E217*U217,2)</f>
        <v>1.41</v>
      </c>
      <c r="W217" s="221"/>
      <c r="X217" s="221" t="s">
        <v>152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5" t="s">
        <v>824</v>
      </c>
      <c r="D218" s="223"/>
      <c r="E218" s="224">
        <v>4.42</v>
      </c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155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5" t="s">
        <v>825</v>
      </c>
      <c r="D219" s="223"/>
      <c r="E219" s="224">
        <v>7.92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155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5" t="s">
        <v>826</v>
      </c>
      <c r="D220" s="223"/>
      <c r="E220" s="224">
        <v>0.7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155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5" t="s">
        <v>827</v>
      </c>
      <c r="D221" s="223"/>
      <c r="E221" s="224">
        <v>1.39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155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5" t="s">
        <v>828</v>
      </c>
      <c r="D222" s="223"/>
      <c r="E222" s="224">
        <v>1.9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5" t="s">
        <v>829</v>
      </c>
      <c r="D223" s="223"/>
      <c r="E223" s="224">
        <v>1.3</v>
      </c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155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42</v>
      </c>
      <c r="B224" s="233" t="s">
        <v>529</v>
      </c>
      <c r="C224" s="254" t="s">
        <v>530</v>
      </c>
      <c r="D224" s="234" t="s">
        <v>148</v>
      </c>
      <c r="E224" s="235">
        <v>7.95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0</v>
      </c>
      <c r="O224" s="237">
        <f>ROUND(E224*N224,2)</f>
        <v>0</v>
      </c>
      <c r="P224" s="237">
        <v>1.507E-2</v>
      </c>
      <c r="Q224" s="237">
        <f>ROUND(E224*P224,2)</f>
        <v>0.12</v>
      </c>
      <c r="R224" s="237" t="s">
        <v>279</v>
      </c>
      <c r="S224" s="237" t="s">
        <v>150</v>
      </c>
      <c r="T224" s="238" t="s">
        <v>151</v>
      </c>
      <c r="U224" s="221">
        <v>0.11</v>
      </c>
      <c r="V224" s="221">
        <f>ROUND(E224*U224,2)</f>
        <v>0.87</v>
      </c>
      <c r="W224" s="221"/>
      <c r="X224" s="221" t="s">
        <v>152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153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5" t="s">
        <v>830</v>
      </c>
      <c r="D225" s="223"/>
      <c r="E225" s="224">
        <v>0.84</v>
      </c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155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5" t="s">
        <v>831</v>
      </c>
      <c r="D226" s="223"/>
      <c r="E226" s="224">
        <v>1.25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155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5" t="s">
        <v>832</v>
      </c>
      <c r="D227" s="223"/>
      <c r="E227" s="224">
        <v>1.46</v>
      </c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155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55" t="s">
        <v>833</v>
      </c>
      <c r="D228" s="223"/>
      <c r="E228" s="224">
        <v>4.4000000000000004</v>
      </c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155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3.75" outlineLevel="1" x14ac:dyDescent="0.2">
      <c r="A229" s="232">
        <v>43</v>
      </c>
      <c r="B229" s="233" t="s">
        <v>834</v>
      </c>
      <c r="C229" s="254" t="s">
        <v>835</v>
      </c>
      <c r="D229" s="234" t="s">
        <v>278</v>
      </c>
      <c r="E229" s="235">
        <v>9.425E-2</v>
      </c>
      <c r="F229" s="236"/>
      <c r="G229" s="237">
        <f>ROUND(E229*F229,2)</f>
        <v>0</v>
      </c>
      <c r="H229" s="236"/>
      <c r="I229" s="237">
        <f>ROUND(E229*H229,2)</f>
        <v>0</v>
      </c>
      <c r="J229" s="236"/>
      <c r="K229" s="237">
        <f>ROUND(E229*J229,2)</f>
        <v>0</v>
      </c>
      <c r="L229" s="237">
        <v>21</v>
      </c>
      <c r="M229" s="237">
        <f>G229*(1+L229/100)</f>
        <v>0</v>
      </c>
      <c r="N229" s="237">
        <v>1.33E-3</v>
      </c>
      <c r="O229" s="237">
        <f>ROUND(E229*N229,2)</f>
        <v>0</v>
      </c>
      <c r="P229" s="237">
        <v>9.9000000000000005E-2</v>
      </c>
      <c r="Q229" s="237">
        <f>ROUND(E229*P229,2)</f>
        <v>0.01</v>
      </c>
      <c r="R229" s="237" t="s">
        <v>279</v>
      </c>
      <c r="S229" s="237" t="s">
        <v>150</v>
      </c>
      <c r="T229" s="238" t="s">
        <v>151</v>
      </c>
      <c r="U229" s="221">
        <v>1.1499999999999999</v>
      </c>
      <c r="V229" s="221">
        <f>ROUND(E229*U229,2)</f>
        <v>0.11</v>
      </c>
      <c r="W229" s="221"/>
      <c r="X229" s="221" t="s">
        <v>152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153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56" t="s">
        <v>836</v>
      </c>
      <c r="D230" s="240"/>
      <c r="E230" s="240"/>
      <c r="F230" s="240"/>
      <c r="G230" s="240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165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7" t="s">
        <v>837</v>
      </c>
      <c r="D231" s="241"/>
      <c r="E231" s="241"/>
      <c r="F231" s="241"/>
      <c r="G231" s="24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193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5" t="s">
        <v>838</v>
      </c>
      <c r="D232" s="223"/>
      <c r="E232" s="224">
        <v>9.425E-2</v>
      </c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155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2">
        <v>44</v>
      </c>
      <c r="B233" s="233" t="s">
        <v>298</v>
      </c>
      <c r="C233" s="254" t="s">
        <v>299</v>
      </c>
      <c r="D233" s="234" t="s">
        <v>163</v>
      </c>
      <c r="E233" s="235">
        <v>27.241900000000001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0</v>
      </c>
      <c r="O233" s="237">
        <f>ROUND(E233*N233,2)</f>
        <v>0</v>
      </c>
      <c r="P233" s="237">
        <v>0.02</v>
      </c>
      <c r="Q233" s="237">
        <f>ROUND(E233*P233,2)</f>
        <v>0.54</v>
      </c>
      <c r="R233" s="237" t="s">
        <v>279</v>
      </c>
      <c r="S233" s="237" t="s">
        <v>150</v>
      </c>
      <c r="T233" s="238" t="s">
        <v>151</v>
      </c>
      <c r="U233" s="221">
        <v>0.13</v>
      </c>
      <c r="V233" s="221">
        <f>ROUND(E233*U233,2)</f>
        <v>3.54</v>
      </c>
      <c r="W233" s="221"/>
      <c r="X233" s="221" t="s">
        <v>152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153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5" t="s">
        <v>300</v>
      </c>
      <c r="D234" s="223"/>
      <c r="E234" s="224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155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5" t="s">
        <v>839</v>
      </c>
      <c r="D235" s="223"/>
      <c r="E235" s="224">
        <v>27.241900000000001</v>
      </c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155</v>
      </c>
      <c r="AH235" s="210">
        <v>5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33.75" outlineLevel="1" x14ac:dyDescent="0.2">
      <c r="A236" s="232">
        <v>45</v>
      </c>
      <c r="B236" s="233" t="s">
        <v>302</v>
      </c>
      <c r="C236" s="254" t="s">
        <v>303</v>
      </c>
      <c r="D236" s="234" t="s">
        <v>163</v>
      </c>
      <c r="E236" s="235">
        <v>17.606300000000001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21</v>
      </c>
      <c r="M236" s="237">
        <f>G236*(1+L236/100)</f>
        <v>0</v>
      </c>
      <c r="N236" s="237">
        <v>0</v>
      </c>
      <c r="O236" s="237">
        <f>ROUND(E236*N236,2)</f>
        <v>0</v>
      </c>
      <c r="P236" s="237">
        <v>2.9000000000000001E-2</v>
      </c>
      <c r="Q236" s="237">
        <f>ROUND(E236*P236,2)</f>
        <v>0.51</v>
      </c>
      <c r="R236" s="237" t="s">
        <v>279</v>
      </c>
      <c r="S236" s="237" t="s">
        <v>150</v>
      </c>
      <c r="T236" s="238" t="s">
        <v>151</v>
      </c>
      <c r="U236" s="221">
        <v>0.1</v>
      </c>
      <c r="V236" s="221">
        <f>ROUND(E236*U236,2)</f>
        <v>1.76</v>
      </c>
      <c r="W236" s="221"/>
      <c r="X236" s="221" t="s">
        <v>152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153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5" t="s">
        <v>304</v>
      </c>
      <c r="D237" s="223"/>
      <c r="E237" s="224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155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55" t="s">
        <v>779</v>
      </c>
      <c r="D238" s="223"/>
      <c r="E238" s="224">
        <v>17.606300000000001</v>
      </c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155</v>
      </c>
      <c r="AH238" s="210">
        <v>5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33.75" outlineLevel="1" x14ac:dyDescent="0.2">
      <c r="A239" s="232">
        <v>46</v>
      </c>
      <c r="B239" s="233" t="s">
        <v>305</v>
      </c>
      <c r="C239" s="254" t="s">
        <v>306</v>
      </c>
      <c r="D239" s="234" t="s">
        <v>163</v>
      </c>
      <c r="E239" s="235">
        <v>106.28440000000001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0</v>
      </c>
      <c r="O239" s="237">
        <f>ROUND(E239*N239,2)</f>
        <v>0</v>
      </c>
      <c r="P239" s="237">
        <v>5.8999999999999997E-2</v>
      </c>
      <c r="Q239" s="237">
        <f>ROUND(E239*P239,2)</f>
        <v>6.27</v>
      </c>
      <c r="R239" s="237" t="s">
        <v>279</v>
      </c>
      <c r="S239" s="237" t="s">
        <v>150</v>
      </c>
      <c r="T239" s="238" t="s">
        <v>151</v>
      </c>
      <c r="U239" s="221">
        <v>0.2</v>
      </c>
      <c r="V239" s="221">
        <f>ROUND(E239*U239,2)</f>
        <v>21.26</v>
      </c>
      <c r="W239" s="221"/>
      <c r="X239" s="221" t="s">
        <v>152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153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5" t="s">
        <v>213</v>
      </c>
      <c r="D240" s="223"/>
      <c r="E240" s="224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155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5" t="s">
        <v>780</v>
      </c>
      <c r="D241" s="223"/>
      <c r="E241" s="224">
        <v>98.57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155</v>
      </c>
      <c r="AH241" s="210">
        <v>5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5" t="s">
        <v>241</v>
      </c>
      <c r="D242" s="223"/>
      <c r="E242" s="224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155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5" t="s">
        <v>311</v>
      </c>
      <c r="D243" s="223"/>
      <c r="E243" s="224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155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5" t="s">
        <v>840</v>
      </c>
      <c r="D244" s="223"/>
      <c r="E244" s="224">
        <v>2.0499999999999998</v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155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5" t="s">
        <v>241</v>
      </c>
      <c r="D245" s="223"/>
      <c r="E245" s="224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155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5" t="s">
        <v>841</v>
      </c>
      <c r="D246" s="223"/>
      <c r="E246" s="224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155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5" t="s">
        <v>778</v>
      </c>
      <c r="D247" s="223"/>
      <c r="E247" s="224">
        <v>5.6643999999999997</v>
      </c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155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33.75" outlineLevel="1" x14ac:dyDescent="0.2">
      <c r="A248" s="232">
        <v>47</v>
      </c>
      <c r="B248" s="233" t="s">
        <v>307</v>
      </c>
      <c r="C248" s="254" t="s">
        <v>308</v>
      </c>
      <c r="D248" s="234" t="s">
        <v>163</v>
      </c>
      <c r="E248" s="235">
        <v>98.52</v>
      </c>
      <c r="F248" s="236"/>
      <c r="G248" s="237">
        <f>ROUND(E248*F248,2)</f>
        <v>0</v>
      </c>
      <c r="H248" s="236"/>
      <c r="I248" s="237">
        <f>ROUND(E248*H248,2)</f>
        <v>0</v>
      </c>
      <c r="J248" s="236"/>
      <c r="K248" s="237">
        <f>ROUND(E248*J248,2)</f>
        <v>0</v>
      </c>
      <c r="L248" s="237">
        <v>21</v>
      </c>
      <c r="M248" s="237">
        <f>G248*(1+L248/100)</f>
        <v>0</v>
      </c>
      <c r="N248" s="237">
        <v>0</v>
      </c>
      <c r="O248" s="237">
        <f>ROUND(E248*N248,2)</f>
        <v>0</v>
      </c>
      <c r="P248" s="237">
        <v>5.8000000000000003E-2</v>
      </c>
      <c r="Q248" s="237">
        <f>ROUND(E248*P248,2)</f>
        <v>5.71</v>
      </c>
      <c r="R248" s="237" t="s">
        <v>279</v>
      </c>
      <c r="S248" s="237" t="s">
        <v>150</v>
      </c>
      <c r="T248" s="238" t="s">
        <v>151</v>
      </c>
      <c r="U248" s="221">
        <v>0.17</v>
      </c>
      <c r="V248" s="221">
        <f>ROUND(E248*U248,2)</f>
        <v>16.75</v>
      </c>
      <c r="W248" s="221"/>
      <c r="X248" s="221" t="s">
        <v>152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153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5" t="s">
        <v>781</v>
      </c>
      <c r="D249" s="223"/>
      <c r="E249" s="224">
        <v>98.52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155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33.75" outlineLevel="1" x14ac:dyDescent="0.2">
      <c r="A250" s="232">
        <v>48</v>
      </c>
      <c r="B250" s="233" t="s">
        <v>309</v>
      </c>
      <c r="C250" s="254" t="s">
        <v>310</v>
      </c>
      <c r="D250" s="234" t="s">
        <v>163</v>
      </c>
      <c r="E250" s="235">
        <v>6.05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9.1999999999999998E-2</v>
      </c>
      <c r="Q250" s="237">
        <f>ROUND(E250*P250,2)</f>
        <v>0.56000000000000005</v>
      </c>
      <c r="R250" s="237" t="s">
        <v>279</v>
      </c>
      <c r="S250" s="237" t="s">
        <v>150</v>
      </c>
      <c r="T250" s="238" t="s">
        <v>151</v>
      </c>
      <c r="U250" s="221">
        <v>0.26</v>
      </c>
      <c r="V250" s="221">
        <f>ROUND(E250*U250,2)</f>
        <v>1.57</v>
      </c>
      <c r="W250" s="221"/>
      <c r="X250" s="221" t="s">
        <v>152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153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5" t="s">
        <v>311</v>
      </c>
      <c r="D251" s="223"/>
      <c r="E251" s="224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155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5" t="s">
        <v>842</v>
      </c>
      <c r="D252" s="223"/>
      <c r="E252" s="224">
        <v>6.05</v>
      </c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155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6" t="s">
        <v>144</v>
      </c>
      <c r="B253" s="227" t="s">
        <v>89</v>
      </c>
      <c r="C253" s="253" t="s">
        <v>90</v>
      </c>
      <c r="D253" s="228"/>
      <c r="E253" s="229"/>
      <c r="F253" s="230"/>
      <c r="G253" s="230">
        <f>SUMIF(AG254:AG255,"&lt;&gt;NOR",G254:G255)</f>
        <v>0</v>
      </c>
      <c r="H253" s="230"/>
      <c r="I253" s="230">
        <f>SUM(I254:I255)</f>
        <v>0</v>
      </c>
      <c r="J253" s="230"/>
      <c r="K253" s="230">
        <f>SUM(K254:K255)</f>
        <v>0</v>
      </c>
      <c r="L253" s="230"/>
      <c r="M253" s="230">
        <f>SUM(M254:M255)</f>
        <v>0</v>
      </c>
      <c r="N253" s="230"/>
      <c r="O253" s="230">
        <f>SUM(O254:O255)</f>
        <v>0</v>
      </c>
      <c r="P253" s="230"/>
      <c r="Q253" s="230">
        <f>SUM(Q254:Q255)</f>
        <v>0</v>
      </c>
      <c r="R253" s="230"/>
      <c r="S253" s="230"/>
      <c r="T253" s="231"/>
      <c r="U253" s="225"/>
      <c r="V253" s="225">
        <f>SUM(V254:V255)</f>
        <v>39.270000000000003</v>
      </c>
      <c r="W253" s="225"/>
      <c r="X253" s="225"/>
      <c r="AG253" t="s">
        <v>145</v>
      </c>
    </row>
    <row r="254" spans="1:60" ht="33.75" outlineLevel="1" x14ac:dyDescent="0.2">
      <c r="A254" s="232">
        <v>49</v>
      </c>
      <c r="B254" s="233" t="s">
        <v>313</v>
      </c>
      <c r="C254" s="254" t="s">
        <v>314</v>
      </c>
      <c r="D254" s="234" t="s">
        <v>315</v>
      </c>
      <c r="E254" s="235">
        <v>21.00074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 t="s">
        <v>149</v>
      </c>
      <c r="S254" s="237" t="s">
        <v>150</v>
      </c>
      <c r="T254" s="238" t="s">
        <v>151</v>
      </c>
      <c r="U254" s="221">
        <v>1.87</v>
      </c>
      <c r="V254" s="221">
        <f>ROUND(E254*U254,2)</f>
        <v>39.270000000000003</v>
      </c>
      <c r="W254" s="221"/>
      <c r="X254" s="221" t="s">
        <v>316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317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6" t="s">
        <v>318</v>
      </c>
      <c r="D255" s="240"/>
      <c r="E255" s="240"/>
      <c r="F255" s="240"/>
      <c r="G255" s="240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">
      <c r="A256" s="226" t="s">
        <v>144</v>
      </c>
      <c r="B256" s="227" t="s">
        <v>91</v>
      </c>
      <c r="C256" s="253" t="s">
        <v>92</v>
      </c>
      <c r="D256" s="228"/>
      <c r="E256" s="229"/>
      <c r="F256" s="230"/>
      <c r="G256" s="230">
        <f>SUMIF(AG257:AG265,"&lt;&gt;NOR",G257:G265)</f>
        <v>0</v>
      </c>
      <c r="H256" s="230"/>
      <c r="I256" s="230">
        <f>SUM(I257:I265)</f>
        <v>0</v>
      </c>
      <c r="J256" s="230"/>
      <c r="K256" s="230">
        <f>SUM(K257:K265)</f>
        <v>0</v>
      </c>
      <c r="L256" s="230"/>
      <c r="M256" s="230">
        <f>SUM(M257:M265)</f>
        <v>0</v>
      </c>
      <c r="N256" s="230"/>
      <c r="O256" s="230">
        <f>SUM(O257:O265)</f>
        <v>0.03</v>
      </c>
      <c r="P256" s="230"/>
      <c r="Q256" s="230">
        <f>SUM(Q257:Q265)</f>
        <v>0</v>
      </c>
      <c r="R256" s="230"/>
      <c r="S256" s="230"/>
      <c r="T256" s="231"/>
      <c r="U256" s="225"/>
      <c r="V256" s="225">
        <f>SUM(V257:V265)</f>
        <v>4.6000000000000005</v>
      </c>
      <c r="W256" s="225"/>
      <c r="X256" s="225"/>
      <c r="AG256" t="s">
        <v>145</v>
      </c>
    </row>
    <row r="257" spans="1:60" outlineLevel="1" x14ac:dyDescent="0.2">
      <c r="A257" s="232">
        <v>50</v>
      </c>
      <c r="B257" s="233" t="s">
        <v>843</v>
      </c>
      <c r="C257" s="254" t="s">
        <v>844</v>
      </c>
      <c r="D257" s="234" t="s">
        <v>163</v>
      </c>
      <c r="E257" s="235">
        <v>8.0603999999999996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37">
        <v>3.8999999999999999E-4</v>
      </c>
      <c r="O257" s="237">
        <f>ROUND(E257*N257,2)</f>
        <v>0</v>
      </c>
      <c r="P257" s="237">
        <v>0</v>
      </c>
      <c r="Q257" s="237">
        <f>ROUND(E257*P257,2)</f>
        <v>0</v>
      </c>
      <c r="R257" s="237" t="s">
        <v>642</v>
      </c>
      <c r="S257" s="237" t="s">
        <v>150</v>
      </c>
      <c r="T257" s="238" t="s">
        <v>151</v>
      </c>
      <c r="U257" s="221">
        <v>0.1</v>
      </c>
      <c r="V257" s="221">
        <f>ROUND(E257*U257,2)</f>
        <v>0.81</v>
      </c>
      <c r="W257" s="221"/>
      <c r="X257" s="221" t="s">
        <v>152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5" t="s">
        <v>845</v>
      </c>
      <c r="D258" s="223"/>
      <c r="E258" s="224">
        <v>8.0603999999999996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155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2">
        <v>51</v>
      </c>
      <c r="B259" s="233" t="s">
        <v>846</v>
      </c>
      <c r="C259" s="254" t="s">
        <v>847</v>
      </c>
      <c r="D259" s="234" t="s">
        <v>163</v>
      </c>
      <c r="E259" s="235">
        <v>8.0603999999999996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3.15E-3</v>
      </c>
      <c r="O259" s="237">
        <f>ROUND(E259*N259,2)</f>
        <v>0.03</v>
      </c>
      <c r="P259" s="237">
        <v>0</v>
      </c>
      <c r="Q259" s="237">
        <f>ROUND(E259*P259,2)</f>
        <v>0</v>
      </c>
      <c r="R259" s="237" t="s">
        <v>642</v>
      </c>
      <c r="S259" s="237" t="s">
        <v>150</v>
      </c>
      <c r="T259" s="238" t="s">
        <v>151</v>
      </c>
      <c r="U259" s="221">
        <v>0.39</v>
      </c>
      <c r="V259" s="221">
        <f>ROUND(E259*U259,2)</f>
        <v>3.14</v>
      </c>
      <c r="W259" s="221"/>
      <c r="X259" s="221" t="s">
        <v>152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153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61" t="s">
        <v>848</v>
      </c>
      <c r="D260" s="251"/>
      <c r="E260" s="251"/>
      <c r="F260" s="251"/>
      <c r="G260" s="25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193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5" t="s">
        <v>849</v>
      </c>
      <c r="D261" s="223"/>
      <c r="E261" s="224">
        <v>8.0603999999999996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155</v>
      </c>
      <c r="AH261" s="210">
        <v>5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32">
        <v>52</v>
      </c>
      <c r="B262" s="233" t="s">
        <v>850</v>
      </c>
      <c r="C262" s="254" t="s">
        <v>851</v>
      </c>
      <c r="D262" s="234" t="s">
        <v>148</v>
      </c>
      <c r="E262" s="235">
        <v>5.91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2.4000000000000001E-4</v>
      </c>
      <c r="O262" s="237">
        <f>ROUND(E262*N262,2)</f>
        <v>0</v>
      </c>
      <c r="P262" s="237">
        <v>0</v>
      </c>
      <c r="Q262" s="237">
        <f>ROUND(E262*P262,2)</f>
        <v>0</v>
      </c>
      <c r="R262" s="237" t="s">
        <v>642</v>
      </c>
      <c r="S262" s="237" t="s">
        <v>150</v>
      </c>
      <c r="T262" s="238" t="s">
        <v>151</v>
      </c>
      <c r="U262" s="221">
        <v>0.11</v>
      </c>
      <c r="V262" s="221">
        <f>ROUND(E262*U262,2)</f>
        <v>0.65</v>
      </c>
      <c r="W262" s="221"/>
      <c r="X262" s="221" t="s">
        <v>152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5" t="s">
        <v>852</v>
      </c>
      <c r="D263" s="223"/>
      <c r="E263" s="224">
        <v>5.91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155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>
        <v>53</v>
      </c>
      <c r="B264" s="218" t="s">
        <v>853</v>
      </c>
      <c r="C264" s="258" t="s">
        <v>854</v>
      </c>
      <c r="D264" s="219" t="s">
        <v>0</v>
      </c>
      <c r="E264" s="242"/>
      <c r="F264" s="222"/>
      <c r="G264" s="221">
        <f>ROUND(E264*F264,2)</f>
        <v>0</v>
      </c>
      <c r="H264" s="222"/>
      <c r="I264" s="221">
        <f>ROUND(E264*H264,2)</f>
        <v>0</v>
      </c>
      <c r="J264" s="222"/>
      <c r="K264" s="221">
        <f>ROUND(E264*J264,2)</f>
        <v>0</v>
      </c>
      <c r="L264" s="221">
        <v>21</v>
      </c>
      <c r="M264" s="221">
        <f>G264*(1+L264/100)</f>
        <v>0</v>
      </c>
      <c r="N264" s="221">
        <v>0</v>
      </c>
      <c r="O264" s="221">
        <f>ROUND(E264*N264,2)</f>
        <v>0</v>
      </c>
      <c r="P264" s="221">
        <v>0</v>
      </c>
      <c r="Q264" s="221">
        <f>ROUND(E264*P264,2)</f>
        <v>0</v>
      </c>
      <c r="R264" s="221" t="s">
        <v>642</v>
      </c>
      <c r="S264" s="221" t="s">
        <v>150</v>
      </c>
      <c r="T264" s="221" t="s">
        <v>151</v>
      </c>
      <c r="U264" s="221">
        <v>0</v>
      </c>
      <c r="V264" s="221">
        <f>ROUND(E264*U264,2)</f>
        <v>0</v>
      </c>
      <c r="W264" s="221"/>
      <c r="X264" s="221" t="s">
        <v>316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317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59" t="s">
        <v>855</v>
      </c>
      <c r="D265" s="243"/>
      <c r="E265" s="243"/>
      <c r="F265" s="243"/>
      <c r="G265" s="243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165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x14ac:dyDescent="0.2">
      <c r="A266" s="226" t="s">
        <v>144</v>
      </c>
      <c r="B266" s="227" t="s">
        <v>97</v>
      </c>
      <c r="C266" s="253" t="s">
        <v>98</v>
      </c>
      <c r="D266" s="228"/>
      <c r="E266" s="229"/>
      <c r="F266" s="230"/>
      <c r="G266" s="230">
        <f>SUMIF(AG267:AG318,"&lt;&gt;NOR",G267:G318)</f>
        <v>0</v>
      </c>
      <c r="H266" s="230"/>
      <c r="I266" s="230">
        <f>SUM(I267:I318)</f>
        <v>0</v>
      </c>
      <c r="J266" s="230"/>
      <c r="K266" s="230">
        <f>SUM(K267:K318)</f>
        <v>0</v>
      </c>
      <c r="L266" s="230"/>
      <c r="M266" s="230">
        <f>SUM(M267:M318)</f>
        <v>0</v>
      </c>
      <c r="N266" s="230"/>
      <c r="O266" s="230">
        <f>SUM(O267:O318)</f>
        <v>0.17</v>
      </c>
      <c r="P266" s="230"/>
      <c r="Q266" s="230">
        <f>SUM(Q267:Q318)</f>
        <v>0.19</v>
      </c>
      <c r="R266" s="230"/>
      <c r="S266" s="230"/>
      <c r="T266" s="231"/>
      <c r="U266" s="225"/>
      <c r="V266" s="225">
        <f>SUM(V267:V318)</f>
        <v>30.14</v>
      </c>
      <c r="W266" s="225"/>
      <c r="X266" s="225"/>
      <c r="AG266" t="s">
        <v>145</v>
      </c>
    </row>
    <row r="267" spans="1:60" ht="22.5" outlineLevel="1" x14ac:dyDescent="0.2">
      <c r="A267" s="232">
        <v>54</v>
      </c>
      <c r="B267" s="233" t="s">
        <v>324</v>
      </c>
      <c r="C267" s="254" t="s">
        <v>325</v>
      </c>
      <c r="D267" s="234" t="s">
        <v>148</v>
      </c>
      <c r="E267" s="235">
        <v>11.97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1.33E-3</v>
      </c>
      <c r="O267" s="237">
        <f>ROUND(E267*N267,2)</f>
        <v>0.02</v>
      </c>
      <c r="P267" s="237">
        <v>0</v>
      </c>
      <c r="Q267" s="237">
        <f>ROUND(E267*P267,2)</f>
        <v>0</v>
      </c>
      <c r="R267" s="237" t="s">
        <v>321</v>
      </c>
      <c r="S267" s="237" t="s">
        <v>150</v>
      </c>
      <c r="T267" s="238" t="s">
        <v>151</v>
      </c>
      <c r="U267" s="221">
        <v>0.3</v>
      </c>
      <c r="V267" s="221">
        <f>ROUND(E267*U267,2)</f>
        <v>3.59</v>
      </c>
      <c r="W267" s="221"/>
      <c r="X267" s="221" t="s">
        <v>152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153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6" t="s">
        <v>322</v>
      </c>
      <c r="D268" s="240"/>
      <c r="E268" s="240"/>
      <c r="F268" s="240"/>
      <c r="G268" s="240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165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5" t="s">
        <v>856</v>
      </c>
      <c r="D269" s="223"/>
      <c r="E269" s="224">
        <v>11.97</v>
      </c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155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32">
        <v>55</v>
      </c>
      <c r="B270" s="233" t="s">
        <v>328</v>
      </c>
      <c r="C270" s="254" t="s">
        <v>329</v>
      </c>
      <c r="D270" s="234" t="s">
        <v>148</v>
      </c>
      <c r="E270" s="235">
        <v>16.260000000000002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7">
        <v>3.16E-3</v>
      </c>
      <c r="O270" s="237">
        <f>ROUND(E270*N270,2)</f>
        <v>0.05</v>
      </c>
      <c r="P270" s="237">
        <v>0</v>
      </c>
      <c r="Q270" s="237">
        <f>ROUND(E270*P270,2)</f>
        <v>0</v>
      </c>
      <c r="R270" s="237" t="s">
        <v>321</v>
      </c>
      <c r="S270" s="237" t="s">
        <v>150</v>
      </c>
      <c r="T270" s="238" t="s">
        <v>151</v>
      </c>
      <c r="U270" s="221">
        <v>0.56999999999999995</v>
      </c>
      <c r="V270" s="221">
        <f>ROUND(E270*U270,2)</f>
        <v>9.27</v>
      </c>
      <c r="W270" s="221"/>
      <c r="X270" s="221" t="s">
        <v>152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153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5" t="s">
        <v>330</v>
      </c>
      <c r="D271" s="223"/>
      <c r="E271" s="224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155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55" t="s">
        <v>857</v>
      </c>
      <c r="D272" s="223"/>
      <c r="E272" s="224">
        <v>16.260000000000002</v>
      </c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155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2">
        <v>56</v>
      </c>
      <c r="B273" s="233" t="s">
        <v>538</v>
      </c>
      <c r="C273" s="254" t="s">
        <v>539</v>
      </c>
      <c r="D273" s="234" t="s">
        <v>148</v>
      </c>
      <c r="E273" s="235">
        <v>1.42</v>
      </c>
      <c r="F273" s="236"/>
      <c r="G273" s="237">
        <f>ROUND(E273*F273,2)</f>
        <v>0</v>
      </c>
      <c r="H273" s="236"/>
      <c r="I273" s="237">
        <f>ROUND(E273*H273,2)</f>
        <v>0</v>
      </c>
      <c r="J273" s="236"/>
      <c r="K273" s="237">
        <f>ROUND(E273*J273,2)</f>
        <v>0</v>
      </c>
      <c r="L273" s="237">
        <v>21</v>
      </c>
      <c r="M273" s="237">
        <f>G273*(1+L273/100)</f>
        <v>0</v>
      </c>
      <c r="N273" s="237">
        <v>3.1700000000000001E-3</v>
      </c>
      <c r="O273" s="237">
        <f>ROUND(E273*N273,2)</f>
        <v>0</v>
      </c>
      <c r="P273" s="237">
        <v>0</v>
      </c>
      <c r="Q273" s="237">
        <f>ROUND(E273*P273,2)</f>
        <v>0</v>
      </c>
      <c r="R273" s="237" t="s">
        <v>321</v>
      </c>
      <c r="S273" s="237" t="s">
        <v>150</v>
      </c>
      <c r="T273" s="238" t="s">
        <v>151</v>
      </c>
      <c r="U273" s="221">
        <v>0.22</v>
      </c>
      <c r="V273" s="221">
        <f>ROUND(E273*U273,2)</f>
        <v>0.31</v>
      </c>
      <c r="W273" s="221"/>
      <c r="X273" s="221" t="s">
        <v>152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153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61" t="s">
        <v>540</v>
      </c>
      <c r="D274" s="251"/>
      <c r="E274" s="251"/>
      <c r="F274" s="251"/>
      <c r="G274" s="25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193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55" t="s">
        <v>330</v>
      </c>
      <c r="D275" s="223"/>
      <c r="E275" s="224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155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55" t="s">
        <v>858</v>
      </c>
      <c r="D276" s="223"/>
      <c r="E276" s="224">
        <v>1.42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155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2">
        <v>57</v>
      </c>
      <c r="B277" s="233" t="s">
        <v>859</v>
      </c>
      <c r="C277" s="254" t="s">
        <v>860</v>
      </c>
      <c r="D277" s="234" t="s">
        <v>148</v>
      </c>
      <c r="E277" s="235">
        <v>10.43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7">
        <v>2.3999999999999998E-3</v>
      </c>
      <c r="O277" s="237">
        <f>ROUND(E277*N277,2)</f>
        <v>0.03</v>
      </c>
      <c r="P277" s="237">
        <v>0</v>
      </c>
      <c r="Q277" s="237">
        <f>ROUND(E277*P277,2)</f>
        <v>0</v>
      </c>
      <c r="R277" s="237" t="s">
        <v>321</v>
      </c>
      <c r="S277" s="237" t="s">
        <v>150</v>
      </c>
      <c r="T277" s="238" t="s">
        <v>151</v>
      </c>
      <c r="U277" s="221">
        <v>0.26</v>
      </c>
      <c r="V277" s="221">
        <f>ROUND(E277*U277,2)</f>
        <v>2.71</v>
      </c>
      <c r="W277" s="221"/>
      <c r="X277" s="221" t="s">
        <v>152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153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56" t="s">
        <v>544</v>
      </c>
      <c r="D278" s="240"/>
      <c r="E278" s="240"/>
      <c r="F278" s="240"/>
      <c r="G278" s="240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165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57" t="s">
        <v>545</v>
      </c>
      <c r="D279" s="241"/>
      <c r="E279" s="241"/>
      <c r="F279" s="241"/>
      <c r="G279" s="24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193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55" t="s">
        <v>861</v>
      </c>
      <c r="D280" s="223"/>
      <c r="E280" s="224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155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55" t="s">
        <v>862</v>
      </c>
      <c r="D281" s="223"/>
      <c r="E281" s="224">
        <v>10.43</v>
      </c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155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32">
        <v>58</v>
      </c>
      <c r="B282" s="233" t="s">
        <v>863</v>
      </c>
      <c r="C282" s="254" t="s">
        <v>864</v>
      </c>
      <c r="D282" s="234" t="s">
        <v>148</v>
      </c>
      <c r="E282" s="235">
        <v>1.06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21</v>
      </c>
      <c r="M282" s="237">
        <f>G282*(1+L282/100)</f>
        <v>0</v>
      </c>
      <c r="N282" s="237">
        <v>2.0600000000000002E-3</v>
      </c>
      <c r="O282" s="237">
        <f>ROUND(E282*N282,2)</f>
        <v>0</v>
      </c>
      <c r="P282" s="237">
        <v>0</v>
      </c>
      <c r="Q282" s="237">
        <f>ROUND(E282*P282,2)</f>
        <v>0</v>
      </c>
      <c r="R282" s="237" t="s">
        <v>321</v>
      </c>
      <c r="S282" s="237" t="s">
        <v>150</v>
      </c>
      <c r="T282" s="238" t="s">
        <v>151</v>
      </c>
      <c r="U282" s="221">
        <v>0.28000000000000003</v>
      </c>
      <c r="V282" s="221">
        <f>ROUND(E282*U282,2)</f>
        <v>0.3</v>
      </c>
      <c r="W282" s="221"/>
      <c r="X282" s="221" t="s">
        <v>152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153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56" t="s">
        <v>334</v>
      </c>
      <c r="D283" s="240"/>
      <c r="E283" s="240"/>
      <c r="F283" s="240"/>
      <c r="G283" s="240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165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57" t="s">
        <v>341</v>
      </c>
      <c r="D284" s="241"/>
      <c r="E284" s="241"/>
      <c r="F284" s="241"/>
      <c r="G284" s="24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193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55" t="s">
        <v>865</v>
      </c>
      <c r="D285" s="223"/>
      <c r="E285" s="224">
        <v>1.06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155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2">
        <v>59</v>
      </c>
      <c r="B286" s="233" t="s">
        <v>336</v>
      </c>
      <c r="C286" s="254" t="s">
        <v>337</v>
      </c>
      <c r="D286" s="234" t="s">
        <v>148</v>
      </c>
      <c r="E286" s="235">
        <v>0.7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7">
        <v>2.8700000000000002E-3</v>
      </c>
      <c r="O286" s="237">
        <f>ROUND(E286*N286,2)</f>
        <v>0</v>
      </c>
      <c r="P286" s="237">
        <v>0</v>
      </c>
      <c r="Q286" s="237">
        <f>ROUND(E286*P286,2)</f>
        <v>0</v>
      </c>
      <c r="R286" s="237" t="s">
        <v>321</v>
      </c>
      <c r="S286" s="237" t="s">
        <v>150</v>
      </c>
      <c r="T286" s="238" t="s">
        <v>151</v>
      </c>
      <c r="U286" s="221">
        <v>0.42</v>
      </c>
      <c r="V286" s="221">
        <f>ROUND(E286*U286,2)</f>
        <v>0.28999999999999998</v>
      </c>
      <c r="W286" s="221"/>
      <c r="X286" s="221" t="s">
        <v>152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153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6" t="s">
        <v>334</v>
      </c>
      <c r="D287" s="240"/>
      <c r="E287" s="240"/>
      <c r="F287" s="240"/>
      <c r="G287" s="240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165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55" t="s">
        <v>866</v>
      </c>
      <c r="D288" s="223"/>
      <c r="E288" s="224">
        <v>0.7</v>
      </c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155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2">
        <v>60</v>
      </c>
      <c r="B289" s="233" t="s">
        <v>867</v>
      </c>
      <c r="C289" s="254" t="s">
        <v>868</v>
      </c>
      <c r="D289" s="234" t="s">
        <v>148</v>
      </c>
      <c r="E289" s="235">
        <v>1.32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21</v>
      </c>
      <c r="M289" s="237">
        <f>G289*(1+L289/100)</f>
        <v>0</v>
      </c>
      <c r="N289" s="237">
        <v>1.73E-3</v>
      </c>
      <c r="O289" s="237">
        <f>ROUND(E289*N289,2)</f>
        <v>0</v>
      </c>
      <c r="P289" s="237">
        <v>0</v>
      </c>
      <c r="Q289" s="237">
        <f>ROUND(E289*P289,2)</f>
        <v>0</v>
      </c>
      <c r="R289" s="237" t="s">
        <v>321</v>
      </c>
      <c r="S289" s="237" t="s">
        <v>150</v>
      </c>
      <c r="T289" s="238" t="s">
        <v>151</v>
      </c>
      <c r="U289" s="221">
        <v>0.37</v>
      </c>
      <c r="V289" s="221">
        <f>ROUND(E289*U289,2)</f>
        <v>0.49</v>
      </c>
      <c r="W289" s="221"/>
      <c r="X289" s="221" t="s">
        <v>152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153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56" t="s">
        <v>334</v>
      </c>
      <c r="D290" s="240"/>
      <c r="E290" s="240"/>
      <c r="F290" s="240"/>
      <c r="G290" s="240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165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55" t="s">
        <v>869</v>
      </c>
      <c r="D291" s="223"/>
      <c r="E291" s="224">
        <v>1.32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155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2">
        <v>61</v>
      </c>
      <c r="B292" s="233" t="s">
        <v>339</v>
      </c>
      <c r="C292" s="254" t="s">
        <v>340</v>
      </c>
      <c r="D292" s="234" t="s">
        <v>148</v>
      </c>
      <c r="E292" s="235">
        <v>25.18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7">
        <v>2.8900000000000002E-3</v>
      </c>
      <c r="O292" s="237">
        <f>ROUND(E292*N292,2)</f>
        <v>7.0000000000000007E-2</v>
      </c>
      <c r="P292" s="237">
        <v>0</v>
      </c>
      <c r="Q292" s="237">
        <f>ROUND(E292*P292,2)</f>
        <v>0</v>
      </c>
      <c r="R292" s="237" t="s">
        <v>321</v>
      </c>
      <c r="S292" s="237" t="s">
        <v>150</v>
      </c>
      <c r="T292" s="238" t="s">
        <v>151</v>
      </c>
      <c r="U292" s="221">
        <v>0.28999999999999998</v>
      </c>
      <c r="V292" s="221">
        <f>ROUND(E292*U292,2)</f>
        <v>7.3</v>
      </c>
      <c r="W292" s="221"/>
      <c r="X292" s="221" t="s">
        <v>152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153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56" t="s">
        <v>334</v>
      </c>
      <c r="D293" s="240"/>
      <c r="E293" s="240"/>
      <c r="F293" s="240"/>
      <c r="G293" s="240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165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57" t="s">
        <v>341</v>
      </c>
      <c r="D294" s="241"/>
      <c r="E294" s="241"/>
      <c r="F294" s="241"/>
      <c r="G294" s="24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193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55" t="s">
        <v>870</v>
      </c>
      <c r="D295" s="223"/>
      <c r="E295" s="224">
        <v>1.46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155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55" t="s">
        <v>871</v>
      </c>
      <c r="D296" s="223"/>
      <c r="E296" s="224">
        <v>4.9400000000000004</v>
      </c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155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55" t="s">
        <v>872</v>
      </c>
      <c r="D297" s="223"/>
      <c r="E297" s="224">
        <v>9.36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155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55" t="s">
        <v>873</v>
      </c>
      <c r="D298" s="223"/>
      <c r="E298" s="224">
        <v>2.12</v>
      </c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155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55" t="s">
        <v>874</v>
      </c>
      <c r="D299" s="223"/>
      <c r="E299" s="224">
        <v>4.2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155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55" t="s">
        <v>875</v>
      </c>
      <c r="D300" s="223"/>
      <c r="E300" s="224">
        <v>1.49</v>
      </c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155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/>
      <c r="B301" s="218"/>
      <c r="C301" s="255" t="s">
        <v>876</v>
      </c>
      <c r="D301" s="223"/>
      <c r="E301" s="224">
        <v>1.61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155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32">
        <v>62</v>
      </c>
      <c r="B302" s="233" t="s">
        <v>877</v>
      </c>
      <c r="C302" s="254" t="s">
        <v>878</v>
      </c>
      <c r="D302" s="234" t="s">
        <v>148</v>
      </c>
      <c r="E302" s="235">
        <v>10.43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21</v>
      </c>
      <c r="M302" s="237">
        <f>G302*(1+L302/100)</f>
        <v>0</v>
      </c>
      <c r="N302" s="237">
        <v>0</v>
      </c>
      <c r="O302" s="237">
        <f>ROUND(E302*N302,2)</f>
        <v>0</v>
      </c>
      <c r="P302" s="237">
        <v>3.3600000000000001E-3</v>
      </c>
      <c r="Q302" s="237">
        <f>ROUND(E302*P302,2)</f>
        <v>0.04</v>
      </c>
      <c r="R302" s="237" t="s">
        <v>321</v>
      </c>
      <c r="S302" s="237" t="s">
        <v>150</v>
      </c>
      <c r="T302" s="238" t="s">
        <v>151</v>
      </c>
      <c r="U302" s="221">
        <v>7.0000000000000007E-2</v>
      </c>
      <c r="V302" s="221">
        <f>ROUND(E302*U302,2)</f>
        <v>0.73</v>
      </c>
      <c r="W302" s="221"/>
      <c r="X302" s="221" t="s">
        <v>152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55" t="s">
        <v>879</v>
      </c>
      <c r="D303" s="223"/>
      <c r="E303" s="224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155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55" t="s">
        <v>880</v>
      </c>
      <c r="D304" s="223"/>
      <c r="E304" s="224">
        <v>10.43</v>
      </c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155</v>
      </c>
      <c r="AH304" s="210">
        <v>5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2">
        <v>63</v>
      </c>
      <c r="B305" s="233" t="s">
        <v>343</v>
      </c>
      <c r="C305" s="254" t="s">
        <v>344</v>
      </c>
      <c r="D305" s="234" t="s">
        <v>148</v>
      </c>
      <c r="E305" s="235">
        <v>25.88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37">
        <v>0</v>
      </c>
      <c r="O305" s="237">
        <f>ROUND(E305*N305,2)</f>
        <v>0</v>
      </c>
      <c r="P305" s="237">
        <v>2.8700000000000002E-3</v>
      </c>
      <c r="Q305" s="237">
        <f>ROUND(E305*P305,2)</f>
        <v>7.0000000000000007E-2</v>
      </c>
      <c r="R305" s="237" t="s">
        <v>321</v>
      </c>
      <c r="S305" s="237" t="s">
        <v>150</v>
      </c>
      <c r="T305" s="238" t="s">
        <v>151</v>
      </c>
      <c r="U305" s="221">
        <v>0.1</v>
      </c>
      <c r="V305" s="221">
        <f>ROUND(E305*U305,2)</f>
        <v>2.59</v>
      </c>
      <c r="W305" s="221"/>
      <c r="X305" s="221" t="s">
        <v>152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153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55" t="s">
        <v>881</v>
      </c>
      <c r="D306" s="223"/>
      <c r="E306" s="224">
        <v>25.18</v>
      </c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155</v>
      </c>
      <c r="AH306" s="210">
        <v>5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55" t="s">
        <v>882</v>
      </c>
      <c r="D307" s="223"/>
      <c r="E307" s="224">
        <v>0.7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155</v>
      </c>
      <c r="AH307" s="210">
        <v>5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2">
        <v>64</v>
      </c>
      <c r="B308" s="233" t="s">
        <v>347</v>
      </c>
      <c r="C308" s="254" t="s">
        <v>348</v>
      </c>
      <c r="D308" s="234" t="s">
        <v>148</v>
      </c>
      <c r="E308" s="235">
        <v>2.38</v>
      </c>
      <c r="F308" s="236"/>
      <c r="G308" s="237">
        <f>ROUND(E308*F308,2)</f>
        <v>0</v>
      </c>
      <c r="H308" s="236"/>
      <c r="I308" s="237">
        <f>ROUND(E308*H308,2)</f>
        <v>0</v>
      </c>
      <c r="J308" s="236"/>
      <c r="K308" s="237">
        <f>ROUND(E308*J308,2)</f>
        <v>0</v>
      </c>
      <c r="L308" s="237">
        <v>21</v>
      </c>
      <c r="M308" s="237">
        <f>G308*(1+L308/100)</f>
        <v>0</v>
      </c>
      <c r="N308" s="237">
        <v>0</v>
      </c>
      <c r="O308" s="237">
        <f>ROUND(E308*N308,2)</f>
        <v>0</v>
      </c>
      <c r="P308" s="237">
        <v>1.3500000000000001E-3</v>
      </c>
      <c r="Q308" s="237">
        <f>ROUND(E308*P308,2)</f>
        <v>0</v>
      </c>
      <c r="R308" s="237" t="s">
        <v>321</v>
      </c>
      <c r="S308" s="237" t="s">
        <v>150</v>
      </c>
      <c r="T308" s="238" t="s">
        <v>151</v>
      </c>
      <c r="U308" s="221">
        <v>0.09</v>
      </c>
      <c r="V308" s="221">
        <f>ROUND(E308*U308,2)</f>
        <v>0.21</v>
      </c>
      <c r="W308" s="221"/>
      <c r="X308" s="221" t="s">
        <v>152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153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55" t="s">
        <v>883</v>
      </c>
      <c r="D309" s="223"/>
      <c r="E309" s="224">
        <v>1.32</v>
      </c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155</v>
      </c>
      <c r="AH309" s="210">
        <v>5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55" t="s">
        <v>884</v>
      </c>
      <c r="D310" s="223"/>
      <c r="E310" s="224">
        <v>1.06</v>
      </c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155</v>
      </c>
      <c r="AH310" s="210">
        <v>5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2">
        <v>65</v>
      </c>
      <c r="B311" s="233" t="s">
        <v>353</v>
      </c>
      <c r="C311" s="254" t="s">
        <v>354</v>
      </c>
      <c r="D311" s="234" t="s">
        <v>148</v>
      </c>
      <c r="E311" s="235">
        <v>11.97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7">
        <v>0</v>
      </c>
      <c r="O311" s="237">
        <f>ROUND(E311*N311,2)</f>
        <v>0</v>
      </c>
      <c r="P311" s="237">
        <v>1.75E-3</v>
      </c>
      <c r="Q311" s="237">
        <f>ROUND(E311*P311,2)</f>
        <v>0.02</v>
      </c>
      <c r="R311" s="237" t="s">
        <v>321</v>
      </c>
      <c r="S311" s="237" t="s">
        <v>150</v>
      </c>
      <c r="T311" s="238" t="s">
        <v>151</v>
      </c>
      <c r="U311" s="221">
        <v>0.08</v>
      </c>
      <c r="V311" s="221">
        <f>ROUND(E311*U311,2)</f>
        <v>0.96</v>
      </c>
      <c r="W311" s="221"/>
      <c r="X311" s="221" t="s">
        <v>152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153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/>
      <c r="B312" s="218"/>
      <c r="C312" s="255" t="s">
        <v>885</v>
      </c>
      <c r="D312" s="223"/>
      <c r="E312" s="224">
        <v>11.97</v>
      </c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155</v>
      </c>
      <c r="AH312" s="210">
        <v>5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2">
        <v>66</v>
      </c>
      <c r="B313" s="233" t="s">
        <v>356</v>
      </c>
      <c r="C313" s="254" t="s">
        <v>357</v>
      </c>
      <c r="D313" s="234" t="s">
        <v>148</v>
      </c>
      <c r="E313" s="235">
        <v>16.260000000000002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21</v>
      </c>
      <c r="M313" s="237">
        <f>G313*(1+L313/100)</f>
        <v>0</v>
      </c>
      <c r="N313" s="237">
        <v>0</v>
      </c>
      <c r="O313" s="237">
        <f>ROUND(E313*N313,2)</f>
        <v>0</v>
      </c>
      <c r="P313" s="237">
        <v>3.5599999999999998E-3</v>
      </c>
      <c r="Q313" s="237">
        <f>ROUND(E313*P313,2)</f>
        <v>0.06</v>
      </c>
      <c r="R313" s="237" t="s">
        <v>321</v>
      </c>
      <c r="S313" s="237" t="s">
        <v>150</v>
      </c>
      <c r="T313" s="238" t="s">
        <v>151</v>
      </c>
      <c r="U313" s="221">
        <v>0.08</v>
      </c>
      <c r="V313" s="221">
        <f>ROUND(E313*U313,2)</f>
        <v>1.3</v>
      </c>
      <c r="W313" s="221"/>
      <c r="X313" s="221" t="s">
        <v>152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153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55" t="s">
        <v>886</v>
      </c>
      <c r="D314" s="223"/>
      <c r="E314" s="224">
        <v>16.260000000000002</v>
      </c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155</v>
      </c>
      <c r="AH314" s="210">
        <v>5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2">
        <v>67</v>
      </c>
      <c r="B315" s="233" t="s">
        <v>887</v>
      </c>
      <c r="C315" s="254" t="s">
        <v>888</v>
      </c>
      <c r="D315" s="234" t="s">
        <v>148</v>
      </c>
      <c r="E315" s="235">
        <v>1.42</v>
      </c>
      <c r="F315" s="236"/>
      <c r="G315" s="237">
        <f>ROUND(E315*F315,2)</f>
        <v>0</v>
      </c>
      <c r="H315" s="236"/>
      <c r="I315" s="237">
        <f>ROUND(E315*H315,2)</f>
        <v>0</v>
      </c>
      <c r="J315" s="236"/>
      <c r="K315" s="237">
        <f>ROUND(E315*J315,2)</f>
        <v>0</v>
      </c>
      <c r="L315" s="237">
        <v>21</v>
      </c>
      <c r="M315" s="237">
        <f>G315*(1+L315/100)</f>
        <v>0</v>
      </c>
      <c r="N315" s="237">
        <v>0</v>
      </c>
      <c r="O315" s="237">
        <f>ROUND(E315*N315,2)</f>
        <v>0</v>
      </c>
      <c r="P315" s="237">
        <v>2.2599999999999999E-3</v>
      </c>
      <c r="Q315" s="237">
        <f>ROUND(E315*P315,2)</f>
        <v>0</v>
      </c>
      <c r="R315" s="237" t="s">
        <v>321</v>
      </c>
      <c r="S315" s="237" t="s">
        <v>150</v>
      </c>
      <c r="T315" s="238" t="s">
        <v>151</v>
      </c>
      <c r="U315" s="221">
        <v>0.06</v>
      </c>
      <c r="V315" s="221">
        <f>ROUND(E315*U315,2)</f>
        <v>0.09</v>
      </c>
      <c r="W315" s="221"/>
      <c r="X315" s="221" t="s">
        <v>152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153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55" t="s">
        <v>889</v>
      </c>
      <c r="D316" s="223"/>
      <c r="E316" s="224">
        <v>1.42</v>
      </c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155</v>
      </c>
      <c r="AH316" s="210">
        <v>5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>
        <v>68</v>
      </c>
      <c r="B317" s="218" t="s">
        <v>359</v>
      </c>
      <c r="C317" s="258" t="s">
        <v>360</v>
      </c>
      <c r="D317" s="219" t="s">
        <v>0</v>
      </c>
      <c r="E317" s="242"/>
      <c r="F317" s="222"/>
      <c r="G317" s="221">
        <f>ROUND(E317*F317,2)</f>
        <v>0</v>
      </c>
      <c r="H317" s="222"/>
      <c r="I317" s="221">
        <f>ROUND(E317*H317,2)</f>
        <v>0</v>
      </c>
      <c r="J317" s="222"/>
      <c r="K317" s="221">
        <f>ROUND(E317*J317,2)</f>
        <v>0</v>
      </c>
      <c r="L317" s="221">
        <v>21</v>
      </c>
      <c r="M317" s="221">
        <f>G317*(1+L317/100)</f>
        <v>0</v>
      </c>
      <c r="N317" s="221">
        <v>0</v>
      </c>
      <c r="O317" s="221">
        <f>ROUND(E317*N317,2)</f>
        <v>0</v>
      </c>
      <c r="P317" s="221">
        <v>0</v>
      </c>
      <c r="Q317" s="221">
        <f>ROUND(E317*P317,2)</f>
        <v>0</v>
      </c>
      <c r="R317" s="221" t="s">
        <v>321</v>
      </c>
      <c r="S317" s="221" t="s">
        <v>150</v>
      </c>
      <c r="T317" s="221" t="s">
        <v>151</v>
      </c>
      <c r="U317" s="221">
        <v>0</v>
      </c>
      <c r="V317" s="221">
        <f>ROUND(E317*U317,2)</f>
        <v>0</v>
      </c>
      <c r="W317" s="221"/>
      <c r="X317" s="221" t="s">
        <v>316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317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59" t="s">
        <v>361</v>
      </c>
      <c r="D318" s="243"/>
      <c r="E318" s="243"/>
      <c r="F318" s="243"/>
      <c r="G318" s="243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165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x14ac:dyDescent="0.2">
      <c r="A319" s="226" t="s">
        <v>144</v>
      </c>
      <c r="B319" s="227" t="s">
        <v>101</v>
      </c>
      <c r="C319" s="253" t="s">
        <v>102</v>
      </c>
      <c r="D319" s="228"/>
      <c r="E319" s="229"/>
      <c r="F319" s="230"/>
      <c r="G319" s="230">
        <f>SUMIF(AG320:AG348,"&lt;&gt;NOR",G320:G348)</f>
        <v>0</v>
      </c>
      <c r="H319" s="230"/>
      <c r="I319" s="230">
        <f>SUM(I320:I348)</f>
        <v>0</v>
      </c>
      <c r="J319" s="230"/>
      <c r="K319" s="230">
        <f>SUM(K320:K348)</f>
        <v>0</v>
      </c>
      <c r="L319" s="230"/>
      <c r="M319" s="230">
        <f>SUM(M320:M348)</f>
        <v>0</v>
      </c>
      <c r="N319" s="230"/>
      <c r="O319" s="230">
        <f>SUM(O320:O348)</f>
        <v>0</v>
      </c>
      <c r="P319" s="230"/>
      <c r="Q319" s="230">
        <f>SUM(Q320:Q348)</f>
        <v>0</v>
      </c>
      <c r="R319" s="230"/>
      <c r="S319" s="230"/>
      <c r="T319" s="231"/>
      <c r="U319" s="225"/>
      <c r="V319" s="225">
        <f>SUM(V320:V348)</f>
        <v>0</v>
      </c>
      <c r="W319" s="225"/>
      <c r="X319" s="225"/>
      <c r="AG319" t="s">
        <v>145</v>
      </c>
    </row>
    <row r="320" spans="1:60" ht="22.5" outlineLevel="1" x14ac:dyDescent="0.2">
      <c r="A320" s="232">
        <v>69</v>
      </c>
      <c r="B320" s="233" t="s">
        <v>890</v>
      </c>
      <c r="C320" s="254" t="s">
        <v>891</v>
      </c>
      <c r="D320" s="234" t="s">
        <v>368</v>
      </c>
      <c r="E320" s="235">
        <v>1</v>
      </c>
      <c r="F320" s="236"/>
      <c r="G320" s="237">
        <f>ROUND(E320*F320,2)</f>
        <v>0</v>
      </c>
      <c r="H320" s="236"/>
      <c r="I320" s="237">
        <f>ROUND(E320*H320,2)</f>
        <v>0</v>
      </c>
      <c r="J320" s="236"/>
      <c r="K320" s="237">
        <f>ROUND(E320*J320,2)</f>
        <v>0</v>
      </c>
      <c r="L320" s="237">
        <v>21</v>
      </c>
      <c r="M320" s="237">
        <f>G320*(1+L320/100)</f>
        <v>0</v>
      </c>
      <c r="N320" s="237">
        <v>0</v>
      </c>
      <c r="O320" s="237">
        <f>ROUND(E320*N320,2)</f>
        <v>0</v>
      </c>
      <c r="P320" s="237">
        <v>0</v>
      </c>
      <c r="Q320" s="237">
        <f>ROUND(E320*P320,2)</f>
        <v>0</v>
      </c>
      <c r="R320" s="237"/>
      <c r="S320" s="237" t="s">
        <v>230</v>
      </c>
      <c r="T320" s="238" t="s">
        <v>231</v>
      </c>
      <c r="U320" s="221">
        <v>0</v>
      </c>
      <c r="V320" s="221">
        <f>ROUND(E320*U320,2)</f>
        <v>0</v>
      </c>
      <c r="W320" s="221"/>
      <c r="X320" s="221" t="s">
        <v>152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153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55" t="s">
        <v>892</v>
      </c>
      <c r="D321" s="223"/>
      <c r="E321" s="224">
        <v>1</v>
      </c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155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32">
        <v>70</v>
      </c>
      <c r="B322" s="233" t="s">
        <v>893</v>
      </c>
      <c r="C322" s="254" t="s">
        <v>894</v>
      </c>
      <c r="D322" s="234" t="s">
        <v>368</v>
      </c>
      <c r="E322" s="235">
        <v>1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7">
        <v>0</v>
      </c>
      <c r="O322" s="237">
        <f>ROUND(E322*N322,2)</f>
        <v>0</v>
      </c>
      <c r="P322" s="237">
        <v>0</v>
      </c>
      <c r="Q322" s="237">
        <f>ROUND(E322*P322,2)</f>
        <v>0</v>
      </c>
      <c r="R322" s="237"/>
      <c r="S322" s="237" t="s">
        <v>230</v>
      </c>
      <c r="T322" s="238" t="s">
        <v>231</v>
      </c>
      <c r="U322" s="221">
        <v>0</v>
      </c>
      <c r="V322" s="221">
        <f>ROUND(E322*U322,2)</f>
        <v>0</v>
      </c>
      <c r="W322" s="221"/>
      <c r="X322" s="221" t="s">
        <v>152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153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55" t="s">
        <v>892</v>
      </c>
      <c r="D323" s="223"/>
      <c r="E323" s="224">
        <v>1</v>
      </c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155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32">
        <v>71</v>
      </c>
      <c r="B324" s="233" t="s">
        <v>895</v>
      </c>
      <c r="C324" s="254" t="s">
        <v>896</v>
      </c>
      <c r="D324" s="234" t="s">
        <v>368</v>
      </c>
      <c r="E324" s="235">
        <v>1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7">
        <v>0</v>
      </c>
      <c r="O324" s="237">
        <f>ROUND(E324*N324,2)</f>
        <v>0</v>
      </c>
      <c r="P324" s="237">
        <v>0</v>
      </c>
      <c r="Q324" s="237">
        <f>ROUND(E324*P324,2)</f>
        <v>0</v>
      </c>
      <c r="R324" s="237"/>
      <c r="S324" s="237" t="s">
        <v>230</v>
      </c>
      <c r="T324" s="238" t="s">
        <v>231</v>
      </c>
      <c r="U324" s="221">
        <v>0</v>
      </c>
      <c r="V324" s="221">
        <f>ROUND(E324*U324,2)</f>
        <v>0</v>
      </c>
      <c r="W324" s="221"/>
      <c r="X324" s="221" t="s">
        <v>152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153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55" t="s">
        <v>384</v>
      </c>
      <c r="D325" s="223"/>
      <c r="E325" s="224">
        <v>1</v>
      </c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155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2">
        <v>72</v>
      </c>
      <c r="B326" s="233" t="s">
        <v>897</v>
      </c>
      <c r="C326" s="254" t="s">
        <v>898</v>
      </c>
      <c r="D326" s="234" t="s">
        <v>368</v>
      </c>
      <c r="E326" s="235">
        <v>2</v>
      </c>
      <c r="F326" s="236"/>
      <c r="G326" s="237">
        <f>ROUND(E326*F326,2)</f>
        <v>0</v>
      </c>
      <c r="H326" s="236"/>
      <c r="I326" s="237">
        <f>ROUND(E326*H326,2)</f>
        <v>0</v>
      </c>
      <c r="J326" s="236"/>
      <c r="K326" s="237">
        <f>ROUND(E326*J326,2)</f>
        <v>0</v>
      </c>
      <c r="L326" s="237">
        <v>21</v>
      </c>
      <c r="M326" s="237">
        <f>G326*(1+L326/100)</f>
        <v>0</v>
      </c>
      <c r="N326" s="237">
        <v>0</v>
      </c>
      <c r="O326" s="237">
        <f>ROUND(E326*N326,2)</f>
        <v>0</v>
      </c>
      <c r="P326" s="237">
        <v>0</v>
      </c>
      <c r="Q326" s="237">
        <f>ROUND(E326*P326,2)</f>
        <v>0</v>
      </c>
      <c r="R326" s="237"/>
      <c r="S326" s="237" t="s">
        <v>230</v>
      </c>
      <c r="T326" s="238" t="s">
        <v>231</v>
      </c>
      <c r="U326" s="221">
        <v>0</v>
      </c>
      <c r="V326" s="221">
        <f>ROUND(E326*U326,2)</f>
        <v>0</v>
      </c>
      <c r="W326" s="221"/>
      <c r="X326" s="221" t="s">
        <v>152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153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55" t="s">
        <v>384</v>
      </c>
      <c r="D327" s="223"/>
      <c r="E327" s="224">
        <v>1</v>
      </c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155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55" t="s">
        <v>899</v>
      </c>
      <c r="D328" s="223"/>
      <c r="E328" s="224">
        <v>1</v>
      </c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155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1" x14ac:dyDescent="0.2">
      <c r="A329" s="232">
        <v>73</v>
      </c>
      <c r="B329" s="233" t="s">
        <v>900</v>
      </c>
      <c r="C329" s="254" t="s">
        <v>901</v>
      </c>
      <c r="D329" s="234" t="s">
        <v>368</v>
      </c>
      <c r="E329" s="235">
        <v>6</v>
      </c>
      <c r="F329" s="236"/>
      <c r="G329" s="237">
        <f>ROUND(E329*F329,2)</f>
        <v>0</v>
      </c>
      <c r="H329" s="236"/>
      <c r="I329" s="237">
        <f>ROUND(E329*H329,2)</f>
        <v>0</v>
      </c>
      <c r="J329" s="236"/>
      <c r="K329" s="237">
        <f>ROUND(E329*J329,2)</f>
        <v>0</v>
      </c>
      <c r="L329" s="237">
        <v>21</v>
      </c>
      <c r="M329" s="237">
        <f>G329*(1+L329/100)</f>
        <v>0</v>
      </c>
      <c r="N329" s="237">
        <v>0</v>
      </c>
      <c r="O329" s="237">
        <f>ROUND(E329*N329,2)</f>
        <v>0</v>
      </c>
      <c r="P329" s="237">
        <v>0</v>
      </c>
      <c r="Q329" s="237">
        <f>ROUND(E329*P329,2)</f>
        <v>0</v>
      </c>
      <c r="R329" s="237"/>
      <c r="S329" s="237" t="s">
        <v>230</v>
      </c>
      <c r="T329" s="238" t="s">
        <v>231</v>
      </c>
      <c r="U329" s="221">
        <v>0</v>
      </c>
      <c r="V329" s="221">
        <f>ROUND(E329*U329,2)</f>
        <v>0</v>
      </c>
      <c r="W329" s="221"/>
      <c r="X329" s="221" t="s">
        <v>152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153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55" t="s">
        <v>902</v>
      </c>
      <c r="D330" s="223"/>
      <c r="E330" s="224">
        <v>2</v>
      </c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155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55" t="s">
        <v>903</v>
      </c>
      <c r="D331" s="223"/>
      <c r="E331" s="224">
        <v>2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155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55" t="s">
        <v>904</v>
      </c>
      <c r="D332" s="223"/>
      <c r="E332" s="224">
        <v>2</v>
      </c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155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2">
        <v>74</v>
      </c>
      <c r="B333" s="233" t="s">
        <v>905</v>
      </c>
      <c r="C333" s="254" t="s">
        <v>906</v>
      </c>
      <c r="D333" s="234" t="s">
        <v>368</v>
      </c>
      <c r="E333" s="235">
        <v>1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37">
        <v>0</v>
      </c>
      <c r="O333" s="237">
        <f>ROUND(E333*N333,2)</f>
        <v>0</v>
      </c>
      <c r="P333" s="237">
        <v>0</v>
      </c>
      <c r="Q333" s="237">
        <f>ROUND(E333*P333,2)</f>
        <v>0</v>
      </c>
      <c r="R333" s="237"/>
      <c r="S333" s="237" t="s">
        <v>230</v>
      </c>
      <c r="T333" s="238" t="s">
        <v>231</v>
      </c>
      <c r="U333" s="221">
        <v>0</v>
      </c>
      <c r="V333" s="221">
        <f>ROUND(E333*U333,2)</f>
        <v>0</v>
      </c>
      <c r="W333" s="221"/>
      <c r="X333" s="221" t="s">
        <v>152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153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55" t="s">
        <v>899</v>
      </c>
      <c r="D334" s="223"/>
      <c r="E334" s="224">
        <v>1</v>
      </c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155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1" x14ac:dyDescent="0.2">
      <c r="A335" s="232">
        <v>75</v>
      </c>
      <c r="B335" s="233" t="s">
        <v>907</v>
      </c>
      <c r="C335" s="254" t="s">
        <v>908</v>
      </c>
      <c r="D335" s="234" t="s">
        <v>368</v>
      </c>
      <c r="E335" s="235">
        <v>1</v>
      </c>
      <c r="F335" s="236"/>
      <c r="G335" s="237">
        <f>ROUND(E335*F335,2)</f>
        <v>0</v>
      </c>
      <c r="H335" s="236"/>
      <c r="I335" s="237">
        <f>ROUND(E335*H335,2)</f>
        <v>0</v>
      </c>
      <c r="J335" s="236"/>
      <c r="K335" s="237">
        <f>ROUND(E335*J335,2)</f>
        <v>0</v>
      </c>
      <c r="L335" s="237">
        <v>21</v>
      </c>
      <c r="M335" s="237">
        <f>G335*(1+L335/100)</f>
        <v>0</v>
      </c>
      <c r="N335" s="237">
        <v>0</v>
      </c>
      <c r="O335" s="237">
        <f>ROUND(E335*N335,2)</f>
        <v>0</v>
      </c>
      <c r="P335" s="237">
        <v>0</v>
      </c>
      <c r="Q335" s="237">
        <f>ROUND(E335*P335,2)</f>
        <v>0</v>
      </c>
      <c r="R335" s="237"/>
      <c r="S335" s="237" t="s">
        <v>230</v>
      </c>
      <c r="T335" s="238" t="s">
        <v>231</v>
      </c>
      <c r="U335" s="221">
        <v>0</v>
      </c>
      <c r="V335" s="221">
        <f>ROUND(E335*U335,2)</f>
        <v>0</v>
      </c>
      <c r="W335" s="221"/>
      <c r="X335" s="221" t="s">
        <v>152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153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7"/>
      <c r="B336" s="218"/>
      <c r="C336" s="255" t="s">
        <v>899</v>
      </c>
      <c r="D336" s="223"/>
      <c r="E336" s="224">
        <v>1</v>
      </c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155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1" x14ac:dyDescent="0.2">
      <c r="A337" s="232">
        <v>76</v>
      </c>
      <c r="B337" s="233" t="s">
        <v>909</v>
      </c>
      <c r="C337" s="254" t="s">
        <v>910</v>
      </c>
      <c r="D337" s="234" t="s">
        <v>368</v>
      </c>
      <c r="E337" s="235">
        <v>1</v>
      </c>
      <c r="F337" s="236"/>
      <c r="G337" s="237">
        <f>ROUND(E337*F337,2)</f>
        <v>0</v>
      </c>
      <c r="H337" s="236"/>
      <c r="I337" s="237">
        <f>ROUND(E337*H337,2)</f>
        <v>0</v>
      </c>
      <c r="J337" s="236"/>
      <c r="K337" s="237">
        <f>ROUND(E337*J337,2)</f>
        <v>0</v>
      </c>
      <c r="L337" s="237">
        <v>21</v>
      </c>
      <c r="M337" s="237">
        <f>G337*(1+L337/100)</f>
        <v>0</v>
      </c>
      <c r="N337" s="237">
        <v>0</v>
      </c>
      <c r="O337" s="237">
        <f>ROUND(E337*N337,2)</f>
        <v>0</v>
      </c>
      <c r="P337" s="237">
        <v>0</v>
      </c>
      <c r="Q337" s="237">
        <f>ROUND(E337*P337,2)</f>
        <v>0</v>
      </c>
      <c r="R337" s="237"/>
      <c r="S337" s="237" t="s">
        <v>230</v>
      </c>
      <c r="T337" s="238" t="s">
        <v>231</v>
      </c>
      <c r="U337" s="221">
        <v>0</v>
      </c>
      <c r="V337" s="221">
        <f>ROUND(E337*U337,2)</f>
        <v>0</v>
      </c>
      <c r="W337" s="221"/>
      <c r="X337" s="221" t="s">
        <v>152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153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55" t="s">
        <v>899</v>
      </c>
      <c r="D338" s="223"/>
      <c r="E338" s="224">
        <v>1</v>
      </c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155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2.5" outlineLevel="1" x14ac:dyDescent="0.2">
      <c r="A339" s="232">
        <v>77</v>
      </c>
      <c r="B339" s="233" t="s">
        <v>911</v>
      </c>
      <c r="C339" s="254" t="s">
        <v>912</v>
      </c>
      <c r="D339" s="234" t="s">
        <v>368</v>
      </c>
      <c r="E339" s="235">
        <v>3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230</v>
      </c>
      <c r="T339" s="238" t="s">
        <v>231</v>
      </c>
      <c r="U339" s="221">
        <v>0</v>
      </c>
      <c r="V339" s="221">
        <f>ROUND(E339*U339,2)</f>
        <v>0</v>
      </c>
      <c r="W339" s="221"/>
      <c r="X339" s="221" t="s">
        <v>152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153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55" t="s">
        <v>913</v>
      </c>
      <c r="D340" s="223"/>
      <c r="E340" s="224">
        <v>3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155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32">
        <v>78</v>
      </c>
      <c r="B341" s="233" t="s">
        <v>914</v>
      </c>
      <c r="C341" s="254" t="s">
        <v>915</v>
      </c>
      <c r="D341" s="234" t="s">
        <v>368</v>
      </c>
      <c r="E341" s="235">
        <v>3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7"/>
      <c r="S341" s="237" t="s">
        <v>230</v>
      </c>
      <c r="T341" s="238" t="s">
        <v>231</v>
      </c>
      <c r="U341" s="221">
        <v>0</v>
      </c>
      <c r="V341" s="221">
        <f>ROUND(E341*U341,2)</f>
        <v>0</v>
      </c>
      <c r="W341" s="221"/>
      <c r="X341" s="221" t="s">
        <v>152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153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55" t="s">
        <v>913</v>
      </c>
      <c r="D342" s="223"/>
      <c r="E342" s="224">
        <v>3</v>
      </c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155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2">
        <v>79</v>
      </c>
      <c r="B343" s="233" t="s">
        <v>916</v>
      </c>
      <c r="C343" s="254" t="s">
        <v>917</v>
      </c>
      <c r="D343" s="234" t="s">
        <v>368</v>
      </c>
      <c r="E343" s="235">
        <v>1</v>
      </c>
      <c r="F343" s="236"/>
      <c r="G343" s="237">
        <f>ROUND(E343*F343,2)</f>
        <v>0</v>
      </c>
      <c r="H343" s="236"/>
      <c r="I343" s="237">
        <f>ROUND(E343*H343,2)</f>
        <v>0</v>
      </c>
      <c r="J343" s="236"/>
      <c r="K343" s="237">
        <f>ROUND(E343*J343,2)</f>
        <v>0</v>
      </c>
      <c r="L343" s="237">
        <v>21</v>
      </c>
      <c r="M343" s="237">
        <f>G343*(1+L343/100)</f>
        <v>0</v>
      </c>
      <c r="N343" s="237">
        <v>0</v>
      </c>
      <c r="O343" s="237">
        <f>ROUND(E343*N343,2)</f>
        <v>0</v>
      </c>
      <c r="P343" s="237">
        <v>0</v>
      </c>
      <c r="Q343" s="237">
        <f>ROUND(E343*P343,2)</f>
        <v>0</v>
      </c>
      <c r="R343" s="237"/>
      <c r="S343" s="237" t="s">
        <v>230</v>
      </c>
      <c r="T343" s="238" t="s">
        <v>231</v>
      </c>
      <c r="U343" s="221">
        <v>0</v>
      </c>
      <c r="V343" s="221">
        <f>ROUND(E343*U343,2)</f>
        <v>0</v>
      </c>
      <c r="W343" s="221"/>
      <c r="X343" s="221" t="s">
        <v>152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153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55" t="s">
        <v>695</v>
      </c>
      <c r="D344" s="223"/>
      <c r="E344" s="224">
        <v>1</v>
      </c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155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1" x14ac:dyDescent="0.2">
      <c r="A345" s="232">
        <v>80</v>
      </c>
      <c r="B345" s="233" t="s">
        <v>918</v>
      </c>
      <c r="C345" s="254" t="s">
        <v>919</v>
      </c>
      <c r="D345" s="234" t="s">
        <v>368</v>
      </c>
      <c r="E345" s="235">
        <v>1</v>
      </c>
      <c r="F345" s="236"/>
      <c r="G345" s="237">
        <f>ROUND(E345*F345,2)</f>
        <v>0</v>
      </c>
      <c r="H345" s="236"/>
      <c r="I345" s="237">
        <f>ROUND(E345*H345,2)</f>
        <v>0</v>
      </c>
      <c r="J345" s="236"/>
      <c r="K345" s="237">
        <f>ROUND(E345*J345,2)</f>
        <v>0</v>
      </c>
      <c r="L345" s="237">
        <v>21</v>
      </c>
      <c r="M345" s="237">
        <f>G345*(1+L345/100)</f>
        <v>0</v>
      </c>
      <c r="N345" s="237">
        <v>0</v>
      </c>
      <c r="O345" s="237">
        <f>ROUND(E345*N345,2)</f>
        <v>0</v>
      </c>
      <c r="P345" s="237">
        <v>0</v>
      </c>
      <c r="Q345" s="237">
        <f>ROUND(E345*P345,2)</f>
        <v>0</v>
      </c>
      <c r="R345" s="237"/>
      <c r="S345" s="237" t="s">
        <v>230</v>
      </c>
      <c r="T345" s="238" t="s">
        <v>231</v>
      </c>
      <c r="U345" s="221">
        <v>0</v>
      </c>
      <c r="V345" s="221">
        <f>ROUND(E345*U345,2)</f>
        <v>0</v>
      </c>
      <c r="W345" s="221"/>
      <c r="X345" s="221" t="s">
        <v>152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153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5" t="s">
        <v>892</v>
      </c>
      <c r="D346" s="223"/>
      <c r="E346" s="224">
        <v>1</v>
      </c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155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2.5" outlineLevel="1" x14ac:dyDescent="0.2">
      <c r="A347" s="232">
        <v>81</v>
      </c>
      <c r="B347" s="233" t="s">
        <v>920</v>
      </c>
      <c r="C347" s="254" t="s">
        <v>921</v>
      </c>
      <c r="D347" s="234" t="s">
        <v>368</v>
      </c>
      <c r="E347" s="235">
        <v>1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7">
        <v>0</v>
      </c>
      <c r="O347" s="237">
        <f>ROUND(E347*N347,2)</f>
        <v>0</v>
      </c>
      <c r="P347" s="237">
        <v>0</v>
      </c>
      <c r="Q347" s="237">
        <f>ROUND(E347*P347,2)</f>
        <v>0</v>
      </c>
      <c r="R347" s="237"/>
      <c r="S347" s="237" t="s">
        <v>230</v>
      </c>
      <c r="T347" s="238" t="s">
        <v>231</v>
      </c>
      <c r="U347" s="221">
        <v>0</v>
      </c>
      <c r="V347" s="221">
        <f>ROUND(E347*U347,2)</f>
        <v>0</v>
      </c>
      <c r="W347" s="221"/>
      <c r="X347" s="221" t="s">
        <v>152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153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55" t="s">
        <v>892</v>
      </c>
      <c r="D348" s="223"/>
      <c r="E348" s="224">
        <v>1</v>
      </c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155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226" t="s">
        <v>144</v>
      </c>
      <c r="B349" s="227" t="s">
        <v>103</v>
      </c>
      <c r="C349" s="253" t="s">
        <v>104</v>
      </c>
      <c r="D349" s="228"/>
      <c r="E349" s="229"/>
      <c r="F349" s="230"/>
      <c r="G349" s="230">
        <f>SUMIF(AG350:AG360,"&lt;&gt;NOR",G350:G360)</f>
        <v>0</v>
      </c>
      <c r="H349" s="230"/>
      <c r="I349" s="230">
        <f>SUM(I350:I360)</f>
        <v>0</v>
      </c>
      <c r="J349" s="230"/>
      <c r="K349" s="230">
        <f>SUM(K350:K360)</f>
        <v>0</v>
      </c>
      <c r="L349" s="230"/>
      <c r="M349" s="230">
        <f>SUM(M350:M360)</f>
        <v>0</v>
      </c>
      <c r="N349" s="230"/>
      <c r="O349" s="230">
        <f>SUM(O350:O360)</f>
        <v>0.12</v>
      </c>
      <c r="P349" s="230"/>
      <c r="Q349" s="230">
        <f>SUM(Q350:Q360)</f>
        <v>0</v>
      </c>
      <c r="R349" s="230"/>
      <c r="S349" s="230"/>
      <c r="T349" s="231"/>
      <c r="U349" s="225"/>
      <c r="V349" s="225">
        <f>SUM(V350:V360)</f>
        <v>25.53</v>
      </c>
      <c r="W349" s="225"/>
      <c r="X349" s="225"/>
      <c r="AG349" t="s">
        <v>145</v>
      </c>
    </row>
    <row r="350" spans="1:60" outlineLevel="1" x14ac:dyDescent="0.2">
      <c r="A350" s="232">
        <v>82</v>
      </c>
      <c r="B350" s="233" t="s">
        <v>565</v>
      </c>
      <c r="C350" s="254" t="s">
        <v>566</v>
      </c>
      <c r="D350" s="234" t="s">
        <v>163</v>
      </c>
      <c r="E350" s="235">
        <v>3.1434000000000002</v>
      </c>
      <c r="F350" s="236"/>
      <c r="G350" s="237">
        <f>ROUND(E350*F350,2)</f>
        <v>0</v>
      </c>
      <c r="H350" s="236"/>
      <c r="I350" s="237">
        <f>ROUND(E350*H350,2)</f>
        <v>0</v>
      </c>
      <c r="J350" s="236"/>
      <c r="K350" s="237">
        <f>ROUND(E350*J350,2)</f>
        <v>0</v>
      </c>
      <c r="L350" s="237">
        <v>21</v>
      </c>
      <c r="M350" s="237">
        <f>G350*(1+L350/100)</f>
        <v>0</v>
      </c>
      <c r="N350" s="237">
        <v>0</v>
      </c>
      <c r="O350" s="237">
        <f>ROUND(E350*N350,2)</f>
        <v>0</v>
      </c>
      <c r="P350" s="237">
        <v>0</v>
      </c>
      <c r="Q350" s="237">
        <f>ROUND(E350*P350,2)</f>
        <v>0</v>
      </c>
      <c r="R350" s="237" t="s">
        <v>567</v>
      </c>
      <c r="S350" s="237" t="s">
        <v>150</v>
      </c>
      <c r="T350" s="238" t="s">
        <v>151</v>
      </c>
      <c r="U350" s="221">
        <v>0.68</v>
      </c>
      <c r="V350" s="221">
        <f>ROUND(E350*U350,2)</f>
        <v>2.14</v>
      </c>
      <c r="W350" s="221"/>
      <c r="X350" s="221" t="s">
        <v>152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153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55" t="s">
        <v>922</v>
      </c>
      <c r="D351" s="223"/>
      <c r="E351" s="224">
        <v>1.2684</v>
      </c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155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55" t="s">
        <v>923</v>
      </c>
      <c r="D352" s="223"/>
      <c r="E352" s="224">
        <v>1.875</v>
      </c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155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32">
        <v>83</v>
      </c>
      <c r="B353" s="233" t="s">
        <v>924</v>
      </c>
      <c r="C353" s="254" t="s">
        <v>925</v>
      </c>
      <c r="D353" s="234" t="s">
        <v>571</v>
      </c>
      <c r="E353" s="235">
        <v>106.32040000000001</v>
      </c>
      <c r="F353" s="236"/>
      <c r="G353" s="237">
        <f>ROUND(E353*F353,2)</f>
        <v>0</v>
      </c>
      <c r="H353" s="236"/>
      <c r="I353" s="237">
        <f>ROUND(E353*H353,2)</f>
        <v>0</v>
      </c>
      <c r="J353" s="236"/>
      <c r="K353" s="237">
        <f>ROUND(E353*J353,2)</f>
        <v>0</v>
      </c>
      <c r="L353" s="237">
        <v>21</v>
      </c>
      <c r="M353" s="237">
        <f>G353*(1+L353/100)</f>
        <v>0</v>
      </c>
      <c r="N353" s="237">
        <v>6.0000000000000002E-5</v>
      </c>
      <c r="O353" s="237">
        <f>ROUND(E353*N353,2)</f>
        <v>0.01</v>
      </c>
      <c r="P353" s="237">
        <v>0</v>
      </c>
      <c r="Q353" s="237">
        <f>ROUND(E353*P353,2)</f>
        <v>0</v>
      </c>
      <c r="R353" s="237" t="s">
        <v>567</v>
      </c>
      <c r="S353" s="237" t="s">
        <v>150</v>
      </c>
      <c r="T353" s="238" t="s">
        <v>151</v>
      </c>
      <c r="U353" s="221">
        <v>0.22</v>
      </c>
      <c r="V353" s="221">
        <f>ROUND(E353*U353,2)</f>
        <v>23.39</v>
      </c>
      <c r="W353" s="221"/>
      <c r="X353" s="221" t="s">
        <v>152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153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55" t="s">
        <v>572</v>
      </c>
      <c r="D354" s="223"/>
      <c r="E354" s="224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155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55" t="s">
        <v>926</v>
      </c>
      <c r="D355" s="223"/>
      <c r="E355" s="224">
        <v>41.008400000000002</v>
      </c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155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55" t="s">
        <v>927</v>
      </c>
      <c r="D356" s="223"/>
      <c r="E356" s="224">
        <v>65.311999999999998</v>
      </c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155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2">
        <v>84</v>
      </c>
      <c r="B357" s="233" t="s">
        <v>574</v>
      </c>
      <c r="C357" s="254" t="s">
        <v>575</v>
      </c>
      <c r="D357" s="234" t="s">
        <v>315</v>
      </c>
      <c r="E357" s="235">
        <v>0.10632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7">
        <v>1</v>
      </c>
      <c r="O357" s="237">
        <f>ROUND(E357*N357,2)</f>
        <v>0.11</v>
      </c>
      <c r="P357" s="237">
        <v>0</v>
      </c>
      <c r="Q357" s="237">
        <f>ROUND(E357*P357,2)</f>
        <v>0</v>
      </c>
      <c r="R357" s="237" t="s">
        <v>576</v>
      </c>
      <c r="S357" s="237" t="s">
        <v>150</v>
      </c>
      <c r="T357" s="238" t="s">
        <v>151</v>
      </c>
      <c r="U357" s="221">
        <v>0</v>
      </c>
      <c r="V357" s="221">
        <f>ROUND(E357*U357,2)</f>
        <v>0</v>
      </c>
      <c r="W357" s="221"/>
      <c r="X357" s="221" t="s">
        <v>577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578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55" t="s">
        <v>928</v>
      </c>
      <c r="D358" s="223"/>
      <c r="E358" s="224">
        <v>0.10632</v>
      </c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155</v>
      </c>
      <c r="AH358" s="210">
        <v>5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>
        <v>85</v>
      </c>
      <c r="B359" s="218" t="s">
        <v>580</v>
      </c>
      <c r="C359" s="258" t="s">
        <v>581</v>
      </c>
      <c r="D359" s="219" t="s">
        <v>0</v>
      </c>
      <c r="E359" s="242"/>
      <c r="F359" s="222"/>
      <c r="G359" s="221">
        <f>ROUND(E359*F359,2)</f>
        <v>0</v>
      </c>
      <c r="H359" s="222"/>
      <c r="I359" s="221">
        <f>ROUND(E359*H359,2)</f>
        <v>0</v>
      </c>
      <c r="J359" s="222"/>
      <c r="K359" s="221">
        <f>ROUND(E359*J359,2)</f>
        <v>0</v>
      </c>
      <c r="L359" s="221">
        <v>21</v>
      </c>
      <c r="M359" s="221">
        <f>G359*(1+L359/100)</f>
        <v>0</v>
      </c>
      <c r="N359" s="221">
        <v>0</v>
      </c>
      <c r="O359" s="221">
        <f>ROUND(E359*N359,2)</f>
        <v>0</v>
      </c>
      <c r="P359" s="221">
        <v>0</v>
      </c>
      <c r="Q359" s="221">
        <f>ROUND(E359*P359,2)</f>
        <v>0</v>
      </c>
      <c r="R359" s="221" t="s">
        <v>567</v>
      </c>
      <c r="S359" s="221" t="s">
        <v>150</v>
      </c>
      <c r="T359" s="221" t="s">
        <v>151</v>
      </c>
      <c r="U359" s="221">
        <v>0</v>
      </c>
      <c r="V359" s="221">
        <f>ROUND(E359*U359,2)</f>
        <v>0</v>
      </c>
      <c r="W359" s="221"/>
      <c r="X359" s="221" t="s">
        <v>316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317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59" t="s">
        <v>361</v>
      </c>
      <c r="D360" s="243"/>
      <c r="E360" s="243"/>
      <c r="F360" s="243"/>
      <c r="G360" s="243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165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2">
      <c r="A361" s="226" t="s">
        <v>144</v>
      </c>
      <c r="B361" s="227" t="s">
        <v>105</v>
      </c>
      <c r="C361" s="253" t="s">
        <v>106</v>
      </c>
      <c r="D361" s="228"/>
      <c r="E361" s="229"/>
      <c r="F361" s="230"/>
      <c r="G361" s="230">
        <f>SUMIF(AG362:AG389,"&lt;&gt;NOR",G362:G389)</f>
        <v>0</v>
      </c>
      <c r="H361" s="230"/>
      <c r="I361" s="230">
        <f>SUM(I362:I389)</f>
        <v>0</v>
      </c>
      <c r="J361" s="230"/>
      <c r="K361" s="230">
        <f>SUM(K362:K389)</f>
        <v>0</v>
      </c>
      <c r="L361" s="230"/>
      <c r="M361" s="230">
        <f>SUM(M362:M389)</f>
        <v>0</v>
      </c>
      <c r="N361" s="230"/>
      <c r="O361" s="230">
        <f>SUM(O362:O389)</f>
        <v>0.17</v>
      </c>
      <c r="P361" s="230"/>
      <c r="Q361" s="230">
        <f>SUM(Q362:Q389)</f>
        <v>0</v>
      </c>
      <c r="R361" s="230"/>
      <c r="S361" s="230"/>
      <c r="T361" s="231"/>
      <c r="U361" s="225"/>
      <c r="V361" s="225">
        <f>SUM(V362:V389)</f>
        <v>8.870000000000001</v>
      </c>
      <c r="W361" s="225"/>
      <c r="X361" s="225"/>
      <c r="AG361" t="s">
        <v>145</v>
      </c>
    </row>
    <row r="362" spans="1:60" outlineLevel="1" x14ac:dyDescent="0.2">
      <c r="A362" s="232">
        <v>86</v>
      </c>
      <c r="B362" s="233" t="s">
        <v>696</v>
      </c>
      <c r="C362" s="254" t="s">
        <v>697</v>
      </c>
      <c r="D362" s="234" t="s">
        <v>148</v>
      </c>
      <c r="E362" s="235">
        <v>5.91</v>
      </c>
      <c r="F362" s="236"/>
      <c r="G362" s="237">
        <f>ROUND(E362*F362,2)</f>
        <v>0</v>
      </c>
      <c r="H362" s="236"/>
      <c r="I362" s="237">
        <f>ROUND(E362*H362,2)</f>
        <v>0</v>
      </c>
      <c r="J362" s="236"/>
      <c r="K362" s="237">
        <f>ROUND(E362*J362,2)</f>
        <v>0</v>
      </c>
      <c r="L362" s="237">
        <v>21</v>
      </c>
      <c r="M362" s="237">
        <f>G362*(1+L362/100)</f>
        <v>0</v>
      </c>
      <c r="N362" s="237">
        <v>0</v>
      </c>
      <c r="O362" s="237">
        <f>ROUND(E362*N362,2)</f>
        <v>0</v>
      </c>
      <c r="P362" s="237">
        <v>0</v>
      </c>
      <c r="Q362" s="237">
        <f>ROUND(E362*P362,2)</f>
        <v>0</v>
      </c>
      <c r="R362" s="237" t="s">
        <v>698</v>
      </c>
      <c r="S362" s="237" t="s">
        <v>150</v>
      </c>
      <c r="T362" s="238" t="s">
        <v>151</v>
      </c>
      <c r="U362" s="221">
        <v>0.05</v>
      </c>
      <c r="V362" s="221">
        <f>ROUND(E362*U362,2)</f>
        <v>0.3</v>
      </c>
      <c r="W362" s="221"/>
      <c r="X362" s="221" t="s">
        <v>152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153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55" t="s">
        <v>929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155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55" t="s">
        <v>930</v>
      </c>
      <c r="D364" s="223"/>
      <c r="E364" s="224">
        <v>5.91</v>
      </c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155</v>
      </c>
      <c r="AH364" s="210">
        <v>5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22.5" outlineLevel="1" x14ac:dyDescent="0.2">
      <c r="A365" s="232">
        <v>87</v>
      </c>
      <c r="B365" s="233" t="s">
        <v>931</v>
      </c>
      <c r="C365" s="254" t="s">
        <v>932</v>
      </c>
      <c r="D365" s="234" t="s">
        <v>148</v>
      </c>
      <c r="E365" s="235">
        <v>5.91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7">
        <v>6.7000000000000002E-4</v>
      </c>
      <c r="O365" s="237">
        <f>ROUND(E365*N365,2)</f>
        <v>0</v>
      </c>
      <c r="P365" s="237">
        <v>0</v>
      </c>
      <c r="Q365" s="237">
        <f>ROUND(E365*P365,2)</f>
        <v>0</v>
      </c>
      <c r="R365" s="237" t="s">
        <v>698</v>
      </c>
      <c r="S365" s="237" t="s">
        <v>150</v>
      </c>
      <c r="T365" s="238" t="s">
        <v>151</v>
      </c>
      <c r="U365" s="221">
        <v>0.24</v>
      </c>
      <c r="V365" s="221">
        <f>ROUND(E365*U365,2)</f>
        <v>1.42</v>
      </c>
      <c r="W365" s="221"/>
      <c r="X365" s="221" t="s">
        <v>152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153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7"/>
      <c r="B366" s="218"/>
      <c r="C366" s="255" t="s">
        <v>933</v>
      </c>
      <c r="D366" s="223"/>
      <c r="E366" s="224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155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17"/>
      <c r="B367" s="218"/>
      <c r="C367" s="255" t="s">
        <v>930</v>
      </c>
      <c r="D367" s="223"/>
      <c r="E367" s="224">
        <v>5.91</v>
      </c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155</v>
      </c>
      <c r="AH367" s="210">
        <v>5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2">
        <v>88</v>
      </c>
      <c r="B368" s="233" t="s">
        <v>934</v>
      </c>
      <c r="C368" s="254" t="s">
        <v>935</v>
      </c>
      <c r="D368" s="234" t="s">
        <v>148</v>
      </c>
      <c r="E368" s="235">
        <v>5.91</v>
      </c>
      <c r="F368" s="236"/>
      <c r="G368" s="237">
        <f>ROUND(E368*F368,2)</f>
        <v>0</v>
      </c>
      <c r="H368" s="236"/>
      <c r="I368" s="237">
        <f>ROUND(E368*H368,2)</f>
        <v>0</v>
      </c>
      <c r="J368" s="236"/>
      <c r="K368" s="237">
        <f>ROUND(E368*J368,2)</f>
        <v>0</v>
      </c>
      <c r="L368" s="237">
        <v>21</v>
      </c>
      <c r="M368" s="237">
        <f>G368*(1+L368/100)</f>
        <v>0</v>
      </c>
      <c r="N368" s="237">
        <v>0</v>
      </c>
      <c r="O368" s="237">
        <f>ROUND(E368*N368,2)</f>
        <v>0</v>
      </c>
      <c r="P368" s="237">
        <v>0</v>
      </c>
      <c r="Q368" s="237">
        <f>ROUND(E368*P368,2)</f>
        <v>0</v>
      </c>
      <c r="R368" s="237" t="s">
        <v>698</v>
      </c>
      <c r="S368" s="237" t="s">
        <v>150</v>
      </c>
      <c r="T368" s="238" t="s">
        <v>151</v>
      </c>
      <c r="U368" s="221">
        <v>0.15</v>
      </c>
      <c r="V368" s="221">
        <f>ROUND(E368*U368,2)</f>
        <v>0.89</v>
      </c>
      <c r="W368" s="221"/>
      <c r="X368" s="221" t="s">
        <v>152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153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55" t="s">
        <v>933</v>
      </c>
      <c r="D369" s="223"/>
      <c r="E369" s="224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155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55" t="s">
        <v>930</v>
      </c>
      <c r="D370" s="223"/>
      <c r="E370" s="224">
        <v>5.91</v>
      </c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155</v>
      </c>
      <c r="AH370" s="210">
        <v>5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22.5" outlineLevel="1" x14ac:dyDescent="0.2">
      <c r="A371" s="232">
        <v>89</v>
      </c>
      <c r="B371" s="233" t="s">
        <v>936</v>
      </c>
      <c r="C371" s="254" t="s">
        <v>937</v>
      </c>
      <c r="D371" s="234" t="s">
        <v>163</v>
      </c>
      <c r="E371" s="235">
        <v>5.6643999999999997</v>
      </c>
      <c r="F371" s="236"/>
      <c r="G371" s="237">
        <f>ROUND(E371*F371,2)</f>
        <v>0</v>
      </c>
      <c r="H371" s="236"/>
      <c r="I371" s="237">
        <f>ROUND(E371*H371,2)</f>
        <v>0</v>
      </c>
      <c r="J371" s="236"/>
      <c r="K371" s="237">
        <f>ROUND(E371*J371,2)</f>
        <v>0</v>
      </c>
      <c r="L371" s="237">
        <v>21</v>
      </c>
      <c r="M371" s="237">
        <f>G371*(1+L371/100)</f>
        <v>0</v>
      </c>
      <c r="N371" s="237">
        <v>9.5200000000000007E-3</v>
      </c>
      <c r="O371" s="237">
        <f>ROUND(E371*N371,2)</f>
        <v>0.05</v>
      </c>
      <c r="P371" s="237">
        <v>0</v>
      </c>
      <c r="Q371" s="237">
        <f>ROUND(E371*P371,2)</f>
        <v>0</v>
      </c>
      <c r="R371" s="237" t="s">
        <v>698</v>
      </c>
      <c r="S371" s="237" t="s">
        <v>150</v>
      </c>
      <c r="T371" s="238" t="s">
        <v>151</v>
      </c>
      <c r="U371" s="221">
        <v>0.98</v>
      </c>
      <c r="V371" s="221">
        <f>ROUND(E371*U371,2)</f>
        <v>5.55</v>
      </c>
      <c r="W371" s="221"/>
      <c r="X371" s="221" t="s">
        <v>152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153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55" t="s">
        <v>938</v>
      </c>
      <c r="D372" s="223"/>
      <c r="E372" s="224">
        <v>5.6643999999999997</v>
      </c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155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2.5" outlineLevel="1" x14ac:dyDescent="0.2">
      <c r="A373" s="232">
        <v>90</v>
      </c>
      <c r="B373" s="233" t="s">
        <v>939</v>
      </c>
      <c r="C373" s="254" t="s">
        <v>940</v>
      </c>
      <c r="D373" s="234" t="s">
        <v>148</v>
      </c>
      <c r="E373" s="235">
        <v>5.91</v>
      </c>
      <c r="F373" s="236"/>
      <c r="G373" s="237">
        <f>ROUND(E373*F373,2)</f>
        <v>0</v>
      </c>
      <c r="H373" s="236"/>
      <c r="I373" s="237">
        <f>ROUND(E373*H373,2)</f>
        <v>0</v>
      </c>
      <c r="J373" s="236"/>
      <c r="K373" s="237">
        <f>ROUND(E373*J373,2)</f>
        <v>0</v>
      </c>
      <c r="L373" s="237">
        <v>21</v>
      </c>
      <c r="M373" s="237">
        <f>G373*(1+L373/100)</f>
        <v>0</v>
      </c>
      <c r="N373" s="237">
        <v>2.0000000000000002E-5</v>
      </c>
      <c r="O373" s="237">
        <f>ROUND(E373*N373,2)</f>
        <v>0</v>
      </c>
      <c r="P373" s="237">
        <v>0</v>
      </c>
      <c r="Q373" s="237">
        <f>ROUND(E373*P373,2)</f>
        <v>0</v>
      </c>
      <c r="R373" s="237"/>
      <c r="S373" s="237" t="s">
        <v>230</v>
      </c>
      <c r="T373" s="238" t="s">
        <v>231</v>
      </c>
      <c r="U373" s="221">
        <v>0.12</v>
      </c>
      <c r="V373" s="221">
        <f>ROUND(E373*U373,2)</f>
        <v>0.71</v>
      </c>
      <c r="W373" s="221"/>
      <c r="X373" s="221" t="s">
        <v>152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153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7"/>
      <c r="B374" s="218"/>
      <c r="C374" s="255" t="s">
        <v>930</v>
      </c>
      <c r="D374" s="223"/>
      <c r="E374" s="224">
        <v>5.91</v>
      </c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155</v>
      </c>
      <c r="AH374" s="210">
        <v>5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2.5" outlineLevel="1" x14ac:dyDescent="0.2">
      <c r="A375" s="232">
        <v>91</v>
      </c>
      <c r="B375" s="233" t="s">
        <v>941</v>
      </c>
      <c r="C375" s="254" t="s">
        <v>942</v>
      </c>
      <c r="D375" s="234" t="s">
        <v>163</v>
      </c>
      <c r="E375" s="235">
        <v>5.7793999999999999</v>
      </c>
      <c r="F375" s="236"/>
      <c r="G375" s="237">
        <f>ROUND(E375*F375,2)</f>
        <v>0</v>
      </c>
      <c r="H375" s="236"/>
      <c r="I375" s="237">
        <f>ROUND(E375*H375,2)</f>
        <v>0</v>
      </c>
      <c r="J375" s="236"/>
      <c r="K375" s="237">
        <f>ROUND(E375*J375,2)</f>
        <v>0</v>
      </c>
      <c r="L375" s="237">
        <v>21</v>
      </c>
      <c r="M375" s="237">
        <f>G375*(1+L375/100)</f>
        <v>0</v>
      </c>
      <c r="N375" s="237">
        <v>1.9199999999999998E-2</v>
      </c>
      <c r="O375" s="237">
        <f>ROUND(E375*N375,2)</f>
        <v>0.11</v>
      </c>
      <c r="P375" s="237">
        <v>0</v>
      </c>
      <c r="Q375" s="237">
        <f>ROUND(E375*P375,2)</f>
        <v>0</v>
      </c>
      <c r="R375" s="237" t="s">
        <v>576</v>
      </c>
      <c r="S375" s="237" t="s">
        <v>150</v>
      </c>
      <c r="T375" s="238" t="s">
        <v>151</v>
      </c>
      <c r="U375" s="221">
        <v>0</v>
      </c>
      <c r="V375" s="221">
        <f>ROUND(E375*U375,2)</f>
        <v>0</v>
      </c>
      <c r="W375" s="221"/>
      <c r="X375" s="221" t="s">
        <v>577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578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17"/>
      <c r="B376" s="218"/>
      <c r="C376" s="255" t="s">
        <v>943</v>
      </c>
      <c r="D376" s="223"/>
      <c r="E376" s="224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155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55" t="s">
        <v>944</v>
      </c>
      <c r="D377" s="223"/>
      <c r="E377" s="224">
        <v>5.6643999999999997</v>
      </c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10"/>
      <c r="Z377" s="210"/>
      <c r="AA377" s="210"/>
      <c r="AB377" s="210"/>
      <c r="AC377" s="210"/>
      <c r="AD377" s="210"/>
      <c r="AE377" s="210"/>
      <c r="AF377" s="210"/>
      <c r="AG377" s="210" t="s">
        <v>155</v>
      </c>
      <c r="AH377" s="210">
        <v>5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55" t="s">
        <v>241</v>
      </c>
      <c r="D378" s="223"/>
      <c r="E378" s="224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155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/>
      <c r="B379" s="218"/>
      <c r="C379" s="255" t="s">
        <v>945</v>
      </c>
      <c r="D379" s="223"/>
      <c r="E379" s="224">
        <v>-0.47599999999999998</v>
      </c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155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55" t="s">
        <v>241</v>
      </c>
      <c r="D380" s="223"/>
      <c r="E380" s="224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155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17"/>
      <c r="B381" s="218"/>
      <c r="C381" s="255" t="s">
        <v>946</v>
      </c>
      <c r="D381" s="223"/>
      <c r="E381" s="224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155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55" t="s">
        <v>947</v>
      </c>
      <c r="D382" s="223"/>
      <c r="E382" s="224">
        <v>0.59099999999999997</v>
      </c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155</v>
      </c>
      <c r="AH382" s="210">
        <v>5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7"/>
      <c r="B383" s="218"/>
      <c r="C383" s="267" t="s">
        <v>948</v>
      </c>
      <c r="D383" s="265"/>
      <c r="E383" s="266">
        <v>5.7793999999999999</v>
      </c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155</v>
      </c>
      <c r="AH383" s="210">
        <v>1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7"/>
      <c r="B384" s="218"/>
      <c r="C384" s="255" t="s">
        <v>949</v>
      </c>
      <c r="D384" s="223"/>
      <c r="E384" s="224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155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2.5" outlineLevel="1" x14ac:dyDescent="0.2">
      <c r="A385" s="232">
        <v>92</v>
      </c>
      <c r="B385" s="233" t="s">
        <v>950</v>
      </c>
      <c r="C385" s="254" t="s">
        <v>951</v>
      </c>
      <c r="D385" s="234" t="s">
        <v>278</v>
      </c>
      <c r="E385" s="235">
        <v>16</v>
      </c>
      <c r="F385" s="236"/>
      <c r="G385" s="237">
        <f>ROUND(E385*F385,2)</f>
        <v>0</v>
      </c>
      <c r="H385" s="236"/>
      <c r="I385" s="237">
        <f>ROUND(E385*H385,2)</f>
        <v>0</v>
      </c>
      <c r="J385" s="236"/>
      <c r="K385" s="237">
        <f>ROUND(E385*J385,2)</f>
        <v>0</v>
      </c>
      <c r="L385" s="237">
        <v>21</v>
      </c>
      <c r="M385" s="237">
        <f>G385*(1+L385/100)</f>
        <v>0</v>
      </c>
      <c r="N385" s="237">
        <v>4.2999999999999999E-4</v>
      </c>
      <c r="O385" s="237">
        <f>ROUND(E385*N385,2)</f>
        <v>0.01</v>
      </c>
      <c r="P385" s="237">
        <v>0</v>
      </c>
      <c r="Q385" s="237">
        <f>ROUND(E385*P385,2)</f>
        <v>0</v>
      </c>
      <c r="R385" s="237" t="s">
        <v>576</v>
      </c>
      <c r="S385" s="237" t="s">
        <v>150</v>
      </c>
      <c r="T385" s="238" t="s">
        <v>151</v>
      </c>
      <c r="U385" s="221">
        <v>0</v>
      </c>
      <c r="V385" s="221">
        <f>ROUND(E385*U385,2)</f>
        <v>0</v>
      </c>
      <c r="W385" s="221"/>
      <c r="X385" s="221" t="s">
        <v>577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578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17"/>
      <c r="B386" s="218"/>
      <c r="C386" s="255" t="s">
        <v>952</v>
      </c>
      <c r="D386" s="223"/>
      <c r="E386" s="224">
        <v>15.866669999999999</v>
      </c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1"/>
      <c r="X386" s="221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155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55" t="s">
        <v>953</v>
      </c>
      <c r="D387" s="223"/>
      <c r="E387" s="224">
        <v>0.13333</v>
      </c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155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7">
        <v>93</v>
      </c>
      <c r="B388" s="218" t="s">
        <v>700</v>
      </c>
      <c r="C388" s="258" t="s">
        <v>701</v>
      </c>
      <c r="D388" s="219" t="s">
        <v>0</v>
      </c>
      <c r="E388" s="242"/>
      <c r="F388" s="222"/>
      <c r="G388" s="221">
        <f>ROUND(E388*F388,2)</f>
        <v>0</v>
      </c>
      <c r="H388" s="222"/>
      <c r="I388" s="221">
        <f>ROUND(E388*H388,2)</f>
        <v>0</v>
      </c>
      <c r="J388" s="222"/>
      <c r="K388" s="221">
        <f>ROUND(E388*J388,2)</f>
        <v>0</v>
      </c>
      <c r="L388" s="221">
        <v>21</v>
      </c>
      <c r="M388" s="221">
        <f>G388*(1+L388/100)</f>
        <v>0</v>
      </c>
      <c r="N388" s="221">
        <v>0</v>
      </c>
      <c r="O388" s="221">
        <f>ROUND(E388*N388,2)</f>
        <v>0</v>
      </c>
      <c r="P388" s="221">
        <v>0</v>
      </c>
      <c r="Q388" s="221">
        <f>ROUND(E388*P388,2)</f>
        <v>0</v>
      </c>
      <c r="R388" s="221" t="s">
        <v>698</v>
      </c>
      <c r="S388" s="221" t="s">
        <v>150</v>
      </c>
      <c r="T388" s="221" t="s">
        <v>151</v>
      </c>
      <c r="U388" s="221">
        <v>0</v>
      </c>
      <c r="V388" s="221">
        <f>ROUND(E388*U388,2)</f>
        <v>0</v>
      </c>
      <c r="W388" s="221"/>
      <c r="X388" s="221" t="s">
        <v>316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317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7"/>
      <c r="B389" s="218"/>
      <c r="C389" s="259" t="s">
        <v>361</v>
      </c>
      <c r="D389" s="243"/>
      <c r="E389" s="243"/>
      <c r="F389" s="243"/>
      <c r="G389" s="243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165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x14ac:dyDescent="0.2">
      <c r="A390" s="226" t="s">
        <v>144</v>
      </c>
      <c r="B390" s="227" t="s">
        <v>107</v>
      </c>
      <c r="C390" s="253" t="s">
        <v>108</v>
      </c>
      <c r="D390" s="228"/>
      <c r="E390" s="229"/>
      <c r="F390" s="230"/>
      <c r="G390" s="230">
        <f>SUMIF(AG391:AG402,"&lt;&gt;NOR",G391:G402)</f>
        <v>0</v>
      </c>
      <c r="H390" s="230"/>
      <c r="I390" s="230">
        <f>SUM(I391:I402)</f>
        <v>0</v>
      </c>
      <c r="J390" s="230"/>
      <c r="K390" s="230">
        <f>SUM(K391:K402)</f>
        <v>0</v>
      </c>
      <c r="L390" s="230"/>
      <c r="M390" s="230">
        <f>SUM(M391:M402)</f>
        <v>0</v>
      </c>
      <c r="N390" s="230"/>
      <c r="O390" s="230">
        <f>SUM(O391:O402)</f>
        <v>0.02</v>
      </c>
      <c r="P390" s="230"/>
      <c r="Q390" s="230">
        <f>SUM(Q391:Q402)</f>
        <v>0</v>
      </c>
      <c r="R390" s="230"/>
      <c r="S390" s="230"/>
      <c r="T390" s="231"/>
      <c r="U390" s="225"/>
      <c r="V390" s="225">
        <f>SUM(V391:V402)</f>
        <v>14.799999999999999</v>
      </c>
      <c r="W390" s="225"/>
      <c r="X390" s="225"/>
      <c r="AG390" t="s">
        <v>145</v>
      </c>
    </row>
    <row r="391" spans="1:60" ht="22.5" outlineLevel="1" x14ac:dyDescent="0.2">
      <c r="A391" s="232">
        <v>94</v>
      </c>
      <c r="B391" s="233" t="s">
        <v>385</v>
      </c>
      <c r="C391" s="254" t="s">
        <v>386</v>
      </c>
      <c r="D391" s="234" t="s">
        <v>163</v>
      </c>
      <c r="E391" s="235">
        <v>24.868500000000001</v>
      </c>
      <c r="F391" s="236"/>
      <c r="G391" s="237">
        <f>ROUND(E391*F391,2)</f>
        <v>0</v>
      </c>
      <c r="H391" s="236"/>
      <c r="I391" s="237">
        <f>ROUND(E391*H391,2)</f>
        <v>0</v>
      </c>
      <c r="J391" s="236"/>
      <c r="K391" s="237">
        <f>ROUND(E391*J391,2)</f>
        <v>0</v>
      </c>
      <c r="L391" s="237">
        <v>21</v>
      </c>
      <c r="M391" s="237">
        <f>G391*(1+L391/100)</f>
        <v>0</v>
      </c>
      <c r="N391" s="237">
        <v>3.1E-4</v>
      </c>
      <c r="O391" s="237">
        <f>ROUND(E391*N391,2)</f>
        <v>0.01</v>
      </c>
      <c r="P391" s="237">
        <v>0</v>
      </c>
      <c r="Q391" s="237">
        <f>ROUND(E391*P391,2)</f>
        <v>0</v>
      </c>
      <c r="R391" s="237" t="s">
        <v>387</v>
      </c>
      <c r="S391" s="237" t="s">
        <v>150</v>
      </c>
      <c r="T391" s="238" t="s">
        <v>151</v>
      </c>
      <c r="U391" s="221">
        <v>0.37</v>
      </c>
      <c r="V391" s="221">
        <f>ROUND(E391*U391,2)</f>
        <v>9.1999999999999993</v>
      </c>
      <c r="W391" s="221"/>
      <c r="X391" s="221" t="s">
        <v>152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153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17"/>
      <c r="B392" s="218"/>
      <c r="C392" s="255" t="s">
        <v>954</v>
      </c>
      <c r="D392" s="223"/>
      <c r="E392" s="224">
        <v>12.58</v>
      </c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155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55" t="s">
        <v>955</v>
      </c>
      <c r="D393" s="223"/>
      <c r="E393" s="224">
        <v>6.8884999999999996</v>
      </c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155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55" t="s">
        <v>956</v>
      </c>
      <c r="D394" s="223"/>
      <c r="E394" s="224">
        <v>5.4</v>
      </c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155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1" x14ac:dyDescent="0.2">
      <c r="A395" s="232">
        <v>95</v>
      </c>
      <c r="B395" s="233" t="s">
        <v>391</v>
      </c>
      <c r="C395" s="254" t="s">
        <v>392</v>
      </c>
      <c r="D395" s="234" t="s">
        <v>163</v>
      </c>
      <c r="E395" s="235">
        <v>28.011900000000001</v>
      </c>
      <c r="F395" s="236"/>
      <c r="G395" s="237">
        <f>ROUND(E395*F395,2)</f>
        <v>0</v>
      </c>
      <c r="H395" s="236"/>
      <c r="I395" s="237">
        <f>ROUND(E395*H395,2)</f>
        <v>0</v>
      </c>
      <c r="J395" s="236"/>
      <c r="K395" s="237">
        <f>ROUND(E395*J395,2)</f>
        <v>0</v>
      </c>
      <c r="L395" s="237">
        <v>21</v>
      </c>
      <c r="M395" s="237">
        <f>G395*(1+L395/100)</f>
        <v>0</v>
      </c>
      <c r="N395" s="237">
        <v>4.2000000000000002E-4</v>
      </c>
      <c r="O395" s="237">
        <f>ROUND(E395*N395,2)</f>
        <v>0.01</v>
      </c>
      <c r="P395" s="237">
        <v>0</v>
      </c>
      <c r="Q395" s="237">
        <f>ROUND(E395*P395,2)</f>
        <v>0</v>
      </c>
      <c r="R395" s="237" t="s">
        <v>387</v>
      </c>
      <c r="S395" s="237" t="s">
        <v>150</v>
      </c>
      <c r="T395" s="238" t="s">
        <v>151</v>
      </c>
      <c r="U395" s="221">
        <v>0.2</v>
      </c>
      <c r="V395" s="221">
        <f>ROUND(E395*U395,2)</f>
        <v>5.6</v>
      </c>
      <c r="W395" s="221"/>
      <c r="X395" s="221" t="s">
        <v>152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153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56" t="s">
        <v>393</v>
      </c>
      <c r="D396" s="240"/>
      <c r="E396" s="240"/>
      <c r="F396" s="240"/>
      <c r="G396" s="240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165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/>
      <c r="B397" s="218"/>
      <c r="C397" s="255" t="s">
        <v>394</v>
      </c>
      <c r="D397" s="223"/>
      <c r="E397" s="224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155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55" t="s">
        <v>395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155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7"/>
      <c r="B399" s="218"/>
      <c r="C399" s="255" t="s">
        <v>957</v>
      </c>
      <c r="D399" s="223"/>
      <c r="E399" s="224">
        <v>24.868500000000001</v>
      </c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155</v>
      </c>
      <c r="AH399" s="210">
        <v>5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55" t="s">
        <v>241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155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55" t="s">
        <v>958</v>
      </c>
      <c r="D401" s="223"/>
      <c r="E401" s="224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21"/>
      <c r="V401" s="221"/>
      <c r="W401" s="221"/>
      <c r="X401" s="221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155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55" t="s">
        <v>959</v>
      </c>
      <c r="D402" s="223"/>
      <c r="E402" s="224">
        <v>3.1434000000000002</v>
      </c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155</v>
      </c>
      <c r="AH402" s="210">
        <v>5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x14ac:dyDescent="0.2">
      <c r="A403" s="226" t="s">
        <v>144</v>
      </c>
      <c r="B403" s="227" t="s">
        <v>109</v>
      </c>
      <c r="C403" s="253" t="s">
        <v>110</v>
      </c>
      <c r="D403" s="228"/>
      <c r="E403" s="229"/>
      <c r="F403" s="230"/>
      <c r="G403" s="230">
        <f>SUMIF(AG404:AG412,"&lt;&gt;NOR",G404:G412)</f>
        <v>0</v>
      </c>
      <c r="H403" s="230"/>
      <c r="I403" s="230">
        <f>SUM(I404:I412)</f>
        <v>0</v>
      </c>
      <c r="J403" s="230"/>
      <c r="K403" s="230">
        <f>SUM(K404:K412)</f>
        <v>0</v>
      </c>
      <c r="L403" s="230"/>
      <c r="M403" s="230">
        <f>SUM(M404:M412)</f>
        <v>0</v>
      </c>
      <c r="N403" s="230"/>
      <c r="O403" s="230">
        <f>SUM(O404:O412)</f>
        <v>0.01</v>
      </c>
      <c r="P403" s="230"/>
      <c r="Q403" s="230">
        <f>SUM(Q404:Q412)</f>
        <v>0</v>
      </c>
      <c r="R403" s="230"/>
      <c r="S403" s="230"/>
      <c r="T403" s="231"/>
      <c r="U403" s="225"/>
      <c r="V403" s="225">
        <f>SUM(V404:V412)</f>
        <v>4.49</v>
      </c>
      <c r="W403" s="225"/>
      <c r="X403" s="225"/>
      <c r="AG403" t="s">
        <v>145</v>
      </c>
    </row>
    <row r="404" spans="1:60" outlineLevel="1" x14ac:dyDescent="0.2">
      <c r="A404" s="232">
        <v>96</v>
      </c>
      <c r="B404" s="233" t="s">
        <v>397</v>
      </c>
      <c r="C404" s="254" t="s">
        <v>398</v>
      </c>
      <c r="D404" s="234" t="s">
        <v>163</v>
      </c>
      <c r="E404" s="235">
        <v>13.620950000000001</v>
      </c>
      <c r="F404" s="236"/>
      <c r="G404" s="237">
        <f>ROUND(E404*F404,2)</f>
        <v>0</v>
      </c>
      <c r="H404" s="236"/>
      <c r="I404" s="237">
        <f>ROUND(E404*H404,2)</f>
        <v>0</v>
      </c>
      <c r="J404" s="236"/>
      <c r="K404" s="237">
        <f>ROUND(E404*J404,2)</f>
        <v>0</v>
      </c>
      <c r="L404" s="237">
        <v>21</v>
      </c>
      <c r="M404" s="237">
        <f>G404*(1+L404/100)</f>
        <v>0</v>
      </c>
      <c r="N404" s="237">
        <v>0</v>
      </c>
      <c r="O404" s="237">
        <f>ROUND(E404*N404,2)</f>
        <v>0</v>
      </c>
      <c r="P404" s="237">
        <v>0</v>
      </c>
      <c r="Q404" s="237">
        <f>ROUND(E404*P404,2)</f>
        <v>0</v>
      </c>
      <c r="R404" s="237" t="s">
        <v>399</v>
      </c>
      <c r="S404" s="237" t="s">
        <v>150</v>
      </c>
      <c r="T404" s="238" t="s">
        <v>151</v>
      </c>
      <c r="U404" s="221">
        <v>7.0000000000000007E-2</v>
      </c>
      <c r="V404" s="221">
        <f>ROUND(E404*U404,2)</f>
        <v>0.95</v>
      </c>
      <c r="W404" s="221"/>
      <c r="X404" s="221" t="s">
        <v>152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153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/>
      <c r="B405" s="218"/>
      <c r="C405" s="255" t="s">
        <v>221</v>
      </c>
      <c r="D405" s="223"/>
      <c r="E405" s="224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1"/>
      <c r="X405" s="22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155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7"/>
      <c r="B406" s="218"/>
      <c r="C406" s="255" t="s">
        <v>960</v>
      </c>
      <c r="D406" s="223"/>
      <c r="E406" s="224">
        <v>13.620950000000001</v>
      </c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155</v>
      </c>
      <c r="AH406" s="210">
        <v>5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32">
        <v>97</v>
      </c>
      <c r="B407" s="233" t="s">
        <v>401</v>
      </c>
      <c r="C407" s="254" t="s">
        <v>402</v>
      </c>
      <c r="D407" s="234" t="s">
        <v>163</v>
      </c>
      <c r="E407" s="235">
        <v>27.241900000000001</v>
      </c>
      <c r="F407" s="236"/>
      <c r="G407" s="237">
        <f>ROUND(E407*F407,2)</f>
        <v>0</v>
      </c>
      <c r="H407" s="236"/>
      <c r="I407" s="237">
        <f>ROUND(E407*H407,2)</f>
        <v>0</v>
      </c>
      <c r="J407" s="236"/>
      <c r="K407" s="237">
        <f>ROUND(E407*J407,2)</f>
        <v>0</v>
      </c>
      <c r="L407" s="237">
        <v>21</v>
      </c>
      <c r="M407" s="237">
        <f>G407*(1+L407/100)</f>
        <v>0</v>
      </c>
      <c r="N407" s="237">
        <v>6.9999999999999994E-5</v>
      </c>
      <c r="O407" s="237">
        <f>ROUND(E407*N407,2)</f>
        <v>0</v>
      </c>
      <c r="P407" s="237">
        <v>0</v>
      </c>
      <c r="Q407" s="237">
        <f>ROUND(E407*P407,2)</f>
        <v>0</v>
      </c>
      <c r="R407" s="237" t="s">
        <v>399</v>
      </c>
      <c r="S407" s="237" t="s">
        <v>150</v>
      </c>
      <c r="T407" s="238" t="s">
        <v>151</v>
      </c>
      <c r="U407" s="221">
        <v>0.03</v>
      </c>
      <c r="V407" s="221">
        <f>ROUND(E407*U407,2)</f>
        <v>0.82</v>
      </c>
      <c r="W407" s="221"/>
      <c r="X407" s="221" t="s">
        <v>152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153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7"/>
      <c r="B408" s="218"/>
      <c r="C408" s="255" t="s">
        <v>300</v>
      </c>
      <c r="D408" s="223"/>
      <c r="E408" s="224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155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55" t="s">
        <v>839</v>
      </c>
      <c r="D409" s="223"/>
      <c r="E409" s="224">
        <v>27.241900000000001</v>
      </c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21"/>
      <c r="V409" s="221"/>
      <c r="W409" s="221"/>
      <c r="X409" s="22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155</v>
      </c>
      <c r="AH409" s="210">
        <v>5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32">
        <v>98</v>
      </c>
      <c r="B410" s="233" t="s">
        <v>403</v>
      </c>
      <c r="C410" s="254" t="s">
        <v>404</v>
      </c>
      <c r="D410" s="234" t="s">
        <v>163</v>
      </c>
      <c r="E410" s="235">
        <v>27.241900000000001</v>
      </c>
      <c r="F410" s="236"/>
      <c r="G410" s="237">
        <f>ROUND(E410*F410,2)</f>
        <v>0</v>
      </c>
      <c r="H410" s="236"/>
      <c r="I410" s="237">
        <f>ROUND(E410*H410,2)</f>
        <v>0</v>
      </c>
      <c r="J410" s="236"/>
      <c r="K410" s="237">
        <f>ROUND(E410*J410,2)</f>
        <v>0</v>
      </c>
      <c r="L410" s="237">
        <v>21</v>
      </c>
      <c r="M410" s="237">
        <f>G410*(1+L410/100)</f>
        <v>0</v>
      </c>
      <c r="N410" s="237">
        <v>2.9E-4</v>
      </c>
      <c r="O410" s="237">
        <f>ROUND(E410*N410,2)</f>
        <v>0.01</v>
      </c>
      <c r="P410" s="237">
        <v>0</v>
      </c>
      <c r="Q410" s="237">
        <f>ROUND(E410*P410,2)</f>
        <v>0</v>
      </c>
      <c r="R410" s="237" t="s">
        <v>399</v>
      </c>
      <c r="S410" s="237" t="s">
        <v>150</v>
      </c>
      <c r="T410" s="238" t="s">
        <v>151</v>
      </c>
      <c r="U410" s="221">
        <v>0.1</v>
      </c>
      <c r="V410" s="221">
        <f>ROUND(E410*U410,2)</f>
        <v>2.72</v>
      </c>
      <c r="W410" s="221"/>
      <c r="X410" s="221" t="s">
        <v>152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153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7"/>
      <c r="B411" s="218"/>
      <c r="C411" s="255" t="s">
        <v>300</v>
      </c>
      <c r="D411" s="223"/>
      <c r="E411" s="224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155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55" t="s">
        <v>839</v>
      </c>
      <c r="D412" s="223"/>
      <c r="E412" s="224">
        <v>27.241900000000001</v>
      </c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155</v>
      </c>
      <c r="AH412" s="210">
        <v>5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x14ac:dyDescent="0.2">
      <c r="A413" s="226" t="s">
        <v>144</v>
      </c>
      <c r="B413" s="227" t="s">
        <v>111</v>
      </c>
      <c r="C413" s="253" t="s">
        <v>112</v>
      </c>
      <c r="D413" s="228"/>
      <c r="E413" s="229"/>
      <c r="F413" s="230"/>
      <c r="G413" s="230">
        <f>SUMIF(AG414:AG440,"&lt;&gt;NOR",G414:G440)</f>
        <v>0</v>
      </c>
      <c r="H413" s="230"/>
      <c r="I413" s="230">
        <f>SUM(I414:I440)</f>
        <v>0</v>
      </c>
      <c r="J413" s="230"/>
      <c r="K413" s="230">
        <f>SUM(K414:K440)</f>
        <v>0</v>
      </c>
      <c r="L413" s="230"/>
      <c r="M413" s="230">
        <f>SUM(M414:M440)</f>
        <v>0</v>
      </c>
      <c r="N413" s="230"/>
      <c r="O413" s="230">
        <f>SUM(O414:O440)</f>
        <v>0.01</v>
      </c>
      <c r="P413" s="230"/>
      <c r="Q413" s="230">
        <f>SUM(Q414:Q440)</f>
        <v>0</v>
      </c>
      <c r="R413" s="230"/>
      <c r="S413" s="230"/>
      <c r="T413" s="231"/>
      <c r="U413" s="225"/>
      <c r="V413" s="225">
        <f>SUM(V414:V440)</f>
        <v>25.869999999999997</v>
      </c>
      <c r="W413" s="225"/>
      <c r="X413" s="225"/>
      <c r="AG413" t="s">
        <v>145</v>
      </c>
    </row>
    <row r="414" spans="1:60" ht="22.5" outlineLevel="1" x14ac:dyDescent="0.2">
      <c r="A414" s="232">
        <v>99</v>
      </c>
      <c r="B414" s="233" t="s">
        <v>961</v>
      </c>
      <c r="C414" s="254" t="s">
        <v>962</v>
      </c>
      <c r="D414" s="234" t="s">
        <v>148</v>
      </c>
      <c r="E414" s="235">
        <v>16</v>
      </c>
      <c r="F414" s="236"/>
      <c r="G414" s="237">
        <f>ROUND(E414*F414,2)</f>
        <v>0</v>
      </c>
      <c r="H414" s="236"/>
      <c r="I414" s="237">
        <f>ROUND(E414*H414,2)</f>
        <v>0</v>
      </c>
      <c r="J414" s="236"/>
      <c r="K414" s="237">
        <f>ROUND(E414*J414,2)</f>
        <v>0</v>
      </c>
      <c r="L414" s="237">
        <v>21</v>
      </c>
      <c r="M414" s="237">
        <f>G414*(1+L414/100)</f>
        <v>0</v>
      </c>
      <c r="N414" s="237">
        <v>0</v>
      </c>
      <c r="O414" s="237">
        <f>ROUND(E414*N414,2)</f>
        <v>0</v>
      </c>
      <c r="P414" s="237">
        <v>0</v>
      </c>
      <c r="Q414" s="237">
        <f>ROUND(E414*P414,2)</f>
        <v>0</v>
      </c>
      <c r="R414" s="237" t="s">
        <v>963</v>
      </c>
      <c r="S414" s="237" t="s">
        <v>150</v>
      </c>
      <c r="T414" s="238" t="s">
        <v>231</v>
      </c>
      <c r="U414" s="221">
        <v>0.5</v>
      </c>
      <c r="V414" s="221">
        <f>ROUND(E414*U414,2)</f>
        <v>8</v>
      </c>
      <c r="W414" s="221"/>
      <c r="X414" s="221" t="s">
        <v>152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964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17"/>
      <c r="B415" s="218"/>
      <c r="C415" s="255" t="s">
        <v>965</v>
      </c>
      <c r="D415" s="223"/>
      <c r="E415" s="224">
        <v>16</v>
      </c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155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32">
        <v>100</v>
      </c>
      <c r="B416" s="233" t="s">
        <v>966</v>
      </c>
      <c r="C416" s="254" t="s">
        <v>967</v>
      </c>
      <c r="D416" s="234" t="s">
        <v>278</v>
      </c>
      <c r="E416" s="235">
        <v>1</v>
      </c>
      <c r="F416" s="236"/>
      <c r="G416" s="237">
        <f>ROUND(E416*F416,2)</f>
        <v>0</v>
      </c>
      <c r="H416" s="236"/>
      <c r="I416" s="237">
        <f>ROUND(E416*H416,2)</f>
        <v>0</v>
      </c>
      <c r="J416" s="236"/>
      <c r="K416" s="237">
        <f>ROUND(E416*J416,2)</f>
        <v>0</v>
      </c>
      <c r="L416" s="237">
        <v>21</v>
      </c>
      <c r="M416" s="237">
        <f>G416*(1+L416/100)</f>
        <v>0</v>
      </c>
      <c r="N416" s="237">
        <v>0</v>
      </c>
      <c r="O416" s="237">
        <f>ROUND(E416*N416,2)</f>
        <v>0</v>
      </c>
      <c r="P416" s="237">
        <v>0</v>
      </c>
      <c r="Q416" s="237">
        <f>ROUND(E416*P416,2)</f>
        <v>0</v>
      </c>
      <c r="R416" s="237" t="s">
        <v>963</v>
      </c>
      <c r="S416" s="237" t="s">
        <v>150</v>
      </c>
      <c r="T416" s="238" t="s">
        <v>231</v>
      </c>
      <c r="U416" s="221">
        <v>0.87</v>
      </c>
      <c r="V416" s="221">
        <f>ROUND(E416*U416,2)</f>
        <v>0.87</v>
      </c>
      <c r="W416" s="221"/>
      <c r="X416" s="221" t="s">
        <v>152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964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7"/>
      <c r="B417" s="218"/>
      <c r="C417" s="255" t="s">
        <v>968</v>
      </c>
      <c r="D417" s="223"/>
      <c r="E417" s="224">
        <v>1</v>
      </c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155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2">
        <v>101</v>
      </c>
      <c r="B418" s="233" t="s">
        <v>969</v>
      </c>
      <c r="C418" s="254" t="s">
        <v>970</v>
      </c>
      <c r="D418" s="234" t="s">
        <v>148</v>
      </c>
      <c r="E418" s="235">
        <v>16</v>
      </c>
      <c r="F418" s="236"/>
      <c r="G418" s="237">
        <f>ROUND(E418*F418,2)</f>
        <v>0</v>
      </c>
      <c r="H418" s="236"/>
      <c r="I418" s="237">
        <f>ROUND(E418*H418,2)</f>
        <v>0</v>
      </c>
      <c r="J418" s="236"/>
      <c r="K418" s="237">
        <f>ROUND(E418*J418,2)</f>
        <v>0</v>
      </c>
      <c r="L418" s="237">
        <v>21</v>
      </c>
      <c r="M418" s="237">
        <f>G418*(1+L418/100)</f>
        <v>0</v>
      </c>
      <c r="N418" s="237">
        <v>0</v>
      </c>
      <c r="O418" s="237">
        <f>ROUND(E418*N418,2)</f>
        <v>0</v>
      </c>
      <c r="P418" s="237">
        <v>0</v>
      </c>
      <c r="Q418" s="237">
        <f>ROUND(E418*P418,2)</f>
        <v>0</v>
      </c>
      <c r="R418" s="237" t="s">
        <v>971</v>
      </c>
      <c r="S418" s="237" t="s">
        <v>150</v>
      </c>
      <c r="T418" s="238" t="s">
        <v>231</v>
      </c>
      <c r="U418" s="221">
        <v>0.25</v>
      </c>
      <c r="V418" s="221">
        <f>ROUND(E418*U418,2)</f>
        <v>4</v>
      </c>
      <c r="W418" s="221"/>
      <c r="X418" s="221" t="s">
        <v>152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964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17"/>
      <c r="B419" s="218"/>
      <c r="C419" s="256" t="s">
        <v>972</v>
      </c>
      <c r="D419" s="240"/>
      <c r="E419" s="240"/>
      <c r="F419" s="240"/>
      <c r="G419" s="240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1"/>
      <c r="X419" s="221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165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39" t="str">
        <f>C419</f>
        <v>Rozebrání dlažby ručně, vytřídění kostek s odhozem na hromady nebo naložení na dopravní prostředek, očištění kostek nebo dlaždic.</v>
      </c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7"/>
      <c r="B420" s="218"/>
      <c r="C420" s="255" t="s">
        <v>973</v>
      </c>
      <c r="D420" s="223"/>
      <c r="E420" s="224">
        <v>16</v>
      </c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155</v>
      </c>
      <c r="AH420" s="210">
        <v>5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2.5" outlineLevel="1" x14ac:dyDescent="0.2">
      <c r="A421" s="232">
        <v>102</v>
      </c>
      <c r="B421" s="233" t="s">
        <v>974</v>
      </c>
      <c r="C421" s="254" t="s">
        <v>975</v>
      </c>
      <c r="D421" s="234" t="s">
        <v>368</v>
      </c>
      <c r="E421" s="235">
        <v>3</v>
      </c>
      <c r="F421" s="236"/>
      <c r="G421" s="237">
        <f>ROUND(E421*F421,2)</f>
        <v>0</v>
      </c>
      <c r="H421" s="236"/>
      <c r="I421" s="237">
        <f>ROUND(E421*H421,2)</f>
        <v>0</v>
      </c>
      <c r="J421" s="236"/>
      <c r="K421" s="237">
        <f>ROUND(E421*J421,2)</f>
        <v>0</v>
      </c>
      <c r="L421" s="237">
        <v>21</v>
      </c>
      <c r="M421" s="237">
        <f>G421*(1+L421/100)</f>
        <v>0</v>
      </c>
      <c r="N421" s="237">
        <v>0</v>
      </c>
      <c r="O421" s="237">
        <f>ROUND(E421*N421,2)</f>
        <v>0</v>
      </c>
      <c r="P421" s="237">
        <v>0</v>
      </c>
      <c r="Q421" s="237">
        <f>ROUND(E421*P421,2)</f>
        <v>0</v>
      </c>
      <c r="R421" s="237"/>
      <c r="S421" s="237" t="s">
        <v>230</v>
      </c>
      <c r="T421" s="238" t="s">
        <v>231</v>
      </c>
      <c r="U421" s="221">
        <v>0</v>
      </c>
      <c r="V421" s="221">
        <f>ROUND(E421*U421,2)</f>
        <v>0</v>
      </c>
      <c r="W421" s="221"/>
      <c r="X421" s="221" t="s">
        <v>152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153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7"/>
      <c r="B422" s="218"/>
      <c r="C422" s="255" t="s">
        <v>976</v>
      </c>
      <c r="D422" s="223"/>
      <c r="E422" s="224">
        <v>3</v>
      </c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1"/>
      <c r="X422" s="221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155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32">
        <v>103</v>
      </c>
      <c r="B423" s="233" t="s">
        <v>409</v>
      </c>
      <c r="C423" s="254" t="s">
        <v>410</v>
      </c>
      <c r="D423" s="234" t="s">
        <v>235</v>
      </c>
      <c r="E423" s="235">
        <v>8</v>
      </c>
      <c r="F423" s="236"/>
      <c r="G423" s="237">
        <f>ROUND(E423*F423,2)</f>
        <v>0</v>
      </c>
      <c r="H423" s="236"/>
      <c r="I423" s="237">
        <f>ROUND(E423*H423,2)</f>
        <v>0</v>
      </c>
      <c r="J423" s="236"/>
      <c r="K423" s="237">
        <f>ROUND(E423*J423,2)</f>
        <v>0</v>
      </c>
      <c r="L423" s="237">
        <v>21</v>
      </c>
      <c r="M423" s="237">
        <f>G423*(1+L423/100)</f>
        <v>0</v>
      </c>
      <c r="N423" s="237">
        <v>0</v>
      </c>
      <c r="O423" s="237">
        <f>ROUND(E423*N423,2)</f>
        <v>0</v>
      </c>
      <c r="P423" s="237">
        <v>0</v>
      </c>
      <c r="Q423" s="237">
        <f>ROUND(E423*P423,2)</f>
        <v>0</v>
      </c>
      <c r="R423" s="237" t="s">
        <v>236</v>
      </c>
      <c r="S423" s="237" t="s">
        <v>150</v>
      </c>
      <c r="T423" s="238" t="s">
        <v>411</v>
      </c>
      <c r="U423" s="221">
        <v>1</v>
      </c>
      <c r="V423" s="221">
        <f>ROUND(E423*U423,2)</f>
        <v>8</v>
      </c>
      <c r="W423" s="221"/>
      <c r="X423" s="221" t="s">
        <v>82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237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55" t="s">
        <v>977</v>
      </c>
      <c r="D424" s="223"/>
      <c r="E424" s="224">
        <v>2</v>
      </c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155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2.5" outlineLevel="1" x14ac:dyDescent="0.2">
      <c r="A425" s="217"/>
      <c r="B425" s="218"/>
      <c r="C425" s="255" t="s">
        <v>978</v>
      </c>
      <c r="D425" s="223"/>
      <c r="E425" s="224">
        <v>6</v>
      </c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21"/>
      <c r="V425" s="221"/>
      <c r="W425" s="221"/>
      <c r="X425" s="221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155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32">
        <v>104</v>
      </c>
      <c r="B426" s="233" t="s">
        <v>979</v>
      </c>
      <c r="C426" s="254" t="s">
        <v>980</v>
      </c>
      <c r="D426" s="234" t="s">
        <v>235</v>
      </c>
      <c r="E426" s="235">
        <v>5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21</v>
      </c>
      <c r="M426" s="237">
        <f>G426*(1+L426/100)</f>
        <v>0</v>
      </c>
      <c r="N426" s="237">
        <v>0</v>
      </c>
      <c r="O426" s="237">
        <f>ROUND(E426*N426,2)</f>
        <v>0</v>
      </c>
      <c r="P426" s="237">
        <v>0</v>
      </c>
      <c r="Q426" s="237">
        <f>ROUND(E426*P426,2)</f>
        <v>0</v>
      </c>
      <c r="R426" s="237" t="s">
        <v>236</v>
      </c>
      <c r="S426" s="237" t="s">
        <v>150</v>
      </c>
      <c r="T426" s="238" t="s">
        <v>151</v>
      </c>
      <c r="U426" s="221">
        <v>1</v>
      </c>
      <c r="V426" s="221">
        <f>ROUND(E426*U426,2)</f>
        <v>5</v>
      </c>
      <c r="W426" s="221"/>
      <c r="X426" s="221" t="s">
        <v>82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237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7"/>
      <c r="B427" s="218"/>
      <c r="C427" s="255" t="s">
        <v>981</v>
      </c>
      <c r="D427" s="223"/>
      <c r="E427" s="224">
        <v>5</v>
      </c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155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2">
        <v>105</v>
      </c>
      <c r="B428" s="233" t="s">
        <v>982</v>
      </c>
      <c r="C428" s="254" t="s">
        <v>983</v>
      </c>
      <c r="D428" s="234" t="s">
        <v>571</v>
      </c>
      <c r="E428" s="235">
        <v>6.4</v>
      </c>
      <c r="F428" s="236"/>
      <c r="G428" s="237">
        <f>ROUND(E428*F428,2)</f>
        <v>0</v>
      </c>
      <c r="H428" s="236"/>
      <c r="I428" s="237">
        <f>ROUND(E428*H428,2)</f>
        <v>0</v>
      </c>
      <c r="J428" s="236"/>
      <c r="K428" s="237">
        <f>ROUND(E428*J428,2)</f>
        <v>0</v>
      </c>
      <c r="L428" s="237">
        <v>21</v>
      </c>
      <c r="M428" s="237">
        <f>G428*(1+L428/100)</f>
        <v>0</v>
      </c>
      <c r="N428" s="237">
        <v>1E-3</v>
      </c>
      <c r="O428" s="237">
        <f>ROUND(E428*N428,2)</f>
        <v>0.01</v>
      </c>
      <c r="P428" s="237">
        <v>0</v>
      </c>
      <c r="Q428" s="237">
        <f>ROUND(E428*P428,2)</f>
        <v>0</v>
      </c>
      <c r="R428" s="237" t="s">
        <v>576</v>
      </c>
      <c r="S428" s="237" t="s">
        <v>150</v>
      </c>
      <c r="T428" s="238" t="s">
        <v>151</v>
      </c>
      <c r="U428" s="221">
        <v>0</v>
      </c>
      <c r="V428" s="221">
        <f>ROUND(E428*U428,2)</f>
        <v>0</v>
      </c>
      <c r="W428" s="221"/>
      <c r="X428" s="221" t="s">
        <v>577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578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7"/>
      <c r="B429" s="218"/>
      <c r="C429" s="255" t="s">
        <v>984</v>
      </c>
      <c r="D429" s="223"/>
      <c r="E429" s="224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155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7"/>
      <c r="B430" s="218"/>
      <c r="C430" s="255" t="s">
        <v>241</v>
      </c>
      <c r="D430" s="223"/>
      <c r="E430" s="224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155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17"/>
      <c r="B431" s="218"/>
      <c r="C431" s="255" t="s">
        <v>985</v>
      </c>
      <c r="D431" s="223"/>
      <c r="E431" s="224">
        <v>6.4</v>
      </c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155</v>
      </c>
      <c r="AH431" s="210">
        <v>5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2">
        <v>106</v>
      </c>
      <c r="B432" s="233" t="s">
        <v>986</v>
      </c>
      <c r="C432" s="254" t="s">
        <v>987</v>
      </c>
      <c r="D432" s="234" t="s">
        <v>278</v>
      </c>
      <c r="E432" s="235">
        <v>7</v>
      </c>
      <c r="F432" s="236"/>
      <c r="G432" s="237">
        <f>ROUND(E432*F432,2)</f>
        <v>0</v>
      </c>
      <c r="H432" s="236"/>
      <c r="I432" s="237">
        <f>ROUND(E432*H432,2)</f>
        <v>0</v>
      </c>
      <c r="J432" s="236"/>
      <c r="K432" s="237">
        <f>ROUND(E432*J432,2)</f>
        <v>0</v>
      </c>
      <c r="L432" s="237">
        <v>21</v>
      </c>
      <c r="M432" s="237">
        <f>G432*(1+L432/100)</f>
        <v>0</v>
      </c>
      <c r="N432" s="237">
        <v>1.0000000000000001E-5</v>
      </c>
      <c r="O432" s="237">
        <f>ROUND(E432*N432,2)</f>
        <v>0</v>
      </c>
      <c r="P432" s="237">
        <v>0</v>
      </c>
      <c r="Q432" s="237">
        <f>ROUND(E432*P432,2)</f>
        <v>0</v>
      </c>
      <c r="R432" s="237" t="s">
        <v>576</v>
      </c>
      <c r="S432" s="237" t="s">
        <v>150</v>
      </c>
      <c r="T432" s="238" t="s">
        <v>151</v>
      </c>
      <c r="U432" s="221">
        <v>0</v>
      </c>
      <c r="V432" s="221">
        <f>ROUND(E432*U432,2)</f>
        <v>0</v>
      </c>
      <c r="W432" s="221"/>
      <c r="X432" s="221" t="s">
        <v>577</v>
      </c>
      <c r="Y432" s="210"/>
      <c r="Z432" s="210"/>
      <c r="AA432" s="210"/>
      <c r="AB432" s="210"/>
      <c r="AC432" s="210"/>
      <c r="AD432" s="210"/>
      <c r="AE432" s="210"/>
      <c r="AF432" s="210"/>
      <c r="AG432" s="210" t="s">
        <v>578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55" t="s">
        <v>988</v>
      </c>
      <c r="D433" s="223"/>
      <c r="E433" s="224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155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7"/>
      <c r="B434" s="218"/>
      <c r="C434" s="255" t="s">
        <v>989</v>
      </c>
      <c r="D434" s="223"/>
      <c r="E434" s="224">
        <v>6.4</v>
      </c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155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7"/>
      <c r="B435" s="218"/>
      <c r="C435" s="255" t="s">
        <v>990</v>
      </c>
      <c r="D435" s="223"/>
      <c r="E435" s="224">
        <v>0.6</v>
      </c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1"/>
      <c r="X435" s="22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155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2">
        <v>107</v>
      </c>
      <c r="B436" s="233" t="s">
        <v>991</v>
      </c>
      <c r="C436" s="254" t="s">
        <v>992</v>
      </c>
      <c r="D436" s="234" t="s">
        <v>278</v>
      </c>
      <c r="E436" s="235">
        <v>1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7">
        <v>3.0000000000000001E-3</v>
      </c>
      <c r="O436" s="237">
        <f>ROUND(E436*N436,2)</f>
        <v>0</v>
      </c>
      <c r="P436" s="237">
        <v>0</v>
      </c>
      <c r="Q436" s="237">
        <f>ROUND(E436*P436,2)</f>
        <v>0</v>
      </c>
      <c r="R436" s="237" t="s">
        <v>576</v>
      </c>
      <c r="S436" s="237" t="s">
        <v>150</v>
      </c>
      <c r="T436" s="238" t="s">
        <v>151</v>
      </c>
      <c r="U436" s="221">
        <v>0</v>
      </c>
      <c r="V436" s="221">
        <f>ROUND(E436*U436,2)</f>
        <v>0</v>
      </c>
      <c r="W436" s="221"/>
      <c r="X436" s="221" t="s">
        <v>577</v>
      </c>
      <c r="Y436" s="210"/>
      <c r="Z436" s="210"/>
      <c r="AA436" s="210"/>
      <c r="AB436" s="210"/>
      <c r="AC436" s="210"/>
      <c r="AD436" s="210"/>
      <c r="AE436" s="210"/>
      <c r="AF436" s="210"/>
      <c r="AG436" s="210" t="s">
        <v>578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7"/>
      <c r="B437" s="218"/>
      <c r="C437" s="255" t="s">
        <v>993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1"/>
      <c r="X437" s="22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155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7"/>
      <c r="B438" s="218"/>
      <c r="C438" s="255" t="s">
        <v>968</v>
      </c>
      <c r="D438" s="223"/>
      <c r="E438" s="224">
        <v>1</v>
      </c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1"/>
      <c r="X438" s="221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155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2">
        <v>108</v>
      </c>
      <c r="B439" s="233" t="s">
        <v>994</v>
      </c>
      <c r="C439" s="254" t="s">
        <v>995</v>
      </c>
      <c r="D439" s="234" t="s">
        <v>278</v>
      </c>
      <c r="E439" s="235">
        <v>2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21</v>
      </c>
      <c r="M439" s="237">
        <f>G439*(1+L439/100)</f>
        <v>0</v>
      </c>
      <c r="N439" s="237">
        <v>3.2000000000000003E-4</v>
      </c>
      <c r="O439" s="237">
        <f>ROUND(E439*N439,2)</f>
        <v>0</v>
      </c>
      <c r="P439" s="237">
        <v>0</v>
      </c>
      <c r="Q439" s="237">
        <f>ROUND(E439*P439,2)</f>
        <v>0</v>
      </c>
      <c r="R439" s="237" t="s">
        <v>576</v>
      </c>
      <c r="S439" s="237" t="s">
        <v>150</v>
      </c>
      <c r="T439" s="238" t="s">
        <v>151</v>
      </c>
      <c r="U439" s="221">
        <v>0</v>
      </c>
      <c r="V439" s="221">
        <f>ROUND(E439*U439,2)</f>
        <v>0</v>
      </c>
      <c r="W439" s="221"/>
      <c r="X439" s="221" t="s">
        <v>577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578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7"/>
      <c r="B440" s="218"/>
      <c r="C440" s="255" t="s">
        <v>996</v>
      </c>
      <c r="D440" s="223"/>
      <c r="E440" s="224">
        <v>2</v>
      </c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1"/>
      <c r="X440" s="221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155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">
      <c r="A441" s="226" t="s">
        <v>144</v>
      </c>
      <c r="B441" s="227" t="s">
        <v>113</v>
      </c>
      <c r="C441" s="253" t="s">
        <v>114</v>
      </c>
      <c r="D441" s="228"/>
      <c r="E441" s="229"/>
      <c r="F441" s="230"/>
      <c r="G441" s="230">
        <f>SUMIF(AG442:AG452,"&lt;&gt;NOR",G442:G452)</f>
        <v>0</v>
      </c>
      <c r="H441" s="230"/>
      <c r="I441" s="230">
        <f>SUM(I442:I452)</f>
        <v>0</v>
      </c>
      <c r="J441" s="230"/>
      <c r="K441" s="230">
        <f>SUM(K442:K452)</f>
        <v>0</v>
      </c>
      <c r="L441" s="230"/>
      <c r="M441" s="230">
        <f>SUM(M442:M452)</f>
        <v>0</v>
      </c>
      <c r="N441" s="230"/>
      <c r="O441" s="230">
        <f>SUM(O442:O452)</f>
        <v>0</v>
      </c>
      <c r="P441" s="230"/>
      <c r="Q441" s="230">
        <f>SUM(Q442:Q452)</f>
        <v>0</v>
      </c>
      <c r="R441" s="230"/>
      <c r="S441" s="230"/>
      <c r="T441" s="231"/>
      <c r="U441" s="225"/>
      <c r="V441" s="225">
        <f>SUM(V442:V452)</f>
        <v>116.19999999999999</v>
      </c>
      <c r="W441" s="225"/>
      <c r="X441" s="225"/>
      <c r="AG441" t="s">
        <v>145</v>
      </c>
    </row>
    <row r="442" spans="1:60" ht="22.5" outlineLevel="1" x14ac:dyDescent="0.2">
      <c r="A442" s="244">
        <v>109</v>
      </c>
      <c r="B442" s="245" t="s">
        <v>413</v>
      </c>
      <c r="C442" s="260" t="s">
        <v>414</v>
      </c>
      <c r="D442" s="246" t="s">
        <v>315</v>
      </c>
      <c r="E442" s="247">
        <v>72.517560000000003</v>
      </c>
      <c r="F442" s="248"/>
      <c r="G442" s="249">
        <f>ROUND(E442*F442,2)</f>
        <v>0</v>
      </c>
      <c r="H442" s="248"/>
      <c r="I442" s="249">
        <f>ROUND(E442*H442,2)</f>
        <v>0</v>
      </c>
      <c r="J442" s="248"/>
      <c r="K442" s="249">
        <f>ROUND(E442*J442,2)</f>
        <v>0</v>
      </c>
      <c r="L442" s="249">
        <v>21</v>
      </c>
      <c r="M442" s="249">
        <f>G442*(1+L442/100)</f>
        <v>0</v>
      </c>
      <c r="N442" s="249">
        <v>0</v>
      </c>
      <c r="O442" s="249">
        <f>ROUND(E442*N442,2)</f>
        <v>0</v>
      </c>
      <c r="P442" s="249">
        <v>0</v>
      </c>
      <c r="Q442" s="249">
        <f>ROUND(E442*P442,2)</f>
        <v>0</v>
      </c>
      <c r="R442" s="249" t="s">
        <v>279</v>
      </c>
      <c r="S442" s="249" t="s">
        <v>150</v>
      </c>
      <c r="T442" s="250" t="s">
        <v>151</v>
      </c>
      <c r="U442" s="221">
        <v>0.93</v>
      </c>
      <c r="V442" s="221">
        <f>ROUND(E442*U442,2)</f>
        <v>67.44</v>
      </c>
      <c r="W442" s="221"/>
      <c r="X442" s="221" t="s">
        <v>415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416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44">
        <v>110</v>
      </c>
      <c r="B443" s="245" t="s">
        <v>417</v>
      </c>
      <c r="C443" s="260" t="s">
        <v>418</v>
      </c>
      <c r="D443" s="246" t="s">
        <v>315</v>
      </c>
      <c r="E443" s="247">
        <v>18.129390000000001</v>
      </c>
      <c r="F443" s="248"/>
      <c r="G443" s="249">
        <f>ROUND(E443*F443,2)</f>
        <v>0</v>
      </c>
      <c r="H443" s="248"/>
      <c r="I443" s="249">
        <f>ROUND(E443*H443,2)</f>
        <v>0</v>
      </c>
      <c r="J443" s="248"/>
      <c r="K443" s="249">
        <f>ROUND(E443*J443,2)</f>
        <v>0</v>
      </c>
      <c r="L443" s="249">
        <v>21</v>
      </c>
      <c r="M443" s="249">
        <f>G443*(1+L443/100)</f>
        <v>0</v>
      </c>
      <c r="N443" s="249">
        <v>0</v>
      </c>
      <c r="O443" s="249">
        <f>ROUND(E443*N443,2)</f>
        <v>0</v>
      </c>
      <c r="P443" s="249">
        <v>0</v>
      </c>
      <c r="Q443" s="249">
        <f>ROUND(E443*P443,2)</f>
        <v>0</v>
      </c>
      <c r="R443" s="249" t="s">
        <v>279</v>
      </c>
      <c r="S443" s="249" t="s">
        <v>150</v>
      </c>
      <c r="T443" s="250" t="s">
        <v>151</v>
      </c>
      <c r="U443" s="221">
        <v>0.65</v>
      </c>
      <c r="V443" s="221">
        <f>ROUND(E443*U443,2)</f>
        <v>11.78</v>
      </c>
      <c r="W443" s="221"/>
      <c r="X443" s="221" t="s">
        <v>415</v>
      </c>
      <c r="Y443" s="210"/>
      <c r="Z443" s="210"/>
      <c r="AA443" s="210"/>
      <c r="AB443" s="210"/>
      <c r="AC443" s="210"/>
      <c r="AD443" s="210"/>
      <c r="AE443" s="210"/>
      <c r="AF443" s="210"/>
      <c r="AG443" s="210" t="s">
        <v>416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32">
        <v>111</v>
      </c>
      <c r="B444" s="233" t="s">
        <v>419</v>
      </c>
      <c r="C444" s="254" t="s">
        <v>420</v>
      </c>
      <c r="D444" s="234" t="s">
        <v>315</v>
      </c>
      <c r="E444" s="235">
        <v>18.129390000000001</v>
      </c>
      <c r="F444" s="236"/>
      <c r="G444" s="237">
        <f>ROUND(E444*F444,2)</f>
        <v>0</v>
      </c>
      <c r="H444" s="236"/>
      <c r="I444" s="237">
        <f>ROUND(E444*H444,2)</f>
        <v>0</v>
      </c>
      <c r="J444" s="236"/>
      <c r="K444" s="237">
        <f>ROUND(E444*J444,2)</f>
        <v>0</v>
      </c>
      <c r="L444" s="237">
        <v>21</v>
      </c>
      <c r="M444" s="237">
        <f>G444*(1+L444/100)</f>
        <v>0</v>
      </c>
      <c r="N444" s="237">
        <v>0</v>
      </c>
      <c r="O444" s="237">
        <f>ROUND(E444*N444,2)</f>
        <v>0</v>
      </c>
      <c r="P444" s="237">
        <v>0</v>
      </c>
      <c r="Q444" s="237">
        <f>ROUND(E444*P444,2)</f>
        <v>0</v>
      </c>
      <c r="R444" s="237" t="s">
        <v>279</v>
      </c>
      <c r="S444" s="237" t="s">
        <v>150</v>
      </c>
      <c r="T444" s="238" t="s">
        <v>151</v>
      </c>
      <c r="U444" s="221">
        <v>0.49</v>
      </c>
      <c r="V444" s="221">
        <f>ROUND(E444*U444,2)</f>
        <v>8.8800000000000008</v>
      </c>
      <c r="W444" s="221"/>
      <c r="X444" s="221" t="s">
        <v>415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416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7"/>
      <c r="B445" s="218"/>
      <c r="C445" s="261" t="s">
        <v>421</v>
      </c>
      <c r="D445" s="251"/>
      <c r="E445" s="251"/>
      <c r="F445" s="251"/>
      <c r="G445" s="25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193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44">
        <v>112</v>
      </c>
      <c r="B446" s="245" t="s">
        <v>422</v>
      </c>
      <c r="C446" s="260" t="s">
        <v>423</v>
      </c>
      <c r="D446" s="246" t="s">
        <v>315</v>
      </c>
      <c r="E446" s="247">
        <v>344.45839000000001</v>
      </c>
      <c r="F446" s="248"/>
      <c r="G446" s="249">
        <f>ROUND(E446*F446,2)</f>
        <v>0</v>
      </c>
      <c r="H446" s="248"/>
      <c r="I446" s="249">
        <f>ROUND(E446*H446,2)</f>
        <v>0</v>
      </c>
      <c r="J446" s="248"/>
      <c r="K446" s="249">
        <f>ROUND(E446*J446,2)</f>
        <v>0</v>
      </c>
      <c r="L446" s="249">
        <v>21</v>
      </c>
      <c r="M446" s="249">
        <f>G446*(1+L446/100)</f>
        <v>0</v>
      </c>
      <c r="N446" s="249">
        <v>0</v>
      </c>
      <c r="O446" s="249">
        <f>ROUND(E446*N446,2)</f>
        <v>0</v>
      </c>
      <c r="P446" s="249">
        <v>0</v>
      </c>
      <c r="Q446" s="249">
        <f>ROUND(E446*P446,2)</f>
        <v>0</v>
      </c>
      <c r="R446" s="249" t="s">
        <v>279</v>
      </c>
      <c r="S446" s="249" t="s">
        <v>150</v>
      </c>
      <c r="T446" s="250" t="s">
        <v>151</v>
      </c>
      <c r="U446" s="221">
        <v>0</v>
      </c>
      <c r="V446" s="221">
        <f>ROUND(E446*U446,2)</f>
        <v>0</v>
      </c>
      <c r="W446" s="221"/>
      <c r="X446" s="221" t="s">
        <v>415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416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ht="22.5" outlineLevel="1" x14ac:dyDescent="0.2">
      <c r="A447" s="232">
        <v>113</v>
      </c>
      <c r="B447" s="233" t="s">
        <v>424</v>
      </c>
      <c r="C447" s="254" t="s">
        <v>425</v>
      </c>
      <c r="D447" s="234" t="s">
        <v>315</v>
      </c>
      <c r="E447" s="235">
        <v>18.129390000000001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21</v>
      </c>
      <c r="M447" s="237">
        <f>G447*(1+L447/100)</f>
        <v>0</v>
      </c>
      <c r="N447" s="237">
        <v>0</v>
      </c>
      <c r="O447" s="237">
        <f>ROUND(E447*N447,2)</f>
        <v>0</v>
      </c>
      <c r="P447" s="237">
        <v>0</v>
      </c>
      <c r="Q447" s="237">
        <f>ROUND(E447*P447,2)</f>
        <v>0</v>
      </c>
      <c r="R447" s="237" t="s">
        <v>426</v>
      </c>
      <c r="S447" s="237" t="s">
        <v>150</v>
      </c>
      <c r="T447" s="238" t="s">
        <v>151</v>
      </c>
      <c r="U447" s="221">
        <v>0.83</v>
      </c>
      <c r="V447" s="221">
        <f>ROUND(E447*U447,2)</f>
        <v>15.05</v>
      </c>
      <c r="W447" s="221"/>
      <c r="X447" s="221" t="s">
        <v>415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416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7"/>
      <c r="B448" s="218"/>
      <c r="C448" s="256" t="s">
        <v>427</v>
      </c>
      <c r="D448" s="240"/>
      <c r="E448" s="240"/>
      <c r="F448" s="240"/>
      <c r="G448" s="240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1"/>
      <c r="X448" s="22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165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39" t="str">
        <f>C448</f>
        <v>nebo vybouraných hmot nošením nebo přehazováním k místu nakládky přístupnému normálním dopravním prostředkům do 10 m,</v>
      </c>
      <c r="BB448" s="210"/>
      <c r="BC448" s="210"/>
      <c r="BD448" s="210"/>
      <c r="BE448" s="210"/>
      <c r="BF448" s="210"/>
      <c r="BG448" s="210"/>
      <c r="BH448" s="210"/>
    </row>
    <row r="449" spans="1:60" ht="22.5" outlineLevel="1" x14ac:dyDescent="0.2">
      <c r="A449" s="217"/>
      <c r="B449" s="218"/>
      <c r="C449" s="257" t="s">
        <v>428</v>
      </c>
      <c r="D449" s="241"/>
      <c r="E449" s="241"/>
      <c r="F449" s="241"/>
      <c r="G449" s="24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21"/>
      <c r="V449" s="221"/>
      <c r="W449" s="221"/>
      <c r="X449" s="22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193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39" t="str">
        <f>C449</f>
        <v>S naložením suti nebo vybouraných hmot do dopravního prostředku a na jejich vyložením, popřípadě přeložením na normální dopravní prostředek.</v>
      </c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32">
        <v>114</v>
      </c>
      <c r="B450" s="233" t="s">
        <v>429</v>
      </c>
      <c r="C450" s="254" t="s">
        <v>430</v>
      </c>
      <c r="D450" s="234" t="s">
        <v>315</v>
      </c>
      <c r="E450" s="235">
        <v>36.258780000000002</v>
      </c>
      <c r="F450" s="236"/>
      <c r="G450" s="237">
        <f>ROUND(E450*F450,2)</f>
        <v>0</v>
      </c>
      <c r="H450" s="236"/>
      <c r="I450" s="237">
        <f>ROUND(E450*H450,2)</f>
        <v>0</v>
      </c>
      <c r="J450" s="236"/>
      <c r="K450" s="237">
        <f>ROUND(E450*J450,2)</f>
        <v>0</v>
      </c>
      <c r="L450" s="237">
        <v>21</v>
      </c>
      <c r="M450" s="237">
        <f>G450*(1+L450/100)</f>
        <v>0</v>
      </c>
      <c r="N450" s="237">
        <v>0</v>
      </c>
      <c r="O450" s="237">
        <f>ROUND(E450*N450,2)</f>
        <v>0</v>
      </c>
      <c r="P450" s="237">
        <v>0</v>
      </c>
      <c r="Q450" s="237">
        <f>ROUND(E450*P450,2)</f>
        <v>0</v>
      </c>
      <c r="R450" s="237" t="s">
        <v>426</v>
      </c>
      <c r="S450" s="237" t="s">
        <v>150</v>
      </c>
      <c r="T450" s="238" t="s">
        <v>151</v>
      </c>
      <c r="U450" s="221">
        <v>0.36</v>
      </c>
      <c r="V450" s="221">
        <f>ROUND(E450*U450,2)</f>
        <v>13.05</v>
      </c>
      <c r="W450" s="221"/>
      <c r="X450" s="221" t="s">
        <v>415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416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17"/>
      <c r="B451" s="218"/>
      <c r="C451" s="256" t="s">
        <v>427</v>
      </c>
      <c r="D451" s="240"/>
      <c r="E451" s="240"/>
      <c r="F451" s="240"/>
      <c r="G451" s="240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1"/>
      <c r="X451" s="22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165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39" t="str">
        <f>C451</f>
        <v>nebo vybouraných hmot nošením nebo přehazováním k místu nakládky přístupnému normálním dopravním prostředkům do 10 m,</v>
      </c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44">
        <v>115</v>
      </c>
      <c r="B452" s="245" t="s">
        <v>431</v>
      </c>
      <c r="C452" s="260" t="s">
        <v>432</v>
      </c>
      <c r="D452" s="246" t="s">
        <v>315</v>
      </c>
      <c r="E452" s="247">
        <v>18.129390000000001</v>
      </c>
      <c r="F452" s="248"/>
      <c r="G452" s="249">
        <f>ROUND(E452*F452,2)</f>
        <v>0</v>
      </c>
      <c r="H452" s="248"/>
      <c r="I452" s="249">
        <f>ROUND(E452*H452,2)</f>
        <v>0</v>
      </c>
      <c r="J452" s="248"/>
      <c r="K452" s="249">
        <f>ROUND(E452*J452,2)</f>
        <v>0</v>
      </c>
      <c r="L452" s="249">
        <v>21</v>
      </c>
      <c r="M452" s="249">
        <f>G452*(1+L452/100)</f>
        <v>0</v>
      </c>
      <c r="N452" s="249">
        <v>0</v>
      </c>
      <c r="O452" s="249">
        <f>ROUND(E452*N452,2)</f>
        <v>0</v>
      </c>
      <c r="P452" s="249">
        <v>0</v>
      </c>
      <c r="Q452" s="249">
        <f>ROUND(E452*P452,2)</f>
        <v>0</v>
      </c>
      <c r="R452" s="249"/>
      <c r="S452" s="249" t="s">
        <v>150</v>
      </c>
      <c r="T452" s="250" t="s">
        <v>231</v>
      </c>
      <c r="U452" s="221">
        <v>0</v>
      </c>
      <c r="V452" s="221">
        <f>ROUND(E452*U452,2)</f>
        <v>0</v>
      </c>
      <c r="W452" s="221"/>
      <c r="X452" s="221" t="s">
        <v>415</v>
      </c>
      <c r="Y452" s="210"/>
      <c r="Z452" s="210"/>
      <c r="AA452" s="210"/>
      <c r="AB452" s="210"/>
      <c r="AC452" s="210"/>
      <c r="AD452" s="210"/>
      <c r="AE452" s="210"/>
      <c r="AF452" s="210"/>
      <c r="AG452" s="210" t="s">
        <v>416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x14ac:dyDescent="0.2">
      <c r="A453" s="226" t="s">
        <v>144</v>
      </c>
      <c r="B453" s="227" t="s">
        <v>116</v>
      </c>
      <c r="C453" s="253" t="s">
        <v>27</v>
      </c>
      <c r="D453" s="228"/>
      <c r="E453" s="229"/>
      <c r="F453" s="230"/>
      <c r="G453" s="230">
        <f>SUMIF(AG454:AG465,"&lt;&gt;NOR",G454:G465)</f>
        <v>0</v>
      </c>
      <c r="H453" s="230"/>
      <c r="I453" s="230">
        <f>SUM(I454:I465)</f>
        <v>0</v>
      </c>
      <c r="J453" s="230"/>
      <c r="K453" s="230">
        <f>SUM(K454:K465)</f>
        <v>0</v>
      </c>
      <c r="L453" s="230"/>
      <c r="M453" s="230">
        <f>SUM(M454:M465)</f>
        <v>0</v>
      </c>
      <c r="N453" s="230"/>
      <c r="O453" s="230">
        <f>SUM(O454:O465)</f>
        <v>0</v>
      </c>
      <c r="P453" s="230"/>
      <c r="Q453" s="230">
        <f>SUM(Q454:Q465)</f>
        <v>0</v>
      </c>
      <c r="R453" s="230"/>
      <c r="S453" s="230"/>
      <c r="T453" s="231"/>
      <c r="U453" s="225"/>
      <c r="V453" s="225">
        <f>SUM(V454:V465)</f>
        <v>0</v>
      </c>
      <c r="W453" s="225"/>
      <c r="X453" s="225"/>
      <c r="AG453" t="s">
        <v>145</v>
      </c>
    </row>
    <row r="454" spans="1:60" outlineLevel="1" x14ac:dyDescent="0.2">
      <c r="A454" s="232">
        <v>116</v>
      </c>
      <c r="B454" s="233" t="s">
        <v>433</v>
      </c>
      <c r="C454" s="254" t="s">
        <v>434</v>
      </c>
      <c r="D454" s="234" t="s">
        <v>435</v>
      </c>
      <c r="E454" s="235">
        <v>1</v>
      </c>
      <c r="F454" s="236"/>
      <c r="G454" s="237">
        <f>ROUND(E454*F454,2)</f>
        <v>0</v>
      </c>
      <c r="H454" s="236"/>
      <c r="I454" s="237">
        <f>ROUND(E454*H454,2)</f>
        <v>0</v>
      </c>
      <c r="J454" s="236"/>
      <c r="K454" s="237">
        <f>ROUND(E454*J454,2)</f>
        <v>0</v>
      </c>
      <c r="L454" s="237">
        <v>21</v>
      </c>
      <c r="M454" s="237">
        <f>G454*(1+L454/100)</f>
        <v>0</v>
      </c>
      <c r="N454" s="237">
        <v>0</v>
      </c>
      <c r="O454" s="237">
        <f>ROUND(E454*N454,2)</f>
        <v>0</v>
      </c>
      <c r="P454" s="237">
        <v>0</v>
      </c>
      <c r="Q454" s="237">
        <f>ROUND(E454*P454,2)</f>
        <v>0</v>
      </c>
      <c r="R454" s="237"/>
      <c r="S454" s="237" t="s">
        <v>150</v>
      </c>
      <c r="T454" s="238" t="s">
        <v>246</v>
      </c>
      <c r="U454" s="221">
        <v>0</v>
      </c>
      <c r="V454" s="221">
        <f>ROUND(E454*U454,2)</f>
        <v>0</v>
      </c>
      <c r="W454" s="221"/>
      <c r="X454" s="221" t="s">
        <v>436</v>
      </c>
      <c r="Y454" s="210"/>
      <c r="Z454" s="210"/>
      <c r="AA454" s="210"/>
      <c r="AB454" s="210"/>
      <c r="AC454" s="210"/>
      <c r="AD454" s="210"/>
      <c r="AE454" s="210"/>
      <c r="AF454" s="210"/>
      <c r="AG454" s="210" t="s">
        <v>437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17"/>
      <c r="B455" s="218"/>
      <c r="C455" s="261" t="s">
        <v>438</v>
      </c>
      <c r="D455" s="251"/>
      <c r="E455" s="251"/>
      <c r="F455" s="251"/>
      <c r="G455" s="25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193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39" t="str">
        <f>C455</f>
        <v>Zaměření a vytýčení stávajících inženýrských sítí v místě stavby z hlediska jejich ochrany při provádění stavby.</v>
      </c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32">
        <v>117</v>
      </c>
      <c r="B456" s="233" t="s">
        <v>439</v>
      </c>
      <c r="C456" s="254" t="s">
        <v>440</v>
      </c>
      <c r="D456" s="234" t="s">
        <v>435</v>
      </c>
      <c r="E456" s="235">
        <v>1</v>
      </c>
      <c r="F456" s="236"/>
      <c r="G456" s="237">
        <f>ROUND(E456*F456,2)</f>
        <v>0</v>
      </c>
      <c r="H456" s="236"/>
      <c r="I456" s="237">
        <f>ROUND(E456*H456,2)</f>
        <v>0</v>
      </c>
      <c r="J456" s="236"/>
      <c r="K456" s="237">
        <f>ROUND(E456*J456,2)</f>
        <v>0</v>
      </c>
      <c r="L456" s="237">
        <v>21</v>
      </c>
      <c r="M456" s="237">
        <f>G456*(1+L456/100)</f>
        <v>0</v>
      </c>
      <c r="N456" s="237">
        <v>0</v>
      </c>
      <c r="O456" s="237">
        <f>ROUND(E456*N456,2)</f>
        <v>0</v>
      </c>
      <c r="P456" s="237">
        <v>0</v>
      </c>
      <c r="Q456" s="237">
        <f>ROUND(E456*P456,2)</f>
        <v>0</v>
      </c>
      <c r="R456" s="237"/>
      <c r="S456" s="237" t="s">
        <v>150</v>
      </c>
      <c r="T456" s="238" t="s">
        <v>231</v>
      </c>
      <c r="U456" s="221">
        <v>0</v>
      </c>
      <c r="V456" s="221">
        <f>ROUND(E456*U456,2)</f>
        <v>0</v>
      </c>
      <c r="W456" s="221"/>
      <c r="X456" s="221" t="s">
        <v>436</v>
      </c>
      <c r="Y456" s="210"/>
      <c r="Z456" s="210"/>
      <c r="AA456" s="210"/>
      <c r="AB456" s="210"/>
      <c r="AC456" s="210"/>
      <c r="AD456" s="210"/>
      <c r="AE456" s="210"/>
      <c r="AF456" s="210"/>
      <c r="AG456" s="210" t="s">
        <v>441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17"/>
      <c r="B457" s="218"/>
      <c r="C457" s="261" t="s">
        <v>442</v>
      </c>
      <c r="D457" s="251"/>
      <c r="E457" s="251"/>
      <c r="F457" s="251"/>
      <c r="G457" s="25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193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39" t="str">
        <f>C457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32">
        <v>118</v>
      </c>
      <c r="B458" s="233" t="s">
        <v>443</v>
      </c>
      <c r="C458" s="254" t="s">
        <v>444</v>
      </c>
      <c r="D458" s="234" t="s">
        <v>435</v>
      </c>
      <c r="E458" s="235">
        <v>1</v>
      </c>
      <c r="F458" s="236"/>
      <c r="G458" s="237">
        <f>ROUND(E458*F458,2)</f>
        <v>0</v>
      </c>
      <c r="H458" s="236"/>
      <c r="I458" s="237">
        <f>ROUND(E458*H458,2)</f>
        <v>0</v>
      </c>
      <c r="J458" s="236"/>
      <c r="K458" s="237">
        <f>ROUND(E458*J458,2)</f>
        <v>0</v>
      </c>
      <c r="L458" s="237">
        <v>21</v>
      </c>
      <c r="M458" s="237">
        <f>G458*(1+L458/100)</f>
        <v>0</v>
      </c>
      <c r="N458" s="237">
        <v>0</v>
      </c>
      <c r="O458" s="237">
        <f>ROUND(E458*N458,2)</f>
        <v>0</v>
      </c>
      <c r="P458" s="237">
        <v>0</v>
      </c>
      <c r="Q458" s="237">
        <f>ROUND(E458*P458,2)</f>
        <v>0</v>
      </c>
      <c r="R458" s="237"/>
      <c r="S458" s="237" t="s">
        <v>150</v>
      </c>
      <c r="T458" s="238" t="s">
        <v>231</v>
      </c>
      <c r="U458" s="221">
        <v>0</v>
      </c>
      <c r="V458" s="221">
        <f>ROUND(E458*U458,2)</f>
        <v>0</v>
      </c>
      <c r="W458" s="221"/>
      <c r="X458" s="221" t="s">
        <v>436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441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33.75" outlineLevel="1" x14ac:dyDescent="0.2">
      <c r="A459" s="217"/>
      <c r="B459" s="218"/>
      <c r="C459" s="261" t="s">
        <v>445</v>
      </c>
      <c r="D459" s="251"/>
      <c r="E459" s="251"/>
      <c r="F459" s="251"/>
      <c r="G459" s="25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193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39" t="str">
        <f>C459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2">
        <v>119</v>
      </c>
      <c r="B460" s="233" t="s">
        <v>446</v>
      </c>
      <c r="C460" s="254" t="s">
        <v>447</v>
      </c>
      <c r="D460" s="234" t="s">
        <v>435</v>
      </c>
      <c r="E460" s="235">
        <v>1</v>
      </c>
      <c r="F460" s="236"/>
      <c r="G460" s="237">
        <f>ROUND(E460*F460,2)</f>
        <v>0</v>
      </c>
      <c r="H460" s="236"/>
      <c r="I460" s="237">
        <f>ROUND(E460*H460,2)</f>
        <v>0</v>
      </c>
      <c r="J460" s="236"/>
      <c r="K460" s="237">
        <f>ROUND(E460*J460,2)</f>
        <v>0</v>
      </c>
      <c r="L460" s="237">
        <v>21</v>
      </c>
      <c r="M460" s="237">
        <f>G460*(1+L460/100)</f>
        <v>0</v>
      </c>
      <c r="N460" s="237">
        <v>0</v>
      </c>
      <c r="O460" s="237">
        <f>ROUND(E460*N460,2)</f>
        <v>0</v>
      </c>
      <c r="P460" s="237">
        <v>0</v>
      </c>
      <c r="Q460" s="237">
        <f>ROUND(E460*P460,2)</f>
        <v>0</v>
      </c>
      <c r="R460" s="237"/>
      <c r="S460" s="237" t="s">
        <v>150</v>
      </c>
      <c r="T460" s="238" t="s">
        <v>231</v>
      </c>
      <c r="U460" s="221">
        <v>0</v>
      </c>
      <c r="V460" s="221">
        <f>ROUND(E460*U460,2)</f>
        <v>0</v>
      </c>
      <c r="W460" s="221"/>
      <c r="X460" s="221" t="s">
        <v>436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441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2.5" outlineLevel="1" x14ac:dyDescent="0.2">
      <c r="A461" s="217"/>
      <c r="B461" s="218"/>
      <c r="C461" s="261" t="s">
        <v>448</v>
      </c>
      <c r="D461" s="251"/>
      <c r="E461" s="251"/>
      <c r="F461" s="251"/>
      <c r="G461" s="25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193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39" t="str">
        <f>C461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2">
        <v>120</v>
      </c>
      <c r="B462" s="233" t="s">
        <v>449</v>
      </c>
      <c r="C462" s="254" t="s">
        <v>450</v>
      </c>
      <c r="D462" s="234" t="s">
        <v>435</v>
      </c>
      <c r="E462" s="235">
        <v>1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7">
        <v>0</v>
      </c>
      <c r="O462" s="237">
        <f>ROUND(E462*N462,2)</f>
        <v>0</v>
      </c>
      <c r="P462" s="237">
        <v>0</v>
      </c>
      <c r="Q462" s="237">
        <f>ROUND(E462*P462,2)</f>
        <v>0</v>
      </c>
      <c r="R462" s="237"/>
      <c r="S462" s="237" t="s">
        <v>150</v>
      </c>
      <c r="T462" s="238" t="s">
        <v>246</v>
      </c>
      <c r="U462" s="221">
        <v>0</v>
      </c>
      <c r="V462" s="221">
        <f>ROUND(E462*U462,2)</f>
        <v>0</v>
      </c>
      <c r="W462" s="221"/>
      <c r="X462" s="221" t="s">
        <v>436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437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17"/>
      <c r="B463" s="218"/>
      <c r="C463" s="261" t="s">
        <v>451</v>
      </c>
      <c r="D463" s="251"/>
      <c r="E463" s="251"/>
      <c r="F463" s="251"/>
      <c r="G463" s="25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193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39" t="str">
        <f>C463</f>
        <v>Náklady na ztížené provádění stavebních prací v důsledku nepřerušeného provozu na staveništi nebo v případech nepřerušeného provozu v objektech v nichž se stavební práce provádí.</v>
      </c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32">
        <v>121</v>
      </c>
      <c r="B464" s="233" t="s">
        <v>452</v>
      </c>
      <c r="C464" s="254" t="s">
        <v>453</v>
      </c>
      <c r="D464" s="234" t="s">
        <v>435</v>
      </c>
      <c r="E464" s="235">
        <v>1</v>
      </c>
      <c r="F464" s="236"/>
      <c r="G464" s="237">
        <f>ROUND(E464*F464,2)</f>
        <v>0</v>
      </c>
      <c r="H464" s="236"/>
      <c r="I464" s="237">
        <f>ROUND(E464*H464,2)</f>
        <v>0</v>
      </c>
      <c r="J464" s="236"/>
      <c r="K464" s="237">
        <f>ROUND(E464*J464,2)</f>
        <v>0</v>
      </c>
      <c r="L464" s="237">
        <v>21</v>
      </c>
      <c r="M464" s="237">
        <f>G464*(1+L464/100)</f>
        <v>0</v>
      </c>
      <c r="N464" s="237">
        <v>0</v>
      </c>
      <c r="O464" s="237">
        <f>ROUND(E464*N464,2)</f>
        <v>0</v>
      </c>
      <c r="P464" s="237">
        <v>0</v>
      </c>
      <c r="Q464" s="237">
        <f>ROUND(E464*P464,2)</f>
        <v>0</v>
      </c>
      <c r="R464" s="237"/>
      <c r="S464" s="237" t="s">
        <v>150</v>
      </c>
      <c r="T464" s="238" t="s">
        <v>246</v>
      </c>
      <c r="U464" s="221">
        <v>0</v>
      </c>
      <c r="V464" s="221">
        <f>ROUND(E464*U464,2)</f>
        <v>0</v>
      </c>
      <c r="W464" s="221"/>
      <c r="X464" s="221" t="s">
        <v>436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437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61" t="s">
        <v>454</v>
      </c>
      <c r="D465" s="251"/>
      <c r="E465" s="251"/>
      <c r="F465" s="251"/>
      <c r="G465" s="25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193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x14ac:dyDescent="0.2">
      <c r="A466" s="226" t="s">
        <v>144</v>
      </c>
      <c r="B466" s="227" t="s">
        <v>117</v>
      </c>
      <c r="C466" s="253" t="s">
        <v>28</v>
      </c>
      <c r="D466" s="228"/>
      <c r="E466" s="229"/>
      <c r="F466" s="230"/>
      <c r="G466" s="230">
        <f>SUMIF(AG467:AG478,"&lt;&gt;NOR",G467:G478)</f>
        <v>0</v>
      </c>
      <c r="H466" s="230"/>
      <c r="I466" s="230">
        <f>SUM(I467:I478)</f>
        <v>0</v>
      </c>
      <c r="J466" s="230"/>
      <c r="K466" s="230">
        <f>SUM(K467:K478)</f>
        <v>0</v>
      </c>
      <c r="L466" s="230"/>
      <c r="M466" s="230">
        <f>SUM(M467:M478)</f>
        <v>0</v>
      </c>
      <c r="N466" s="230"/>
      <c r="O466" s="230">
        <f>SUM(O467:O478)</f>
        <v>0</v>
      </c>
      <c r="P466" s="230"/>
      <c r="Q466" s="230">
        <f>SUM(Q467:Q478)</f>
        <v>0</v>
      </c>
      <c r="R466" s="230"/>
      <c r="S466" s="230"/>
      <c r="T466" s="231"/>
      <c r="U466" s="225"/>
      <c r="V466" s="225">
        <f>SUM(V467:V478)</f>
        <v>0</v>
      </c>
      <c r="W466" s="225"/>
      <c r="X466" s="225"/>
      <c r="AG466" t="s">
        <v>145</v>
      </c>
    </row>
    <row r="467" spans="1:60" outlineLevel="1" x14ac:dyDescent="0.2">
      <c r="A467" s="232">
        <v>122</v>
      </c>
      <c r="B467" s="233" t="s">
        <v>455</v>
      </c>
      <c r="C467" s="254" t="s">
        <v>456</v>
      </c>
      <c r="D467" s="234" t="s">
        <v>435</v>
      </c>
      <c r="E467" s="235">
        <v>2</v>
      </c>
      <c r="F467" s="236"/>
      <c r="G467" s="237">
        <f>ROUND(E467*F467,2)</f>
        <v>0</v>
      </c>
      <c r="H467" s="236"/>
      <c r="I467" s="237">
        <f>ROUND(E467*H467,2)</f>
        <v>0</v>
      </c>
      <c r="J467" s="236"/>
      <c r="K467" s="237">
        <f>ROUND(E467*J467,2)</f>
        <v>0</v>
      </c>
      <c r="L467" s="237">
        <v>21</v>
      </c>
      <c r="M467" s="237">
        <f>G467*(1+L467/100)</f>
        <v>0</v>
      </c>
      <c r="N467" s="237">
        <v>0</v>
      </c>
      <c r="O467" s="237">
        <f>ROUND(E467*N467,2)</f>
        <v>0</v>
      </c>
      <c r="P467" s="237">
        <v>0</v>
      </c>
      <c r="Q467" s="237">
        <f>ROUND(E467*P467,2)</f>
        <v>0</v>
      </c>
      <c r="R467" s="237"/>
      <c r="S467" s="237" t="s">
        <v>150</v>
      </c>
      <c r="T467" s="238" t="s">
        <v>246</v>
      </c>
      <c r="U467" s="221">
        <v>0</v>
      </c>
      <c r="V467" s="221">
        <f>ROUND(E467*U467,2)</f>
        <v>0</v>
      </c>
      <c r="W467" s="221"/>
      <c r="X467" s="221" t="s">
        <v>436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437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2.5" outlineLevel="1" x14ac:dyDescent="0.2">
      <c r="A468" s="217"/>
      <c r="B468" s="218"/>
      <c r="C468" s="261" t="s">
        <v>457</v>
      </c>
      <c r="D468" s="251"/>
      <c r="E468" s="251"/>
      <c r="F468" s="251"/>
      <c r="G468" s="25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193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39" t="str">
        <f>C468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7"/>
      <c r="B469" s="218"/>
      <c r="C469" s="255" t="s">
        <v>458</v>
      </c>
      <c r="D469" s="223"/>
      <c r="E469" s="224">
        <v>1</v>
      </c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155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7"/>
      <c r="B470" s="218"/>
      <c r="C470" s="255" t="s">
        <v>459</v>
      </c>
      <c r="D470" s="223"/>
      <c r="E470" s="224">
        <v>1</v>
      </c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21"/>
      <c r="V470" s="221"/>
      <c r="W470" s="221"/>
      <c r="X470" s="221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155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32">
        <v>123</v>
      </c>
      <c r="B471" s="233" t="s">
        <v>469</v>
      </c>
      <c r="C471" s="254" t="s">
        <v>470</v>
      </c>
      <c r="D471" s="234" t="s">
        <v>435</v>
      </c>
      <c r="E471" s="235">
        <v>1</v>
      </c>
      <c r="F471" s="236"/>
      <c r="G471" s="237">
        <f>ROUND(E471*F471,2)</f>
        <v>0</v>
      </c>
      <c r="H471" s="236"/>
      <c r="I471" s="237">
        <f>ROUND(E471*H471,2)</f>
        <v>0</v>
      </c>
      <c r="J471" s="236"/>
      <c r="K471" s="237">
        <f>ROUND(E471*J471,2)</f>
        <v>0</v>
      </c>
      <c r="L471" s="237">
        <v>21</v>
      </c>
      <c r="M471" s="237">
        <f>G471*(1+L471/100)</f>
        <v>0</v>
      </c>
      <c r="N471" s="237">
        <v>0</v>
      </c>
      <c r="O471" s="237">
        <f>ROUND(E471*N471,2)</f>
        <v>0</v>
      </c>
      <c r="P471" s="237">
        <v>0</v>
      </c>
      <c r="Q471" s="237">
        <f>ROUND(E471*P471,2)</f>
        <v>0</v>
      </c>
      <c r="R471" s="237"/>
      <c r="S471" s="237" t="s">
        <v>150</v>
      </c>
      <c r="T471" s="238" t="s">
        <v>246</v>
      </c>
      <c r="U471" s="221">
        <v>0</v>
      </c>
      <c r="V471" s="221">
        <f>ROUND(E471*U471,2)</f>
        <v>0</v>
      </c>
      <c r="W471" s="221"/>
      <c r="X471" s="221" t="s">
        <v>436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437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17"/>
      <c r="B472" s="218"/>
      <c r="C472" s="261" t="s">
        <v>471</v>
      </c>
      <c r="D472" s="251"/>
      <c r="E472" s="251"/>
      <c r="F472" s="251"/>
      <c r="G472" s="25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193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32">
        <v>124</v>
      </c>
      <c r="B473" s="233" t="s">
        <v>472</v>
      </c>
      <c r="C473" s="254" t="s">
        <v>473</v>
      </c>
      <c r="D473" s="234" t="s">
        <v>435</v>
      </c>
      <c r="E473" s="235">
        <v>1</v>
      </c>
      <c r="F473" s="236"/>
      <c r="G473" s="237">
        <f>ROUND(E473*F473,2)</f>
        <v>0</v>
      </c>
      <c r="H473" s="236"/>
      <c r="I473" s="237">
        <f>ROUND(E473*H473,2)</f>
        <v>0</v>
      </c>
      <c r="J473" s="236"/>
      <c r="K473" s="237">
        <f>ROUND(E473*J473,2)</f>
        <v>0</v>
      </c>
      <c r="L473" s="237">
        <v>21</v>
      </c>
      <c r="M473" s="237">
        <f>G473*(1+L473/100)</f>
        <v>0</v>
      </c>
      <c r="N473" s="237">
        <v>0</v>
      </c>
      <c r="O473" s="237">
        <f>ROUND(E473*N473,2)</f>
        <v>0</v>
      </c>
      <c r="P473" s="237">
        <v>0</v>
      </c>
      <c r="Q473" s="237">
        <f>ROUND(E473*P473,2)</f>
        <v>0</v>
      </c>
      <c r="R473" s="237"/>
      <c r="S473" s="237" t="s">
        <v>150</v>
      </c>
      <c r="T473" s="238" t="s">
        <v>246</v>
      </c>
      <c r="U473" s="221">
        <v>0</v>
      </c>
      <c r="V473" s="221">
        <f>ROUND(E473*U473,2)</f>
        <v>0</v>
      </c>
      <c r="W473" s="221"/>
      <c r="X473" s="221" t="s">
        <v>436</v>
      </c>
      <c r="Y473" s="210"/>
      <c r="Z473" s="210"/>
      <c r="AA473" s="210"/>
      <c r="AB473" s="210"/>
      <c r="AC473" s="210"/>
      <c r="AD473" s="210"/>
      <c r="AE473" s="210"/>
      <c r="AF473" s="210"/>
      <c r="AG473" s="210" t="s">
        <v>437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33.75" outlineLevel="1" x14ac:dyDescent="0.2">
      <c r="A474" s="217"/>
      <c r="B474" s="218"/>
      <c r="C474" s="261" t="s">
        <v>474</v>
      </c>
      <c r="D474" s="251"/>
      <c r="E474" s="251"/>
      <c r="F474" s="251"/>
      <c r="G474" s="25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1"/>
      <c r="X474" s="221"/>
      <c r="Y474" s="210"/>
      <c r="Z474" s="210"/>
      <c r="AA474" s="210"/>
      <c r="AB474" s="210"/>
      <c r="AC474" s="210"/>
      <c r="AD474" s="210"/>
      <c r="AE474" s="210"/>
      <c r="AF474" s="210"/>
      <c r="AG474" s="210" t="s">
        <v>193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39" t="str">
        <f>C474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32">
        <v>125</v>
      </c>
      <c r="B475" s="233" t="s">
        <v>475</v>
      </c>
      <c r="C475" s="254" t="s">
        <v>476</v>
      </c>
      <c r="D475" s="234" t="s">
        <v>435</v>
      </c>
      <c r="E475" s="235">
        <v>1</v>
      </c>
      <c r="F475" s="236"/>
      <c r="G475" s="237">
        <f>ROUND(E475*F475,2)</f>
        <v>0</v>
      </c>
      <c r="H475" s="236"/>
      <c r="I475" s="237">
        <f>ROUND(E475*H475,2)</f>
        <v>0</v>
      </c>
      <c r="J475" s="236"/>
      <c r="K475" s="237">
        <f>ROUND(E475*J475,2)</f>
        <v>0</v>
      </c>
      <c r="L475" s="237">
        <v>21</v>
      </c>
      <c r="M475" s="237">
        <f>G475*(1+L475/100)</f>
        <v>0</v>
      </c>
      <c r="N475" s="237">
        <v>0</v>
      </c>
      <c r="O475" s="237">
        <f>ROUND(E475*N475,2)</f>
        <v>0</v>
      </c>
      <c r="P475" s="237">
        <v>0</v>
      </c>
      <c r="Q475" s="237">
        <f>ROUND(E475*P475,2)</f>
        <v>0</v>
      </c>
      <c r="R475" s="237"/>
      <c r="S475" s="237" t="s">
        <v>150</v>
      </c>
      <c r="T475" s="238" t="s">
        <v>246</v>
      </c>
      <c r="U475" s="221">
        <v>0</v>
      </c>
      <c r="V475" s="221">
        <f>ROUND(E475*U475,2)</f>
        <v>0</v>
      </c>
      <c r="W475" s="221"/>
      <c r="X475" s="221" t="s">
        <v>436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437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17"/>
      <c r="B476" s="218"/>
      <c r="C476" s="261" t="s">
        <v>477</v>
      </c>
      <c r="D476" s="251"/>
      <c r="E476" s="251"/>
      <c r="F476" s="251"/>
      <c r="G476" s="25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21"/>
      <c r="V476" s="221"/>
      <c r="W476" s="221"/>
      <c r="X476" s="221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193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39" t="str">
        <f>C476</f>
        <v>Náklady zhotovitele, které vzniknou v souvislosti s povinnostmi zhotovitele při předání a převzetí díla.</v>
      </c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32">
        <v>126</v>
      </c>
      <c r="B477" s="233" t="s">
        <v>478</v>
      </c>
      <c r="C477" s="254" t="s">
        <v>479</v>
      </c>
      <c r="D477" s="234" t="s">
        <v>435</v>
      </c>
      <c r="E477" s="235">
        <v>1</v>
      </c>
      <c r="F477" s="236"/>
      <c r="G477" s="237">
        <f>ROUND(E477*F477,2)</f>
        <v>0</v>
      </c>
      <c r="H477" s="236"/>
      <c r="I477" s="237">
        <f>ROUND(E477*H477,2)</f>
        <v>0</v>
      </c>
      <c r="J477" s="236"/>
      <c r="K477" s="237">
        <f>ROUND(E477*J477,2)</f>
        <v>0</v>
      </c>
      <c r="L477" s="237">
        <v>21</v>
      </c>
      <c r="M477" s="237">
        <f>G477*(1+L477/100)</f>
        <v>0</v>
      </c>
      <c r="N477" s="237">
        <v>0</v>
      </c>
      <c r="O477" s="237">
        <f>ROUND(E477*N477,2)</f>
        <v>0</v>
      </c>
      <c r="P477" s="237">
        <v>0</v>
      </c>
      <c r="Q477" s="237">
        <f>ROUND(E477*P477,2)</f>
        <v>0</v>
      </c>
      <c r="R477" s="237"/>
      <c r="S477" s="237" t="s">
        <v>150</v>
      </c>
      <c r="T477" s="238" t="s">
        <v>246</v>
      </c>
      <c r="U477" s="221">
        <v>0</v>
      </c>
      <c r="V477" s="221">
        <f>ROUND(E477*U477,2)</f>
        <v>0</v>
      </c>
      <c r="W477" s="221"/>
      <c r="X477" s="221" t="s">
        <v>436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437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7"/>
      <c r="B478" s="218"/>
      <c r="C478" s="261" t="s">
        <v>480</v>
      </c>
      <c r="D478" s="251"/>
      <c r="E478" s="251"/>
      <c r="F478" s="251"/>
      <c r="G478" s="25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1"/>
      <c r="X478" s="221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193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39" t="str">
        <f>C478</f>
        <v>Náklady na vyhotovení dokumentace skutečného provedení stavby a její předání objednateli v požadované formě a požadovaném počtu.</v>
      </c>
      <c r="BB478" s="210"/>
      <c r="BC478" s="210"/>
      <c r="BD478" s="210"/>
      <c r="BE478" s="210"/>
      <c r="BF478" s="210"/>
      <c r="BG478" s="210"/>
      <c r="BH478" s="210"/>
    </row>
    <row r="479" spans="1:60" x14ac:dyDescent="0.2">
      <c r="A479" s="3"/>
      <c r="B479" s="4"/>
      <c r="C479" s="262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AE479">
        <v>15</v>
      </c>
      <c r="AF479">
        <v>21</v>
      </c>
      <c r="AG479" t="s">
        <v>131</v>
      </c>
    </row>
    <row r="480" spans="1:60" x14ac:dyDescent="0.2">
      <c r="A480" s="213"/>
      <c r="B480" s="214" t="s">
        <v>29</v>
      </c>
      <c r="C480" s="263"/>
      <c r="D480" s="215"/>
      <c r="E480" s="216"/>
      <c r="F480" s="216"/>
      <c r="G480" s="252">
        <f>G8+G12+G16+G32+G50+G136+G140+G143+G163+G166+G253+G256+G266+G319+G349+G361+G390+G403+G413+G441+G453+G466</f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AE480">
        <f>SUMIF(L7:L478,AE479,G7:G478)</f>
        <v>0</v>
      </c>
      <c r="AF480">
        <f>SUMIF(L7:L478,AF479,G7:G478)</f>
        <v>0</v>
      </c>
      <c r="AG480" t="s">
        <v>481</v>
      </c>
    </row>
    <row r="481" spans="3:33" x14ac:dyDescent="0.2">
      <c r="C481" s="264"/>
      <c r="D481" s="10"/>
      <c r="AG481" t="s">
        <v>482</v>
      </c>
    </row>
    <row r="482" spans="3:33" x14ac:dyDescent="0.2">
      <c r="D482" s="10"/>
    </row>
    <row r="483" spans="3:33" x14ac:dyDescent="0.2">
      <c r="D483" s="10"/>
    </row>
    <row r="484" spans="3:33" x14ac:dyDescent="0.2">
      <c r="D484" s="10"/>
    </row>
    <row r="485" spans="3:33" x14ac:dyDescent="0.2">
      <c r="D485" s="10"/>
    </row>
    <row r="486" spans="3:33" x14ac:dyDescent="0.2">
      <c r="D486" s="10"/>
    </row>
    <row r="487" spans="3:33" x14ac:dyDescent="0.2">
      <c r="D487" s="10"/>
    </row>
    <row r="488" spans="3:33" x14ac:dyDescent="0.2">
      <c r="D488" s="10"/>
    </row>
    <row r="489" spans="3:33" x14ac:dyDescent="0.2">
      <c r="D489" s="10"/>
    </row>
    <row r="490" spans="3:33" x14ac:dyDescent="0.2">
      <c r="D490" s="10"/>
    </row>
    <row r="491" spans="3:33" x14ac:dyDescent="0.2">
      <c r="D491" s="10"/>
    </row>
    <row r="492" spans="3:33" x14ac:dyDescent="0.2">
      <c r="D492" s="10"/>
    </row>
    <row r="493" spans="3:33" x14ac:dyDescent="0.2">
      <c r="D493" s="10"/>
    </row>
    <row r="494" spans="3:33" x14ac:dyDescent="0.2">
      <c r="D494" s="10"/>
    </row>
    <row r="495" spans="3:33" x14ac:dyDescent="0.2">
      <c r="D495" s="10"/>
    </row>
    <row r="496" spans="3:33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aWYmigggdvozqYLroiPVeQN0YrzNNygDsrHO8DrjS0vEHLbTWspEURJ6bZ8knIDcMnTJwr9IXj6MyVXQcXwyQ==" saltValue="ICzUJNd95n76+vx0WP+cAQ==" spinCount="100000" sheet="1"/>
  <mergeCells count="67">
    <mergeCell ref="C478:G478"/>
    <mergeCell ref="C463:G463"/>
    <mergeCell ref="C465:G465"/>
    <mergeCell ref="C468:G468"/>
    <mergeCell ref="C472:G472"/>
    <mergeCell ref="C474:G474"/>
    <mergeCell ref="C476:G476"/>
    <mergeCell ref="C449:G449"/>
    <mergeCell ref="C451:G451"/>
    <mergeCell ref="C455:G455"/>
    <mergeCell ref="C457:G457"/>
    <mergeCell ref="C459:G459"/>
    <mergeCell ref="C461:G461"/>
    <mergeCell ref="C360:G360"/>
    <mergeCell ref="C389:G389"/>
    <mergeCell ref="C396:G396"/>
    <mergeCell ref="C419:G419"/>
    <mergeCell ref="C445:G445"/>
    <mergeCell ref="C448:G448"/>
    <mergeCell ref="C284:G284"/>
    <mergeCell ref="C287:G287"/>
    <mergeCell ref="C290:G290"/>
    <mergeCell ref="C293:G293"/>
    <mergeCell ref="C294:G294"/>
    <mergeCell ref="C318:G318"/>
    <mergeCell ref="C265:G265"/>
    <mergeCell ref="C268:G268"/>
    <mergeCell ref="C274:G274"/>
    <mergeCell ref="C278:G278"/>
    <mergeCell ref="C279:G279"/>
    <mergeCell ref="C283:G283"/>
    <mergeCell ref="C209:G209"/>
    <mergeCell ref="C212:G212"/>
    <mergeCell ref="C230:G230"/>
    <mergeCell ref="C231:G231"/>
    <mergeCell ref="C255:G255"/>
    <mergeCell ref="C260:G260"/>
    <mergeCell ref="C183:G183"/>
    <mergeCell ref="C188:G188"/>
    <mergeCell ref="C191:G191"/>
    <mergeCell ref="C195:G195"/>
    <mergeCell ref="C200:G200"/>
    <mergeCell ref="C204:G204"/>
    <mergeCell ref="C138:G138"/>
    <mergeCell ref="C145:G145"/>
    <mergeCell ref="C146:G146"/>
    <mergeCell ref="C149:G149"/>
    <mergeCell ref="C170:G170"/>
    <mergeCell ref="C175:G175"/>
    <mergeCell ref="C100:G100"/>
    <mergeCell ref="C101:G101"/>
    <mergeCell ref="C108:G108"/>
    <mergeCell ref="C109:G109"/>
    <mergeCell ref="C113:G113"/>
    <mergeCell ref="C114:G114"/>
    <mergeCell ref="C34:G34"/>
    <mergeCell ref="C52:G52"/>
    <mergeCell ref="C76:G76"/>
    <mergeCell ref="C77:G77"/>
    <mergeCell ref="C93:G93"/>
    <mergeCell ref="C94:G9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E998-CC8B-47CC-8CDB-C32E909F38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69</v>
      </c>
      <c r="C8" s="253" t="s">
        <v>70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0.09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0.5</v>
      </c>
      <c r="W8" s="225"/>
      <c r="X8" s="225"/>
      <c r="AG8" t="s">
        <v>145</v>
      </c>
    </row>
    <row r="9" spans="1:60" ht="22.5" outlineLevel="1" x14ac:dyDescent="0.2">
      <c r="A9" s="232">
        <v>1</v>
      </c>
      <c r="B9" s="233" t="s">
        <v>709</v>
      </c>
      <c r="C9" s="254" t="s">
        <v>710</v>
      </c>
      <c r="D9" s="234" t="s">
        <v>278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9.2160000000000006E-2</v>
      </c>
      <c r="O9" s="237">
        <f>ROUND(E9*N9,2)</f>
        <v>0.09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0.5</v>
      </c>
      <c r="V9" s="221">
        <f>ROUND(E9*U9,2)</f>
        <v>0.5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6" t="s">
        <v>591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997</v>
      </c>
      <c r="D11" s="223"/>
      <c r="E11" s="224">
        <v>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144</v>
      </c>
      <c r="B12" s="227" t="s">
        <v>73</v>
      </c>
      <c r="C12" s="253" t="s">
        <v>74</v>
      </c>
      <c r="D12" s="228"/>
      <c r="E12" s="229"/>
      <c r="F12" s="230"/>
      <c r="G12" s="230">
        <f>SUMIF(AG13:AG18,"&lt;&gt;NOR",G13:G18)</f>
        <v>0</v>
      </c>
      <c r="H12" s="230"/>
      <c r="I12" s="230">
        <f>SUM(I13:I18)</f>
        <v>0</v>
      </c>
      <c r="J12" s="230"/>
      <c r="K12" s="230">
        <f>SUM(K13:K18)</f>
        <v>0</v>
      </c>
      <c r="L12" s="230"/>
      <c r="M12" s="230">
        <f>SUM(M13:M18)</f>
        <v>0</v>
      </c>
      <c r="N12" s="230"/>
      <c r="O12" s="230">
        <f>SUM(O13:O18)</f>
        <v>0.16</v>
      </c>
      <c r="P12" s="230"/>
      <c r="Q12" s="230">
        <f>SUM(Q13:Q18)</f>
        <v>0</v>
      </c>
      <c r="R12" s="230"/>
      <c r="S12" s="230"/>
      <c r="T12" s="231"/>
      <c r="U12" s="225"/>
      <c r="V12" s="225">
        <f>SUM(V13:V18)</f>
        <v>7.55</v>
      </c>
      <c r="W12" s="225"/>
      <c r="X12" s="225"/>
      <c r="AG12" t="s">
        <v>145</v>
      </c>
    </row>
    <row r="13" spans="1:60" outlineLevel="1" x14ac:dyDescent="0.2">
      <c r="A13" s="232">
        <v>2</v>
      </c>
      <c r="B13" s="233" t="s">
        <v>146</v>
      </c>
      <c r="C13" s="254" t="s">
        <v>147</v>
      </c>
      <c r="D13" s="234" t="s">
        <v>148</v>
      </c>
      <c r="E13" s="235">
        <v>41.94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3.7100000000000002E-3</v>
      </c>
      <c r="O13" s="237">
        <f>ROUND(E13*N13,2)</f>
        <v>0.16</v>
      </c>
      <c r="P13" s="237">
        <v>0</v>
      </c>
      <c r="Q13" s="237">
        <f>ROUND(E13*P13,2)</f>
        <v>0</v>
      </c>
      <c r="R13" s="237" t="s">
        <v>149</v>
      </c>
      <c r="S13" s="237" t="s">
        <v>150</v>
      </c>
      <c r="T13" s="238" t="s">
        <v>151</v>
      </c>
      <c r="U13" s="221">
        <v>0.18</v>
      </c>
      <c r="V13" s="221">
        <f>ROUND(E13*U13,2)</f>
        <v>7.55</v>
      </c>
      <c r="W13" s="221"/>
      <c r="X13" s="221" t="s">
        <v>152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154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155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714</v>
      </c>
      <c r="D15" s="223"/>
      <c r="E15" s="224">
        <v>8.5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5" t="s">
        <v>998</v>
      </c>
      <c r="D16" s="223"/>
      <c r="E16" s="224">
        <v>4.12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155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5" t="s">
        <v>999</v>
      </c>
      <c r="D17" s="223"/>
      <c r="E17" s="224">
        <v>17.12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155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1000</v>
      </c>
      <c r="D18" s="223"/>
      <c r="E18" s="224">
        <v>12.2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6" t="s">
        <v>144</v>
      </c>
      <c r="B19" s="227" t="s">
        <v>75</v>
      </c>
      <c r="C19" s="253" t="s">
        <v>76</v>
      </c>
      <c r="D19" s="228"/>
      <c r="E19" s="229"/>
      <c r="F19" s="230"/>
      <c r="G19" s="230">
        <f>SUMIF(AG20:AG26,"&lt;&gt;NOR",G20:G26)</f>
        <v>0</v>
      </c>
      <c r="H19" s="230"/>
      <c r="I19" s="230">
        <f>SUM(I20:I26)</f>
        <v>0</v>
      </c>
      <c r="J19" s="230"/>
      <c r="K19" s="230">
        <f>SUM(K20:K26)</f>
        <v>0</v>
      </c>
      <c r="L19" s="230"/>
      <c r="M19" s="230">
        <f>SUM(M20:M26)</f>
        <v>0</v>
      </c>
      <c r="N19" s="230"/>
      <c r="O19" s="230">
        <f>SUM(O20:O26)</f>
        <v>0.24</v>
      </c>
      <c r="P19" s="230"/>
      <c r="Q19" s="230">
        <f>SUM(Q20:Q26)</f>
        <v>0</v>
      </c>
      <c r="R19" s="230"/>
      <c r="S19" s="230"/>
      <c r="T19" s="231"/>
      <c r="U19" s="225"/>
      <c r="V19" s="225">
        <f>SUM(V20:V26)</f>
        <v>5.31</v>
      </c>
      <c r="W19" s="225"/>
      <c r="X19" s="225"/>
      <c r="AG19" t="s">
        <v>145</v>
      </c>
    </row>
    <row r="20" spans="1:60" outlineLevel="1" x14ac:dyDescent="0.2">
      <c r="A20" s="232">
        <v>3</v>
      </c>
      <c r="B20" s="233" t="s">
        <v>161</v>
      </c>
      <c r="C20" s="254" t="s">
        <v>162</v>
      </c>
      <c r="D20" s="234" t="s">
        <v>163</v>
      </c>
      <c r="E20" s="235">
        <v>4.5002500000000003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5.3690000000000002E-2</v>
      </c>
      <c r="O20" s="237">
        <f>ROUND(E20*N20,2)</f>
        <v>0.24</v>
      </c>
      <c r="P20" s="237">
        <v>0</v>
      </c>
      <c r="Q20" s="237">
        <f>ROUND(E20*P20,2)</f>
        <v>0</v>
      </c>
      <c r="R20" s="237" t="s">
        <v>149</v>
      </c>
      <c r="S20" s="237" t="s">
        <v>150</v>
      </c>
      <c r="T20" s="238" t="s">
        <v>151</v>
      </c>
      <c r="U20" s="221">
        <v>1.18</v>
      </c>
      <c r="V20" s="221">
        <f>ROUND(E20*U20,2)</f>
        <v>5.31</v>
      </c>
      <c r="W20" s="221"/>
      <c r="X20" s="221" t="s">
        <v>152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6" t="s">
        <v>164</v>
      </c>
      <c r="D21" s="240"/>
      <c r="E21" s="240"/>
      <c r="F21" s="240"/>
      <c r="G21" s="240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165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9" t="str">
        <f>C21</f>
        <v>okenního nebo dveřního, z pomocného pracovního lešení o výšce podlahy do 1900 mm a pro zatížení do 1,5 kPa,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166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1001</v>
      </c>
      <c r="D23" s="223"/>
      <c r="E23" s="224">
        <v>1.2537499999999999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1002</v>
      </c>
      <c r="D24" s="223"/>
      <c r="E24" s="224">
        <v>0.60770000000000002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1003</v>
      </c>
      <c r="D25" s="223"/>
      <c r="E25" s="224">
        <v>1.5407999999999999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1004</v>
      </c>
      <c r="D26" s="223"/>
      <c r="E26" s="224">
        <v>1.0980000000000001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6" t="s">
        <v>144</v>
      </c>
      <c r="B27" s="227" t="s">
        <v>77</v>
      </c>
      <c r="C27" s="253" t="s">
        <v>78</v>
      </c>
      <c r="D27" s="228"/>
      <c r="E27" s="229"/>
      <c r="F27" s="230"/>
      <c r="G27" s="230">
        <f>SUMIF(AG28:AG85,"&lt;&gt;NOR",G28:G85)</f>
        <v>0</v>
      </c>
      <c r="H27" s="230"/>
      <c r="I27" s="230">
        <f>SUM(I28:I85)</f>
        <v>0</v>
      </c>
      <c r="J27" s="230"/>
      <c r="K27" s="230">
        <f>SUM(K28:K85)</f>
        <v>0</v>
      </c>
      <c r="L27" s="230"/>
      <c r="M27" s="230">
        <f>SUM(M28:M85)</f>
        <v>0</v>
      </c>
      <c r="N27" s="230"/>
      <c r="O27" s="230">
        <f>SUM(O28:O85)</f>
        <v>8.3999999999999986</v>
      </c>
      <c r="P27" s="230"/>
      <c r="Q27" s="230">
        <f>SUM(Q28:Q85)</f>
        <v>0</v>
      </c>
      <c r="R27" s="230"/>
      <c r="S27" s="230"/>
      <c r="T27" s="231"/>
      <c r="U27" s="225"/>
      <c r="V27" s="225">
        <f>SUM(V28:V85)</f>
        <v>238.43</v>
      </c>
      <c r="W27" s="225"/>
      <c r="X27" s="225"/>
      <c r="AG27" t="s">
        <v>145</v>
      </c>
    </row>
    <row r="28" spans="1:60" outlineLevel="1" x14ac:dyDescent="0.2">
      <c r="A28" s="232">
        <v>4</v>
      </c>
      <c r="B28" s="233" t="s">
        <v>175</v>
      </c>
      <c r="C28" s="254" t="s">
        <v>176</v>
      </c>
      <c r="D28" s="234" t="s">
        <v>163</v>
      </c>
      <c r="E28" s="235">
        <v>9.2322000000000006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4.0000000000000003E-5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177</v>
      </c>
      <c r="S28" s="237" t="s">
        <v>150</v>
      </c>
      <c r="T28" s="238" t="s">
        <v>151</v>
      </c>
      <c r="U28" s="221">
        <v>0.08</v>
      </c>
      <c r="V28" s="221">
        <f>ROUND(E28*U28,2)</f>
        <v>0.74</v>
      </c>
      <c r="W28" s="221"/>
      <c r="X28" s="221" t="s">
        <v>152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17"/>
      <c r="B29" s="218"/>
      <c r="C29" s="256" t="s">
        <v>179</v>
      </c>
      <c r="D29" s="240"/>
      <c r="E29" s="240"/>
      <c r="F29" s="240"/>
      <c r="G29" s="24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165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9" t="str">
        <f>C29</f>
        <v>s rámy a zárubněmi, zábradlí, předmětů oplechování apod., které se zřizují ještě před úpravami povrchu, před jejich znečištěním při úpravách povrchu nástřikem plastických (lepivých) maltovin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5" t="s">
        <v>741</v>
      </c>
      <c r="D30" s="223"/>
      <c r="E30" s="224">
        <v>1.875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155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1005</v>
      </c>
      <c r="D31" s="223"/>
      <c r="E31" s="224">
        <v>0.52800000000000002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1006</v>
      </c>
      <c r="D32" s="223"/>
      <c r="E32" s="224">
        <v>3.5392000000000001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1007</v>
      </c>
      <c r="D33" s="223"/>
      <c r="E33" s="224">
        <v>3.29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155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2">
        <v>5</v>
      </c>
      <c r="B34" s="233" t="s">
        <v>185</v>
      </c>
      <c r="C34" s="254" t="s">
        <v>186</v>
      </c>
      <c r="D34" s="234" t="s">
        <v>163</v>
      </c>
      <c r="E34" s="235">
        <v>59.96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5.7230000000000003E-2</v>
      </c>
      <c r="O34" s="237">
        <f>ROUND(E34*N34,2)</f>
        <v>3.43</v>
      </c>
      <c r="P34" s="237">
        <v>0</v>
      </c>
      <c r="Q34" s="237">
        <f>ROUND(E34*P34,2)</f>
        <v>0</v>
      </c>
      <c r="R34" s="237" t="s">
        <v>177</v>
      </c>
      <c r="S34" s="237" t="s">
        <v>150</v>
      </c>
      <c r="T34" s="238" t="s">
        <v>151</v>
      </c>
      <c r="U34" s="221">
        <v>1.32</v>
      </c>
      <c r="V34" s="221">
        <f>ROUND(E34*U34,2)</f>
        <v>79.150000000000006</v>
      </c>
      <c r="W34" s="221"/>
      <c r="X34" s="221" t="s">
        <v>152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187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1008</v>
      </c>
      <c r="D36" s="223"/>
      <c r="E36" s="224">
        <v>59.96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155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6</v>
      </c>
      <c r="B37" s="233" t="s">
        <v>1009</v>
      </c>
      <c r="C37" s="254" t="s">
        <v>1010</v>
      </c>
      <c r="D37" s="234" t="s">
        <v>163</v>
      </c>
      <c r="E37" s="235">
        <v>1.8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6.6549999999999998E-2</v>
      </c>
      <c r="O37" s="237">
        <f>ROUND(E37*N37,2)</f>
        <v>0.12</v>
      </c>
      <c r="P37" s="237">
        <v>0</v>
      </c>
      <c r="Q37" s="237">
        <f>ROUND(E37*P37,2)</f>
        <v>0</v>
      </c>
      <c r="R37" s="237" t="s">
        <v>177</v>
      </c>
      <c r="S37" s="237" t="s">
        <v>150</v>
      </c>
      <c r="T37" s="238" t="s">
        <v>151</v>
      </c>
      <c r="U37" s="221">
        <v>2.21</v>
      </c>
      <c r="V37" s="221">
        <f>ROUND(E37*U37,2)</f>
        <v>3.98</v>
      </c>
      <c r="W37" s="221"/>
      <c r="X37" s="221" t="s">
        <v>152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1011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155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1012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1013</v>
      </c>
      <c r="D40" s="223"/>
      <c r="E40" s="224">
        <v>1.8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155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1" x14ac:dyDescent="0.2">
      <c r="A41" s="232">
        <v>7</v>
      </c>
      <c r="B41" s="233" t="s">
        <v>189</v>
      </c>
      <c r="C41" s="254" t="s">
        <v>190</v>
      </c>
      <c r="D41" s="234" t="s">
        <v>163</v>
      </c>
      <c r="E41" s="235">
        <v>3.3170000000000002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4.2549999999999998E-2</v>
      </c>
      <c r="O41" s="237">
        <f>ROUND(E41*N41,2)</f>
        <v>0.14000000000000001</v>
      </c>
      <c r="P41" s="237">
        <v>0</v>
      </c>
      <c r="Q41" s="237">
        <f>ROUND(E41*P41,2)</f>
        <v>0</v>
      </c>
      <c r="R41" s="237" t="s">
        <v>149</v>
      </c>
      <c r="S41" s="237" t="s">
        <v>150</v>
      </c>
      <c r="T41" s="238" t="s">
        <v>151</v>
      </c>
      <c r="U41" s="221">
        <v>0.6</v>
      </c>
      <c r="V41" s="221">
        <f>ROUND(E41*U41,2)</f>
        <v>1.99</v>
      </c>
      <c r="W41" s="221"/>
      <c r="X41" s="221" t="s">
        <v>152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6" t="s">
        <v>191</v>
      </c>
      <c r="D42" s="240"/>
      <c r="E42" s="240"/>
      <c r="F42" s="240"/>
      <c r="G42" s="240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165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192</v>
      </c>
      <c r="D43" s="241"/>
      <c r="E43" s="241"/>
      <c r="F43" s="241"/>
      <c r="G43" s="24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193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194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5" t="s">
        <v>764</v>
      </c>
      <c r="D45" s="223"/>
      <c r="E45" s="224">
        <v>0.42499999999999999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155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1014</v>
      </c>
      <c r="D46" s="223"/>
      <c r="E46" s="224">
        <v>0.20599999999999999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1015</v>
      </c>
      <c r="D47" s="223"/>
      <c r="E47" s="224">
        <v>0.85599999999999998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1016</v>
      </c>
      <c r="D48" s="223"/>
      <c r="E48" s="224">
        <v>1.83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3.75" outlineLevel="1" x14ac:dyDescent="0.2">
      <c r="A49" s="232">
        <v>8</v>
      </c>
      <c r="B49" s="233" t="s">
        <v>200</v>
      </c>
      <c r="C49" s="254" t="s">
        <v>201</v>
      </c>
      <c r="D49" s="234" t="s">
        <v>163</v>
      </c>
      <c r="E49" s="235">
        <v>76.14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6.0420000000000001E-2</v>
      </c>
      <c r="O49" s="237">
        <f>ROUND(E49*N49,2)</f>
        <v>4.5999999999999996</v>
      </c>
      <c r="P49" s="237">
        <v>0</v>
      </c>
      <c r="Q49" s="237">
        <f>ROUND(E49*P49,2)</f>
        <v>0</v>
      </c>
      <c r="R49" s="237" t="s">
        <v>149</v>
      </c>
      <c r="S49" s="237" t="s">
        <v>150</v>
      </c>
      <c r="T49" s="238" t="s">
        <v>151</v>
      </c>
      <c r="U49" s="221">
        <v>1.32</v>
      </c>
      <c r="V49" s="221">
        <f>ROUND(E49*U49,2)</f>
        <v>100.5</v>
      </c>
      <c r="W49" s="221"/>
      <c r="X49" s="221" t="s">
        <v>152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6" t="s">
        <v>191</v>
      </c>
      <c r="D50" s="240"/>
      <c r="E50" s="240"/>
      <c r="F50" s="240"/>
      <c r="G50" s="240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165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7" t="s">
        <v>192</v>
      </c>
      <c r="D51" s="241"/>
      <c r="E51" s="241"/>
      <c r="F51" s="241"/>
      <c r="G51" s="24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17"/>
      <c r="B52" s="218"/>
      <c r="C52" s="255" t="s">
        <v>202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203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155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55" t="s">
        <v>204</v>
      </c>
      <c r="D54" s="223"/>
      <c r="E54" s="224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5" t="s">
        <v>1017</v>
      </c>
      <c r="D55" s="223"/>
      <c r="E55" s="224">
        <v>76.14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155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2">
        <v>9</v>
      </c>
      <c r="B56" s="233" t="s">
        <v>206</v>
      </c>
      <c r="C56" s="254" t="s">
        <v>207</v>
      </c>
      <c r="D56" s="234" t="s">
        <v>163</v>
      </c>
      <c r="E56" s="235">
        <v>3.3170000000000002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6.3000000000000003E-4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177</v>
      </c>
      <c r="S56" s="237" t="s">
        <v>150</v>
      </c>
      <c r="T56" s="238" t="s">
        <v>151</v>
      </c>
      <c r="U56" s="221">
        <v>0.23</v>
      </c>
      <c r="V56" s="221">
        <f>ROUND(E56*U56,2)</f>
        <v>0.76</v>
      </c>
      <c r="W56" s="221"/>
      <c r="X56" s="221" t="s">
        <v>152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6" t="s">
        <v>208</v>
      </c>
      <c r="D57" s="240"/>
      <c r="E57" s="240"/>
      <c r="F57" s="240"/>
      <c r="G57" s="240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165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7" t="s">
        <v>208</v>
      </c>
      <c r="D58" s="241"/>
      <c r="E58" s="241"/>
      <c r="F58" s="241"/>
      <c r="G58" s="24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209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1018</v>
      </c>
      <c r="D60" s="223"/>
      <c r="E60" s="224">
        <v>3.3170000000000002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155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2">
        <v>10</v>
      </c>
      <c r="B61" s="233" t="s">
        <v>211</v>
      </c>
      <c r="C61" s="254" t="s">
        <v>212</v>
      </c>
      <c r="D61" s="234" t="s">
        <v>163</v>
      </c>
      <c r="E61" s="235">
        <v>59.96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7.2000000000000005E-4</v>
      </c>
      <c r="O61" s="237">
        <f>ROUND(E61*N61,2)</f>
        <v>0.04</v>
      </c>
      <c r="P61" s="237">
        <v>0</v>
      </c>
      <c r="Q61" s="237">
        <f>ROUND(E61*P61,2)</f>
        <v>0</v>
      </c>
      <c r="R61" s="237" t="s">
        <v>177</v>
      </c>
      <c r="S61" s="237" t="s">
        <v>150</v>
      </c>
      <c r="T61" s="238" t="s">
        <v>151</v>
      </c>
      <c r="U61" s="221">
        <v>0.27</v>
      </c>
      <c r="V61" s="221">
        <f>ROUND(E61*U61,2)</f>
        <v>16.190000000000001</v>
      </c>
      <c r="W61" s="221"/>
      <c r="X61" s="221" t="s">
        <v>152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6" t="s">
        <v>208</v>
      </c>
      <c r="D62" s="240"/>
      <c r="E62" s="240"/>
      <c r="F62" s="240"/>
      <c r="G62" s="240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165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208</v>
      </c>
      <c r="D63" s="241"/>
      <c r="E63" s="241"/>
      <c r="F63" s="241"/>
      <c r="G63" s="24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193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213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5" t="s">
        <v>1019</v>
      </c>
      <c r="D65" s="223"/>
      <c r="E65" s="224">
        <v>59.96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155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2">
        <v>11</v>
      </c>
      <c r="B66" s="233" t="s">
        <v>215</v>
      </c>
      <c r="C66" s="254" t="s">
        <v>216</v>
      </c>
      <c r="D66" s="234" t="s">
        <v>163</v>
      </c>
      <c r="E66" s="235">
        <v>77.94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8.0999999999999996E-4</v>
      </c>
      <c r="O66" s="237">
        <f>ROUND(E66*N66,2)</f>
        <v>0.06</v>
      </c>
      <c r="P66" s="237">
        <v>0</v>
      </c>
      <c r="Q66" s="237">
        <f>ROUND(E66*P66,2)</f>
        <v>0</v>
      </c>
      <c r="R66" s="237" t="s">
        <v>177</v>
      </c>
      <c r="S66" s="237" t="s">
        <v>150</v>
      </c>
      <c r="T66" s="238" t="s">
        <v>151</v>
      </c>
      <c r="U66" s="221">
        <v>0.33</v>
      </c>
      <c r="V66" s="221">
        <f>ROUND(E66*U66,2)</f>
        <v>25.72</v>
      </c>
      <c r="W66" s="221"/>
      <c r="X66" s="221" t="s">
        <v>152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6" t="s">
        <v>208</v>
      </c>
      <c r="D67" s="240"/>
      <c r="E67" s="240"/>
      <c r="F67" s="240"/>
      <c r="G67" s="240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165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208</v>
      </c>
      <c r="D68" s="241"/>
      <c r="E68" s="241"/>
      <c r="F68" s="241"/>
      <c r="G68" s="24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193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5" t="s">
        <v>1020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155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1021</v>
      </c>
      <c r="D70" s="223"/>
      <c r="E70" s="224">
        <v>1.8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155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5" t="s">
        <v>241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5" t="s">
        <v>217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155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1022</v>
      </c>
      <c r="D73" s="223"/>
      <c r="E73" s="224">
        <v>76.14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2">
        <v>12</v>
      </c>
      <c r="B74" s="233" t="s">
        <v>219</v>
      </c>
      <c r="C74" s="254" t="s">
        <v>220</v>
      </c>
      <c r="D74" s="234" t="s">
        <v>163</v>
      </c>
      <c r="E74" s="235">
        <v>1.6585000000000001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3.2000000000000003E-4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177</v>
      </c>
      <c r="S74" s="237" t="s">
        <v>150</v>
      </c>
      <c r="T74" s="238" t="s">
        <v>151</v>
      </c>
      <c r="U74" s="221">
        <v>0.16</v>
      </c>
      <c r="V74" s="221">
        <f>ROUND(E74*U74,2)</f>
        <v>0.27</v>
      </c>
      <c r="W74" s="221"/>
      <c r="X74" s="221" t="s">
        <v>152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221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1023</v>
      </c>
      <c r="D76" s="223"/>
      <c r="E76" s="224">
        <v>1.6585000000000001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2">
        <v>13</v>
      </c>
      <c r="B77" s="233" t="s">
        <v>223</v>
      </c>
      <c r="C77" s="254" t="s">
        <v>224</v>
      </c>
      <c r="D77" s="234" t="s">
        <v>163</v>
      </c>
      <c r="E77" s="235">
        <v>26.649000000000001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3.2000000000000003E-4</v>
      </c>
      <c r="O77" s="237">
        <f>ROUND(E77*N77,2)</f>
        <v>0.01</v>
      </c>
      <c r="P77" s="237">
        <v>0</v>
      </c>
      <c r="Q77" s="237">
        <f>ROUND(E77*P77,2)</f>
        <v>0</v>
      </c>
      <c r="R77" s="237" t="s">
        <v>177</v>
      </c>
      <c r="S77" s="237" t="s">
        <v>150</v>
      </c>
      <c r="T77" s="238" t="s">
        <v>151</v>
      </c>
      <c r="U77" s="221">
        <v>0.23</v>
      </c>
      <c r="V77" s="221">
        <f>ROUND(E77*U77,2)</f>
        <v>6.13</v>
      </c>
      <c r="W77" s="221"/>
      <c r="X77" s="221" t="s">
        <v>152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5" t="s">
        <v>225</v>
      </c>
      <c r="D78" s="223"/>
      <c r="E78" s="224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155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1024</v>
      </c>
      <c r="D79" s="223"/>
      <c r="E79" s="224">
        <v>26.649000000000001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2">
        <v>14</v>
      </c>
      <c r="B80" s="233" t="s">
        <v>233</v>
      </c>
      <c r="C80" s="254" t="s">
        <v>234</v>
      </c>
      <c r="D80" s="234" t="s">
        <v>235</v>
      </c>
      <c r="E80" s="235">
        <v>3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236</v>
      </c>
      <c r="S80" s="237" t="s">
        <v>150</v>
      </c>
      <c r="T80" s="238" t="s">
        <v>151</v>
      </c>
      <c r="U80" s="221">
        <v>1</v>
      </c>
      <c r="V80" s="221">
        <f>ROUND(E80*U80,2)</f>
        <v>3</v>
      </c>
      <c r="W80" s="221"/>
      <c r="X80" s="221" t="s">
        <v>82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237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5" t="s">
        <v>238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155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240</v>
      </c>
      <c r="D82" s="223"/>
      <c r="E82" s="224">
        <v>1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155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241</v>
      </c>
      <c r="D83" s="223"/>
      <c r="E83" s="224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5" t="s">
        <v>242</v>
      </c>
      <c r="D84" s="223"/>
      <c r="E84" s="224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155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5" t="s">
        <v>787</v>
      </c>
      <c r="D85" s="223"/>
      <c r="E85" s="224">
        <v>2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155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6" t="s">
        <v>144</v>
      </c>
      <c r="B86" s="227" t="s">
        <v>81</v>
      </c>
      <c r="C86" s="253" t="s">
        <v>82</v>
      </c>
      <c r="D86" s="228"/>
      <c r="E86" s="229"/>
      <c r="F86" s="230"/>
      <c r="G86" s="230">
        <f>SUMIF(AG87:AG88,"&lt;&gt;NOR",G87:G88)</f>
        <v>0</v>
      </c>
      <c r="H86" s="230"/>
      <c r="I86" s="230">
        <f>SUM(I87:I88)</f>
        <v>0</v>
      </c>
      <c r="J86" s="230"/>
      <c r="K86" s="230">
        <f>SUM(K87:K88)</f>
        <v>0</v>
      </c>
      <c r="L86" s="230"/>
      <c r="M86" s="230">
        <f>SUM(M87:M88)</f>
        <v>0</v>
      </c>
      <c r="N86" s="230"/>
      <c r="O86" s="230">
        <f>SUM(O87:O88)</f>
        <v>0</v>
      </c>
      <c r="P86" s="230"/>
      <c r="Q86" s="230">
        <f>SUM(Q87:Q88)</f>
        <v>0</v>
      </c>
      <c r="R86" s="230"/>
      <c r="S86" s="230"/>
      <c r="T86" s="231"/>
      <c r="U86" s="225"/>
      <c r="V86" s="225">
        <f>SUM(V87:V88)</f>
        <v>60</v>
      </c>
      <c r="W86" s="225"/>
      <c r="X86" s="225"/>
      <c r="AG86" t="s">
        <v>145</v>
      </c>
    </row>
    <row r="87" spans="1:60" outlineLevel="1" x14ac:dyDescent="0.2">
      <c r="A87" s="232">
        <v>15</v>
      </c>
      <c r="B87" s="233" t="s">
        <v>244</v>
      </c>
      <c r="C87" s="254" t="s">
        <v>245</v>
      </c>
      <c r="D87" s="234" t="s">
        <v>235</v>
      </c>
      <c r="E87" s="235">
        <v>60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/>
      <c r="S87" s="237" t="s">
        <v>230</v>
      </c>
      <c r="T87" s="238" t="s">
        <v>231</v>
      </c>
      <c r="U87" s="221">
        <v>1</v>
      </c>
      <c r="V87" s="221">
        <f>ROUND(E87*U87,2)</f>
        <v>60</v>
      </c>
      <c r="W87" s="221"/>
      <c r="X87" s="221" t="s">
        <v>82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237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5" t="s">
        <v>618</v>
      </c>
      <c r="D88" s="223"/>
      <c r="E88" s="224">
        <v>60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155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6" t="s">
        <v>144</v>
      </c>
      <c r="B89" s="227" t="s">
        <v>83</v>
      </c>
      <c r="C89" s="253" t="s">
        <v>84</v>
      </c>
      <c r="D89" s="228"/>
      <c r="E89" s="229"/>
      <c r="F89" s="230"/>
      <c r="G89" s="230">
        <f>SUMIF(AG90:AG116,"&lt;&gt;NOR",G90:G116)</f>
        <v>0</v>
      </c>
      <c r="H89" s="230"/>
      <c r="I89" s="230">
        <f>SUM(I90:I116)</f>
        <v>0</v>
      </c>
      <c r="J89" s="230"/>
      <c r="K89" s="230">
        <f>SUM(K90:K116)</f>
        <v>0</v>
      </c>
      <c r="L89" s="230"/>
      <c r="M89" s="230">
        <f>SUM(M90:M116)</f>
        <v>0</v>
      </c>
      <c r="N89" s="230"/>
      <c r="O89" s="230">
        <f>SUM(O90:O116)</f>
        <v>3.7199999999999998</v>
      </c>
      <c r="P89" s="230"/>
      <c r="Q89" s="230">
        <f>SUM(Q90:Q116)</f>
        <v>0</v>
      </c>
      <c r="R89" s="230"/>
      <c r="S89" s="230"/>
      <c r="T89" s="231"/>
      <c r="U89" s="225"/>
      <c r="V89" s="225">
        <f>SUM(V90:V116)</f>
        <v>55.440000000000005</v>
      </c>
      <c r="W89" s="225"/>
      <c r="X89" s="225"/>
      <c r="AG89" t="s">
        <v>145</v>
      </c>
    </row>
    <row r="90" spans="1:60" ht="22.5" outlineLevel="1" x14ac:dyDescent="0.2">
      <c r="A90" s="232">
        <v>16</v>
      </c>
      <c r="B90" s="233" t="s">
        <v>248</v>
      </c>
      <c r="C90" s="254" t="s">
        <v>249</v>
      </c>
      <c r="D90" s="234" t="s">
        <v>163</v>
      </c>
      <c r="E90" s="235">
        <v>184.79095000000001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1.8380000000000001E-2</v>
      </c>
      <c r="O90" s="237">
        <f>ROUND(E90*N90,2)</f>
        <v>3.4</v>
      </c>
      <c r="P90" s="237">
        <v>0</v>
      </c>
      <c r="Q90" s="237">
        <f>ROUND(E90*P90,2)</f>
        <v>0</v>
      </c>
      <c r="R90" s="237" t="s">
        <v>250</v>
      </c>
      <c r="S90" s="237" t="s">
        <v>150</v>
      </c>
      <c r="T90" s="238" t="s">
        <v>151</v>
      </c>
      <c r="U90" s="221">
        <v>0.12</v>
      </c>
      <c r="V90" s="221">
        <f>ROUND(E90*U90,2)</f>
        <v>22.17</v>
      </c>
      <c r="W90" s="221"/>
      <c r="X90" s="221" t="s">
        <v>152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6" t="s">
        <v>251</v>
      </c>
      <c r="D91" s="240"/>
      <c r="E91" s="240"/>
      <c r="F91" s="240"/>
      <c r="G91" s="240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165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7" t="s">
        <v>252</v>
      </c>
      <c r="D92" s="241"/>
      <c r="E92" s="241"/>
      <c r="F92" s="241"/>
      <c r="G92" s="24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193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5" t="s">
        <v>1025</v>
      </c>
      <c r="D93" s="223"/>
      <c r="E93" s="224">
        <v>77.736000000000004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5" t="s">
        <v>1026</v>
      </c>
      <c r="D94" s="223"/>
      <c r="E94" s="224">
        <v>62.109949999999998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155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5" t="s">
        <v>1027</v>
      </c>
      <c r="D95" s="223"/>
      <c r="E95" s="224">
        <v>36.164999999999999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5" t="s">
        <v>1028</v>
      </c>
      <c r="D96" s="223"/>
      <c r="E96" s="224">
        <v>8.7799999999999994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155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1" x14ac:dyDescent="0.2">
      <c r="A97" s="232">
        <v>17</v>
      </c>
      <c r="B97" s="233" t="s">
        <v>256</v>
      </c>
      <c r="C97" s="254" t="s">
        <v>257</v>
      </c>
      <c r="D97" s="234" t="s">
        <v>163</v>
      </c>
      <c r="E97" s="235">
        <v>369.58190000000002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8.0000000000000004E-4</v>
      </c>
      <c r="O97" s="237">
        <f>ROUND(E97*N97,2)</f>
        <v>0.3</v>
      </c>
      <c r="P97" s="237">
        <v>0</v>
      </c>
      <c r="Q97" s="237">
        <f>ROUND(E97*P97,2)</f>
        <v>0</v>
      </c>
      <c r="R97" s="237" t="s">
        <v>250</v>
      </c>
      <c r="S97" s="237" t="s">
        <v>150</v>
      </c>
      <c r="T97" s="238" t="s">
        <v>151</v>
      </c>
      <c r="U97" s="221">
        <v>0.01</v>
      </c>
      <c r="V97" s="221">
        <f>ROUND(E97*U97,2)</f>
        <v>3.7</v>
      </c>
      <c r="W97" s="221"/>
      <c r="X97" s="221" t="s">
        <v>152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6" t="s">
        <v>251</v>
      </c>
      <c r="D98" s="240"/>
      <c r="E98" s="240"/>
      <c r="F98" s="240"/>
      <c r="G98" s="240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165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5" t="s">
        <v>258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155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5" t="s">
        <v>1029</v>
      </c>
      <c r="D100" s="223"/>
      <c r="E100" s="224">
        <v>369.58190000000002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155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2">
        <v>18</v>
      </c>
      <c r="B101" s="233" t="s">
        <v>260</v>
      </c>
      <c r="C101" s="254" t="s">
        <v>261</v>
      </c>
      <c r="D101" s="234" t="s">
        <v>163</v>
      </c>
      <c r="E101" s="235">
        <v>184.79095000000001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250</v>
      </c>
      <c r="S101" s="237" t="s">
        <v>150</v>
      </c>
      <c r="T101" s="238" t="s">
        <v>151</v>
      </c>
      <c r="U101" s="221">
        <v>0.11</v>
      </c>
      <c r="V101" s="221">
        <f>ROUND(E101*U101,2)</f>
        <v>20.329999999999998</v>
      </c>
      <c r="W101" s="221"/>
      <c r="X101" s="221" t="s">
        <v>152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5" t="s">
        <v>1030</v>
      </c>
      <c r="D102" s="223"/>
      <c r="E102" s="224">
        <v>184.79095000000001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2">
        <v>19</v>
      </c>
      <c r="B103" s="233" t="s">
        <v>263</v>
      </c>
      <c r="C103" s="254" t="s">
        <v>264</v>
      </c>
      <c r="D103" s="234" t="s">
        <v>163</v>
      </c>
      <c r="E103" s="235">
        <v>184.79095000000001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250</v>
      </c>
      <c r="S103" s="237" t="s">
        <v>150</v>
      </c>
      <c r="T103" s="238" t="s">
        <v>151</v>
      </c>
      <c r="U103" s="221">
        <v>0.03</v>
      </c>
      <c r="V103" s="221">
        <f>ROUND(E103*U103,2)</f>
        <v>5.54</v>
      </c>
      <c r="W103" s="221"/>
      <c r="X103" s="221" t="s">
        <v>152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5" t="s">
        <v>1030</v>
      </c>
      <c r="D104" s="223"/>
      <c r="E104" s="224">
        <v>184.79095000000001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155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32">
        <v>20</v>
      </c>
      <c r="B105" s="233" t="s">
        <v>265</v>
      </c>
      <c r="C105" s="254" t="s">
        <v>266</v>
      </c>
      <c r="D105" s="234" t="s">
        <v>163</v>
      </c>
      <c r="E105" s="235">
        <v>369.58190000000002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5.0000000000000002E-5</v>
      </c>
      <c r="O105" s="237">
        <f>ROUND(E105*N105,2)</f>
        <v>0.02</v>
      </c>
      <c r="P105" s="237">
        <v>0</v>
      </c>
      <c r="Q105" s="237">
        <f>ROUND(E105*P105,2)</f>
        <v>0</v>
      </c>
      <c r="R105" s="237" t="s">
        <v>250</v>
      </c>
      <c r="S105" s="237" t="s">
        <v>150</v>
      </c>
      <c r="T105" s="238" t="s">
        <v>151</v>
      </c>
      <c r="U105" s="221">
        <v>0</v>
      </c>
      <c r="V105" s="221">
        <f>ROUND(E105*U105,2)</f>
        <v>0</v>
      </c>
      <c r="W105" s="221"/>
      <c r="X105" s="221" t="s">
        <v>152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5" t="s">
        <v>258</v>
      </c>
      <c r="D106" s="223"/>
      <c r="E106" s="224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155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5" t="s">
        <v>1029</v>
      </c>
      <c r="D107" s="223"/>
      <c r="E107" s="224">
        <v>369.58190000000002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155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21</v>
      </c>
      <c r="B108" s="233" t="s">
        <v>267</v>
      </c>
      <c r="C108" s="254" t="s">
        <v>268</v>
      </c>
      <c r="D108" s="234" t="s">
        <v>163</v>
      </c>
      <c r="E108" s="235">
        <v>184.79095000000001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250</v>
      </c>
      <c r="S108" s="237" t="s">
        <v>150</v>
      </c>
      <c r="T108" s="238" t="s">
        <v>151</v>
      </c>
      <c r="U108" s="221">
        <v>0.02</v>
      </c>
      <c r="V108" s="221">
        <f>ROUND(E108*U108,2)</f>
        <v>3.7</v>
      </c>
      <c r="W108" s="221"/>
      <c r="X108" s="221" t="s">
        <v>152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178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5" t="s">
        <v>1030</v>
      </c>
      <c r="D109" s="223"/>
      <c r="E109" s="224">
        <v>184.79095000000001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155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2">
        <v>22</v>
      </c>
      <c r="B110" s="233" t="s">
        <v>623</v>
      </c>
      <c r="C110" s="254" t="s">
        <v>1031</v>
      </c>
      <c r="D110" s="234" t="s">
        <v>229</v>
      </c>
      <c r="E110" s="235">
        <v>184.79095000000001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230</v>
      </c>
      <c r="T110" s="238" t="s">
        <v>246</v>
      </c>
      <c r="U110" s="221">
        <v>0</v>
      </c>
      <c r="V110" s="221">
        <f>ROUND(E110*U110,2)</f>
        <v>0</v>
      </c>
      <c r="W110" s="221"/>
      <c r="X110" s="221" t="s">
        <v>152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5" t="s">
        <v>1025</v>
      </c>
      <c r="D111" s="223"/>
      <c r="E111" s="224">
        <v>77.736000000000004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5" t="s">
        <v>1026</v>
      </c>
      <c r="D112" s="223"/>
      <c r="E112" s="224">
        <v>62.109949999999998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155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5" t="s">
        <v>1027</v>
      </c>
      <c r="D113" s="223"/>
      <c r="E113" s="224">
        <v>36.164999999999999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5" t="s">
        <v>1028</v>
      </c>
      <c r="D114" s="223"/>
      <c r="E114" s="224">
        <v>8.7799999999999994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2">
        <v>23</v>
      </c>
      <c r="B115" s="233" t="s">
        <v>269</v>
      </c>
      <c r="C115" s="254" t="s">
        <v>270</v>
      </c>
      <c r="D115" s="234" t="s">
        <v>271</v>
      </c>
      <c r="E115" s="235">
        <v>336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272</v>
      </c>
      <c r="S115" s="237" t="s">
        <v>150</v>
      </c>
      <c r="T115" s="238" t="s">
        <v>151</v>
      </c>
      <c r="U115" s="221">
        <v>0</v>
      </c>
      <c r="V115" s="221">
        <f>ROUND(E115*U115,2)</f>
        <v>0</v>
      </c>
      <c r="W115" s="221"/>
      <c r="X115" s="221" t="s">
        <v>273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274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5" t="s">
        <v>275</v>
      </c>
      <c r="D116" s="223"/>
      <c r="E116" s="224">
        <v>336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155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6" t="s">
        <v>144</v>
      </c>
      <c r="B117" s="227" t="s">
        <v>87</v>
      </c>
      <c r="C117" s="253" t="s">
        <v>88</v>
      </c>
      <c r="D117" s="228"/>
      <c r="E117" s="229"/>
      <c r="F117" s="230"/>
      <c r="G117" s="230">
        <f>SUMIF(AG118:AG161,"&lt;&gt;NOR",G118:G161)</f>
        <v>0</v>
      </c>
      <c r="H117" s="230"/>
      <c r="I117" s="230">
        <f>SUM(I118:I161)</f>
        <v>0</v>
      </c>
      <c r="J117" s="230"/>
      <c r="K117" s="230">
        <f>SUM(K118:K161)</f>
        <v>0</v>
      </c>
      <c r="L117" s="230"/>
      <c r="M117" s="230">
        <f>SUM(M118:M161)</f>
        <v>0</v>
      </c>
      <c r="N117" s="230"/>
      <c r="O117" s="230">
        <f>SUM(O118:O161)</f>
        <v>0</v>
      </c>
      <c r="P117" s="230"/>
      <c r="Q117" s="230">
        <f>SUM(Q118:Q161)</f>
        <v>9.23</v>
      </c>
      <c r="R117" s="230"/>
      <c r="S117" s="230"/>
      <c r="T117" s="231"/>
      <c r="U117" s="225"/>
      <c r="V117" s="225">
        <f>SUM(V118:V161)</f>
        <v>33.870000000000005</v>
      </c>
      <c r="W117" s="225"/>
      <c r="X117" s="225"/>
      <c r="AG117" t="s">
        <v>145</v>
      </c>
    </row>
    <row r="118" spans="1:60" outlineLevel="1" x14ac:dyDescent="0.2">
      <c r="A118" s="232">
        <v>24</v>
      </c>
      <c r="B118" s="233" t="s">
        <v>282</v>
      </c>
      <c r="C118" s="254" t="s">
        <v>283</v>
      </c>
      <c r="D118" s="234" t="s">
        <v>278</v>
      </c>
      <c r="E118" s="235">
        <v>4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279</v>
      </c>
      <c r="S118" s="237" t="s">
        <v>150</v>
      </c>
      <c r="T118" s="238" t="s">
        <v>151</v>
      </c>
      <c r="U118" s="221">
        <v>0.06</v>
      </c>
      <c r="V118" s="221">
        <f>ROUND(E118*U118,2)</f>
        <v>0.24</v>
      </c>
      <c r="W118" s="221"/>
      <c r="X118" s="221" t="s">
        <v>152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153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6" t="s">
        <v>280</v>
      </c>
      <c r="D119" s="240"/>
      <c r="E119" s="240"/>
      <c r="F119" s="240"/>
      <c r="G119" s="240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165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5" t="s">
        <v>1032</v>
      </c>
      <c r="D120" s="223"/>
      <c r="E120" s="224">
        <v>4</v>
      </c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155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2">
        <v>25</v>
      </c>
      <c r="B121" s="233" t="s">
        <v>287</v>
      </c>
      <c r="C121" s="254" t="s">
        <v>288</v>
      </c>
      <c r="D121" s="234" t="s">
        <v>278</v>
      </c>
      <c r="E121" s="235">
        <v>2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 t="s">
        <v>279</v>
      </c>
      <c r="S121" s="237" t="s">
        <v>150</v>
      </c>
      <c r="T121" s="238" t="s">
        <v>151</v>
      </c>
      <c r="U121" s="221">
        <v>0.09</v>
      </c>
      <c r="V121" s="221">
        <f>ROUND(E121*U121,2)</f>
        <v>0.18</v>
      </c>
      <c r="W121" s="221"/>
      <c r="X121" s="221" t="s">
        <v>152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6" t="s">
        <v>280</v>
      </c>
      <c r="D122" s="240"/>
      <c r="E122" s="240"/>
      <c r="F122" s="240"/>
      <c r="G122" s="240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165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5" t="s">
        <v>1033</v>
      </c>
      <c r="D123" s="223"/>
      <c r="E123" s="224">
        <v>2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2">
        <v>26</v>
      </c>
      <c r="B124" s="233" t="s">
        <v>816</v>
      </c>
      <c r="C124" s="254" t="s">
        <v>817</v>
      </c>
      <c r="D124" s="234" t="s">
        <v>163</v>
      </c>
      <c r="E124" s="235">
        <v>3.5392000000000001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1E-3</v>
      </c>
      <c r="O124" s="237">
        <f>ROUND(E124*N124,2)</f>
        <v>0</v>
      </c>
      <c r="P124" s="237">
        <v>6.2E-2</v>
      </c>
      <c r="Q124" s="237">
        <f>ROUND(E124*P124,2)</f>
        <v>0.22</v>
      </c>
      <c r="R124" s="237" t="s">
        <v>279</v>
      </c>
      <c r="S124" s="237" t="s">
        <v>150</v>
      </c>
      <c r="T124" s="238" t="s">
        <v>151</v>
      </c>
      <c r="U124" s="221">
        <v>0.61</v>
      </c>
      <c r="V124" s="221">
        <f>ROUND(E124*U124,2)</f>
        <v>2.16</v>
      </c>
      <c r="W124" s="221"/>
      <c r="X124" s="221" t="s">
        <v>152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153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6" t="s">
        <v>292</v>
      </c>
      <c r="D125" s="240"/>
      <c r="E125" s="240"/>
      <c r="F125" s="240"/>
      <c r="G125" s="240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5" t="s">
        <v>1006</v>
      </c>
      <c r="D126" s="223"/>
      <c r="E126" s="224">
        <v>3.5392000000000001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2">
        <v>27</v>
      </c>
      <c r="B127" s="233" t="s">
        <v>632</v>
      </c>
      <c r="C127" s="254" t="s">
        <v>633</v>
      </c>
      <c r="D127" s="234" t="s">
        <v>163</v>
      </c>
      <c r="E127" s="235">
        <v>3.29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1E-3</v>
      </c>
      <c r="O127" s="237">
        <f>ROUND(E127*N127,2)</f>
        <v>0</v>
      </c>
      <c r="P127" s="237">
        <v>6.7000000000000004E-2</v>
      </c>
      <c r="Q127" s="237">
        <f>ROUND(E127*P127,2)</f>
        <v>0.22</v>
      </c>
      <c r="R127" s="237" t="s">
        <v>279</v>
      </c>
      <c r="S127" s="237" t="s">
        <v>150</v>
      </c>
      <c r="T127" s="238" t="s">
        <v>151</v>
      </c>
      <c r="U127" s="221">
        <v>0.53</v>
      </c>
      <c r="V127" s="221">
        <f>ROUND(E127*U127,2)</f>
        <v>1.74</v>
      </c>
      <c r="W127" s="221"/>
      <c r="X127" s="221" t="s">
        <v>152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6" t="s">
        <v>292</v>
      </c>
      <c r="D128" s="240"/>
      <c r="E128" s="240"/>
      <c r="F128" s="240"/>
      <c r="G128" s="240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165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5" t="s">
        <v>1007</v>
      </c>
      <c r="D129" s="223"/>
      <c r="E129" s="224">
        <v>3.29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2">
        <v>28</v>
      </c>
      <c r="B130" s="233" t="s">
        <v>520</v>
      </c>
      <c r="C130" s="254" t="s">
        <v>521</v>
      </c>
      <c r="D130" s="234" t="s">
        <v>278</v>
      </c>
      <c r="E130" s="235">
        <v>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 t="s">
        <v>279</v>
      </c>
      <c r="S130" s="237" t="s">
        <v>150</v>
      </c>
      <c r="T130" s="238" t="s">
        <v>151</v>
      </c>
      <c r="U130" s="221">
        <v>0.06</v>
      </c>
      <c r="V130" s="221">
        <f>ROUND(E130*U130,2)</f>
        <v>0.06</v>
      </c>
      <c r="W130" s="221"/>
      <c r="X130" s="221" t="s">
        <v>152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6" t="s">
        <v>522</v>
      </c>
      <c r="D131" s="240"/>
      <c r="E131" s="240"/>
      <c r="F131" s="240"/>
      <c r="G131" s="240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5" t="s">
        <v>1034</v>
      </c>
      <c r="D132" s="223"/>
      <c r="E132" s="224">
        <v>1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155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2">
        <v>29</v>
      </c>
      <c r="B133" s="233" t="s">
        <v>821</v>
      </c>
      <c r="C133" s="254" t="s">
        <v>822</v>
      </c>
      <c r="D133" s="234" t="s">
        <v>278</v>
      </c>
      <c r="E133" s="235">
        <v>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279</v>
      </c>
      <c r="S133" s="237" t="s">
        <v>150</v>
      </c>
      <c r="T133" s="238" t="s">
        <v>151</v>
      </c>
      <c r="U133" s="221">
        <v>0.09</v>
      </c>
      <c r="V133" s="221">
        <f>ROUND(E133*U133,2)</f>
        <v>0.09</v>
      </c>
      <c r="W133" s="221"/>
      <c r="X133" s="221" t="s">
        <v>152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6" t="s">
        <v>522</v>
      </c>
      <c r="D134" s="240"/>
      <c r="E134" s="240"/>
      <c r="F134" s="240"/>
      <c r="G134" s="240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5" t="s">
        <v>823</v>
      </c>
      <c r="D135" s="223"/>
      <c r="E135" s="224">
        <v>1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1" x14ac:dyDescent="0.2">
      <c r="A136" s="232">
        <v>30</v>
      </c>
      <c r="B136" s="233" t="s">
        <v>1035</v>
      </c>
      <c r="C136" s="254" t="s">
        <v>1036</v>
      </c>
      <c r="D136" s="234" t="s">
        <v>163</v>
      </c>
      <c r="E136" s="235">
        <v>0.52800000000000002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3.0400000000000002E-3</v>
      </c>
      <c r="O136" s="237">
        <f>ROUND(E136*N136,2)</f>
        <v>0</v>
      </c>
      <c r="P136" s="237">
        <v>6.5000000000000002E-2</v>
      </c>
      <c r="Q136" s="237">
        <f>ROUND(E136*P136,2)</f>
        <v>0.03</v>
      </c>
      <c r="R136" s="237" t="s">
        <v>279</v>
      </c>
      <c r="S136" s="237" t="s">
        <v>150</v>
      </c>
      <c r="T136" s="238" t="s">
        <v>151</v>
      </c>
      <c r="U136" s="221">
        <v>0.91</v>
      </c>
      <c r="V136" s="221">
        <f>ROUND(E136*U136,2)</f>
        <v>0.48</v>
      </c>
      <c r="W136" s="221"/>
      <c r="X136" s="221" t="s">
        <v>152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5" t="s">
        <v>1005</v>
      </c>
      <c r="D137" s="223"/>
      <c r="E137" s="224">
        <v>0.52800000000000002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155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32">
        <v>31</v>
      </c>
      <c r="B138" s="233" t="s">
        <v>524</v>
      </c>
      <c r="C138" s="254" t="s">
        <v>525</v>
      </c>
      <c r="D138" s="234" t="s">
        <v>163</v>
      </c>
      <c r="E138" s="235">
        <v>1.875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1.3699999999999999E-3</v>
      </c>
      <c r="O138" s="237">
        <f>ROUND(E138*N138,2)</f>
        <v>0</v>
      </c>
      <c r="P138" s="237">
        <v>4.1000000000000002E-2</v>
      </c>
      <c r="Q138" s="237">
        <f>ROUND(E138*P138,2)</f>
        <v>0.08</v>
      </c>
      <c r="R138" s="237" t="s">
        <v>279</v>
      </c>
      <c r="S138" s="237" t="s">
        <v>150</v>
      </c>
      <c r="T138" s="238" t="s">
        <v>151</v>
      </c>
      <c r="U138" s="221">
        <v>0.52</v>
      </c>
      <c r="V138" s="221">
        <f>ROUND(E138*U138,2)</f>
        <v>0.98</v>
      </c>
      <c r="W138" s="221"/>
      <c r="X138" s="221" t="s">
        <v>152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5" t="s">
        <v>741</v>
      </c>
      <c r="D139" s="223"/>
      <c r="E139" s="224">
        <v>1.875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155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2">
        <v>32</v>
      </c>
      <c r="B140" s="233" t="s">
        <v>293</v>
      </c>
      <c r="C140" s="254" t="s">
        <v>294</v>
      </c>
      <c r="D140" s="234" t="s">
        <v>148</v>
      </c>
      <c r="E140" s="235">
        <v>2.2400000000000002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1.1129999999999999E-2</v>
      </c>
      <c r="Q140" s="237">
        <f>ROUND(E140*P140,2)</f>
        <v>0.02</v>
      </c>
      <c r="R140" s="237" t="s">
        <v>279</v>
      </c>
      <c r="S140" s="237" t="s">
        <v>150</v>
      </c>
      <c r="T140" s="238" t="s">
        <v>151</v>
      </c>
      <c r="U140" s="221">
        <v>0.08</v>
      </c>
      <c r="V140" s="221">
        <f>ROUND(E140*U140,2)</f>
        <v>0.18</v>
      </c>
      <c r="W140" s="221"/>
      <c r="X140" s="221" t="s">
        <v>152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153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5" t="s">
        <v>1037</v>
      </c>
      <c r="D141" s="223"/>
      <c r="E141" s="224">
        <v>2.2400000000000002</v>
      </c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155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2">
        <v>33</v>
      </c>
      <c r="B142" s="233" t="s">
        <v>529</v>
      </c>
      <c r="C142" s="254" t="s">
        <v>530</v>
      </c>
      <c r="D142" s="234" t="s">
        <v>148</v>
      </c>
      <c r="E142" s="235">
        <v>2.21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1.507E-2</v>
      </c>
      <c r="Q142" s="237">
        <f>ROUND(E142*P142,2)</f>
        <v>0.03</v>
      </c>
      <c r="R142" s="237" t="s">
        <v>279</v>
      </c>
      <c r="S142" s="237" t="s">
        <v>150</v>
      </c>
      <c r="T142" s="238" t="s">
        <v>151</v>
      </c>
      <c r="U142" s="221">
        <v>0.11</v>
      </c>
      <c r="V142" s="221">
        <f>ROUND(E142*U142,2)</f>
        <v>0.24</v>
      </c>
      <c r="W142" s="221"/>
      <c r="X142" s="221" t="s">
        <v>152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5" t="s">
        <v>831</v>
      </c>
      <c r="D143" s="223"/>
      <c r="E143" s="224">
        <v>1.25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155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5" t="s">
        <v>1038</v>
      </c>
      <c r="D144" s="223"/>
      <c r="E144" s="224">
        <v>0.96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155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2">
        <v>34</v>
      </c>
      <c r="B145" s="233" t="s">
        <v>298</v>
      </c>
      <c r="C145" s="254" t="s">
        <v>299</v>
      </c>
      <c r="D145" s="234" t="s">
        <v>163</v>
      </c>
      <c r="E145" s="235">
        <v>9.0005000000000006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0.02</v>
      </c>
      <c r="Q145" s="237">
        <f>ROUND(E145*P145,2)</f>
        <v>0.18</v>
      </c>
      <c r="R145" s="237" t="s">
        <v>279</v>
      </c>
      <c r="S145" s="237" t="s">
        <v>150</v>
      </c>
      <c r="T145" s="238" t="s">
        <v>151</v>
      </c>
      <c r="U145" s="221">
        <v>0.13</v>
      </c>
      <c r="V145" s="221">
        <f>ROUND(E145*U145,2)</f>
        <v>1.17</v>
      </c>
      <c r="W145" s="221"/>
      <c r="X145" s="221" t="s">
        <v>152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5" t="s">
        <v>300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155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5" t="s">
        <v>1039</v>
      </c>
      <c r="D147" s="223"/>
      <c r="E147" s="224">
        <v>9.0005000000000006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155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3.75" outlineLevel="1" x14ac:dyDescent="0.2">
      <c r="A148" s="232">
        <v>35</v>
      </c>
      <c r="B148" s="233" t="s">
        <v>302</v>
      </c>
      <c r="C148" s="254" t="s">
        <v>303</v>
      </c>
      <c r="D148" s="234" t="s">
        <v>163</v>
      </c>
      <c r="E148" s="235">
        <v>3.3170000000000002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2.9000000000000001E-2</v>
      </c>
      <c r="Q148" s="237">
        <f>ROUND(E148*P148,2)</f>
        <v>0.1</v>
      </c>
      <c r="R148" s="237" t="s">
        <v>279</v>
      </c>
      <c r="S148" s="237" t="s">
        <v>150</v>
      </c>
      <c r="T148" s="238" t="s">
        <v>151</v>
      </c>
      <c r="U148" s="221">
        <v>0.1</v>
      </c>
      <c r="V148" s="221">
        <f>ROUND(E148*U148,2)</f>
        <v>0.33</v>
      </c>
      <c r="W148" s="221"/>
      <c r="X148" s="221" t="s">
        <v>152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5" t="s">
        <v>304</v>
      </c>
      <c r="D149" s="223"/>
      <c r="E149" s="224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155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5" t="s">
        <v>1018</v>
      </c>
      <c r="D150" s="223"/>
      <c r="E150" s="224">
        <v>3.3170000000000002</v>
      </c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155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33.75" outlineLevel="1" x14ac:dyDescent="0.2">
      <c r="A151" s="232">
        <v>36</v>
      </c>
      <c r="B151" s="233" t="s">
        <v>305</v>
      </c>
      <c r="C151" s="254" t="s">
        <v>306</v>
      </c>
      <c r="D151" s="234" t="s">
        <v>163</v>
      </c>
      <c r="E151" s="235">
        <v>59.96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0</v>
      </c>
      <c r="O151" s="237">
        <f>ROUND(E151*N151,2)</f>
        <v>0</v>
      </c>
      <c r="P151" s="237">
        <v>5.8999999999999997E-2</v>
      </c>
      <c r="Q151" s="237">
        <f>ROUND(E151*P151,2)</f>
        <v>3.54</v>
      </c>
      <c r="R151" s="237" t="s">
        <v>279</v>
      </c>
      <c r="S151" s="237" t="s">
        <v>150</v>
      </c>
      <c r="T151" s="238" t="s">
        <v>151</v>
      </c>
      <c r="U151" s="221">
        <v>0.2</v>
      </c>
      <c r="V151" s="221">
        <f>ROUND(E151*U151,2)</f>
        <v>11.99</v>
      </c>
      <c r="W151" s="221"/>
      <c r="X151" s="221" t="s">
        <v>152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5" t="s">
        <v>213</v>
      </c>
      <c r="D152" s="223"/>
      <c r="E152" s="224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155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5" t="s">
        <v>1019</v>
      </c>
      <c r="D153" s="223"/>
      <c r="E153" s="224">
        <v>59.96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155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33.75" outlineLevel="1" x14ac:dyDescent="0.2">
      <c r="A154" s="232">
        <v>37</v>
      </c>
      <c r="B154" s="233" t="s">
        <v>307</v>
      </c>
      <c r="C154" s="254" t="s">
        <v>308</v>
      </c>
      <c r="D154" s="234" t="s">
        <v>163</v>
      </c>
      <c r="E154" s="235">
        <v>76.14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5.8000000000000003E-2</v>
      </c>
      <c r="Q154" s="237">
        <f>ROUND(E154*P154,2)</f>
        <v>4.42</v>
      </c>
      <c r="R154" s="237" t="s">
        <v>279</v>
      </c>
      <c r="S154" s="237" t="s">
        <v>150</v>
      </c>
      <c r="T154" s="238" t="s">
        <v>151</v>
      </c>
      <c r="U154" s="221">
        <v>0.17</v>
      </c>
      <c r="V154" s="221">
        <f>ROUND(E154*U154,2)</f>
        <v>12.94</v>
      </c>
      <c r="W154" s="221"/>
      <c r="X154" s="221" t="s">
        <v>152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5" t="s">
        <v>1022</v>
      </c>
      <c r="D155" s="223"/>
      <c r="E155" s="224">
        <v>76.14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155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3.75" outlineLevel="1" x14ac:dyDescent="0.2">
      <c r="A156" s="232">
        <v>38</v>
      </c>
      <c r="B156" s="233" t="s">
        <v>309</v>
      </c>
      <c r="C156" s="254" t="s">
        <v>310</v>
      </c>
      <c r="D156" s="234" t="s">
        <v>163</v>
      </c>
      <c r="E156" s="235">
        <v>4.1900000000000004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0</v>
      </c>
      <c r="O156" s="237">
        <f>ROUND(E156*N156,2)</f>
        <v>0</v>
      </c>
      <c r="P156" s="237">
        <v>9.1999999999999998E-2</v>
      </c>
      <c r="Q156" s="237">
        <f>ROUND(E156*P156,2)</f>
        <v>0.39</v>
      </c>
      <c r="R156" s="237" t="s">
        <v>279</v>
      </c>
      <c r="S156" s="237" t="s">
        <v>150</v>
      </c>
      <c r="T156" s="238" t="s">
        <v>151</v>
      </c>
      <c r="U156" s="221">
        <v>0.26</v>
      </c>
      <c r="V156" s="221">
        <f>ROUND(E156*U156,2)</f>
        <v>1.0900000000000001</v>
      </c>
      <c r="W156" s="221"/>
      <c r="X156" s="221" t="s">
        <v>152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5" t="s">
        <v>1040</v>
      </c>
      <c r="D157" s="223"/>
      <c r="E157" s="224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5" t="s">
        <v>1021</v>
      </c>
      <c r="D158" s="223"/>
      <c r="E158" s="224">
        <v>1.8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155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5" t="s">
        <v>241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155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5" t="s">
        <v>311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155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5" t="s">
        <v>1041</v>
      </c>
      <c r="D161" s="223"/>
      <c r="E161" s="224">
        <v>2.39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155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6" t="s">
        <v>144</v>
      </c>
      <c r="B162" s="227" t="s">
        <v>89</v>
      </c>
      <c r="C162" s="253" t="s">
        <v>90</v>
      </c>
      <c r="D162" s="228"/>
      <c r="E162" s="229"/>
      <c r="F162" s="230"/>
      <c r="G162" s="230">
        <f>SUMIF(AG163:AG164,"&lt;&gt;NOR",G163:G164)</f>
        <v>0</v>
      </c>
      <c r="H162" s="230"/>
      <c r="I162" s="230">
        <f>SUM(I163:I164)</f>
        <v>0</v>
      </c>
      <c r="J162" s="230"/>
      <c r="K162" s="230">
        <f>SUM(K163:K164)</f>
        <v>0</v>
      </c>
      <c r="L162" s="230"/>
      <c r="M162" s="230">
        <f>SUM(M163:M164)</f>
        <v>0</v>
      </c>
      <c r="N162" s="230"/>
      <c r="O162" s="230">
        <f>SUM(O163:O164)</f>
        <v>0</v>
      </c>
      <c r="P162" s="230"/>
      <c r="Q162" s="230">
        <f>SUM(Q163:Q164)</f>
        <v>0</v>
      </c>
      <c r="R162" s="230"/>
      <c r="S162" s="230"/>
      <c r="T162" s="231"/>
      <c r="U162" s="225"/>
      <c r="V162" s="225">
        <f>SUM(V163:V164)</f>
        <v>23.6</v>
      </c>
      <c r="W162" s="225"/>
      <c r="X162" s="225"/>
      <c r="AG162" t="s">
        <v>145</v>
      </c>
    </row>
    <row r="163" spans="1:60" ht="33.75" outlineLevel="1" x14ac:dyDescent="0.2">
      <c r="A163" s="232">
        <v>39</v>
      </c>
      <c r="B163" s="233" t="s">
        <v>313</v>
      </c>
      <c r="C163" s="254" t="s">
        <v>314</v>
      </c>
      <c r="D163" s="234" t="s">
        <v>315</v>
      </c>
      <c r="E163" s="235">
        <v>12.62162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21</v>
      </c>
      <c r="M163" s="237">
        <f>G163*(1+L163/100)</f>
        <v>0</v>
      </c>
      <c r="N163" s="237">
        <v>0</v>
      </c>
      <c r="O163" s="237">
        <f>ROUND(E163*N163,2)</f>
        <v>0</v>
      </c>
      <c r="P163" s="237">
        <v>0</v>
      </c>
      <c r="Q163" s="237">
        <f>ROUND(E163*P163,2)</f>
        <v>0</v>
      </c>
      <c r="R163" s="237" t="s">
        <v>149</v>
      </c>
      <c r="S163" s="237" t="s">
        <v>150</v>
      </c>
      <c r="T163" s="238" t="s">
        <v>151</v>
      </c>
      <c r="U163" s="221">
        <v>1.87</v>
      </c>
      <c r="V163" s="221">
        <f>ROUND(E163*U163,2)</f>
        <v>23.6</v>
      </c>
      <c r="W163" s="221"/>
      <c r="X163" s="221" t="s">
        <v>316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6" t="s">
        <v>318</v>
      </c>
      <c r="D164" s="240"/>
      <c r="E164" s="240"/>
      <c r="F164" s="240"/>
      <c r="G164" s="240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6" t="s">
        <v>144</v>
      </c>
      <c r="B165" s="227" t="s">
        <v>97</v>
      </c>
      <c r="C165" s="253" t="s">
        <v>98</v>
      </c>
      <c r="D165" s="228"/>
      <c r="E165" s="229"/>
      <c r="F165" s="230"/>
      <c r="G165" s="230">
        <f>SUMIF(AG166:AG206,"&lt;&gt;NOR",G166:G206)</f>
        <v>0</v>
      </c>
      <c r="H165" s="230"/>
      <c r="I165" s="230">
        <f>SUM(I166:I206)</f>
        <v>0</v>
      </c>
      <c r="J165" s="230"/>
      <c r="K165" s="230">
        <f>SUM(K166:K206)</f>
        <v>0</v>
      </c>
      <c r="L165" s="230"/>
      <c r="M165" s="230">
        <f>SUM(M166:M206)</f>
        <v>0</v>
      </c>
      <c r="N165" s="230"/>
      <c r="O165" s="230">
        <f>SUM(O166:O206)</f>
        <v>0.13</v>
      </c>
      <c r="P165" s="230"/>
      <c r="Q165" s="230">
        <f>SUM(Q166:Q206)</f>
        <v>0.13999999999999999</v>
      </c>
      <c r="R165" s="230"/>
      <c r="S165" s="230"/>
      <c r="T165" s="231"/>
      <c r="U165" s="225"/>
      <c r="V165" s="225">
        <f>SUM(V166:V206)</f>
        <v>26.96</v>
      </c>
      <c r="W165" s="225"/>
      <c r="X165" s="225"/>
      <c r="AG165" t="s">
        <v>145</v>
      </c>
    </row>
    <row r="166" spans="1:60" outlineLevel="1" x14ac:dyDescent="0.2">
      <c r="A166" s="232">
        <v>40</v>
      </c>
      <c r="B166" s="233" t="s">
        <v>1042</v>
      </c>
      <c r="C166" s="254" t="s">
        <v>1043</v>
      </c>
      <c r="D166" s="234" t="s">
        <v>278</v>
      </c>
      <c r="E166" s="235">
        <v>1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0</v>
      </c>
      <c r="O166" s="237">
        <f>ROUND(E166*N166,2)</f>
        <v>0</v>
      </c>
      <c r="P166" s="237">
        <v>1.1000000000000001E-3</v>
      </c>
      <c r="Q166" s="237">
        <f>ROUND(E166*P166,2)</f>
        <v>0</v>
      </c>
      <c r="R166" s="237" t="s">
        <v>1044</v>
      </c>
      <c r="S166" s="237" t="s">
        <v>150</v>
      </c>
      <c r="T166" s="238" t="s">
        <v>151</v>
      </c>
      <c r="U166" s="221">
        <v>0.36</v>
      </c>
      <c r="V166" s="221">
        <f>ROUND(E166*U166,2)</f>
        <v>0.36</v>
      </c>
      <c r="W166" s="221"/>
      <c r="X166" s="221" t="s">
        <v>152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5" t="s">
        <v>1045</v>
      </c>
      <c r="D167" s="223"/>
      <c r="E167" s="224">
        <v>1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32">
        <v>41</v>
      </c>
      <c r="B168" s="233" t="s">
        <v>324</v>
      </c>
      <c r="C168" s="254" t="s">
        <v>325</v>
      </c>
      <c r="D168" s="234" t="s">
        <v>148</v>
      </c>
      <c r="E168" s="235">
        <v>16.649999999999999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1.33E-3</v>
      </c>
      <c r="O168" s="237">
        <f>ROUND(E168*N168,2)</f>
        <v>0.02</v>
      </c>
      <c r="P168" s="237">
        <v>0</v>
      </c>
      <c r="Q168" s="237">
        <f>ROUND(E168*P168,2)</f>
        <v>0</v>
      </c>
      <c r="R168" s="237" t="s">
        <v>321</v>
      </c>
      <c r="S168" s="237" t="s">
        <v>150</v>
      </c>
      <c r="T168" s="238" t="s">
        <v>151</v>
      </c>
      <c r="U168" s="221">
        <v>0.3</v>
      </c>
      <c r="V168" s="221">
        <f>ROUND(E168*U168,2)</f>
        <v>5</v>
      </c>
      <c r="W168" s="221"/>
      <c r="X168" s="221" t="s">
        <v>152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6" t="s">
        <v>322</v>
      </c>
      <c r="D169" s="240"/>
      <c r="E169" s="240"/>
      <c r="F169" s="240"/>
      <c r="G169" s="240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5" t="s">
        <v>1046</v>
      </c>
      <c r="D170" s="223"/>
      <c r="E170" s="224">
        <v>16.649999999999999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155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2">
        <v>42</v>
      </c>
      <c r="B171" s="233" t="s">
        <v>1047</v>
      </c>
      <c r="C171" s="254" t="s">
        <v>1048</v>
      </c>
      <c r="D171" s="234" t="s">
        <v>148</v>
      </c>
      <c r="E171" s="235">
        <v>12.36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21</v>
      </c>
      <c r="M171" s="237">
        <f>G171*(1+L171/100)</f>
        <v>0</v>
      </c>
      <c r="N171" s="237">
        <v>1.74E-3</v>
      </c>
      <c r="O171" s="237">
        <f>ROUND(E171*N171,2)</f>
        <v>0.02</v>
      </c>
      <c r="P171" s="237">
        <v>0</v>
      </c>
      <c r="Q171" s="237">
        <f>ROUND(E171*P171,2)</f>
        <v>0</v>
      </c>
      <c r="R171" s="237" t="s">
        <v>321</v>
      </c>
      <c r="S171" s="237" t="s">
        <v>150</v>
      </c>
      <c r="T171" s="238" t="s">
        <v>151</v>
      </c>
      <c r="U171" s="221">
        <v>0.3</v>
      </c>
      <c r="V171" s="221">
        <f>ROUND(E171*U171,2)</f>
        <v>3.71</v>
      </c>
      <c r="W171" s="221"/>
      <c r="X171" s="221" t="s">
        <v>152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6" t="s">
        <v>322</v>
      </c>
      <c r="D172" s="240"/>
      <c r="E172" s="240"/>
      <c r="F172" s="240"/>
      <c r="G172" s="240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5" t="s">
        <v>1049</v>
      </c>
      <c r="D173" s="223"/>
      <c r="E173" s="224">
        <v>12.36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155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32">
        <v>43</v>
      </c>
      <c r="B174" s="233" t="s">
        <v>328</v>
      </c>
      <c r="C174" s="254" t="s">
        <v>329</v>
      </c>
      <c r="D174" s="234" t="s">
        <v>148</v>
      </c>
      <c r="E174" s="235">
        <v>17.3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3.16E-3</v>
      </c>
      <c r="O174" s="237">
        <f>ROUND(E174*N174,2)</f>
        <v>0.05</v>
      </c>
      <c r="P174" s="237">
        <v>0</v>
      </c>
      <c r="Q174" s="237">
        <f>ROUND(E174*P174,2)</f>
        <v>0</v>
      </c>
      <c r="R174" s="237" t="s">
        <v>321</v>
      </c>
      <c r="S174" s="237" t="s">
        <v>150</v>
      </c>
      <c r="T174" s="238" t="s">
        <v>151</v>
      </c>
      <c r="U174" s="221">
        <v>0.56999999999999995</v>
      </c>
      <c r="V174" s="221">
        <f>ROUND(E174*U174,2)</f>
        <v>9.86</v>
      </c>
      <c r="W174" s="221"/>
      <c r="X174" s="221" t="s">
        <v>152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5" t="s">
        <v>330</v>
      </c>
      <c r="D175" s="223"/>
      <c r="E175" s="224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155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5" t="s">
        <v>1050</v>
      </c>
      <c r="D176" s="223"/>
      <c r="E176" s="224">
        <v>17.3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155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32">
        <v>44</v>
      </c>
      <c r="B177" s="233" t="s">
        <v>538</v>
      </c>
      <c r="C177" s="254" t="s">
        <v>539</v>
      </c>
      <c r="D177" s="234" t="s">
        <v>148</v>
      </c>
      <c r="E177" s="235">
        <v>8.5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21</v>
      </c>
      <c r="M177" s="237">
        <f>G177*(1+L177/100)</f>
        <v>0</v>
      </c>
      <c r="N177" s="237">
        <v>3.1700000000000001E-3</v>
      </c>
      <c r="O177" s="237">
        <f>ROUND(E177*N177,2)</f>
        <v>0.03</v>
      </c>
      <c r="P177" s="237">
        <v>0</v>
      </c>
      <c r="Q177" s="237">
        <f>ROUND(E177*P177,2)</f>
        <v>0</v>
      </c>
      <c r="R177" s="237" t="s">
        <v>321</v>
      </c>
      <c r="S177" s="237" t="s">
        <v>150</v>
      </c>
      <c r="T177" s="238" t="s">
        <v>151</v>
      </c>
      <c r="U177" s="221">
        <v>0.22</v>
      </c>
      <c r="V177" s="221">
        <f>ROUND(E177*U177,2)</f>
        <v>1.87</v>
      </c>
      <c r="W177" s="221"/>
      <c r="X177" s="221" t="s">
        <v>152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1" t="s">
        <v>540</v>
      </c>
      <c r="D178" s="251"/>
      <c r="E178" s="251"/>
      <c r="F178" s="251"/>
      <c r="G178" s="25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193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5" t="s">
        <v>330</v>
      </c>
      <c r="D179" s="223"/>
      <c r="E179" s="224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155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5" t="s">
        <v>1051</v>
      </c>
      <c r="D180" s="223"/>
      <c r="E180" s="224">
        <v>8.5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155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2">
        <v>45</v>
      </c>
      <c r="B181" s="233" t="s">
        <v>1052</v>
      </c>
      <c r="C181" s="254" t="s">
        <v>1053</v>
      </c>
      <c r="D181" s="234" t="s">
        <v>148</v>
      </c>
      <c r="E181" s="235">
        <v>0.96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7">
        <v>1.7099999999999999E-3</v>
      </c>
      <c r="O181" s="237">
        <f>ROUND(E181*N181,2)</f>
        <v>0</v>
      </c>
      <c r="P181" s="237">
        <v>0</v>
      </c>
      <c r="Q181" s="237">
        <f>ROUND(E181*P181,2)</f>
        <v>0</v>
      </c>
      <c r="R181" s="237" t="s">
        <v>321</v>
      </c>
      <c r="S181" s="237" t="s">
        <v>150</v>
      </c>
      <c r="T181" s="238" t="s">
        <v>151</v>
      </c>
      <c r="U181" s="221">
        <v>0.28000000000000003</v>
      </c>
      <c r="V181" s="221">
        <f>ROUND(E181*U181,2)</f>
        <v>0.27</v>
      </c>
      <c r="W181" s="221"/>
      <c r="X181" s="221" t="s">
        <v>152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153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6" t="s">
        <v>334</v>
      </c>
      <c r="D182" s="240"/>
      <c r="E182" s="240"/>
      <c r="F182" s="240"/>
      <c r="G182" s="240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7" t="s">
        <v>341</v>
      </c>
      <c r="D183" s="241"/>
      <c r="E183" s="241"/>
      <c r="F183" s="241"/>
      <c r="G183" s="24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193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5" t="s">
        <v>1054</v>
      </c>
      <c r="D184" s="223"/>
      <c r="E184" s="224">
        <v>0.96</v>
      </c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155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32">
        <v>46</v>
      </c>
      <c r="B185" s="233" t="s">
        <v>339</v>
      </c>
      <c r="C185" s="254" t="s">
        <v>340</v>
      </c>
      <c r="D185" s="234" t="s">
        <v>148</v>
      </c>
      <c r="E185" s="235">
        <v>4.01</v>
      </c>
      <c r="F185" s="236"/>
      <c r="G185" s="237">
        <f>ROUND(E185*F185,2)</f>
        <v>0</v>
      </c>
      <c r="H185" s="236"/>
      <c r="I185" s="237">
        <f>ROUND(E185*H185,2)</f>
        <v>0</v>
      </c>
      <c r="J185" s="236"/>
      <c r="K185" s="237">
        <f>ROUND(E185*J185,2)</f>
        <v>0</v>
      </c>
      <c r="L185" s="237">
        <v>21</v>
      </c>
      <c r="M185" s="237">
        <f>G185*(1+L185/100)</f>
        <v>0</v>
      </c>
      <c r="N185" s="237">
        <v>2.8900000000000002E-3</v>
      </c>
      <c r="O185" s="237">
        <f>ROUND(E185*N185,2)</f>
        <v>0.01</v>
      </c>
      <c r="P185" s="237">
        <v>0</v>
      </c>
      <c r="Q185" s="237">
        <f>ROUND(E185*P185,2)</f>
        <v>0</v>
      </c>
      <c r="R185" s="237" t="s">
        <v>321</v>
      </c>
      <c r="S185" s="237" t="s">
        <v>150</v>
      </c>
      <c r="T185" s="238" t="s">
        <v>151</v>
      </c>
      <c r="U185" s="221">
        <v>0.28999999999999998</v>
      </c>
      <c r="V185" s="221">
        <f>ROUND(E185*U185,2)</f>
        <v>1.1599999999999999</v>
      </c>
      <c r="W185" s="221"/>
      <c r="X185" s="221" t="s">
        <v>152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153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6" t="s">
        <v>334</v>
      </c>
      <c r="D186" s="240"/>
      <c r="E186" s="240"/>
      <c r="F186" s="240"/>
      <c r="G186" s="240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165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7" t="s">
        <v>341</v>
      </c>
      <c r="D187" s="241"/>
      <c r="E187" s="241"/>
      <c r="F187" s="241"/>
      <c r="G187" s="24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193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5" t="s">
        <v>1055</v>
      </c>
      <c r="D188" s="223"/>
      <c r="E188" s="224">
        <v>1.29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155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5" t="s">
        <v>1056</v>
      </c>
      <c r="D189" s="223"/>
      <c r="E189" s="224">
        <v>2.72</v>
      </c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155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2">
        <v>47</v>
      </c>
      <c r="B190" s="233" t="s">
        <v>343</v>
      </c>
      <c r="C190" s="254" t="s">
        <v>344</v>
      </c>
      <c r="D190" s="234" t="s">
        <v>148</v>
      </c>
      <c r="E190" s="235">
        <v>4.01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0</v>
      </c>
      <c r="O190" s="237">
        <f>ROUND(E190*N190,2)</f>
        <v>0</v>
      </c>
      <c r="P190" s="237">
        <v>2.8700000000000002E-3</v>
      </c>
      <c r="Q190" s="237">
        <f>ROUND(E190*P190,2)</f>
        <v>0.01</v>
      </c>
      <c r="R190" s="237" t="s">
        <v>321</v>
      </c>
      <c r="S190" s="237" t="s">
        <v>150</v>
      </c>
      <c r="T190" s="238" t="s">
        <v>151</v>
      </c>
      <c r="U190" s="221">
        <v>0.1</v>
      </c>
      <c r="V190" s="221">
        <f>ROUND(E190*U190,2)</f>
        <v>0.4</v>
      </c>
      <c r="W190" s="221"/>
      <c r="X190" s="221" t="s">
        <v>152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153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5" t="s">
        <v>1057</v>
      </c>
      <c r="D191" s="223"/>
      <c r="E191" s="224">
        <v>4.01</v>
      </c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155</v>
      </c>
      <c r="AH191" s="210">
        <v>5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5" t="s">
        <v>1058</v>
      </c>
      <c r="D192" s="223"/>
      <c r="E192" s="224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2">
        <v>48</v>
      </c>
      <c r="B193" s="233" t="s">
        <v>347</v>
      </c>
      <c r="C193" s="254" t="s">
        <v>348</v>
      </c>
      <c r="D193" s="234" t="s">
        <v>148</v>
      </c>
      <c r="E193" s="235">
        <v>0.96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1.3500000000000001E-3</v>
      </c>
      <c r="Q193" s="237">
        <f>ROUND(E193*P193,2)</f>
        <v>0</v>
      </c>
      <c r="R193" s="237" t="s">
        <v>321</v>
      </c>
      <c r="S193" s="237" t="s">
        <v>150</v>
      </c>
      <c r="T193" s="238" t="s">
        <v>151</v>
      </c>
      <c r="U193" s="221">
        <v>0.09</v>
      </c>
      <c r="V193" s="221">
        <f>ROUND(E193*U193,2)</f>
        <v>0.09</v>
      </c>
      <c r="W193" s="221"/>
      <c r="X193" s="221" t="s">
        <v>152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5" t="s">
        <v>1059</v>
      </c>
      <c r="D194" s="223"/>
      <c r="E194" s="224">
        <v>0.96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155</v>
      </c>
      <c r="AH194" s="210">
        <v>5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5" t="s">
        <v>1058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155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5" t="s">
        <v>1058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5" t="s">
        <v>1058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155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2">
        <v>49</v>
      </c>
      <c r="B198" s="233" t="s">
        <v>353</v>
      </c>
      <c r="C198" s="254" t="s">
        <v>354</v>
      </c>
      <c r="D198" s="234" t="s">
        <v>148</v>
      </c>
      <c r="E198" s="235">
        <v>29.01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1.75E-3</v>
      </c>
      <c r="Q198" s="237">
        <f>ROUND(E198*P198,2)</f>
        <v>0.05</v>
      </c>
      <c r="R198" s="237" t="s">
        <v>321</v>
      </c>
      <c r="S198" s="237" t="s">
        <v>150</v>
      </c>
      <c r="T198" s="238" t="s">
        <v>151</v>
      </c>
      <c r="U198" s="221">
        <v>8.0500000000000002E-2</v>
      </c>
      <c r="V198" s="221">
        <f>ROUND(E198*U198,2)</f>
        <v>2.34</v>
      </c>
      <c r="W198" s="221"/>
      <c r="X198" s="221" t="s">
        <v>152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153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5" t="s">
        <v>1060</v>
      </c>
      <c r="D199" s="223"/>
      <c r="E199" s="224">
        <v>16.649999999999999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155</v>
      </c>
      <c r="AH199" s="210">
        <v>5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5" t="s">
        <v>1061</v>
      </c>
      <c r="D200" s="223"/>
      <c r="E200" s="224">
        <v>12.36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155</v>
      </c>
      <c r="AH200" s="210">
        <v>5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2">
        <v>50</v>
      </c>
      <c r="B201" s="233" t="s">
        <v>356</v>
      </c>
      <c r="C201" s="254" t="s">
        <v>357</v>
      </c>
      <c r="D201" s="234" t="s">
        <v>148</v>
      </c>
      <c r="E201" s="235">
        <v>17.3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21</v>
      </c>
      <c r="M201" s="237">
        <f>G201*(1+L201/100)</f>
        <v>0</v>
      </c>
      <c r="N201" s="237">
        <v>0</v>
      </c>
      <c r="O201" s="237">
        <f>ROUND(E201*N201,2)</f>
        <v>0</v>
      </c>
      <c r="P201" s="237">
        <v>3.5599999999999998E-3</v>
      </c>
      <c r="Q201" s="237">
        <f>ROUND(E201*P201,2)</f>
        <v>0.06</v>
      </c>
      <c r="R201" s="237" t="s">
        <v>321</v>
      </c>
      <c r="S201" s="237" t="s">
        <v>150</v>
      </c>
      <c r="T201" s="238" t="s">
        <v>151</v>
      </c>
      <c r="U201" s="221">
        <v>8.0500000000000002E-2</v>
      </c>
      <c r="V201" s="221">
        <f>ROUND(E201*U201,2)</f>
        <v>1.39</v>
      </c>
      <c r="W201" s="221"/>
      <c r="X201" s="221" t="s">
        <v>152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153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5" t="s">
        <v>1062</v>
      </c>
      <c r="D202" s="223"/>
      <c r="E202" s="224">
        <v>17.3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155</v>
      </c>
      <c r="AH202" s="210">
        <v>5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2">
        <v>51</v>
      </c>
      <c r="B203" s="233" t="s">
        <v>887</v>
      </c>
      <c r="C203" s="254" t="s">
        <v>888</v>
      </c>
      <c r="D203" s="234" t="s">
        <v>148</v>
      </c>
      <c r="E203" s="235">
        <v>8.5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0</v>
      </c>
      <c r="O203" s="237">
        <f>ROUND(E203*N203,2)</f>
        <v>0</v>
      </c>
      <c r="P203" s="237">
        <v>2.2599999999999999E-3</v>
      </c>
      <c r="Q203" s="237">
        <f>ROUND(E203*P203,2)</f>
        <v>0.02</v>
      </c>
      <c r="R203" s="237" t="s">
        <v>321</v>
      </c>
      <c r="S203" s="237" t="s">
        <v>150</v>
      </c>
      <c r="T203" s="238" t="s">
        <v>151</v>
      </c>
      <c r="U203" s="221">
        <v>0.06</v>
      </c>
      <c r="V203" s="221">
        <f>ROUND(E203*U203,2)</f>
        <v>0.51</v>
      </c>
      <c r="W203" s="221"/>
      <c r="X203" s="221" t="s">
        <v>152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5" t="s">
        <v>1063</v>
      </c>
      <c r="D204" s="223"/>
      <c r="E204" s="224">
        <v>8.5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155</v>
      </c>
      <c r="AH204" s="210">
        <v>5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>
        <v>52</v>
      </c>
      <c r="B205" s="218" t="s">
        <v>359</v>
      </c>
      <c r="C205" s="258" t="s">
        <v>360</v>
      </c>
      <c r="D205" s="219" t="s">
        <v>0</v>
      </c>
      <c r="E205" s="242"/>
      <c r="F205" s="222"/>
      <c r="G205" s="221">
        <f>ROUND(E205*F205,2)</f>
        <v>0</v>
      </c>
      <c r="H205" s="222"/>
      <c r="I205" s="221">
        <f>ROUND(E205*H205,2)</f>
        <v>0</v>
      </c>
      <c r="J205" s="222"/>
      <c r="K205" s="221">
        <f>ROUND(E205*J205,2)</f>
        <v>0</v>
      </c>
      <c r="L205" s="221">
        <v>21</v>
      </c>
      <c r="M205" s="221">
        <f>G205*(1+L205/100)</f>
        <v>0</v>
      </c>
      <c r="N205" s="221">
        <v>0</v>
      </c>
      <c r="O205" s="221">
        <f>ROUND(E205*N205,2)</f>
        <v>0</v>
      </c>
      <c r="P205" s="221">
        <v>0</v>
      </c>
      <c r="Q205" s="221">
        <f>ROUND(E205*P205,2)</f>
        <v>0</v>
      </c>
      <c r="R205" s="221" t="s">
        <v>321</v>
      </c>
      <c r="S205" s="221" t="s">
        <v>150</v>
      </c>
      <c r="T205" s="221" t="s">
        <v>151</v>
      </c>
      <c r="U205" s="221">
        <v>0</v>
      </c>
      <c r="V205" s="221">
        <f>ROUND(E205*U205,2)</f>
        <v>0</v>
      </c>
      <c r="W205" s="221"/>
      <c r="X205" s="221" t="s">
        <v>316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9" t="s">
        <v>361</v>
      </c>
      <c r="D206" s="243"/>
      <c r="E206" s="243"/>
      <c r="F206" s="243"/>
      <c r="G206" s="243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165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6" t="s">
        <v>144</v>
      </c>
      <c r="B207" s="227" t="s">
        <v>101</v>
      </c>
      <c r="C207" s="253" t="s">
        <v>102</v>
      </c>
      <c r="D207" s="228"/>
      <c r="E207" s="229"/>
      <c r="F207" s="230"/>
      <c r="G207" s="230">
        <f>SUMIF(AG208:AG216,"&lt;&gt;NOR",G208:G216)</f>
        <v>0</v>
      </c>
      <c r="H207" s="230"/>
      <c r="I207" s="230">
        <f>SUM(I208:I216)</f>
        <v>0</v>
      </c>
      <c r="J207" s="230"/>
      <c r="K207" s="230">
        <f>SUM(K208:K216)</f>
        <v>0</v>
      </c>
      <c r="L207" s="230"/>
      <c r="M207" s="230">
        <f>SUM(M208:M216)</f>
        <v>0</v>
      </c>
      <c r="N207" s="230"/>
      <c r="O207" s="230">
        <f>SUM(O208:O216)</f>
        <v>0</v>
      </c>
      <c r="P207" s="230"/>
      <c r="Q207" s="230">
        <f>SUM(Q208:Q216)</f>
        <v>0</v>
      </c>
      <c r="R207" s="230"/>
      <c r="S207" s="230"/>
      <c r="T207" s="231"/>
      <c r="U207" s="225"/>
      <c r="V207" s="225">
        <f>SUM(V208:V216)</f>
        <v>0</v>
      </c>
      <c r="W207" s="225"/>
      <c r="X207" s="225"/>
      <c r="AG207" t="s">
        <v>145</v>
      </c>
    </row>
    <row r="208" spans="1:60" ht="22.5" outlineLevel="1" x14ac:dyDescent="0.2">
      <c r="A208" s="232">
        <v>53</v>
      </c>
      <c r="B208" s="233" t="s">
        <v>893</v>
      </c>
      <c r="C208" s="254" t="s">
        <v>894</v>
      </c>
      <c r="D208" s="234" t="s">
        <v>368</v>
      </c>
      <c r="E208" s="235">
        <v>1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0</v>
      </c>
      <c r="O208" s="237">
        <f>ROUND(E208*N208,2)</f>
        <v>0</v>
      </c>
      <c r="P208" s="237">
        <v>0</v>
      </c>
      <c r="Q208" s="237">
        <f>ROUND(E208*P208,2)</f>
        <v>0</v>
      </c>
      <c r="R208" s="237"/>
      <c r="S208" s="237" t="s">
        <v>230</v>
      </c>
      <c r="T208" s="238" t="s">
        <v>231</v>
      </c>
      <c r="U208" s="221">
        <v>0</v>
      </c>
      <c r="V208" s="221">
        <f>ROUND(E208*U208,2)</f>
        <v>0</v>
      </c>
      <c r="W208" s="221"/>
      <c r="X208" s="221" t="s">
        <v>152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153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5" t="s">
        <v>892</v>
      </c>
      <c r="D209" s="223"/>
      <c r="E209" s="224">
        <v>1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155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2">
        <v>54</v>
      </c>
      <c r="B210" s="233" t="s">
        <v>1064</v>
      </c>
      <c r="C210" s="254" t="s">
        <v>1065</v>
      </c>
      <c r="D210" s="234" t="s">
        <v>368</v>
      </c>
      <c r="E210" s="235">
        <v>1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7">
        <v>0</v>
      </c>
      <c r="O210" s="237">
        <f>ROUND(E210*N210,2)</f>
        <v>0</v>
      </c>
      <c r="P210" s="237">
        <v>0</v>
      </c>
      <c r="Q210" s="237">
        <f>ROUND(E210*P210,2)</f>
        <v>0</v>
      </c>
      <c r="R210" s="237"/>
      <c r="S210" s="237" t="s">
        <v>230</v>
      </c>
      <c r="T210" s="238" t="s">
        <v>231</v>
      </c>
      <c r="U210" s="221">
        <v>0</v>
      </c>
      <c r="V210" s="221">
        <f>ROUND(E210*U210,2)</f>
        <v>0</v>
      </c>
      <c r="W210" s="221"/>
      <c r="X210" s="221" t="s">
        <v>152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153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5" t="s">
        <v>892</v>
      </c>
      <c r="D211" s="223"/>
      <c r="E211" s="224">
        <v>1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155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32">
        <v>55</v>
      </c>
      <c r="B212" s="233" t="s">
        <v>1066</v>
      </c>
      <c r="C212" s="254" t="s">
        <v>1067</v>
      </c>
      <c r="D212" s="234" t="s">
        <v>368</v>
      </c>
      <c r="E212" s="235">
        <v>2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7"/>
      <c r="S212" s="237" t="s">
        <v>230</v>
      </c>
      <c r="T212" s="238" t="s">
        <v>231</v>
      </c>
      <c r="U212" s="221">
        <v>0</v>
      </c>
      <c r="V212" s="221">
        <f>ROUND(E212*U212,2)</f>
        <v>0</v>
      </c>
      <c r="W212" s="221"/>
      <c r="X212" s="221" t="s">
        <v>152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5" t="s">
        <v>384</v>
      </c>
      <c r="D213" s="223"/>
      <c r="E213" s="224">
        <v>1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155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5" t="s">
        <v>899</v>
      </c>
      <c r="D214" s="223"/>
      <c r="E214" s="224">
        <v>1</v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155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2">
        <v>56</v>
      </c>
      <c r="B215" s="233" t="s">
        <v>1068</v>
      </c>
      <c r="C215" s="254" t="s">
        <v>1069</v>
      </c>
      <c r="D215" s="234" t="s">
        <v>368</v>
      </c>
      <c r="E215" s="235">
        <v>1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0</v>
      </c>
      <c r="O215" s="237">
        <f>ROUND(E215*N215,2)</f>
        <v>0</v>
      </c>
      <c r="P215" s="237">
        <v>0</v>
      </c>
      <c r="Q215" s="237">
        <f>ROUND(E215*P215,2)</f>
        <v>0</v>
      </c>
      <c r="R215" s="237"/>
      <c r="S215" s="237" t="s">
        <v>230</v>
      </c>
      <c r="T215" s="238" t="s">
        <v>231</v>
      </c>
      <c r="U215" s="221">
        <v>0</v>
      </c>
      <c r="V215" s="221">
        <f>ROUND(E215*U215,2)</f>
        <v>0</v>
      </c>
      <c r="W215" s="221"/>
      <c r="X215" s="221" t="s">
        <v>152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5" t="s">
        <v>892</v>
      </c>
      <c r="D216" s="223"/>
      <c r="E216" s="224">
        <v>1</v>
      </c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6" t="s">
        <v>144</v>
      </c>
      <c r="B217" s="227" t="s">
        <v>103</v>
      </c>
      <c r="C217" s="253" t="s">
        <v>104</v>
      </c>
      <c r="D217" s="228"/>
      <c r="E217" s="229"/>
      <c r="F217" s="230"/>
      <c r="G217" s="230">
        <f>SUMIF(AG218:AG226,"&lt;&gt;NOR",G218:G226)</f>
        <v>0</v>
      </c>
      <c r="H217" s="230"/>
      <c r="I217" s="230">
        <f>SUM(I218:I226)</f>
        <v>0</v>
      </c>
      <c r="J217" s="230"/>
      <c r="K217" s="230">
        <f>SUM(K218:K226)</f>
        <v>0</v>
      </c>
      <c r="L217" s="230"/>
      <c r="M217" s="230">
        <f>SUM(M218:M226)</f>
        <v>0</v>
      </c>
      <c r="N217" s="230"/>
      <c r="O217" s="230">
        <f>SUM(O218:O226)</f>
        <v>7.0000000000000007E-2</v>
      </c>
      <c r="P217" s="230"/>
      <c r="Q217" s="230">
        <f>SUM(Q218:Q226)</f>
        <v>0</v>
      </c>
      <c r="R217" s="230"/>
      <c r="S217" s="230"/>
      <c r="T217" s="231"/>
      <c r="U217" s="225"/>
      <c r="V217" s="225">
        <f>SUM(V218:V226)</f>
        <v>15.649999999999999</v>
      </c>
      <c r="W217" s="225"/>
      <c r="X217" s="225"/>
      <c r="AG217" t="s">
        <v>145</v>
      </c>
    </row>
    <row r="218" spans="1:60" outlineLevel="1" x14ac:dyDescent="0.2">
      <c r="A218" s="232">
        <v>57</v>
      </c>
      <c r="B218" s="233" t="s">
        <v>565</v>
      </c>
      <c r="C218" s="254" t="s">
        <v>566</v>
      </c>
      <c r="D218" s="234" t="s">
        <v>163</v>
      </c>
      <c r="E218" s="235">
        <v>1.875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7">
        <v>0</v>
      </c>
      <c r="O218" s="237">
        <f>ROUND(E218*N218,2)</f>
        <v>0</v>
      </c>
      <c r="P218" s="237">
        <v>0</v>
      </c>
      <c r="Q218" s="237">
        <f>ROUND(E218*P218,2)</f>
        <v>0</v>
      </c>
      <c r="R218" s="237" t="s">
        <v>567</v>
      </c>
      <c r="S218" s="237" t="s">
        <v>150</v>
      </c>
      <c r="T218" s="238" t="s">
        <v>151</v>
      </c>
      <c r="U218" s="221">
        <v>0.68</v>
      </c>
      <c r="V218" s="221">
        <f>ROUND(E218*U218,2)</f>
        <v>1.28</v>
      </c>
      <c r="W218" s="221"/>
      <c r="X218" s="221" t="s">
        <v>152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5" t="s">
        <v>923</v>
      </c>
      <c r="D219" s="223"/>
      <c r="E219" s="224">
        <v>1.875</v>
      </c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155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2">
        <v>58</v>
      </c>
      <c r="B220" s="233" t="s">
        <v>924</v>
      </c>
      <c r="C220" s="254" t="s">
        <v>925</v>
      </c>
      <c r="D220" s="234" t="s">
        <v>571</v>
      </c>
      <c r="E220" s="235">
        <v>65.311999999999998</v>
      </c>
      <c r="F220" s="236"/>
      <c r="G220" s="237">
        <f>ROUND(E220*F220,2)</f>
        <v>0</v>
      </c>
      <c r="H220" s="236"/>
      <c r="I220" s="237">
        <f>ROUND(E220*H220,2)</f>
        <v>0</v>
      </c>
      <c r="J220" s="236"/>
      <c r="K220" s="237">
        <f>ROUND(E220*J220,2)</f>
        <v>0</v>
      </c>
      <c r="L220" s="237">
        <v>21</v>
      </c>
      <c r="M220" s="237">
        <f>G220*(1+L220/100)</f>
        <v>0</v>
      </c>
      <c r="N220" s="237">
        <v>6.0000000000000002E-5</v>
      </c>
      <c r="O220" s="237">
        <f>ROUND(E220*N220,2)</f>
        <v>0</v>
      </c>
      <c r="P220" s="237">
        <v>0</v>
      </c>
      <c r="Q220" s="237">
        <f>ROUND(E220*P220,2)</f>
        <v>0</v>
      </c>
      <c r="R220" s="237" t="s">
        <v>567</v>
      </c>
      <c r="S220" s="237" t="s">
        <v>150</v>
      </c>
      <c r="T220" s="238" t="s">
        <v>151</v>
      </c>
      <c r="U220" s="221">
        <v>0.22</v>
      </c>
      <c r="V220" s="221">
        <f>ROUND(E220*U220,2)</f>
        <v>14.37</v>
      </c>
      <c r="W220" s="221"/>
      <c r="X220" s="221" t="s">
        <v>152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153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5" t="s">
        <v>572</v>
      </c>
      <c r="D221" s="223"/>
      <c r="E221" s="224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155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5" t="s">
        <v>927</v>
      </c>
      <c r="D222" s="223"/>
      <c r="E222" s="224">
        <v>65.311999999999998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2">
        <v>59</v>
      </c>
      <c r="B223" s="233" t="s">
        <v>574</v>
      </c>
      <c r="C223" s="254" t="s">
        <v>575</v>
      </c>
      <c r="D223" s="234" t="s">
        <v>315</v>
      </c>
      <c r="E223" s="235">
        <v>6.5310000000000007E-2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7">
        <v>1</v>
      </c>
      <c r="O223" s="237">
        <f>ROUND(E223*N223,2)</f>
        <v>7.0000000000000007E-2</v>
      </c>
      <c r="P223" s="237">
        <v>0</v>
      </c>
      <c r="Q223" s="237">
        <f>ROUND(E223*P223,2)</f>
        <v>0</v>
      </c>
      <c r="R223" s="237" t="s">
        <v>576</v>
      </c>
      <c r="S223" s="237" t="s">
        <v>150</v>
      </c>
      <c r="T223" s="238" t="s">
        <v>151</v>
      </c>
      <c r="U223" s="221">
        <v>0</v>
      </c>
      <c r="V223" s="221">
        <f>ROUND(E223*U223,2)</f>
        <v>0</v>
      </c>
      <c r="W223" s="221"/>
      <c r="X223" s="221" t="s">
        <v>577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578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55" t="s">
        <v>1070</v>
      </c>
      <c r="D224" s="223"/>
      <c r="E224" s="224">
        <v>6.5310000000000007E-2</v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155</v>
      </c>
      <c r="AH224" s="210">
        <v>5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>
        <v>60</v>
      </c>
      <c r="B225" s="218" t="s">
        <v>580</v>
      </c>
      <c r="C225" s="258" t="s">
        <v>581</v>
      </c>
      <c r="D225" s="219" t="s">
        <v>0</v>
      </c>
      <c r="E225" s="242"/>
      <c r="F225" s="222"/>
      <c r="G225" s="221">
        <f>ROUND(E225*F225,2)</f>
        <v>0</v>
      </c>
      <c r="H225" s="222"/>
      <c r="I225" s="221">
        <f>ROUND(E225*H225,2)</f>
        <v>0</v>
      </c>
      <c r="J225" s="222"/>
      <c r="K225" s="221">
        <f>ROUND(E225*J225,2)</f>
        <v>0</v>
      </c>
      <c r="L225" s="221">
        <v>21</v>
      </c>
      <c r="M225" s="221">
        <f>G225*(1+L225/100)</f>
        <v>0</v>
      </c>
      <c r="N225" s="221">
        <v>0</v>
      </c>
      <c r="O225" s="221">
        <f>ROUND(E225*N225,2)</f>
        <v>0</v>
      </c>
      <c r="P225" s="221">
        <v>0</v>
      </c>
      <c r="Q225" s="221">
        <f>ROUND(E225*P225,2)</f>
        <v>0</v>
      </c>
      <c r="R225" s="221" t="s">
        <v>567</v>
      </c>
      <c r="S225" s="221" t="s">
        <v>150</v>
      </c>
      <c r="T225" s="221" t="s">
        <v>151</v>
      </c>
      <c r="U225" s="221">
        <v>0</v>
      </c>
      <c r="V225" s="221">
        <f>ROUND(E225*U225,2)</f>
        <v>0</v>
      </c>
      <c r="W225" s="221"/>
      <c r="X225" s="221" t="s">
        <v>316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317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9" t="s">
        <v>361</v>
      </c>
      <c r="D226" s="243"/>
      <c r="E226" s="243"/>
      <c r="F226" s="243"/>
      <c r="G226" s="243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165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26" t="s">
        <v>144</v>
      </c>
      <c r="B227" s="227" t="s">
        <v>107</v>
      </c>
      <c r="C227" s="253" t="s">
        <v>108</v>
      </c>
      <c r="D227" s="228"/>
      <c r="E227" s="229"/>
      <c r="F227" s="230"/>
      <c r="G227" s="230">
        <f>SUMIF(AG228:AG237,"&lt;&gt;NOR",G228:G237)</f>
        <v>0</v>
      </c>
      <c r="H227" s="230"/>
      <c r="I227" s="230">
        <f>SUM(I228:I237)</f>
        <v>0</v>
      </c>
      <c r="J227" s="230"/>
      <c r="K227" s="230">
        <f>SUM(K228:K237)</f>
        <v>0</v>
      </c>
      <c r="L227" s="230"/>
      <c r="M227" s="230">
        <f>SUM(M228:M237)</f>
        <v>0</v>
      </c>
      <c r="N227" s="230"/>
      <c r="O227" s="230">
        <f>SUM(O228:O237)</f>
        <v>0</v>
      </c>
      <c r="P227" s="230"/>
      <c r="Q227" s="230">
        <f>SUM(Q228:Q237)</f>
        <v>0</v>
      </c>
      <c r="R227" s="230"/>
      <c r="S227" s="230"/>
      <c r="T227" s="231"/>
      <c r="U227" s="225"/>
      <c r="V227" s="225">
        <f>SUM(V228:V237)</f>
        <v>3.4699999999999998</v>
      </c>
      <c r="W227" s="225"/>
      <c r="X227" s="225"/>
      <c r="AG227" t="s">
        <v>145</v>
      </c>
    </row>
    <row r="228" spans="1:60" ht="22.5" outlineLevel="1" x14ac:dyDescent="0.2">
      <c r="A228" s="232">
        <v>61</v>
      </c>
      <c r="B228" s="233" t="s">
        <v>385</v>
      </c>
      <c r="C228" s="254" t="s">
        <v>386</v>
      </c>
      <c r="D228" s="234" t="s">
        <v>163</v>
      </c>
      <c r="E228" s="235">
        <v>5.43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3.1E-4</v>
      </c>
      <c r="O228" s="237">
        <f>ROUND(E228*N228,2)</f>
        <v>0</v>
      </c>
      <c r="P228" s="237">
        <v>0</v>
      </c>
      <c r="Q228" s="237">
        <f>ROUND(E228*P228,2)</f>
        <v>0</v>
      </c>
      <c r="R228" s="237" t="s">
        <v>387</v>
      </c>
      <c r="S228" s="237" t="s">
        <v>150</v>
      </c>
      <c r="T228" s="238" t="s">
        <v>151</v>
      </c>
      <c r="U228" s="221">
        <v>0.37</v>
      </c>
      <c r="V228" s="221">
        <f>ROUND(E228*U228,2)</f>
        <v>2.0099999999999998</v>
      </c>
      <c r="W228" s="221"/>
      <c r="X228" s="221" t="s">
        <v>152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153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5" t="s">
        <v>1071</v>
      </c>
      <c r="D229" s="223"/>
      <c r="E229" s="224">
        <v>5.43</v>
      </c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155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32">
        <v>62</v>
      </c>
      <c r="B230" s="233" t="s">
        <v>391</v>
      </c>
      <c r="C230" s="254" t="s">
        <v>392</v>
      </c>
      <c r="D230" s="234" t="s">
        <v>163</v>
      </c>
      <c r="E230" s="235">
        <v>7.3049999999999997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7">
        <v>4.2000000000000002E-4</v>
      </c>
      <c r="O230" s="237">
        <f>ROUND(E230*N230,2)</f>
        <v>0</v>
      </c>
      <c r="P230" s="237">
        <v>0</v>
      </c>
      <c r="Q230" s="237">
        <f>ROUND(E230*P230,2)</f>
        <v>0</v>
      </c>
      <c r="R230" s="237" t="s">
        <v>387</v>
      </c>
      <c r="S230" s="237" t="s">
        <v>150</v>
      </c>
      <c r="T230" s="238" t="s">
        <v>151</v>
      </c>
      <c r="U230" s="221">
        <v>0.2</v>
      </c>
      <c r="V230" s="221">
        <f>ROUND(E230*U230,2)</f>
        <v>1.46</v>
      </c>
      <c r="W230" s="221"/>
      <c r="X230" s="221" t="s">
        <v>152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153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6" t="s">
        <v>393</v>
      </c>
      <c r="D231" s="240"/>
      <c r="E231" s="240"/>
      <c r="F231" s="240"/>
      <c r="G231" s="240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165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5" t="s">
        <v>394</v>
      </c>
      <c r="D232" s="223"/>
      <c r="E232" s="224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155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5" t="s">
        <v>395</v>
      </c>
      <c r="D233" s="223"/>
      <c r="E233" s="224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155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5" t="s">
        <v>1072</v>
      </c>
      <c r="D234" s="223"/>
      <c r="E234" s="224">
        <v>5.43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155</v>
      </c>
      <c r="AH234" s="210">
        <v>5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5" t="s">
        <v>241</v>
      </c>
      <c r="D235" s="223"/>
      <c r="E235" s="224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155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55" t="s">
        <v>958</v>
      </c>
      <c r="D236" s="223"/>
      <c r="E236" s="224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155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5" t="s">
        <v>1073</v>
      </c>
      <c r="D237" s="223"/>
      <c r="E237" s="224">
        <v>1.875</v>
      </c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155</v>
      </c>
      <c r="AH237" s="210">
        <v>5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">
      <c r="A238" s="226" t="s">
        <v>144</v>
      </c>
      <c r="B238" s="227" t="s">
        <v>109</v>
      </c>
      <c r="C238" s="253" t="s">
        <v>110</v>
      </c>
      <c r="D238" s="228"/>
      <c r="E238" s="229"/>
      <c r="F238" s="230"/>
      <c r="G238" s="230">
        <f>SUMIF(AG239:AG247,"&lt;&gt;NOR",G239:G247)</f>
        <v>0</v>
      </c>
      <c r="H238" s="230"/>
      <c r="I238" s="230">
        <f>SUM(I239:I247)</f>
        <v>0</v>
      </c>
      <c r="J238" s="230"/>
      <c r="K238" s="230">
        <f>SUM(K239:K247)</f>
        <v>0</v>
      </c>
      <c r="L238" s="230"/>
      <c r="M238" s="230">
        <f>SUM(M239:M247)</f>
        <v>0</v>
      </c>
      <c r="N238" s="230"/>
      <c r="O238" s="230">
        <f>SUM(O239:O247)</f>
        <v>0</v>
      </c>
      <c r="P238" s="230"/>
      <c r="Q238" s="230">
        <f>SUM(Q239:Q247)</f>
        <v>0</v>
      </c>
      <c r="R238" s="230"/>
      <c r="S238" s="230"/>
      <c r="T238" s="231"/>
      <c r="U238" s="225"/>
      <c r="V238" s="225">
        <f>SUM(V239:V247)</f>
        <v>1.4900000000000002</v>
      </c>
      <c r="W238" s="225"/>
      <c r="X238" s="225"/>
      <c r="AG238" t="s">
        <v>145</v>
      </c>
    </row>
    <row r="239" spans="1:60" outlineLevel="1" x14ac:dyDescent="0.2">
      <c r="A239" s="232">
        <v>63</v>
      </c>
      <c r="B239" s="233" t="s">
        <v>397</v>
      </c>
      <c r="C239" s="254" t="s">
        <v>398</v>
      </c>
      <c r="D239" s="234" t="s">
        <v>163</v>
      </c>
      <c r="E239" s="235">
        <v>4.5002500000000003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0</v>
      </c>
      <c r="O239" s="237">
        <f>ROUND(E239*N239,2)</f>
        <v>0</v>
      </c>
      <c r="P239" s="237">
        <v>0</v>
      </c>
      <c r="Q239" s="237">
        <f>ROUND(E239*P239,2)</f>
        <v>0</v>
      </c>
      <c r="R239" s="237" t="s">
        <v>399</v>
      </c>
      <c r="S239" s="237" t="s">
        <v>150</v>
      </c>
      <c r="T239" s="238" t="s">
        <v>151</v>
      </c>
      <c r="U239" s="221">
        <v>7.0000000000000007E-2</v>
      </c>
      <c r="V239" s="221">
        <f>ROUND(E239*U239,2)</f>
        <v>0.32</v>
      </c>
      <c r="W239" s="221"/>
      <c r="X239" s="221" t="s">
        <v>152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153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5" t="s">
        <v>221</v>
      </c>
      <c r="D240" s="223"/>
      <c r="E240" s="224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155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5" t="s">
        <v>1074</v>
      </c>
      <c r="D241" s="223"/>
      <c r="E241" s="224">
        <v>4.5002500000000003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155</v>
      </c>
      <c r="AH241" s="210">
        <v>5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2">
        <v>64</v>
      </c>
      <c r="B242" s="233" t="s">
        <v>401</v>
      </c>
      <c r="C242" s="254" t="s">
        <v>402</v>
      </c>
      <c r="D242" s="234" t="s">
        <v>163</v>
      </c>
      <c r="E242" s="235">
        <v>9.0005000000000006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6.9999999999999994E-5</v>
      </c>
      <c r="O242" s="237">
        <f>ROUND(E242*N242,2)</f>
        <v>0</v>
      </c>
      <c r="P242" s="237">
        <v>0</v>
      </c>
      <c r="Q242" s="237">
        <f>ROUND(E242*P242,2)</f>
        <v>0</v>
      </c>
      <c r="R242" s="237" t="s">
        <v>399</v>
      </c>
      <c r="S242" s="237" t="s">
        <v>150</v>
      </c>
      <c r="T242" s="238" t="s">
        <v>151</v>
      </c>
      <c r="U242" s="221">
        <v>0.03</v>
      </c>
      <c r="V242" s="221">
        <f>ROUND(E242*U242,2)</f>
        <v>0.27</v>
      </c>
      <c r="W242" s="221"/>
      <c r="X242" s="221" t="s">
        <v>152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153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5" t="s">
        <v>300</v>
      </c>
      <c r="D243" s="223"/>
      <c r="E243" s="224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155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5" t="s">
        <v>1039</v>
      </c>
      <c r="D244" s="223"/>
      <c r="E244" s="224">
        <v>9.0005000000000006</v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155</v>
      </c>
      <c r="AH244" s="210">
        <v>5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2">
        <v>65</v>
      </c>
      <c r="B245" s="233" t="s">
        <v>403</v>
      </c>
      <c r="C245" s="254" t="s">
        <v>404</v>
      </c>
      <c r="D245" s="234" t="s">
        <v>163</v>
      </c>
      <c r="E245" s="235">
        <v>9.0005000000000006</v>
      </c>
      <c r="F245" s="236"/>
      <c r="G245" s="237">
        <f>ROUND(E245*F245,2)</f>
        <v>0</v>
      </c>
      <c r="H245" s="236"/>
      <c r="I245" s="237">
        <f>ROUND(E245*H245,2)</f>
        <v>0</v>
      </c>
      <c r="J245" s="236"/>
      <c r="K245" s="237">
        <f>ROUND(E245*J245,2)</f>
        <v>0</v>
      </c>
      <c r="L245" s="237">
        <v>21</v>
      </c>
      <c r="M245" s="237">
        <f>G245*(1+L245/100)</f>
        <v>0</v>
      </c>
      <c r="N245" s="237">
        <v>2.9E-4</v>
      </c>
      <c r="O245" s="237">
        <f>ROUND(E245*N245,2)</f>
        <v>0</v>
      </c>
      <c r="P245" s="237">
        <v>0</v>
      </c>
      <c r="Q245" s="237">
        <f>ROUND(E245*P245,2)</f>
        <v>0</v>
      </c>
      <c r="R245" s="237" t="s">
        <v>399</v>
      </c>
      <c r="S245" s="237" t="s">
        <v>150</v>
      </c>
      <c r="T245" s="238" t="s">
        <v>151</v>
      </c>
      <c r="U245" s="221">
        <v>0.1</v>
      </c>
      <c r="V245" s="221">
        <f>ROUND(E245*U245,2)</f>
        <v>0.9</v>
      </c>
      <c r="W245" s="221"/>
      <c r="X245" s="221" t="s">
        <v>152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153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5" t="s">
        <v>300</v>
      </c>
      <c r="D246" s="223"/>
      <c r="E246" s="224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155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5" t="s">
        <v>1039</v>
      </c>
      <c r="D247" s="223"/>
      <c r="E247" s="224">
        <v>9.0005000000000006</v>
      </c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155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26" t="s">
        <v>144</v>
      </c>
      <c r="B248" s="227" t="s">
        <v>111</v>
      </c>
      <c r="C248" s="253" t="s">
        <v>112</v>
      </c>
      <c r="D248" s="228"/>
      <c r="E248" s="229"/>
      <c r="F248" s="230"/>
      <c r="G248" s="230">
        <f>SUMIF(AG249:AG276,"&lt;&gt;NOR",G249:G276)</f>
        <v>0</v>
      </c>
      <c r="H248" s="230"/>
      <c r="I248" s="230">
        <f>SUM(I249:I276)</f>
        <v>0</v>
      </c>
      <c r="J248" s="230"/>
      <c r="K248" s="230">
        <f>SUM(K249:K276)</f>
        <v>0</v>
      </c>
      <c r="L248" s="230"/>
      <c r="M248" s="230">
        <f>SUM(M249:M276)</f>
        <v>0</v>
      </c>
      <c r="N248" s="230"/>
      <c r="O248" s="230">
        <f>SUM(O249:O276)</f>
        <v>0.01</v>
      </c>
      <c r="P248" s="230"/>
      <c r="Q248" s="230">
        <f>SUM(Q249:Q276)</f>
        <v>0</v>
      </c>
      <c r="R248" s="230"/>
      <c r="S248" s="230"/>
      <c r="T248" s="231"/>
      <c r="U248" s="225"/>
      <c r="V248" s="225">
        <f>SUM(V249:V276)</f>
        <v>33.049999999999997</v>
      </c>
      <c r="W248" s="225"/>
      <c r="X248" s="225"/>
      <c r="AG248" t="s">
        <v>145</v>
      </c>
    </row>
    <row r="249" spans="1:60" ht="22.5" outlineLevel="1" x14ac:dyDescent="0.2">
      <c r="A249" s="232">
        <v>66</v>
      </c>
      <c r="B249" s="233" t="s">
        <v>961</v>
      </c>
      <c r="C249" s="254" t="s">
        <v>962</v>
      </c>
      <c r="D249" s="234" t="s">
        <v>148</v>
      </c>
      <c r="E249" s="235">
        <v>22.9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7">
        <v>0</v>
      </c>
      <c r="O249" s="237">
        <f>ROUND(E249*N249,2)</f>
        <v>0</v>
      </c>
      <c r="P249" s="237">
        <v>0</v>
      </c>
      <c r="Q249" s="237">
        <f>ROUND(E249*P249,2)</f>
        <v>0</v>
      </c>
      <c r="R249" s="237" t="s">
        <v>963</v>
      </c>
      <c r="S249" s="237" t="s">
        <v>150</v>
      </c>
      <c r="T249" s="238" t="s">
        <v>231</v>
      </c>
      <c r="U249" s="221">
        <v>0.5</v>
      </c>
      <c r="V249" s="221">
        <f>ROUND(E249*U249,2)</f>
        <v>11.45</v>
      </c>
      <c r="W249" s="221"/>
      <c r="X249" s="221" t="s">
        <v>152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964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55" t="s">
        <v>1075</v>
      </c>
      <c r="D250" s="223"/>
      <c r="E250" s="224">
        <v>18.399999999999999</v>
      </c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155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5" t="s">
        <v>1076</v>
      </c>
      <c r="D251" s="223"/>
      <c r="E251" s="224">
        <v>4.5</v>
      </c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155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2">
        <v>67</v>
      </c>
      <c r="B252" s="233" t="s">
        <v>966</v>
      </c>
      <c r="C252" s="254" t="s">
        <v>967</v>
      </c>
      <c r="D252" s="234" t="s">
        <v>278</v>
      </c>
      <c r="E252" s="235">
        <v>1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7">
        <v>0</v>
      </c>
      <c r="O252" s="237">
        <f>ROUND(E252*N252,2)</f>
        <v>0</v>
      </c>
      <c r="P252" s="237">
        <v>0</v>
      </c>
      <c r="Q252" s="237">
        <f>ROUND(E252*P252,2)</f>
        <v>0</v>
      </c>
      <c r="R252" s="237" t="s">
        <v>963</v>
      </c>
      <c r="S252" s="237" t="s">
        <v>150</v>
      </c>
      <c r="T252" s="238" t="s">
        <v>231</v>
      </c>
      <c r="U252" s="221">
        <v>0.87</v>
      </c>
      <c r="V252" s="221">
        <f>ROUND(E252*U252,2)</f>
        <v>0.87</v>
      </c>
      <c r="W252" s="221"/>
      <c r="X252" s="221" t="s">
        <v>152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964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55" t="s">
        <v>1045</v>
      </c>
      <c r="D253" s="223"/>
      <c r="E253" s="224">
        <v>1</v>
      </c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155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2">
        <v>68</v>
      </c>
      <c r="B254" s="233" t="s">
        <v>969</v>
      </c>
      <c r="C254" s="254" t="s">
        <v>970</v>
      </c>
      <c r="D254" s="234" t="s">
        <v>148</v>
      </c>
      <c r="E254" s="235">
        <v>22.9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 t="s">
        <v>971</v>
      </c>
      <c r="S254" s="237" t="s">
        <v>150</v>
      </c>
      <c r="T254" s="238" t="s">
        <v>231</v>
      </c>
      <c r="U254" s="221">
        <v>0.25</v>
      </c>
      <c r="V254" s="221">
        <f>ROUND(E254*U254,2)</f>
        <v>5.73</v>
      </c>
      <c r="W254" s="221"/>
      <c r="X254" s="221" t="s">
        <v>152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964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6" t="s">
        <v>972</v>
      </c>
      <c r="D255" s="240"/>
      <c r="E255" s="240"/>
      <c r="F255" s="240"/>
      <c r="G255" s="240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39" t="str">
        <f>C255</f>
        <v>Rozebrání dlažby ručně, vytřídění kostek s odhozem na hromady nebo naložení na dopravní prostředek, očištění kostek nebo dlaždic.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55" t="s">
        <v>1077</v>
      </c>
      <c r="D256" s="223"/>
      <c r="E256" s="224">
        <v>22.9</v>
      </c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155</v>
      </c>
      <c r="AH256" s="210">
        <v>5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2">
        <v>69</v>
      </c>
      <c r="B257" s="233" t="s">
        <v>409</v>
      </c>
      <c r="C257" s="254" t="s">
        <v>410</v>
      </c>
      <c r="D257" s="234" t="s">
        <v>235</v>
      </c>
      <c r="E257" s="235">
        <v>10</v>
      </c>
      <c r="F257" s="236"/>
      <c r="G257" s="237">
        <f>ROUND(E257*F257,2)</f>
        <v>0</v>
      </c>
      <c r="H257" s="236"/>
      <c r="I257" s="237">
        <f>ROUND(E257*H257,2)</f>
        <v>0</v>
      </c>
      <c r="J257" s="236"/>
      <c r="K257" s="237">
        <f>ROUND(E257*J257,2)</f>
        <v>0</v>
      </c>
      <c r="L257" s="237">
        <v>21</v>
      </c>
      <c r="M257" s="237">
        <f>G257*(1+L257/100)</f>
        <v>0</v>
      </c>
      <c r="N257" s="237">
        <v>0</v>
      </c>
      <c r="O257" s="237">
        <f>ROUND(E257*N257,2)</f>
        <v>0</v>
      </c>
      <c r="P257" s="237">
        <v>0</v>
      </c>
      <c r="Q257" s="237">
        <f>ROUND(E257*P257,2)</f>
        <v>0</v>
      </c>
      <c r="R257" s="237" t="s">
        <v>236</v>
      </c>
      <c r="S257" s="237" t="s">
        <v>150</v>
      </c>
      <c r="T257" s="238" t="s">
        <v>411</v>
      </c>
      <c r="U257" s="221">
        <v>1</v>
      </c>
      <c r="V257" s="221">
        <f>ROUND(E257*U257,2)</f>
        <v>10</v>
      </c>
      <c r="W257" s="221"/>
      <c r="X257" s="221" t="s">
        <v>82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237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5" t="s">
        <v>1078</v>
      </c>
      <c r="D258" s="223"/>
      <c r="E258" s="224">
        <v>10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155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2">
        <v>70</v>
      </c>
      <c r="B259" s="233" t="s">
        <v>979</v>
      </c>
      <c r="C259" s="254" t="s">
        <v>980</v>
      </c>
      <c r="D259" s="234" t="s">
        <v>235</v>
      </c>
      <c r="E259" s="235">
        <v>5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0</v>
      </c>
      <c r="O259" s="237">
        <f>ROUND(E259*N259,2)</f>
        <v>0</v>
      </c>
      <c r="P259" s="237">
        <v>0</v>
      </c>
      <c r="Q259" s="237">
        <f>ROUND(E259*P259,2)</f>
        <v>0</v>
      </c>
      <c r="R259" s="237" t="s">
        <v>236</v>
      </c>
      <c r="S259" s="237" t="s">
        <v>150</v>
      </c>
      <c r="T259" s="238" t="s">
        <v>151</v>
      </c>
      <c r="U259" s="221">
        <v>1</v>
      </c>
      <c r="V259" s="221">
        <f>ROUND(E259*U259,2)</f>
        <v>5</v>
      </c>
      <c r="W259" s="221"/>
      <c r="X259" s="221" t="s">
        <v>82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237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55" t="s">
        <v>981</v>
      </c>
      <c r="D260" s="223"/>
      <c r="E260" s="224">
        <v>5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155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2">
        <v>71</v>
      </c>
      <c r="B261" s="233" t="s">
        <v>982</v>
      </c>
      <c r="C261" s="254" t="s">
        <v>983</v>
      </c>
      <c r="D261" s="234" t="s">
        <v>571</v>
      </c>
      <c r="E261" s="235">
        <v>9.16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1E-3</v>
      </c>
      <c r="O261" s="237">
        <f>ROUND(E261*N261,2)</f>
        <v>0.01</v>
      </c>
      <c r="P261" s="237">
        <v>0</v>
      </c>
      <c r="Q261" s="237">
        <f>ROUND(E261*P261,2)</f>
        <v>0</v>
      </c>
      <c r="R261" s="237" t="s">
        <v>576</v>
      </c>
      <c r="S261" s="237" t="s">
        <v>150</v>
      </c>
      <c r="T261" s="238" t="s">
        <v>151</v>
      </c>
      <c r="U261" s="221">
        <v>0</v>
      </c>
      <c r="V261" s="221">
        <f>ROUND(E261*U261,2)</f>
        <v>0</v>
      </c>
      <c r="W261" s="221"/>
      <c r="X261" s="221" t="s">
        <v>577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578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5" t="s">
        <v>984</v>
      </c>
      <c r="D262" s="223"/>
      <c r="E262" s="224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155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5" t="s">
        <v>241</v>
      </c>
      <c r="D263" s="223"/>
      <c r="E263" s="224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155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5" t="s">
        <v>1079</v>
      </c>
      <c r="D264" s="223"/>
      <c r="E264" s="224">
        <v>9.16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155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2">
        <v>72</v>
      </c>
      <c r="B265" s="233" t="s">
        <v>986</v>
      </c>
      <c r="C265" s="254" t="s">
        <v>987</v>
      </c>
      <c r="D265" s="234" t="s">
        <v>278</v>
      </c>
      <c r="E265" s="235">
        <v>10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1.0000000000000001E-5</v>
      </c>
      <c r="O265" s="237">
        <f>ROUND(E265*N265,2)</f>
        <v>0</v>
      </c>
      <c r="P265" s="237">
        <v>0</v>
      </c>
      <c r="Q265" s="237">
        <f>ROUND(E265*P265,2)</f>
        <v>0</v>
      </c>
      <c r="R265" s="237" t="s">
        <v>576</v>
      </c>
      <c r="S265" s="237" t="s">
        <v>150</v>
      </c>
      <c r="T265" s="238" t="s">
        <v>151</v>
      </c>
      <c r="U265" s="221">
        <v>0</v>
      </c>
      <c r="V265" s="221">
        <f>ROUND(E265*U265,2)</f>
        <v>0</v>
      </c>
      <c r="W265" s="221"/>
      <c r="X265" s="221" t="s">
        <v>577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578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55" t="s">
        <v>988</v>
      </c>
      <c r="D266" s="223"/>
      <c r="E266" s="224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155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5" t="s">
        <v>1080</v>
      </c>
      <c r="D267" s="223"/>
      <c r="E267" s="224">
        <v>7.36</v>
      </c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155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5" t="s">
        <v>1081</v>
      </c>
      <c r="D268" s="223"/>
      <c r="E268" s="224">
        <v>1.8</v>
      </c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155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5" t="s">
        <v>241</v>
      </c>
      <c r="D269" s="223"/>
      <c r="E269" s="224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155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5" t="s">
        <v>1082</v>
      </c>
      <c r="D270" s="223"/>
      <c r="E270" s="224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155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5" t="s">
        <v>1083</v>
      </c>
      <c r="D271" s="223"/>
      <c r="E271" s="224">
        <v>0.84</v>
      </c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155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2">
        <v>73</v>
      </c>
      <c r="B272" s="233" t="s">
        <v>991</v>
      </c>
      <c r="C272" s="254" t="s">
        <v>992</v>
      </c>
      <c r="D272" s="234" t="s">
        <v>278</v>
      </c>
      <c r="E272" s="235">
        <v>1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7">
        <v>3.0000000000000001E-3</v>
      </c>
      <c r="O272" s="237">
        <f>ROUND(E272*N272,2)</f>
        <v>0</v>
      </c>
      <c r="P272" s="237">
        <v>0</v>
      </c>
      <c r="Q272" s="237">
        <f>ROUND(E272*P272,2)</f>
        <v>0</v>
      </c>
      <c r="R272" s="237" t="s">
        <v>576</v>
      </c>
      <c r="S272" s="237" t="s">
        <v>150</v>
      </c>
      <c r="T272" s="238" t="s">
        <v>151</v>
      </c>
      <c r="U272" s="221">
        <v>0</v>
      </c>
      <c r="V272" s="221">
        <f>ROUND(E272*U272,2)</f>
        <v>0</v>
      </c>
      <c r="W272" s="221"/>
      <c r="X272" s="221" t="s">
        <v>577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578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55" t="s">
        <v>993</v>
      </c>
      <c r="D273" s="223"/>
      <c r="E273" s="224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155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55" t="s">
        <v>1045</v>
      </c>
      <c r="D274" s="223"/>
      <c r="E274" s="224">
        <v>1</v>
      </c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155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32">
        <v>74</v>
      </c>
      <c r="B275" s="233" t="s">
        <v>994</v>
      </c>
      <c r="C275" s="254" t="s">
        <v>995</v>
      </c>
      <c r="D275" s="234" t="s">
        <v>278</v>
      </c>
      <c r="E275" s="235">
        <v>2</v>
      </c>
      <c r="F275" s="236"/>
      <c r="G275" s="237">
        <f>ROUND(E275*F275,2)</f>
        <v>0</v>
      </c>
      <c r="H275" s="236"/>
      <c r="I275" s="237">
        <f>ROUND(E275*H275,2)</f>
        <v>0</v>
      </c>
      <c r="J275" s="236"/>
      <c r="K275" s="237">
        <f>ROUND(E275*J275,2)</f>
        <v>0</v>
      </c>
      <c r="L275" s="237">
        <v>21</v>
      </c>
      <c r="M275" s="237">
        <f>G275*(1+L275/100)</f>
        <v>0</v>
      </c>
      <c r="N275" s="237">
        <v>3.2000000000000003E-4</v>
      </c>
      <c r="O275" s="237">
        <f>ROUND(E275*N275,2)</f>
        <v>0</v>
      </c>
      <c r="P275" s="237">
        <v>0</v>
      </c>
      <c r="Q275" s="237">
        <f>ROUND(E275*P275,2)</f>
        <v>0</v>
      </c>
      <c r="R275" s="237" t="s">
        <v>576</v>
      </c>
      <c r="S275" s="237" t="s">
        <v>150</v>
      </c>
      <c r="T275" s="238" t="s">
        <v>151</v>
      </c>
      <c r="U275" s="221">
        <v>0</v>
      </c>
      <c r="V275" s="221">
        <f>ROUND(E275*U275,2)</f>
        <v>0</v>
      </c>
      <c r="W275" s="221"/>
      <c r="X275" s="221" t="s">
        <v>577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578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55" t="s">
        <v>1084</v>
      </c>
      <c r="D276" s="223"/>
      <c r="E276" s="224">
        <v>2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155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x14ac:dyDescent="0.2">
      <c r="A277" s="226" t="s">
        <v>144</v>
      </c>
      <c r="B277" s="227" t="s">
        <v>113</v>
      </c>
      <c r="C277" s="253" t="s">
        <v>114</v>
      </c>
      <c r="D277" s="228"/>
      <c r="E277" s="229"/>
      <c r="F277" s="230"/>
      <c r="G277" s="230">
        <f>SUMIF(AG278:AG288,"&lt;&gt;NOR",G278:G288)</f>
        <v>0</v>
      </c>
      <c r="H277" s="230"/>
      <c r="I277" s="230">
        <f>SUM(I278:I288)</f>
        <v>0</v>
      </c>
      <c r="J277" s="230"/>
      <c r="K277" s="230">
        <f>SUM(K278:K288)</f>
        <v>0</v>
      </c>
      <c r="L277" s="230"/>
      <c r="M277" s="230">
        <f>SUM(M278:M288)</f>
        <v>0</v>
      </c>
      <c r="N277" s="230"/>
      <c r="O277" s="230">
        <f>SUM(O278:O288)</f>
        <v>0</v>
      </c>
      <c r="P277" s="230"/>
      <c r="Q277" s="230">
        <f>SUM(Q278:Q288)</f>
        <v>0</v>
      </c>
      <c r="R277" s="230"/>
      <c r="S277" s="230"/>
      <c r="T277" s="231"/>
      <c r="U277" s="225"/>
      <c r="V277" s="225">
        <f>SUM(V278:V288)</f>
        <v>60.070000000000007</v>
      </c>
      <c r="W277" s="225"/>
      <c r="X277" s="225"/>
      <c r="AG277" t="s">
        <v>145</v>
      </c>
    </row>
    <row r="278" spans="1:60" ht="22.5" outlineLevel="1" x14ac:dyDescent="0.2">
      <c r="A278" s="244">
        <v>75</v>
      </c>
      <c r="B278" s="245" t="s">
        <v>413</v>
      </c>
      <c r="C278" s="260" t="s">
        <v>414</v>
      </c>
      <c r="D278" s="246" t="s">
        <v>315</v>
      </c>
      <c r="E278" s="247">
        <v>37.480820000000001</v>
      </c>
      <c r="F278" s="248"/>
      <c r="G278" s="249">
        <f>ROUND(E278*F278,2)</f>
        <v>0</v>
      </c>
      <c r="H278" s="248"/>
      <c r="I278" s="249">
        <f>ROUND(E278*H278,2)</f>
        <v>0</v>
      </c>
      <c r="J278" s="248"/>
      <c r="K278" s="249">
        <f>ROUND(E278*J278,2)</f>
        <v>0</v>
      </c>
      <c r="L278" s="249">
        <v>21</v>
      </c>
      <c r="M278" s="249">
        <f>G278*(1+L278/100)</f>
        <v>0</v>
      </c>
      <c r="N278" s="249">
        <v>0</v>
      </c>
      <c r="O278" s="249">
        <f>ROUND(E278*N278,2)</f>
        <v>0</v>
      </c>
      <c r="P278" s="249">
        <v>0</v>
      </c>
      <c r="Q278" s="249">
        <f>ROUND(E278*P278,2)</f>
        <v>0</v>
      </c>
      <c r="R278" s="249" t="s">
        <v>279</v>
      </c>
      <c r="S278" s="249" t="s">
        <v>150</v>
      </c>
      <c r="T278" s="250" t="s">
        <v>151</v>
      </c>
      <c r="U278" s="221">
        <v>0.93</v>
      </c>
      <c r="V278" s="221">
        <f>ROUND(E278*U278,2)</f>
        <v>34.86</v>
      </c>
      <c r="W278" s="221"/>
      <c r="X278" s="221" t="s">
        <v>415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416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4">
        <v>76</v>
      </c>
      <c r="B279" s="245" t="s">
        <v>417</v>
      </c>
      <c r="C279" s="260" t="s">
        <v>418</v>
      </c>
      <c r="D279" s="246" t="s">
        <v>315</v>
      </c>
      <c r="E279" s="247">
        <v>9.3702000000000005</v>
      </c>
      <c r="F279" s="248"/>
      <c r="G279" s="249">
        <f>ROUND(E279*F279,2)</f>
        <v>0</v>
      </c>
      <c r="H279" s="248"/>
      <c r="I279" s="249">
        <f>ROUND(E279*H279,2)</f>
        <v>0</v>
      </c>
      <c r="J279" s="248"/>
      <c r="K279" s="249">
        <f>ROUND(E279*J279,2)</f>
        <v>0</v>
      </c>
      <c r="L279" s="249">
        <v>21</v>
      </c>
      <c r="M279" s="249">
        <f>G279*(1+L279/100)</f>
        <v>0</v>
      </c>
      <c r="N279" s="249">
        <v>0</v>
      </c>
      <c r="O279" s="249">
        <f>ROUND(E279*N279,2)</f>
        <v>0</v>
      </c>
      <c r="P279" s="249">
        <v>0</v>
      </c>
      <c r="Q279" s="249">
        <f>ROUND(E279*P279,2)</f>
        <v>0</v>
      </c>
      <c r="R279" s="249" t="s">
        <v>279</v>
      </c>
      <c r="S279" s="249" t="s">
        <v>150</v>
      </c>
      <c r="T279" s="250" t="s">
        <v>151</v>
      </c>
      <c r="U279" s="221">
        <v>0.65</v>
      </c>
      <c r="V279" s="221">
        <f>ROUND(E279*U279,2)</f>
        <v>6.09</v>
      </c>
      <c r="W279" s="221"/>
      <c r="X279" s="221" t="s">
        <v>415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416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32">
        <v>77</v>
      </c>
      <c r="B280" s="233" t="s">
        <v>419</v>
      </c>
      <c r="C280" s="254" t="s">
        <v>420</v>
      </c>
      <c r="D280" s="234" t="s">
        <v>315</v>
      </c>
      <c r="E280" s="235">
        <v>9.3702000000000005</v>
      </c>
      <c r="F280" s="236"/>
      <c r="G280" s="237">
        <f>ROUND(E280*F280,2)</f>
        <v>0</v>
      </c>
      <c r="H280" s="236"/>
      <c r="I280" s="237">
        <f>ROUND(E280*H280,2)</f>
        <v>0</v>
      </c>
      <c r="J280" s="236"/>
      <c r="K280" s="237">
        <f>ROUND(E280*J280,2)</f>
        <v>0</v>
      </c>
      <c r="L280" s="237">
        <v>21</v>
      </c>
      <c r="M280" s="237">
        <f>G280*(1+L280/100)</f>
        <v>0</v>
      </c>
      <c r="N280" s="237">
        <v>0</v>
      </c>
      <c r="O280" s="237">
        <f>ROUND(E280*N280,2)</f>
        <v>0</v>
      </c>
      <c r="P280" s="237">
        <v>0</v>
      </c>
      <c r="Q280" s="237">
        <f>ROUND(E280*P280,2)</f>
        <v>0</v>
      </c>
      <c r="R280" s="237" t="s">
        <v>279</v>
      </c>
      <c r="S280" s="237" t="s">
        <v>150</v>
      </c>
      <c r="T280" s="238" t="s">
        <v>151</v>
      </c>
      <c r="U280" s="221">
        <v>0.49</v>
      </c>
      <c r="V280" s="221">
        <f>ROUND(E280*U280,2)</f>
        <v>4.59</v>
      </c>
      <c r="W280" s="221"/>
      <c r="X280" s="221" t="s">
        <v>415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416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61" t="s">
        <v>421</v>
      </c>
      <c r="D281" s="251"/>
      <c r="E281" s="251"/>
      <c r="F281" s="251"/>
      <c r="G281" s="25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193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4">
        <v>78</v>
      </c>
      <c r="B282" s="245" t="s">
        <v>422</v>
      </c>
      <c r="C282" s="260" t="s">
        <v>423</v>
      </c>
      <c r="D282" s="246" t="s">
        <v>315</v>
      </c>
      <c r="E282" s="247">
        <v>178.03389000000001</v>
      </c>
      <c r="F282" s="248"/>
      <c r="G282" s="249">
        <f>ROUND(E282*F282,2)</f>
        <v>0</v>
      </c>
      <c r="H282" s="248"/>
      <c r="I282" s="249">
        <f>ROUND(E282*H282,2)</f>
        <v>0</v>
      </c>
      <c r="J282" s="248"/>
      <c r="K282" s="249">
        <f>ROUND(E282*J282,2)</f>
        <v>0</v>
      </c>
      <c r="L282" s="249">
        <v>21</v>
      </c>
      <c r="M282" s="249">
        <f>G282*(1+L282/100)</f>
        <v>0</v>
      </c>
      <c r="N282" s="249">
        <v>0</v>
      </c>
      <c r="O282" s="249">
        <f>ROUND(E282*N282,2)</f>
        <v>0</v>
      </c>
      <c r="P282" s="249">
        <v>0</v>
      </c>
      <c r="Q282" s="249">
        <f>ROUND(E282*P282,2)</f>
        <v>0</v>
      </c>
      <c r="R282" s="249" t="s">
        <v>279</v>
      </c>
      <c r="S282" s="249" t="s">
        <v>150</v>
      </c>
      <c r="T282" s="250" t="s">
        <v>151</v>
      </c>
      <c r="U282" s="221">
        <v>0</v>
      </c>
      <c r="V282" s="221">
        <f>ROUND(E282*U282,2)</f>
        <v>0</v>
      </c>
      <c r="W282" s="221"/>
      <c r="X282" s="221" t="s">
        <v>415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416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32">
        <v>79</v>
      </c>
      <c r="B283" s="233" t="s">
        <v>424</v>
      </c>
      <c r="C283" s="254" t="s">
        <v>425</v>
      </c>
      <c r="D283" s="234" t="s">
        <v>315</v>
      </c>
      <c r="E283" s="235">
        <v>9.3702000000000005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7">
        <v>0</v>
      </c>
      <c r="O283" s="237">
        <f>ROUND(E283*N283,2)</f>
        <v>0</v>
      </c>
      <c r="P283" s="237">
        <v>0</v>
      </c>
      <c r="Q283" s="237">
        <f>ROUND(E283*P283,2)</f>
        <v>0</v>
      </c>
      <c r="R283" s="237" t="s">
        <v>426</v>
      </c>
      <c r="S283" s="237" t="s">
        <v>150</v>
      </c>
      <c r="T283" s="238" t="s">
        <v>151</v>
      </c>
      <c r="U283" s="221">
        <v>0.83</v>
      </c>
      <c r="V283" s="221">
        <f>ROUND(E283*U283,2)</f>
        <v>7.78</v>
      </c>
      <c r="W283" s="221"/>
      <c r="X283" s="221" t="s">
        <v>415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416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56" t="s">
        <v>427</v>
      </c>
      <c r="D284" s="240"/>
      <c r="E284" s="240"/>
      <c r="F284" s="240"/>
      <c r="G284" s="240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165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39" t="str">
        <f>C284</f>
        <v>nebo vybouraných hmot nošením nebo přehazováním k místu nakládky přístupnému normálním dopravním prostředkům do 10 m,</v>
      </c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17"/>
      <c r="B285" s="218"/>
      <c r="C285" s="257" t="s">
        <v>428</v>
      </c>
      <c r="D285" s="241"/>
      <c r="E285" s="241"/>
      <c r="F285" s="241"/>
      <c r="G285" s="24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193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39" t="str">
        <f>C285</f>
        <v>S naložením suti nebo vybouraných hmot do dopravního prostředku a na jejich vyložením, popřípadě přeložením na normální dopravní prostředek.</v>
      </c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2">
        <v>80</v>
      </c>
      <c r="B286" s="233" t="s">
        <v>429</v>
      </c>
      <c r="C286" s="254" t="s">
        <v>430</v>
      </c>
      <c r="D286" s="234" t="s">
        <v>315</v>
      </c>
      <c r="E286" s="235">
        <v>18.740410000000001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7">
        <v>0</v>
      </c>
      <c r="O286" s="237">
        <f>ROUND(E286*N286,2)</f>
        <v>0</v>
      </c>
      <c r="P286" s="237">
        <v>0</v>
      </c>
      <c r="Q286" s="237">
        <f>ROUND(E286*P286,2)</f>
        <v>0</v>
      </c>
      <c r="R286" s="237" t="s">
        <v>426</v>
      </c>
      <c r="S286" s="237" t="s">
        <v>150</v>
      </c>
      <c r="T286" s="238" t="s">
        <v>151</v>
      </c>
      <c r="U286" s="221">
        <v>0.36</v>
      </c>
      <c r="V286" s="221">
        <f>ROUND(E286*U286,2)</f>
        <v>6.75</v>
      </c>
      <c r="W286" s="221"/>
      <c r="X286" s="221" t="s">
        <v>415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416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6" t="s">
        <v>427</v>
      </c>
      <c r="D287" s="240"/>
      <c r="E287" s="240"/>
      <c r="F287" s="240"/>
      <c r="G287" s="240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165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39" t="str">
        <f>C287</f>
        <v>nebo vybouraných hmot nošením nebo přehazováním k místu nakládky přístupnému normálním dopravním prostředkům do 10 m,</v>
      </c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44">
        <v>81</v>
      </c>
      <c r="B288" s="245" t="s">
        <v>431</v>
      </c>
      <c r="C288" s="260" t="s">
        <v>432</v>
      </c>
      <c r="D288" s="246" t="s">
        <v>315</v>
      </c>
      <c r="E288" s="247">
        <v>9.3702000000000005</v>
      </c>
      <c r="F288" s="248"/>
      <c r="G288" s="249">
        <f>ROUND(E288*F288,2)</f>
        <v>0</v>
      </c>
      <c r="H288" s="248"/>
      <c r="I288" s="249">
        <f>ROUND(E288*H288,2)</f>
        <v>0</v>
      </c>
      <c r="J288" s="248"/>
      <c r="K288" s="249">
        <f>ROUND(E288*J288,2)</f>
        <v>0</v>
      </c>
      <c r="L288" s="249">
        <v>21</v>
      </c>
      <c r="M288" s="249">
        <f>G288*(1+L288/100)</f>
        <v>0</v>
      </c>
      <c r="N288" s="249">
        <v>0</v>
      </c>
      <c r="O288" s="249">
        <f>ROUND(E288*N288,2)</f>
        <v>0</v>
      </c>
      <c r="P288" s="249">
        <v>0</v>
      </c>
      <c r="Q288" s="249">
        <f>ROUND(E288*P288,2)</f>
        <v>0</v>
      </c>
      <c r="R288" s="249"/>
      <c r="S288" s="249" t="s">
        <v>150</v>
      </c>
      <c r="T288" s="250" t="s">
        <v>231</v>
      </c>
      <c r="U288" s="221">
        <v>0</v>
      </c>
      <c r="V288" s="221">
        <f>ROUND(E288*U288,2)</f>
        <v>0</v>
      </c>
      <c r="W288" s="221"/>
      <c r="X288" s="221" t="s">
        <v>415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416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x14ac:dyDescent="0.2">
      <c r="A289" s="226" t="s">
        <v>144</v>
      </c>
      <c r="B289" s="227" t="s">
        <v>116</v>
      </c>
      <c r="C289" s="253" t="s">
        <v>27</v>
      </c>
      <c r="D289" s="228"/>
      <c r="E289" s="229"/>
      <c r="F289" s="230"/>
      <c r="G289" s="230">
        <f>SUMIF(AG290:AG301,"&lt;&gt;NOR",G290:G301)</f>
        <v>0</v>
      </c>
      <c r="H289" s="230"/>
      <c r="I289" s="230">
        <f>SUM(I290:I301)</f>
        <v>0</v>
      </c>
      <c r="J289" s="230"/>
      <c r="K289" s="230">
        <f>SUM(K290:K301)</f>
        <v>0</v>
      </c>
      <c r="L289" s="230"/>
      <c r="M289" s="230">
        <f>SUM(M290:M301)</f>
        <v>0</v>
      </c>
      <c r="N289" s="230"/>
      <c r="O289" s="230">
        <f>SUM(O290:O301)</f>
        <v>0</v>
      </c>
      <c r="P289" s="230"/>
      <c r="Q289" s="230">
        <f>SUM(Q290:Q301)</f>
        <v>0</v>
      </c>
      <c r="R289" s="230"/>
      <c r="S289" s="230"/>
      <c r="T289" s="231"/>
      <c r="U289" s="225"/>
      <c r="V289" s="225">
        <f>SUM(V290:V301)</f>
        <v>0</v>
      </c>
      <c r="W289" s="225"/>
      <c r="X289" s="225"/>
      <c r="AG289" t="s">
        <v>145</v>
      </c>
    </row>
    <row r="290" spans="1:60" outlineLevel="1" x14ac:dyDescent="0.2">
      <c r="A290" s="232">
        <v>82</v>
      </c>
      <c r="B290" s="233" t="s">
        <v>433</v>
      </c>
      <c r="C290" s="254" t="s">
        <v>434</v>
      </c>
      <c r="D290" s="234" t="s">
        <v>435</v>
      </c>
      <c r="E290" s="235">
        <v>1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7">
        <v>0</v>
      </c>
      <c r="O290" s="237">
        <f>ROUND(E290*N290,2)</f>
        <v>0</v>
      </c>
      <c r="P290" s="237">
        <v>0</v>
      </c>
      <c r="Q290" s="237">
        <f>ROUND(E290*P290,2)</f>
        <v>0</v>
      </c>
      <c r="R290" s="237"/>
      <c r="S290" s="237" t="s">
        <v>150</v>
      </c>
      <c r="T290" s="238" t="s">
        <v>246</v>
      </c>
      <c r="U290" s="221">
        <v>0</v>
      </c>
      <c r="V290" s="221">
        <f>ROUND(E290*U290,2)</f>
        <v>0</v>
      </c>
      <c r="W290" s="221"/>
      <c r="X290" s="221" t="s">
        <v>436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437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61" t="s">
        <v>438</v>
      </c>
      <c r="D291" s="251"/>
      <c r="E291" s="251"/>
      <c r="F291" s="251"/>
      <c r="G291" s="25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193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39" t="str">
        <f>C291</f>
        <v>Zaměření a vytýčení stávajících inženýrských sítí v místě stavby z hlediska jejich ochrany při provádění stavby.</v>
      </c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2">
        <v>83</v>
      </c>
      <c r="B292" s="233" t="s">
        <v>439</v>
      </c>
      <c r="C292" s="254" t="s">
        <v>440</v>
      </c>
      <c r="D292" s="234" t="s">
        <v>435</v>
      </c>
      <c r="E292" s="235">
        <v>1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7">
        <v>0</v>
      </c>
      <c r="O292" s="237">
        <f>ROUND(E292*N292,2)</f>
        <v>0</v>
      </c>
      <c r="P292" s="237">
        <v>0</v>
      </c>
      <c r="Q292" s="237">
        <f>ROUND(E292*P292,2)</f>
        <v>0</v>
      </c>
      <c r="R292" s="237"/>
      <c r="S292" s="237" t="s">
        <v>150</v>
      </c>
      <c r="T292" s="238" t="s">
        <v>231</v>
      </c>
      <c r="U292" s="221">
        <v>0</v>
      </c>
      <c r="V292" s="221">
        <f>ROUND(E292*U292,2)</f>
        <v>0</v>
      </c>
      <c r="W292" s="221"/>
      <c r="X292" s="221" t="s">
        <v>436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441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1" x14ac:dyDescent="0.2">
      <c r="A293" s="217"/>
      <c r="B293" s="218"/>
      <c r="C293" s="261" t="s">
        <v>442</v>
      </c>
      <c r="D293" s="251"/>
      <c r="E293" s="251"/>
      <c r="F293" s="251"/>
      <c r="G293" s="25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193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39" t="str">
        <f>C293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2">
        <v>84</v>
      </c>
      <c r="B294" s="233" t="s">
        <v>443</v>
      </c>
      <c r="C294" s="254" t="s">
        <v>444</v>
      </c>
      <c r="D294" s="234" t="s">
        <v>435</v>
      </c>
      <c r="E294" s="235">
        <v>1</v>
      </c>
      <c r="F294" s="236"/>
      <c r="G294" s="237">
        <f>ROUND(E294*F294,2)</f>
        <v>0</v>
      </c>
      <c r="H294" s="236"/>
      <c r="I294" s="237">
        <f>ROUND(E294*H294,2)</f>
        <v>0</v>
      </c>
      <c r="J294" s="236"/>
      <c r="K294" s="237">
        <f>ROUND(E294*J294,2)</f>
        <v>0</v>
      </c>
      <c r="L294" s="237">
        <v>21</v>
      </c>
      <c r="M294" s="237">
        <f>G294*(1+L294/100)</f>
        <v>0</v>
      </c>
      <c r="N294" s="237">
        <v>0</v>
      </c>
      <c r="O294" s="237">
        <f>ROUND(E294*N294,2)</f>
        <v>0</v>
      </c>
      <c r="P294" s="237">
        <v>0</v>
      </c>
      <c r="Q294" s="237">
        <f>ROUND(E294*P294,2)</f>
        <v>0</v>
      </c>
      <c r="R294" s="237"/>
      <c r="S294" s="237" t="s">
        <v>150</v>
      </c>
      <c r="T294" s="238" t="s">
        <v>231</v>
      </c>
      <c r="U294" s="221">
        <v>0</v>
      </c>
      <c r="V294" s="221">
        <f>ROUND(E294*U294,2)</f>
        <v>0</v>
      </c>
      <c r="W294" s="221"/>
      <c r="X294" s="221" t="s">
        <v>436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441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17"/>
      <c r="B295" s="218"/>
      <c r="C295" s="261" t="s">
        <v>445</v>
      </c>
      <c r="D295" s="251"/>
      <c r="E295" s="251"/>
      <c r="F295" s="251"/>
      <c r="G295" s="25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193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39" t="str">
        <f>C295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2">
        <v>85</v>
      </c>
      <c r="B296" s="233" t="s">
        <v>446</v>
      </c>
      <c r="C296" s="254" t="s">
        <v>447</v>
      </c>
      <c r="D296" s="234" t="s">
        <v>435</v>
      </c>
      <c r="E296" s="235">
        <v>1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0</v>
      </c>
      <c r="O296" s="237">
        <f>ROUND(E296*N296,2)</f>
        <v>0</v>
      </c>
      <c r="P296" s="237">
        <v>0</v>
      </c>
      <c r="Q296" s="237">
        <f>ROUND(E296*P296,2)</f>
        <v>0</v>
      </c>
      <c r="R296" s="237"/>
      <c r="S296" s="237" t="s">
        <v>150</v>
      </c>
      <c r="T296" s="238" t="s">
        <v>231</v>
      </c>
      <c r="U296" s="221">
        <v>0</v>
      </c>
      <c r="V296" s="221">
        <f>ROUND(E296*U296,2)</f>
        <v>0</v>
      </c>
      <c r="W296" s="221"/>
      <c r="X296" s="221" t="s">
        <v>436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441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1" x14ac:dyDescent="0.2">
      <c r="A297" s="217"/>
      <c r="B297" s="218"/>
      <c r="C297" s="261" t="s">
        <v>448</v>
      </c>
      <c r="D297" s="251"/>
      <c r="E297" s="251"/>
      <c r="F297" s="251"/>
      <c r="G297" s="25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193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39" t="str">
        <f>C297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2">
        <v>86</v>
      </c>
      <c r="B298" s="233" t="s">
        <v>449</v>
      </c>
      <c r="C298" s="254" t="s">
        <v>450</v>
      </c>
      <c r="D298" s="234" t="s">
        <v>435</v>
      </c>
      <c r="E298" s="235">
        <v>1</v>
      </c>
      <c r="F298" s="236"/>
      <c r="G298" s="237">
        <f>ROUND(E298*F298,2)</f>
        <v>0</v>
      </c>
      <c r="H298" s="236"/>
      <c r="I298" s="237">
        <f>ROUND(E298*H298,2)</f>
        <v>0</v>
      </c>
      <c r="J298" s="236"/>
      <c r="K298" s="237">
        <f>ROUND(E298*J298,2)</f>
        <v>0</v>
      </c>
      <c r="L298" s="237">
        <v>21</v>
      </c>
      <c r="M298" s="237">
        <f>G298*(1+L298/100)</f>
        <v>0</v>
      </c>
      <c r="N298" s="237">
        <v>0</v>
      </c>
      <c r="O298" s="237">
        <f>ROUND(E298*N298,2)</f>
        <v>0</v>
      </c>
      <c r="P298" s="237">
        <v>0</v>
      </c>
      <c r="Q298" s="237">
        <f>ROUND(E298*P298,2)</f>
        <v>0</v>
      </c>
      <c r="R298" s="237"/>
      <c r="S298" s="237" t="s">
        <v>150</v>
      </c>
      <c r="T298" s="238" t="s">
        <v>246</v>
      </c>
      <c r="U298" s="221">
        <v>0</v>
      </c>
      <c r="V298" s="221">
        <f>ROUND(E298*U298,2)</f>
        <v>0</v>
      </c>
      <c r="W298" s="221"/>
      <c r="X298" s="221" t="s">
        <v>436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437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17"/>
      <c r="B299" s="218"/>
      <c r="C299" s="261" t="s">
        <v>451</v>
      </c>
      <c r="D299" s="251"/>
      <c r="E299" s="251"/>
      <c r="F299" s="251"/>
      <c r="G299" s="25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193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39" t="str">
        <f>C299</f>
        <v>Náklady na ztížené provádění stavebních prací v důsledku nepřerušeného provozu na staveništi nebo v případech nepřerušeného provozu v objektech v nichž se stavební práce provádí.</v>
      </c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2">
        <v>87</v>
      </c>
      <c r="B300" s="233" t="s">
        <v>452</v>
      </c>
      <c r="C300" s="254" t="s">
        <v>453</v>
      </c>
      <c r="D300" s="234" t="s">
        <v>435</v>
      </c>
      <c r="E300" s="235">
        <v>1</v>
      </c>
      <c r="F300" s="236"/>
      <c r="G300" s="237">
        <f>ROUND(E300*F300,2)</f>
        <v>0</v>
      </c>
      <c r="H300" s="236"/>
      <c r="I300" s="237">
        <f>ROUND(E300*H300,2)</f>
        <v>0</v>
      </c>
      <c r="J300" s="236"/>
      <c r="K300" s="237">
        <f>ROUND(E300*J300,2)</f>
        <v>0</v>
      </c>
      <c r="L300" s="237">
        <v>21</v>
      </c>
      <c r="M300" s="237">
        <f>G300*(1+L300/100)</f>
        <v>0</v>
      </c>
      <c r="N300" s="237">
        <v>0</v>
      </c>
      <c r="O300" s="237">
        <f>ROUND(E300*N300,2)</f>
        <v>0</v>
      </c>
      <c r="P300" s="237">
        <v>0</v>
      </c>
      <c r="Q300" s="237">
        <f>ROUND(E300*P300,2)</f>
        <v>0</v>
      </c>
      <c r="R300" s="237"/>
      <c r="S300" s="237" t="s">
        <v>150</v>
      </c>
      <c r="T300" s="238" t="s">
        <v>246</v>
      </c>
      <c r="U300" s="221">
        <v>0</v>
      </c>
      <c r="V300" s="221">
        <f>ROUND(E300*U300,2)</f>
        <v>0</v>
      </c>
      <c r="W300" s="221"/>
      <c r="X300" s="221" t="s">
        <v>436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437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/>
      <c r="B301" s="218"/>
      <c r="C301" s="261" t="s">
        <v>454</v>
      </c>
      <c r="D301" s="251"/>
      <c r="E301" s="251"/>
      <c r="F301" s="251"/>
      <c r="G301" s="25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193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x14ac:dyDescent="0.2">
      <c r="A302" s="226" t="s">
        <v>144</v>
      </c>
      <c r="B302" s="227" t="s">
        <v>117</v>
      </c>
      <c r="C302" s="253" t="s">
        <v>28</v>
      </c>
      <c r="D302" s="228"/>
      <c r="E302" s="229"/>
      <c r="F302" s="230"/>
      <c r="G302" s="230">
        <f>SUMIF(AG303:AG319,"&lt;&gt;NOR",G303:G319)</f>
        <v>0</v>
      </c>
      <c r="H302" s="230"/>
      <c r="I302" s="230">
        <f>SUM(I303:I319)</f>
        <v>0</v>
      </c>
      <c r="J302" s="230"/>
      <c r="K302" s="230">
        <f>SUM(K303:K319)</f>
        <v>0</v>
      </c>
      <c r="L302" s="230"/>
      <c r="M302" s="230">
        <f>SUM(M303:M319)</f>
        <v>0</v>
      </c>
      <c r="N302" s="230"/>
      <c r="O302" s="230">
        <f>SUM(O303:O319)</f>
        <v>0</v>
      </c>
      <c r="P302" s="230"/>
      <c r="Q302" s="230">
        <f>SUM(Q303:Q319)</f>
        <v>0</v>
      </c>
      <c r="R302" s="230"/>
      <c r="S302" s="230"/>
      <c r="T302" s="231"/>
      <c r="U302" s="225"/>
      <c r="V302" s="225">
        <f>SUM(V303:V319)</f>
        <v>0</v>
      </c>
      <c r="W302" s="225"/>
      <c r="X302" s="225"/>
      <c r="AG302" t="s">
        <v>145</v>
      </c>
    </row>
    <row r="303" spans="1:60" outlineLevel="1" x14ac:dyDescent="0.2">
      <c r="A303" s="232">
        <v>88</v>
      </c>
      <c r="B303" s="233" t="s">
        <v>455</v>
      </c>
      <c r="C303" s="254" t="s">
        <v>456</v>
      </c>
      <c r="D303" s="234" t="s">
        <v>435</v>
      </c>
      <c r="E303" s="235">
        <v>2</v>
      </c>
      <c r="F303" s="236"/>
      <c r="G303" s="237">
        <f>ROUND(E303*F303,2)</f>
        <v>0</v>
      </c>
      <c r="H303" s="236"/>
      <c r="I303" s="237">
        <f>ROUND(E303*H303,2)</f>
        <v>0</v>
      </c>
      <c r="J303" s="236"/>
      <c r="K303" s="237">
        <f>ROUND(E303*J303,2)</f>
        <v>0</v>
      </c>
      <c r="L303" s="237">
        <v>21</v>
      </c>
      <c r="M303" s="237">
        <f>G303*(1+L303/100)</f>
        <v>0</v>
      </c>
      <c r="N303" s="237">
        <v>0</v>
      </c>
      <c r="O303" s="237">
        <f>ROUND(E303*N303,2)</f>
        <v>0</v>
      </c>
      <c r="P303" s="237">
        <v>0</v>
      </c>
      <c r="Q303" s="237">
        <f>ROUND(E303*P303,2)</f>
        <v>0</v>
      </c>
      <c r="R303" s="237"/>
      <c r="S303" s="237" t="s">
        <v>150</v>
      </c>
      <c r="T303" s="238" t="s">
        <v>246</v>
      </c>
      <c r="U303" s="221">
        <v>0</v>
      </c>
      <c r="V303" s="221">
        <f>ROUND(E303*U303,2)</f>
        <v>0</v>
      </c>
      <c r="W303" s="221"/>
      <c r="X303" s="221" t="s">
        <v>436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437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17"/>
      <c r="B304" s="218"/>
      <c r="C304" s="261" t="s">
        <v>457</v>
      </c>
      <c r="D304" s="251"/>
      <c r="E304" s="251"/>
      <c r="F304" s="251"/>
      <c r="G304" s="25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193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39" t="str">
        <f>C304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55" t="s">
        <v>458</v>
      </c>
      <c r="D305" s="223"/>
      <c r="E305" s="224">
        <v>1</v>
      </c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155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55" t="s">
        <v>459</v>
      </c>
      <c r="D306" s="223"/>
      <c r="E306" s="224">
        <v>1</v>
      </c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155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2">
        <v>89</v>
      </c>
      <c r="B307" s="233" t="s">
        <v>472</v>
      </c>
      <c r="C307" s="254" t="s">
        <v>473</v>
      </c>
      <c r="D307" s="234" t="s">
        <v>435</v>
      </c>
      <c r="E307" s="235">
        <v>1</v>
      </c>
      <c r="F307" s="236"/>
      <c r="G307" s="237">
        <f>ROUND(E307*F307,2)</f>
        <v>0</v>
      </c>
      <c r="H307" s="236"/>
      <c r="I307" s="237">
        <f>ROUND(E307*H307,2)</f>
        <v>0</v>
      </c>
      <c r="J307" s="236"/>
      <c r="K307" s="237">
        <f>ROUND(E307*J307,2)</f>
        <v>0</v>
      </c>
      <c r="L307" s="237">
        <v>21</v>
      </c>
      <c r="M307" s="237">
        <f>G307*(1+L307/100)</f>
        <v>0</v>
      </c>
      <c r="N307" s="237">
        <v>0</v>
      </c>
      <c r="O307" s="237">
        <f>ROUND(E307*N307,2)</f>
        <v>0</v>
      </c>
      <c r="P307" s="237">
        <v>0</v>
      </c>
      <c r="Q307" s="237">
        <f>ROUND(E307*P307,2)</f>
        <v>0</v>
      </c>
      <c r="R307" s="237"/>
      <c r="S307" s="237" t="s">
        <v>150</v>
      </c>
      <c r="T307" s="238" t="s">
        <v>246</v>
      </c>
      <c r="U307" s="221">
        <v>0</v>
      </c>
      <c r="V307" s="221">
        <f>ROUND(E307*U307,2)</f>
        <v>0</v>
      </c>
      <c r="W307" s="221"/>
      <c r="X307" s="221" t="s">
        <v>436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437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33.75" outlineLevel="1" x14ac:dyDescent="0.2">
      <c r="A308" s="217"/>
      <c r="B308" s="218"/>
      <c r="C308" s="261" t="s">
        <v>474</v>
      </c>
      <c r="D308" s="251"/>
      <c r="E308" s="251"/>
      <c r="F308" s="251"/>
      <c r="G308" s="25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193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39" t="str">
        <f>C308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2">
        <v>90</v>
      </c>
      <c r="B309" s="233" t="s">
        <v>469</v>
      </c>
      <c r="C309" s="254" t="s">
        <v>470</v>
      </c>
      <c r="D309" s="234" t="s">
        <v>435</v>
      </c>
      <c r="E309" s="235">
        <v>1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7">
        <v>0</v>
      </c>
      <c r="O309" s="237">
        <f>ROUND(E309*N309,2)</f>
        <v>0</v>
      </c>
      <c r="P309" s="237">
        <v>0</v>
      </c>
      <c r="Q309" s="237">
        <f>ROUND(E309*P309,2)</f>
        <v>0</v>
      </c>
      <c r="R309" s="237"/>
      <c r="S309" s="237" t="s">
        <v>150</v>
      </c>
      <c r="T309" s="238" t="s">
        <v>246</v>
      </c>
      <c r="U309" s="221">
        <v>0</v>
      </c>
      <c r="V309" s="221">
        <f>ROUND(E309*U309,2)</f>
        <v>0</v>
      </c>
      <c r="W309" s="221"/>
      <c r="X309" s="221" t="s">
        <v>436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437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61" t="s">
        <v>471</v>
      </c>
      <c r="D310" s="251"/>
      <c r="E310" s="251"/>
      <c r="F310" s="251"/>
      <c r="G310" s="25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193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2">
        <v>91</v>
      </c>
      <c r="B311" s="233" t="s">
        <v>463</v>
      </c>
      <c r="C311" s="254" t="s">
        <v>464</v>
      </c>
      <c r="D311" s="234" t="s">
        <v>435</v>
      </c>
      <c r="E311" s="235">
        <v>2610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7">
        <v>0</v>
      </c>
      <c r="O311" s="237">
        <f>ROUND(E311*N311,2)</f>
        <v>0</v>
      </c>
      <c r="P311" s="237">
        <v>0</v>
      </c>
      <c r="Q311" s="237">
        <f>ROUND(E311*P311,2)</f>
        <v>0</v>
      </c>
      <c r="R311" s="237"/>
      <c r="S311" s="237" t="s">
        <v>150</v>
      </c>
      <c r="T311" s="238" t="s">
        <v>246</v>
      </c>
      <c r="U311" s="221">
        <v>0</v>
      </c>
      <c r="V311" s="221">
        <f>ROUND(E311*U311,2)</f>
        <v>0</v>
      </c>
      <c r="W311" s="221"/>
      <c r="X311" s="221" t="s">
        <v>436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437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2.5" outlineLevel="1" x14ac:dyDescent="0.2">
      <c r="A312" s="217"/>
      <c r="B312" s="218"/>
      <c r="C312" s="261" t="s">
        <v>465</v>
      </c>
      <c r="D312" s="251"/>
      <c r="E312" s="251"/>
      <c r="F312" s="251"/>
      <c r="G312" s="25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193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39" t="str">
        <f>C312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55" t="s">
        <v>466</v>
      </c>
      <c r="D313" s="223"/>
      <c r="E313" s="224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155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55" t="s">
        <v>1085</v>
      </c>
      <c r="D314" s="223"/>
      <c r="E314" s="224">
        <v>450</v>
      </c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155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55" t="s">
        <v>468</v>
      </c>
      <c r="D315" s="223"/>
      <c r="E315" s="224">
        <v>2160</v>
      </c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155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2">
        <v>92</v>
      </c>
      <c r="B316" s="233" t="s">
        <v>475</v>
      </c>
      <c r="C316" s="254" t="s">
        <v>476</v>
      </c>
      <c r="D316" s="234" t="s">
        <v>435</v>
      </c>
      <c r="E316" s="235">
        <v>1</v>
      </c>
      <c r="F316" s="236"/>
      <c r="G316" s="237">
        <f>ROUND(E316*F316,2)</f>
        <v>0</v>
      </c>
      <c r="H316" s="236"/>
      <c r="I316" s="237">
        <f>ROUND(E316*H316,2)</f>
        <v>0</v>
      </c>
      <c r="J316" s="236"/>
      <c r="K316" s="237">
        <f>ROUND(E316*J316,2)</f>
        <v>0</v>
      </c>
      <c r="L316" s="237">
        <v>21</v>
      </c>
      <c r="M316" s="237">
        <f>G316*(1+L316/100)</f>
        <v>0</v>
      </c>
      <c r="N316" s="237">
        <v>0</v>
      </c>
      <c r="O316" s="237">
        <f>ROUND(E316*N316,2)</f>
        <v>0</v>
      </c>
      <c r="P316" s="237">
        <v>0</v>
      </c>
      <c r="Q316" s="237">
        <f>ROUND(E316*P316,2)</f>
        <v>0</v>
      </c>
      <c r="R316" s="237"/>
      <c r="S316" s="237" t="s">
        <v>150</v>
      </c>
      <c r="T316" s="238" t="s">
        <v>246</v>
      </c>
      <c r="U316" s="221">
        <v>0</v>
      </c>
      <c r="V316" s="221">
        <f>ROUND(E316*U316,2)</f>
        <v>0</v>
      </c>
      <c r="W316" s="221"/>
      <c r="X316" s="221" t="s">
        <v>436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437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61" t="s">
        <v>477</v>
      </c>
      <c r="D317" s="251"/>
      <c r="E317" s="251"/>
      <c r="F317" s="251"/>
      <c r="G317" s="25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193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39" t="str">
        <f>C317</f>
        <v>Náklady zhotovitele, které vzniknou v souvislosti s povinnostmi zhotovitele při předání a převzetí díla.</v>
      </c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2">
        <v>93</v>
      </c>
      <c r="B318" s="233" t="s">
        <v>478</v>
      </c>
      <c r="C318" s="254" t="s">
        <v>479</v>
      </c>
      <c r="D318" s="234" t="s">
        <v>435</v>
      </c>
      <c r="E318" s="235">
        <v>1</v>
      </c>
      <c r="F318" s="236"/>
      <c r="G318" s="237">
        <f>ROUND(E318*F318,2)</f>
        <v>0</v>
      </c>
      <c r="H318" s="236"/>
      <c r="I318" s="237">
        <f>ROUND(E318*H318,2)</f>
        <v>0</v>
      </c>
      <c r="J318" s="236"/>
      <c r="K318" s="237">
        <f>ROUND(E318*J318,2)</f>
        <v>0</v>
      </c>
      <c r="L318" s="237">
        <v>21</v>
      </c>
      <c r="M318" s="237">
        <f>G318*(1+L318/100)</f>
        <v>0</v>
      </c>
      <c r="N318" s="237">
        <v>0</v>
      </c>
      <c r="O318" s="237">
        <f>ROUND(E318*N318,2)</f>
        <v>0</v>
      </c>
      <c r="P318" s="237">
        <v>0</v>
      </c>
      <c r="Q318" s="237">
        <f>ROUND(E318*P318,2)</f>
        <v>0</v>
      </c>
      <c r="R318" s="237"/>
      <c r="S318" s="237" t="s">
        <v>150</v>
      </c>
      <c r="T318" s="238" t="s">
        <v>246</v>
      </c>
      <c r="U318" s="221">
        <v>0</v>
      </c>
      <c r="V318" s="221">
        <f>ROUND(E318*U318,2)</f>
        <v>0</v>
      </c>
      <c r="W318" s="221"/>
      <c r="X318" s="221" t="s">
        <v>436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437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61" t="s">
        <v>480</v>
      </c>
      <c r="D319" s="251"/>
      <c r="E319" s="251"/>
      <c r="F319" s="251"/>
      <c r="G319" s="25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193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39" t="str">
        <f>C319</f>
        <v>Náklady na vyhotovení dokumentace skutečného provedení stavby a její předání objednateli v požadované formě a požadovaném počtu.</v>
      </c>
      <c r="BB319" s="210"/>
      <c r="BC319" s="210"/>
      <c r="BD319" s="210"/>
      <c r="BE319" s="210"/>
      <c r="BF319" s="210"/>
      <c r="BG319" s="210"/>
      <c r="BH319" s="210"/>
    </row>
    <row r="320" spans="1:60" x14ac:dyDescent="0.2">
      <c r="A320" s="3"/>
      <c r="B320" s="4"/>
      <c r="C320" s="262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AE320">
        <v>15</v>
      </c>
      <c r="AF320">
        <v>21</v>
      </c>
      <c r="AG320" t="s">
        <v>131</v>
      </c>
    </row>
    <row r="321" spans="1:33" x14ac:dyDescent="0.2">
      <c r="A321" s="213"/>
      <c r="B321" s="214" t="s">
        <v>29</v>
      </c>
      <c r="C321" s="263"/>
      <c r="D321" s="215"/>
      <c r="E321" s="216"/>
      <c r="F321" s="216"/>
      <c r="G321" s="252">
        <f>G8+G12+G19+G27+G86+G89+G117+G162+G165+G207+G217+G227+G238+G248+G277+G289+G302</f>
        <v>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AE321">
        <f>SUMIF(L7:L319,AE320,G7:G319)</f>
        <v>0</v>
      </c>
      <c r="AF321">
        <f>SUMIF(L7:L319,AF320,G7:G319)</f>
        <v>0</v>
      </c>
      <c r="AG321" t="s">
        <v>481</v>
      </c>
    </row>
    <row r="322" spans="1:33" x14ac:dyDescent="0.2">
      <c r="C322" s="264"/>
      <c r="D322" s="10"/>
      <c r="AG322" t="s">
        <v>482</v>
      </c>
    </row>
    <row r="323" spans="1:33" x14ac:dyDescent="0.2">
      <c r="D323" s="10"/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VErlcED8VqEXAYwuaMHToZ+j3y0HmK6p19SZtuKebERx0qFaJhXJGNkK6e9kObd5UYieyhsdm4MB4brniatxg==" saltValue="srqlatdHha9oNSK6/3yejg==" spinCount="100000" sheet="1"/>
  <mergeCells count="54">
    <mergeCell ref="C304:G304"/>
    <mergeCell ref="C308:G308"/>
    <mergeCell ref="C310:G310"/>
    <mergeCell ref="C312:G312"/>
    <mergeCell ref="C317:G317"/>
    <mergeCell ref="C319:G319"/>
    <mergeCell ref="C291:G291"/>
    <mergeCell ref="C293:G293"/>
    <mergeCell ref="C295:G295"/>
    <mergeCell ref="C297:G297"/>
    <mergeCell ref="C299:G299"/>
    <mergeCell ref="C301:G301"/>
    <mergeCell ref="C231:G231"/>
    <mergeCell ref="C255:G255"/>
    <mergeCell ref="C281:G281"/>
    <mergeCell ref="C284:G284"/>
    <mergeCell ref="C285:G285"/>
    <mergeCell ref="C287:G287"/>
    <mergeCell ref="C182:G182"/>
    <mergeCell ref="C183:G183"/>
    <mergeCell ref="C186:G186"/>
    <mergeCell ref="C187:G187"/>
    <mergeCell ref="C206:G206"/>
    <mergeCell ref="C226:G226"/>
    <mergeCell ref="C131:G131"/>
    <mergeCell ref="C134:G134"/>
    <mergeCell ref="C164:G164"/>
    <mergeCell ref="C169:G169"/>
    <mergeCell ref="C172:G172"/>
    <mergeCell ref="C178:G178"/>
    <mergeCell ref="C92:G92"/>
    <mergeCell ref="C98:G98"/>
    <mergeCell ref="C119:G119"/>
    <mergeCell ref="C122:G122"/>
    <mergeCell ref="C125:G125"/>
    <mergeCell ref="C128:G128"/>
    <mergeCell ref="C58:G58"/>
    <mergeCell ref="C62:G62"/>
    <mergeCell ref="C63:G63"/>
    <mergeCell ref="C67:G67"/>
    <mergeCell ref="C68:G68"/>
    <mergeCell ref="C91:G91"/>
    <mergeCell ref="C29:G29"/>
    <mergeCell ref="C42:G42"/>
    <mergeCell ref="C43:G43"/>
    <mergeCell ref="C50:G50"/>
    <mergeCell ref="C51:G51"/>
    <mergeCell ref="C57:G57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6125-D467-4122-AB37-7EF7701656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73</v>
      </c>
      <c r="C8" s="253" t="s">
        <v>74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0.05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2.2400000000000002</v>
      </c>
      <c r="W8" s="225"/>
      <c r="X8" s="225"/>
      <c r="AG8" t="s">
        <v>145</v>
      </c>
    </row>
    <row r="9" spans="1:60" outlineLevel="1" x14ac:dyDescent="0.2">
      <c r="A9" s="232">
        <v>1</v>
      </c>
      <c r="B9" s="233" t="s">
        <v>146</v>
      </c>
      <c r="C9" s="254" t="s">
        <v>147</v>
      </c>
      <c r="D9" s="234" t="s">
        <v>148</v>
      </c>
      <c r="E9" s="235">
        <v>12.47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3.7100000000000002E-3</v>
      </c>
      <c r="O9" s="237">
        <f>ROUND(E9*N9,2)</f>
        <v>0.05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0.18</v>
      </c>
      <c r="V9" s="221">
        <f>ROUND(E9*U9,2)</f>
        <v>2.2400000000000002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5" t="s">
        <v>1086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155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1087</v>
      </c>
      <c r="D11" s="223"/>
      <c r="E11" s="224">
        <v>9.5399999999999991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1088</v>
      </c>
      <c r="D12" s="223"/>
      <c r="E12" s="224">
        <v>1.34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5" t="s">
        <v>1089</v>
      </c>
      <c r="D13" s="223"/>
      <c r="E13" s="224">
        <v>1.59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155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6" t="s">
        <v>144</v>
      </c>
      <c r="B14" s="227" t="s">
        <v>75</v>
      </c>
      <c r="C14" s="253" t="s">
        <v>76</v>
      </c>
      <c r="D14" s="228"/>
      <c r="E14" s="229"/>
      <c r="F14" s="230"/>
      <c r="G14" s="230">
        <f>SUMIF(AG15:AG20,"&lt;&gt;NOR",G15:G20)</f>
        <v>0</v>
      </c>
      <c r="H14" s="230"/>
      <c r="I14" s="230">
        <f>SUM(I15:I20)</f>
        <v>0</v>
      </c>
      <c r="J14" s="230"/>
      <c r="K14" s="230">
        <f>SUM(K15:K20)</f>
        <v>0</v>
      </c>
      <c r="L14" s="230"/>
      <c r="M14" s="230">
        <f>SUM(M15:M20)</f>
        <v>0</v>
      </c>
      <c r="N14" s="230"/>
      <c r="O14" s="230">
        <f>SUM(O15:O20)</f>
        <v>0.21</v>
      </c>
      <c r="P14" s="230"/>
      <c r="Q14" s="230">
        <f>SUM(Q15:Q20)</f>
        <v>0</v>
      </c>
      <c r="R14" s="230"/>
      <c r="S14" s="230"/>
      <c r="T14" s="231"/>
      <c r="U14" s="225"/>
      <c r="V14" s="225">
        <f>SUM(V15:V20)</f>
        <v>4.6900000000000004</v>
      </c>
      <c r="W14" s="225"/>
      <c r="X14" s="225"/>
      <c r="AG14" t="s">
        <v>145</v>
      </c>
    </row>
    <row r="15" spans="1:60" outlineLevel="1" x14ac:dyDescent="0.2">
      <c r="A15" s="232">
        <v>2</v>
      </c>
      <c r="B15" s="233" t="s">
        <v>161</v>
      </c>
      <c r="C15" s="254" t="s">
        <v>162</v>
      </c>
      <c r="D15" s="234" t="s">
        <v>163</v>
      </c>
      <c r="E15" s="235">
        <v>3.9716499999999999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5.3690000000000002E-2</v>
      </c>
      <c r="O15" s="237">
        <f>ROUND(E15*N15,2)</f>
        <v>0.21</v>
      </c>
      <c r="P15" s="237">
        <v>0</v>
      </c>
      <c r="Q15" s="237">
        <f>ROUND(E15*P15,2)</f>
        <v>0</v>
      </c>
      <c r="R15" s="237" t="s">
        <v>149</v>
      </c>
      <c r="S15" s="237" t="s">
        <v>150</v>
      </c>
      <c r="T15" s="238" t="s">
        <v>151</v>
      </c>
      <c r="U15" s="221">
        <v>1.18</v>
      </c>
      <c r="V15" s="221">
        <f>ROUND(E15*U15,2)</f>
        <v>4.6900000000000004</v>
      </c>
      <c r="W15" s="221"/>
      <c r="X15" s="221" t="s">
        <v>152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6" t="s">
        <v>164</v>
      </c>
      <c r="D16" s="240"/>
      <c r="E16" s="240"/>
      <c r="F16" s="240"/>
      <c r="G16" s="240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165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okenního nebo dveřního, z pomocného pracovního lešení o výšce podlahy do 1900 mm a pro zatížení do 1,5 kPa,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5" t="s">
        <v>166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155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1090</v>
      </c>
      <c r="D18" s="223"/>
      <c r="E18" s="224">
        <v>2.8142999999999998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5" t="s">
        <v>1091</v>
      </c>
      <c r="D19" s="223"/>
      <c r="E19" s="224">
        <v>0.52929999999999999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1092</v>
      </c>
      <c r="D20" s="223"/>
      <c r="E20" s="224">
        <v>0.62805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144</v>
      </c>
      <c r="B21" s="227" t="s">
        <v>77</v>
      </c>
      <c r="C21" s="253" t="s">
        <v>78</v>
      </c>
      <c r="D21" s="228"/>
      <c r="E21" s="229"/>
      <c r="F21" s="230"/>
      <c r="G21" s="230">
        <f>SUMIF(AG22:AG29,"&lt;&gt;NOR",G22:G29)</f>
        <v>0</v>
      </c>
      <c r="H21" s="230"/>
      <c r="I21" s="230">
        <f>SUM(I22:I29)</f>
        <v>0</v>
      </c>
      <c r="J21" s="230"/>
      <c r="K21" s="230">
        <f>SUM(K22:K29)</f>
        <v>0</v>
      </c>
      <c r="L21" s="230"/>
      <c r="M21" s="230">
        <f>SUM(M22:M29)</f>
        <v>0</v>
      </c>
      <c r="N21" s="230"/>
      <c r="O21" s="230">
        <f>SUM(O22:O29)</f>
        <v>0</v>
      </c>
      <c r="P21" s="230"/>
      <c r="Q21" s="230">
        <f>SUM(Q22:Q29)</f>
        <v>0</v>
      </c>
      <c r="R21" s="230"/>
      <c r="S21" s="230"/>
      <c r="T21" s="231"/>
      <c r="U21" s="225"/>
      <c r="V21" s="225">
        <f>SUM(V22:V29)</f>
        <v>8.19</v>
      </c>
      <c r="W21" s="225"/>
      <c r="X21" s="225"/>
      <c r="AG21" t="s">
        <v>145</v>
      </c>
    </row>
    <row r="22" spans="1:60" outlineLevel="1" x14ac:dyDescent="0.2">
      <c r="A22" s="232">
        <v>3</v>
      </c>
      <c r="B22" s="233" t="s">
        <v>175</v>
      </c>
      <c r="C22" s="254" t="s">
        <v>176</v>
      </c>
      <c r="D22" s="234" t="s">
        <v>163</v>
      </c>
      <c r="E22" s="235">
        <v>2.4297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4.0000000000000003E-5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177</v>
      </c>
      <c r="S22" s="237" t="s">
        <v>150</v>
      </c>
      <c r="T22" s="238" t="s">
        <v>151</v>
      </c>
      <c r="U22" s="221">
        <v>0.08</v>
      </c>
      <c r="V22" s="221">
        <f>ROUND(E22*U22,2)</f>
        <v>0.19</v>
      </c>
      <c r="W22" s="221"/>
      <c r="X22" s="221" t="s">
        <v>152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17"/>
      <c r="B23" s="218"/>
      <c r="C23" s="256" t="s">
        <v>179</v>
      </c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165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9" t="str">
        <f>C23</f>
        <v>s rámy a zárubněmi, zábradlí, předmětů oplechování apod., které se zřizují ještě před úpravami povrchu, před jejich znečištěním při úpravách povrchu nástřikem plastických (lepivých) maltovin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5" t="s">
        <v>1093</v>
      </c>
      <c r="D24" s="223"/>
      <c r="E24" s="224">
        <v>1.8954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1094</v>
      </c>
      <c r="D25" s="223"/>
      <c r="E25" s="224">
        <v>0.21840000000000001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1095</v>
      </c>
      <c r="D26" s="223"/>
      <c r="E26" s="224">
        <v>0.31590000000000001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2">
        <v>4</v>
      </c>
      <c r="B27" s="233" t="s">
        <v>233</v>
      </c>
      <c r="C27" s="254" t="s">
        <v>234</v>
      </c>
      <c r="D27" s="234" t="s">
        <v>235</v>
      </c>
      <c r="E27" s="235">
        <v>8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236</v>
      </c>
      <c r="S27" s="237" t="s">
        <v>150</v>
      </c>
      <c r="T27" s="238" t="s">
        <v>151</v>
      </c>
      <c r="U27" s="221">
        <v>1</v>
      </c>
      <c r="V27" s="221">
        <f>ROUND(E27*U27,2)</f>
        <v>8</v>
      </c>
      <c r="W27" s="221"/>
      <c r="X27" s="221" t="s">
        <v>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5" t="s">
        <v>242</v>
      </c>
      <c r="D28" s="223"/>
      <c r="E28" s="224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155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5" t="s">
        <v>1096</v>
      </c>
      <c r="D29" s="223"/>
      <c r="E29" s="224">
        <v>8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155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6" t="s">
        <v>144</v>
      </c>
      <c r="B30" s="227" t="s">
        <v>81</v>
      </c>
      <c r="C30" s="253" t="s">
        <v>82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240</v>
      </c>
      <c r="W30" s="225"/>
      <c r="X30" s="225"/>
      <c r="AG30" t="s">
        <v>145</v>
      </c>
    </row>
    <row r="31" spans="1:60" outlineLevel="1" x14ac:dyDescent="0.2">
      <c r="A31" s="232">
        <v>5</v>
      </c>
      <c r="B31" s="233" t="s">
        <v>244</v>
      </c>
      <c r="C31" s="254" t="s">
        <v>245</v>
      </c>
      <c r="D31" s="234" t="s">
        <v>235</v>
      </c>
      <c r="E31" s="235">
        <v>240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230</v>
      </c>
      <c r="T31" s="238" t="s">
        <v>231</v>
      </c>
      <c r="U31" s="221">
        <v>1</v>
      </c>
      <c r="V31" s="221">
        <f>ROUND(E31*U31,2)</f>
        <v>240</v>
      </c>
      <c r="W31" s="221"/>
      <c r="X31" s="221" t="s">
        <v>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247</v>
      </c>
      <c r="D32" s="223"/>
      <c r="E32" s="224">
        <v>240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6" t="s">
        <v>144</v>
      </c>
      <c r="B33" s="227" t="s">
        <v>87</v>
      </c>
      <c r="C33" s="253" t="s">
        <v>88</v>
      </c>
      <c r="D33" s="228"/>
      <c r="E33" s="229"/>
      <c r="F33" s="230"/>
      <c r="G33" s="230">
        <f>SUMIF(AG34:AG46,"&lt;&gt;NOR",G34:G46)</f>
        <v>0</v>
      </c>
      <c r="H33" s="230"/>
      <c r="I33" s="230">
        <f>SUM(I34:I46)</f>
        <v>0</v>
      </c>
      <c r="J33" s="230"/>
      <c r="K33" s="230">
        <f>SUM(K34:K46)</f>
        <v>0</v>
      </c>
      <c r="L33" s="230"/>
      <c r="M33" s="230">
        <f>SUM(M34:M46)</f>
        <v>0</v>
      </c>
      <c r="N33" s="230"/>
      <c r="O33" s="230">
        <f>SUM(O34:O46)</f>
        <v>0.01</v>
      </c>
      <c r="P33" s="230"/>
      <c r="Q33" s="230">
        <f>SUM(Q34:Q46)</f>
        <v>0.29000000000000004</v>
      </c>
      <c r="R33" s="230"/>
      <c r="S33" s="230"/>
      <c r="T33" s="231"/>
      <c r="U33" s="225"/>
      <c r="V33" s="225">
        <f>SUM(V34:V46)</f>
        <v>3.3900000000000006</v>
      </c>
      <c r="W33" s="225"/>
      <c r="X33" s="225"/>
      <c r="AG33" t="s">
        <v>145</v>
      </c>
    </row>
    <row r="34" spans="1:60" outlineLevel="1" x14ac:dyDescent="0.2">
      <c r="A34" s="232">
        <v>6</v>
      </c>
      <c r="B34" s="233" t="s">
        <v>520</v>
      </c>
      <c r="C34" s="254" t="s">
        <v>521</v>
      </c>
      <c r="D34" s="234" t="s">
        <v>278</v>
      </c>
      <c r="E34" s="235">
        <v>6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279</v>
      </c>
      <c r="S34" s="237" t="s">
        <v>150</v>
      </c>
      <c r="T34" s="238" t="s">
        <v>151</v>
      </c>
      <c r="U34" s="221">
        <v>0.06</v>
      </c>
      <c r="V34" s="221">
        <f>ROUND(E34*U34,2)</f>
        <v>0.36</v>
      </c>
      <c r="W34" s="221"/>
      <c r="X34" s="221" t="s">
        <v>152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6" t="s">
        <v>522</v>
      </c>
      <c r="D35" s="240"/>
      <c r="E35" s="240"/>
      <c r="F35" s="240"/>
      <c r="G35" s="24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165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5" t="s">
        <v>1097</v>
      </c>
      <c r="D36" s="223"/>
      <c r="E36" s="224">
        <v>5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155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1098</v>
      </c>
      <c r="D37" s="223"/>
      <c r="E37" s="224">
        <v>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155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1" x14ac:dyDescent="0.2">
      <c r="A38" s="232">
        <v>7</v>
      </c>
      <c r="B38" s="233" t="s">
        <v>1035</v>
      </c>
      <c r="C38" s="254" t="s">
        <v>1036</v>
      </c>
      <c r="D38" s="234" t="s">
        <v>163</v>
      </c>
      <c r="E38" s="235">
        <v>1.8954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3.0400000000000002E-3</v>
      </c>
      <c r="O38" s="237">
        <f>ROUND(E38*N38,2)</f>
        <v>0.01</v>
      </c>
      <c r="P38" s="237">
        <v>6.5000000000000002E-2</v>
      </c>
      <c r="Q38" s="237">
        <f>ROUND(E38*P38,2)</f>
        <v>0.12</v>
      </c>
      <c r="R38" s="237" t="s">
        <v>279</v>
      </c>
      <c r="S38" s="237" t="s">
        <v>150</v>
      </c>
      <c r="T38" s="238" t="s">
        <v>151</v>
      </c>
      <c r="U38" s="221">
        <v>0.91</v>
      </c>
      <c r="V38" s="221">
        <f>ROUND(E38*U38,2)</f>
        <v>1.72</v>
      </c>
      <c r="W38" s="221"/>
      <c r="X38" s="221" t="s">
        <v>152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5" t="s">
        <v>1099</v>
      </c>
      <c r="D39" s="223"/>
      <c r="E39" s="224">
        <v>1.5794999999999999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1095</v>
      </c>
      <c r="D40" s="223"/>
      <c r="E40" s="224">
        <v>0.31590000000000001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155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8</v>
      </c>
      <c r="B41" s="233" t="s">
        <v>1100</v>
      </c>
      <c r="C41" s="254" t="s">
        <v>1101</v>
      </c>
      <c r="D41" s="234" t="s">
        <v>163</v>
      </c>
      <c r="E41" s="235">
        <v>0.5343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2.1900000000000001E-3</v>
      </c>
      <c r="O41" s="237">
        <f>ROUND(E41*N41,2)</f>
        <v>0</v>
      </c>
      <c r="P41" s="237">
        <v>0.01</v>
      </c>
      <c r="Q41" s="237">
        <f>ROUND(E41*P41,2)</f>
        <v>0.01</v>
      </c>
      <c r="R41" s="237" t="s">
        <v>279</v>
      </c>
      <c r="S41" s="237" t="s">
        <v>150</v>
      </c>
      <c r="T41" s="238" t="s">
        <v>151</v>
      </c>
      <c r="U41" s="221">
        <v>0.52</v>
      </c>
      <c r="V41" s="221">
        <f>ROUND(E41*U41,2)</f>
        <v>0.28000000000000003</v>
      </c>
      <c r="W41" s="221"/>
      <c r="X41" s="221" t="s">
        <v>152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5" t="s">
        <v>1102</v>
      </c>
      <c r="D42" s="223"/>
      <c r="E42" s="224">
        <v>0.31590000000000001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155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1094</v>
      </c>
      <c r="D43" s="223"/>
      <c r="E43" s="224">
        <v>0.21840000000000001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2">
        <v>9</v>
      </c>
      <c r="B44" s="233" t="s">
        <v>298</v>
      </c>
      <c r="C44" s="254" t="s">
        <v>299</v>
      </c>
      <c r="D44" s="234" t="s">
        <v>163</v>
      </c>
      <c r="E44" s="235">
        <v>7.9432999999999998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0.02</v>
      </c>
      <c r="Q44" s="237">
        <f>ROUND(E44*P44,2)</f>
        <v>0.16</v>
      </c>
      <c r="R44" s="237" t="s">
        <v>279</v>
      </c>
      <c r="S44" s="237" t="s">
        <v>150</v>
      </c>
      <c r="T44" s="238" t="s">
        <v>151</v>
      </c>
      <c r="U44" s="221">
        <v>0.13</v>
      </c>
      <c r="V44" s="221">
        <f>ROUND(E44*U44,2)</f>
        <v>1.03</v>
      </c>
      <c r="W44" s="221"/>
      <c r="X44" s="221" t="s">
        <v>152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5" t="s">
        <v>300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155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1103</v>
      </c>
      <c r="D46" s="223"/>
      <c r="E46" s="224">
        <v>7.9432999999999998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6" t="s">
        <v>144</v>
      </c>
      <c r="B47" s="227" t="s">
        <v>89</v>
      </c>
      <c r="C47" s="253" t="s">
        <v>90</v>
      </c>
      <c r="D47" s="228"/>
      <c r="E47" s="229"/>
      <c r="F47" s="230"/>
      <c r="G47" s="230">
        <f>SUMIF(AG48:AG49,"&lt;&gt;NOR",G48:G49)</f>
        <v>0</v>
      </c>
      <c r="H47" s="230"/>
      <c r="I47" s="230">
        <f>SUM(I48:I49)</f>
        <v>0</v>
      </c>
      <c r="J47" s="230"/>
      <c r="K47" s="230">
        <f>SUM(K48:K49)</f>
        <v>0</v>
      </c>
      <c r="L47" s="230"/>
      <c r="M47" s="230">
        <f>SUM(M48:M49)</f>
        <v>0</v>
      </c>
      <c r="N47" s="230"/>
      <c r="O47" s="230">
        <f>SUM(O48:O49)</f>
        <v>0</v>
      </c>
      <c r="P47" s="230"/>
      <c r="Q47" s="230">
        <f>SUM(Q48:Q49)</f>
        <v>0</v>
      </c>
      <c r="R47" s="230"/>
      <c r="S47" s="230"/>
      <c r="T47" s="231"/>
      <c r="U47" s="225"/>
      <c r="V47" s="225">
        <f>SUM(V48:V49)</f>
        <v>0.5</v>
      </c>
      <c r="W47" s="225"/>
      <c r="X47" s="225"/>
      <c r="AG47" t="s">
        <v>145</v>
      </c>
    </row>
    <row r="48" spans="1:60" ht="33.75" outlineLevel="1" x14ac:dyDescent="0.2">
      <c r="A48" s="232">
        <v>10</v>
      </c>
      <c r="B48" s="233" t="s">
        <v>313</v>
      </c>
      <c r="C48" s="254" t="s">
        <v>314</v>
      </c>
      <c r="D48" s="234" t="s">
        <v>315</v>
      </c>
      <c r="E48" s="235">
        <v>0.26652999999999999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149</v>
      </c>
      <c r="S48" s="237" t="s">
        <v>150</v>
      </c>
      <c r="T48" s="238" t="s">
        <v>151</v>
      </c>
      <c r="U48" s="221">
        <v>1.87</v>
      </c>
      <c r="V48" s="221">
        <f>ROUND(E48*U48,2)</f>
        <v>0.5</v>
      </c>
      <c r="W48" s="221"/>
      <c r="X48" s="221" t="s">
        <v>316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6" t="s">
        <v>318</v>
      </c>
      <c r="D49" s="240"/>
      <c r="E49" s="240"/>
      <c r="F49" s="240"/>
      <c r="G49" s="240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6" t="s">
        <v>144</v>
      </c>
      <c r="B50" s="227" t="s">
        <v>101</v>
      </c>
      <c r="C50" s="253" t="s">
        <v>102</v>
      </c>
      <c r="D50" s="228"/>
      <c r="E50" s="229"/>
      <c r="F50" s="230"/>
      <c r="G50" s="230">
        <f>SUMIF(AG51:AG56,"&lt;&gt;NOR",G51:G56)</f>
        <v>0</v>
      </c>
      <c r="H50" s="230"/>
      <c r="I50" s="230">
        <f>SUM(I51:I56)</f>
        <v>0</v>
      </c>
      <c r="J50" s="230"/>
      <c r="K50" s="230">
        <f>SUM(K51:K56)</f>
        <v>0</v>
      </c>
      <c r="L50" s="230"/>
      <c r="M50" s="230">
        <f>SUM(M51:M56)</f>
        <v>0</v>
      </c>
      <c r="N50" s="230"/>
      <c r="O50" s="230">
        <f>SUM(O51:O56)</f>
        <v>0</v>
      </c>
      <c r="P50" s="230"/>
      <c r="Q50" s="230">
        <f>SUM(Q51:Q56)</f>
        <v>0</v>
      </c>
      <c r="R50" s="230"/>
      <c r="S50" s="230"/>
      <c r="T50" s="231"/>
      <c r="U50" s="225"/>
      <c r="V50" s="225">
        <f>SUM(V51:V56)</f>
        <v>0</v>
      </c>
      <c r="W50" s="225"/>
      <c r="X50" s="225"/>
      <c r="AG50" t="s">
        <v>145</v>
      </c>
    </row>
    <row r="51" spans="1:60" ht="22.5" outlineLevel="1" x14ac:dyDescent="0.2">
      <c r="A51" s="232">
        <v>11</v>
      </c>
      <c r="B51" s="233" t="s">
        <v>1104</v>
      </c>
      <c r="C51" s="254" t="s">
        <v>1105</v>
      </c>
      <c r="D51" s="234" t="s">
        <v>368</v>
      </c>
      <c r="E51" s="235">
        <v>6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230</v>
      </c>
      <c r="T51" s="238" t="s">
        <v>231</v>
      </c>
      <c r="U51" s="221">
        <v>0</v>
      </c>
      <c r="V51" s="221">
        <f>ROUND(E51*U51,2)</f>
        <v>0</v>
      </c>
      <c r="W51" s="221"/>
      <c r="X51" s="221" t="s">
        <v>152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1106</v>
      </c>
      <c r="D52" s="223"/>
      <c r="E52" s="224">
        <v>6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2">
        <v>12</v>
      </c>
      <c r="B53" s="233" t="s">
        <v>1107</v>
      </c>
      <c r="C53" s="254" t="s">
        <v>1108</v>
      </c>
      <c r="D53" s="234" t="s">
        <v>368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230</v>
      </c>
      <c r="T53" s="238" t="s">
        <v>231</v>
      </c>
      <c r="U53" s="221">
        <v>0</v>
      </c>
      <c r="V53" s="221">
        <f>ROUND(E53*U53,2)</f>
        <v>0</v>
      </c>
      <c r="W53" s="221"/>
      <c r="X53" s="221" t="s">
        <v>152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892</v>
      </c>
      <c r="D54" s="223"/>
      <c r="E54" s="224">
        <v>1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2">
        <v>13</v>
      </c>
      <c r="B55" s="233" t="s">
        <v>1109</v>
      </c>
      <c r="C55" s="254" t="s">
        <v>1110</v>
      </c>
      <c r="D55" s="234" t="s">
        <v>368</v>
      </c>
      <c r="E55" s="235">
        <v>1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/>
      <c r="S55" s="237" t="s">
        <v>230</v>
      </c>
      <c r="T55" s="238" t="s">
        <v>231</v>
      </c>
      <c r="U55" s="221">
        <v>0</v>
      </c>
      <c r="V55" s="221">
        <f>ROUND(E55*U55,2)</f>
        <v>0</v>
      </c>
      <c r="W55" s="221"/>
      <c r="X55" s="221" t="s">
        <v>152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5" t="s">
        <v>892</v>
      </c>
      <c r="D56" s="223"/>
      <c r="E56" s="224">
        <v>1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155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6" t="s">
        <v>144</v>
      </c>
      <c r="B57" s="227" t="s">
        <v>103</v>
      </c>
      <c r="C57" s="253" t="s">
        <v>104</v>
      </c>
      <c r="D57" s="228"/>
      <c r="E57" s="229"/>
      <c r="F57" s="230"/>
      <c r="G57" s="230">
        <f>SUMIF(AG58:AG68,"&lt;&gt;NOR",G58:G68)</f>
        <v>0</v>
      </c>
      <c r="H57" s="230"/>
      <c r="I57" s="230">
        <f>SUM(I58:I68)</f>
        <v>0</v>
      </c>
      <c r="J57" s="230"/>
      <c r="K57" s="230">
        <f>SUM(K58:K68)</f>
        <v>0</v>
      </c>
      <c r="L57" s="230"/>
      <c r="M57" s="230">
        <f>SUM(M58:M68)</f>
        <v>0</v>
      </c>
      <c r="N57" s="230"/>
      <c r="O57" s="230">
        <f>SUM(O58:O68)</f>
        <v>0.08</v>
      </c>
      <c r="P57" s="230"/>
      <c r="Q57" s="230">
        <f>SUM(Q58:Q68)</f>
        <v>0</v>
      </c>
      <c r="R57" s="230"/>
      <c r="S57" s="230"/>
      <c r="T57" s="231"/>
      <c r="U57" s="225"/>
      <c r="V57" s="225">
        <f>SUM(V58:V68)</f>
        <v>19.799999999999997</v>
      </c>
      <c r="W57" s="225"/>
      <c r="X57" s="225"/>
      <c r="AG57" t="s">
        <v>145</v>
      </c>
    </row>
    <row r="58" spans="1:60" outlineLevel="1" x14ac:dyDescent="0.2">
      <c r="A58" s="232">
        <v>14</v>
      </c>
      <c r="B58" s="233" t="s">
        <v>565</v>
      </c>
      <c r="C58" s="254" t="s">
        <v>566</v>
      </c>
      <c r="D58" s="234" t="s">
        <v>163</v>
      </c>
      <c r="E58" s="235">
        <v>2.4297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567</v>
      </c>
      <c r="S58" s="237" t="s">
        <v>150</v>
      </c>
      <c r="T58" s="238" t="s">
        <v>151</v>
      </c>
      <c r="U58" s="221">
        <v>0.68</v>
      </c>
      <c r="V58" s="221">
        <f>ROUND(E58*U58,2)</f>
        <v>1.65</v>
      </c>
      <c r="W58" s="221"/>
      <c r="X58" s="221" t="s">
        <v>152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5" t="s">
        <v>1111</v>
      </c>
      <c r="D59" s="223"/>
      <c r="E59" s="224">
        <v>2.2113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5" t="s">
        <v>1112</v>
      </c>
      <c r="D60" s="223"/>
      <c r="E60" s="224">
        <v>0.21840000000000001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155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2">
        <v>15</v>
      </c>
      <c r="B61" s="233" t="s">
        <v>924</v>
      </c>
      <c r="C61" s="254" t="s">
        <v>925</v>
      </c>
      <c r="D61" s="234" t="s">
        <v>571</v>
      </c>
      <c r="E61" s="235">
        <v>82.519199999999998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6.0000000000000002E-5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567</v>
      </c>
      <c r="S61" s="237" t="s">
        <v>150</v>
      </c>
      <c r="T61" s="238" t="s">
        <v>151</v>
      </c>
      <c r="U61" s="221">
        <v>0.22</v>
      </c>
      <c r="V61" s="221">
        <f>ROUND(E61*U61,2)</f>
        <v>18.149999999999999</v>
      </c>
      <c r="W61" s="221"/>
      <c r="X61" s="221" t="s">
        <v>152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5" t="s">
        <v>572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155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5" t="s">
        <v>1113</v>
      </c>
      <c r="D63" s="223"/>
      <c r="E63" s="224">
        <v>76.270600000000002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155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1114</v>
      </c>
      <c r="D64" s="223"/>
      <c r="E64" s="224">
        <v>6.2485999999999997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2">
        <v>16</v>
      </c>
      <c r="B65" s="233" t="s">
        <v>574</v>
      </c>
      <c r="C65" s="254" t="s">
        <v>575</v>
      </c>
      <c r="D65" s="234" t="s">
        <v>315</v>
      </c>
      <c r="E65" s="235">
        <v>8.2519999999999996E-2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1</v>
      </c>
      <c r="O65" s="237">
        <f>ROUND(E65*N65,2)</f>
        <v>0.08</v>
      </c>
      <c r="P65" s="237">
        <v>0</v>
      </c>
      <c r="Q65" s="237">
        <f>ROUND(E65*P65,2)</f>
        <v>0</v>
      </c>
      <c r="R65" s="237" t="s">
        <v>576</v>
      </c>
      <c r="S65" s="237" t="s">
        <v>150</v>
      </c>
      <c r="T65" s="238" t="s">
        <v>151</v>
      </c>
      <c r="U65" s="221">
        <v>0</v>
      </c>
      <c r="V65" s="221">
        <f>ROUND(E65*U65,2)</f>
        <v>0</v>
      </c>
      <c r="W65" s="221"/>
      <c r="X65" s="221" t="s">
        <v>577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5" t="s">
        <v>1115</v>
      </c>
      <c r="D66" s="223"/>
      <c r="E66" s="224">
        <v>8.2519999999999996E-2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155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>
        <v>17</v>
      </c>
      <c r="B67" s="218" t="s">
        <v>580</v>
      </c>
      <c r="C67" s="258" t="s">
        <v>581</v>
      </c>
      <c r="D67" s="219" t="s">
        <v>0</v>
      </c>
      <c r="E67" s="242"/>
      <c r="F67" s="222"/>
      <c r="G67" s="221">
        <f>ROUND(E67*F67,2)</f>
        <v>0</v>
      </c>
      <c r="H67" s="222"/>
      <c r="I67" s="221">
        <f>ROUND(E67*H67,2)</f>
        <v>0</v>
      </c>
      <c r="J67" s="222"/>
      <c r="K67" s="221">
        <f>ROUND(E67*J67,2)</f>
        <v>0</v>
      </c>
      <c r="L67" s="221">
        <v>21</v>
      </c>
      <c r="M67" s="221">
        <f>G67*(1+L67/100)</f>
        <v>0</v>
      </c>
      <c r="N67" s="221">
        <v>0</v>
      </c>
      <c r="O67" s="221">
        <f>ROUND(E67*N67,2)</f>
        <v>0</v>
      </c>
      <c r="P67" s="221">
        <v>0</v>
      </c>
      <c r="Q67" s="221">
        <f>ROUND(E67*P67,2)</f>
        <v>0</v>
      </c>
      <c r="R67" s="221" t="s">
        <v>567</v>
      </c>
      <c r="S67" s="221" t="s">
        <v>150</v>
      </c>
      <c r="T67" s="221" t="s">
        <v>151</v>
      </c>
      <c r="U67" s="221">
        <v>0</v>
      </c>
      <c r="V67" s="221">
        <f>ROUND(E67*U67,2)</f>
        <v>0</v>
      </c>
      <c r="W67" s="221"/>
      <c r="X67" s="221" t="s">
        <v>316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9" t="s">
        <v>361</v>
      </c>
      <c r="D68" s="243"/>
      <c r="E68" s="243"/>
      <c r="F68" s="243"/>
      <c r="G68" s="243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165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6" t="s">
        <v>144</v>
      </c>
      <c r="B69" s="227" t="s">
        <v>107</v>
      </c>
      <c r="C69" s="253" t="s">
        <v>108</v>
      </c>
      <c r="D69" s="228"/>
      <c r="E69" s="229"/>
      <c r="F69" s="230"/>
      <c r="G69" s="230">
        <f>SUMIF(AG70:AG73,"&lt;&gt;NOR",G70:G73)</f>
        <v>0</v>
      </c>
      <c r="H69" s="230"/>
      <c r="I69" s="230">
        <f>SUM(I70:I73)</f>
        <v>0</v>
      </c>
      <c r="J69" s="230"/>
      <c r="K69" s="230">
        <f>SUM(K70:K73)</f>
        <v>0</v>
      </c>
      <c r="L69" s="230"/>
      <c r="M69" s="230">
        <f>SUM(M70:M73)</f>
        <v>0</v>
      </c>
      <c r="N69" s="230"/>
      <c r="O69" s="230">
        <f>SUM(O70:O73)</f>
        <v>0</v>
      </c>
      <c r="P69" s="230"/>
      <c r="Q69" s="230">
        <f>SUM(Q70:Q73)</f>
        <v>0</v>
      </c>
      <c r="R69" s="230"/>
      <c r="S69" s="230"/>
      <c r="T69" s="231"/>
      <c r="U69" s="225"/>
      <c r="V69" s="225">
        <f>SUM(V70:V73)</f>
        <v>0.49</v>
      </c>
      <c r="W69" s="225"/>
      <c r="X69" s="225"/>
      <c r="AG69" t="s">
        <v>145</v>
      </c>
    </row>
    <row r="70" spans="1:60" ht="22.5" outlineLevel="1" x14ac:dyDescent="0.2">
      <c r="A70" s="232">
        <v>18</v>
      </c>
      <c r="B70" s="233" t="s">
        <v>391</v>
      </c>
      <c r="C70" s="254" t="s">
        <v>392</v>
      </c>
      <c r="D70" s="234" t="s">
        <v>163</v>
      </c>
      <c r="E70" s="235">
        <v>2.4297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4.2000000000000002E-4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387</v>
      </c>
      <c r="S70" s="237" t="s">
        <v>150</v>
      </c>
      <c r="T70" s="238" t="s">
        <v>151</v>
      </c>
      <c r="U70" s="221">
        <v>0.2</v>
      </c>
      <c r="V70" s="221">
        <f>ROUND(E70*U70,2)</f>
        <v>0.49</v>
      </c>
      <c r="W70" s="221"/>
      <c r="X70" s="221" t="s">
        <v>152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6" t="s">
        <v>393</v>
      </c>
      <c r="D71" s="240"/>
      <c r="E71" s="240"/>
      <c r="F71" s="240"/>
      <c r="G71" s="240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165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5" t="s">
        <v>958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155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5" t="s">
        <v>1116</v>
      </c>
      <c r="D73" s="223"/>
      <c r="E73" s="224">
        <v>2.4297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6" t="s">
        <v>144</v>
      </c>
      <c r="B74" s="227" t="s">
        <v>109</v>
      </c>
      <c r="C74" s="253" t="s">
        <v>110</v>
      </c>
      <c r="D74" s="228"/>
      <c r="E74" s="229"/>
      <c r="F74" s="230"/>
      <c r="G74" s="230">
        <f>SUMIF(AG75:AG83,"&lt;&gt;NOR",G75:G83)</f>
        <v>0</v>
      </c>
      <c r="H74" s="230"/>
      <c r="I74" s="230">
        <f>SUM(I75:I83)</f>
        <v>0</v>
      </c>
      <c r="J74" s="230"/>
      <c r="K74" s="230">
        <f>SUM(K75:K83)</f>
        <v>0</v>
      </c>
      <c r="L74" s="230"/>
      <c r="M74" s="230">
        <f>SUM(M75:M83)</f>
        <v>0</v>
      </c>
      <c r="N74" s="230"/>
      <c r="O74" s="230">
        <f>SUM(O75:O83)</f>
        <v>0</v>
      </c>
      <c r="P74" s="230"/>
      <c r="Q74" s="230">
        <f>SUM(Q75:Q83)</f>
        <v>0</v>
      </c>
      <c r="R74" s="230"/>
      <c r="S74" s="230"/>
      <c r="T74" s="231"/>
      <c r="U74" s="225"/>
      <c r="V74" s="225">
        <f>SUM(V75:V83)</f>
        <v>1.36</v>
      </c>
      <c r="W74" s="225"/>
      <c r="X74" s="225"/>
      <c r="AG74" t="s">
        <v>145</v>
      </c>
    </row>
    <row r="75" spans="1:60" outlineLevel="1" x14ac:dyDescent="0.2">
      <c r="A75" s="232">
        <v>19</v>
      </c>
      <c r="B75" s="233" t="s">
        <v>397</v>
      </c>
      <c r="C75" s="254" t="s">
        <v>398</v>
      </c>
      <c r="D75" s="234" t="s">
        <v>163</v>
      </c>
      <c r="E75" s="235">
        <v>3.9716499999999999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 t="s">
        <v>399</v>
      </c>
      <c r="S75" s="237" t="s">
        <v>150</v>
      </c>
      <c r="T75" s="238" t="s">
        <v>151</v>
      </c>
      <c r="U75" s="221">
        <v>7.2499999999999995E-2</v>
      </c>
      <c r="V75" s="221">
        <f>ROUND(E75*U75,2)</f>
        <v>0.28999999999999998</v>
      </c>
      <c r="W75" s="221"/>
      <c r="X75" s="221" t="s">
        <v>152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221</v>
      </c>
      <c r="D76" s="223"/>
      <c r="E76" s="224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5" t="s">
        <v>1117</v>
      </c>
      <c r="D77" s="223"/>
      <c r="E77" s="224">
        <v>3.9716499999999999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155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2">
        <v>20</v>
      </c>
      <c r="B78" s="233" t="s">
        <v>401</v>
      </c>
      <c r="C78" s="254" t="s">
        <v>402</v>
      </c>
      <c r="D78" s="234" t="s">
        <v>163</v>
      </c>
      <c r="E78" s="235">
        <v>7.9432999999999998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6.9999999999999994E-5</v>
      </c>
      <c r="O78" s="237">
        <f>ROUND(E78*N78,2)</f>
        <v>0</v>
      </c>
      <c r="P78" s="237">
        <v>0</v>
      </c>
      <c r="Q78" s="237">
        <f>ROUND(E78*P78,2)</f>
        <v>0</v>
      </c>
      <c r="R78" s="237" t="s">
        <v>399</v>
      </c>
      <c r="S78" s="237" t="s">
        <v>150</v>
      </c>
      <c r="T78" s="238" t="s">
        <v>151</v>
      </c>
      <c r="U78" s="221">
        <v>3.2480000000000002E-2</v>
      </c>
      <c r="V78" s="221">
        <f>ROUND(E78*U78,2)</f>
        <v>0.26</v>
      </c>
      <c r="W78" s="221"/>
      <c r="X78" s="221" t="s">
        <v>152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153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300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1103</v>
      </c>
      <c r="D80" s="223"/>
      <c r="E80" s="224">
        <v>7.9432999999999998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155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2">
        <v>21</v>
      </c>
      <c r="B81" s="233" t="s">
        <v>403</v>
      </c>
      <c r="C81" s="254" t="s">
        <v>404</v>
      </c>
      <c r="D81" s="234" t="s">
        <v>163</v>
      </c>
      <c r="E81" s="235">
        <v>7.9432999999999998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2.9E-4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399</v>
      </c>
      <c r="S81" s="237" t="s">
        <v>150</v>
      </c>
      <c r="T81" s="238" t="s">
        <v>151</v>
      </c>
      <c r="U81" s="221">
        <v>0.10191</v>
      </c>
      <c r="V81" s="221">
        <f>ROUND(E81*U81,2)</f>
        <v>0.81</v>
      </c>
      <c r="W81" s="221"/>
      <c r="X81" s="221" t="s">
        <v>152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5" t="s">
        <v>300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155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1103</v>
      </c>
      <c r="D83" s="223"/>
      <c r="E83" s="224">
        <v>7.9432999999999998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6" t="s">
        <v>144</v>
      </c>
      <c r="B84" s="227" t="s">
        <v>113</v>
      </c>
      <c r="C84" s="253" t="s">
        <v>114</v>
      </c>
      <c r="D84" s="228"/>
      <c r="E84" s="229"/>
      <c r="F84" s="230"/>
      <c r="G84" s="230">
        <f>SUMIF(AG85:AG93,"&lt;&gt;NOR",G85:G93)</f>
        <v>0</v>
      </c>
      <c r="H84" s="230"/>
      <c r="I84" s="230">
        <f>SUM(I85:I93)</f>
        <v>0</v>
      </c>
      <c r="J84" s="230"/>
      <c r="K84" s="230">
        <f>SUM(K85:K93)</f>
        <v>0</v>
      </c>
      <c r="L84" s="230"/>
      <c r="M84" s="230">
        <f>SUM(M85:M93)</f>
        <v>0</v>
      </c>
      <c r="N84" s="230"/>
      <c r="O84" s="230">
        <f>SUM(O85:O93)</f>
        <v>0</v>
      </c>
      <c r="P84" s="230"/>
      <c r="Q84" s="230">
        <f>SUM(Q85:Q93)</f>
        <v>0</v>
      </c>
      <c r="R84" s="230"/>
      <c r="S84" s="230"/>
      <c r="T84" s="231"/>
      <c r="U84" s="225"/>
      <c r="V84" s="225">
        <f>SUM(V85:V93)</f>
        <v>0.59</v>
      </c>
      <c r="W84" s="225"/>
      <c r="X84" s="225"/>
      <c r="AG84" t="s">
        <v>145</v>
      </c>
    </row>
    <row r="85" spans="1:60" outlineLevel="1" x14ac:dyDescent="0.2">
      <c r="A85" s="232">
        <v>22</v>
      </c>
      <c r="B85" s="233" t="s">
        <v>419</v>
      </c>
      <c r="C85" s="254" t="s">
        <v>420</v>
      </c>
      <c r="D85" s="234" t="s">
        <v>315</v>
      </c>
      <c r="E85" s="235">
        <v>0.28741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279</v>
      </c>
      <c r="S85" s="237" t="s">
        <v>150</v>
      </c>
      <c r="T85" s="238" t="s">
        <v>151</v>
      </c>
      <c r="U85" s="221">
        <v>0.49</v>
      </c>
      <c r="V85" s="221">
        <f>ROUND(E85*U85,2)</f>
        <v>0.14000000000000001</v>
      </c>
      <c r="W85" s="221"/>
      <c r="X85" s="221" t="s">
        <v>415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416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421</v>
      </c>
      <c r="D86" s="251"/>
      <c r="E86" s="251"/>
      <c r="F86" s="251"/>
      <c r="G86" s="25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193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4">
        <v>23</v>
      </c>
      <c r="B87" s="245" t="s">
        <v>422</v>
      </c>
      <c r="C87" s="260" t="s">
        <v>423</v>
      </c>
      <c r="D87" s="246" t="s">
        <v>315</v>
      </c>
      <c r="E87" s="247">
        <v>5.4607900000000003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21</v>
      </c>
      <c r="M87" s="249">
        <f>G87*(1+L87/100)</f>
        <v>0</v>
      </c>
      <c r="N87" s="249">
        <v>0</v>
      </c>
      <c r="O87" s="249">
        <f>ROUND(E87*N87,2)</f>
        <v>0</v>
      </c>
      <c r="P87" s="249">
        <v>0</v>
      </c>
      <c r="Q87" s="249">
        <f>ROUND(E87*P87,2)</f>
        <v>0</v>
      </c>
      <c r="R87" s="249" t="s">
        <v>279</v>
      </c>
      <c r="S87" s="249" t="s">
        <v>150</v>
      </c>
      <c r="T87" s="250" t="s">
        <v>151</v>
      </c>
      <c r="U87" s="221">
        <v>0</v>
      </c>
      <c r="V87" s="221">
        <f>ROUND(E87*U87,2)</f>
        <v>0</v>
      </c>
      <c r="W87" s="221"/>
      <c r="X87" s="221" t="s">
        <v>415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416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2">
        <v>24</v>
      </c>
      <c r="B88" s="233" t="s">
        <v>424</v>
      </c>
      <c r="C88" s="254" t="s">
        <v>425</v>
      </c>
      <c r="D88" s="234" t="s">
        <v>315</v>
      </c>
      <c r="E88" s="235">
        <v>0.28741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426</v>
      </c>
      <c r="S88" s="237" t="s">
        <v>150</v>
      </c>
      <c r="T88" s="238" t="s">
        <v>151</v>
      </c>
      <c r="U88" s="221">
        <v>0.83</v>
      </c>
      <c r="V88" s="221">
        <f>ROUND(E88*U88,2)</f>
        <v>0.24</v>
      </c>
      <c r="W88" s="221"/>
      <c r="X88" s="221" t="s">
        <v>415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416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6" t="s">
        <v>427</v>
      </c>
      <c r="D89" s="240"/>
      <c r="E89" s="240"/>
      <c r="F89" s="240"/>
      <c r="G89" s="240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165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39" t="str">
        <f>C89</f>
        <v>nebo vybouraných hmot nošením nebo přehazováním k místu nakládky přístupnému normálním dopravním prostředkům do 10 m,</v>
      </c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17"/>
      <c r="B90" s="218"/>
      <c r="C90" s="257" t="s">
        <v>428</v>
      </c>
      <c r="D90" s="241"/>
      <c r="E90" s="241"/>
      <c r="F90" s="241"/>
      <c r="G90" s="24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193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39" t="str">
        <f>C90</f>
        <v>S naložením suti nebo vybouraných hmot do dopravního prostředku a na jejich vyložením, popřípadě přeložením na normální dopravní prostředek.</v>
      </c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2">
        <v>25</v>
      </c>
      <c r="B91" s="233" t="s">
        <v>429</v>
      </c>
      <c r="C91" s="254" t="s">
        <v>430</v>
      </c>
      <c r="D91" s="234" t="s">
        <v>315</v>
      </c>
      <c r="E91" s="235">
        <v>0.57482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 t="s">
        <v>426</v>
      </c>
      <c r="S91" s="237" t="s">
        <v>150</v>
      </c>
      <c r="T91" s="238" t="s">
        <v>151</v>
      </c>
      <c r="U91" s="221">
        <v>0.36</v>
      </c>
      <c r="V91" s="221">
        <f>ROUND(E91*U91,2)</f>
        <v>0.21</v>
      </c>
      <c r="W91" s="221"/>
      <c r="X91" s="221" t="s">
        <v>415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416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6" t="s">
        <v>427</v>
      </c>
      <c r="D92" s="240"/>
      <c r="E92" s="240"/>
      <c r="F92" s="240"/>
      <c r="G92" s="240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165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39" t="str">
        <f>C92</f>
        <v>nebo vybouraných hmot nošením nebo přehazováním k místu nakládky přístupnému normálním dopravním prostředkům do 10 m,</v>
      </c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4">
        <v>26</v>
      </c>
      <c r="B93" s="245" t="s">
        <v>431</v>
      </c>
      <c r="C93" s="260" t="s">
        <v>432</v>
      </c>
      <c r="D93" s="246" t="s">
        <v>315</v>
      </c>
      <c r="E93" s="247">
        <v>0.28741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49"/>
      <c r="S93" s="249" t="s">
        <v>150</v>
      </c>
      <c r="T93" s="250" t="s">
        <v>231</v>
      </c>
      <c r="U93" s="221">
        <v>0</v>
      </c>
      <c r="V93" s="221">
        <f>ROUND(E93*U93,2)</f>
        <v>0</v>
      </c>
      <c r="W93" s="221"/>
      <c r="X93" s="221" t="s">
        <v>415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416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6" t="s">
        <v>144</v>
      </c>
      <c r="B94" s="227" t="s">
        <v>116</v>
      </c>
      <c r="C94" s="253" t="s">
        <v>27</v>
      </c>
      <c r="D94" s="228"/>
      <c r="E94" s="229"/>
      <c r="F94" s="230"/>
      <c r="G94" s="230">
        <f>SUMIF(AG95:AG104,"&lt;&gt;NOR",G95:G104)</f>
        <v>0</v>
      </c>
      <c r="H94" s="230"/>
      <c r="I94" s="230">
        <f>SUM(I95:I104)</f>
        <v>0</v>
      </c>
      <c r="J94" s="230"/>
      <c r="K94" s="230">
        <f>SUM(K95:K104)</f>
        <v>0</v>
      </c>
      <c r="L94" s="230"/>
      <c r="M94" s="230">
        <f>SUM(M95:M104)</f>
        <v>0</v>
      </c>
      <c r="N94" s="230"/>
      <c r="O94" s="230">
        <f>SUM(O95:O104)</f>
        <v>0</v>
      </c>
      <c r="P94" s="230"/>
      <c r="Q94" s="230">
        <f>SUM(Q95:Q104)</f>
        <v>0</v>
      </c>
      <c r="R94" s="230"/>
      <c r="S94" s="230"/>
      <c r="T94" s="231"/>
      <c r="U94" s="225"/>
      <c r="V94" s="225">
        <f>SUM(V95:V104)</f>
        <v>0</v>
      </c>
      <c r="W94" s="225"/>
      <c r="X94" s="225"/>
      <c r="AG94" t="s">
        <v>145</v>
      </c>
    </row>
    <row r="95" spans="1:60" outlineLevel="1" x14ac:dyDescent="0.2">
      <c r="A95" s="232">
        <v>27</v>
      </c>
      <c r="B95" s="233" t="s">
        <v>439</v>
      </c>
      <c r="C95" s="254" t="s">
        <v>440</v>
      </c>
      <c r="D95" s="234" t="s">
        <v>435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/>
      <c r="S95" s="237" t="s">
        <v>150</v>
      </c>
      <c r="T95" s="238" t="s">
        <v>231</v>
      </c>
      <c r="U95" s="221">
        <v>0</v>
      </c>
      <c r="V95" s="221">
        <f>ROUND(E95*U95,2)</f>
        <v>0</v>
      </c>
      <c r="W95" s="221"/>
      <c r="X95" s="221" t="s">
        <v>436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441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17"/>
      <c r="B96" s="218"/>
      <c r="C96" s="261" t="s">
        <v>442</v>
      </c>
      <c r="D96" s="251"/>
      <c r="E96" s="251"/>
      <c r="F96" s="251"/>
      <c r="G96" s="25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193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39" t="str">
        <f>C96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2">
        <v>28</v>
      </c>
      <c r="B97" s="233" t="s">
        <v>443</v>
      </c>
      <c r="C97" s="254" t="s">
        <v>444</v>
      </c>
      <c r="D97" s="234" t="s">
        <v>435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150</v>
      </c>
      <c r="T97" s="238" t="s">
        <v>231</v>
      </c>
      <c r="U97" s="221">
        <v>0</v>
      </c>
      <c r="V97" s="221">
        <f>ROUND(E97*U97,2)</f>
        <v>0</v>
      </c>
      <c r="W97" s="221"/>
      <c r="X97" s="221" t="s">
        <v>436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441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33.75" outlineLevel="1" x14ac:dyDescent="0.2">
      <c r="A98" s="217"/>
      <c r="B98" s="218"/>
      <c r="C98" s="261" t="s">
        <v>445</v>
      </c>
      <c r="D98" s="251"/>
      <c r="E98" s="251"/>
      <c r="F98" s="251"/>
      <c r="G98" s="25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193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39" t="str">
        <f>C98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2">
        <v>29</v>
      </c>
      <c r="B99" s="233" t="s">
        <v>446</v>
      </c>
      <c r="C99" s="254" t="s">
        <v>447</v>
      </c>
      <c r="D99" s="234" t="s">
        <v>435</v>
      </c>
      <c r="E99" s="235">
        <v>1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/>
      <c r="S99" s="237" t="s">
        <v>150</v>
      </c>
      <c r="T99" s="238" t="s">
        <v>231</v>
      </c>
      <c r="U99" s="221">
        <v>0</v>
      </c>
      <c r="V99" s="221">
        <f>ROUND(E99*U99,2)</f>
        <v>0</v>
      </c>
      <c r="W99" s="221"/>
      <c r="X99" s="221" t="s">
        <v>436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441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17"/>
      <c r="B100" s="218"/>
      <c r="C100" s="261" t="s">
        <v>448</v>
      </c>
      <c r="D100" s="251"/>
      <c r="E100" s="251"/>
      <c r="F100" s="251"/>
      <c r="G100" s="25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193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9" t="str">
        <f>C100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2">
        <v>30</v>
      </c>
      <c r="B101" s="233" t="s">
        <v>449</v>
      </c>
      <c r="C101" s="254" t="s">
        <v>450</v>
      </c>
      <c r="D101" s="234" t="s">
        <v>435</v>
      </c>
      <c r="E101" s="235">
        <v>1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/>
      <c r="S101" s="237" t="s">
        <v>150</v>
      </c>
      <c r="T101" s="238" t="s">
        <v>246</v>
      </c>
      <c r="U101" s="221">
        <v>0</v>
      </c>
      <c r="V101" s="221">
        <f>ROUND(E101*U101,2)</f>
        <v>0</v>
      </c>
      <c r="W101" s="221"/>
      <c r="X101" s="221" t="s">
        <v>436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437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17"/>
      <c r="B102" s="218"/>
      <c r="C102" s="261" t="s">
        <v>451</v>
      </c>
      <c r="D102" s="251"/>
      <c r="E102" s="251"/>
      <c r="F102" s="251"/>
      <c r="G102" s="25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193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39" t="str">
        <f>C102</f>
        <v>Náklady na ztížené provádění stavebních prací v důsledku nepřerušeného provozu na staveništi nebo v případech nepřerušeného provozu v objektech v nichž se stavební práce provádí.</v>
      </c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2">
        <v>31</v>
      </c>
      <c r="B103" s="233" t="s">
        <v>452</v>
      </c>
      <c r="C103" s="254" t="s">
        <v>453</v>
      </c>
      <c r="D103" s="234" t="s">
        <v>435</v>
      </c>
      <c r="E103" s="235">
        <v>1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150</v>
      </c>
      <c r="T103" s="238" t="s">
        <v>246</v>
      </c>
      <c r="U103" s="221">
        <v>0</v>
      </c>
      <c r="V103" s="221">
        <f>ROUND(E103*U103,2)</f>
        <v>0</v>
      </c>
      <c r="W103" s="221"/>
      <c r="X103" s="221" t="s">
        <v>436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437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454</v>
      </c>
      <c r="D104" s="251"/>
      <c r="E104" s="251"/>
      <c r="F104" s="251"/>
      <c r="G104" s="25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193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26" t="s">
        <v>144</v>
      </c>
      <c r="B105" s="227" t="s">
        <v>117</v>
      </c>
      <c r="C105" s="253" t="s">
        <v>28</v>
      </c>
      <c r="D105" s="228"/>
      <c r="E105" s="229"/>
      <c r="F105" s="230"/>
      <c r="G105" s="230">
        <f>SUMIF(AG106:AG116,"&lt;&gt;NOR",G106:G116)</f>
        <v>0</v>
      </c>
      <c r="H105" s="230"/>
      <c r="I105" s="230">
        <f>SUM(I106:I116)</f>
        <v>0</v>
      </c>
      <c r="J105" s="230"/>
      <c r="K105" s="230">
        <f>SUM(K106:K116)</f>
        <v>0</v>
      </c>
      <c r="L105" s="230"/>
      <c r="M105" s="230">
        <f>SUM(M106:M116)</f>
        <v>0</v>
      </c>
      <c r="N105" s="230"/>
      <c r="O105" s="230">
        <f>SUM(O106:O116)</f>
        <v>0</v>
      </c>
      <c r="P105" s="230"/>
      <c r="Q105" s="230">
        <f>SUM(Q106:Q116)</f>
        <v>0</v>
      </c>
      <c r="R105" s="230"/>
      <c r="S105" s="230"/>
      <c r="T105" s="231"/>
      <c r="U105" s="225"/>
      <c r="V105" s="225">
        <f>SUM(V106:V116)</f>
        <v>0</v>
      </c>
      <c r="W105" s="225"/>
      <c r="X105" s="225"/>
      <c r="AG105" t="s">
        <v>145</v>
      </c>
    </row>
    <row r="106" spans="1:60" outlineLevel="1" x14ac:dyDescent="0.2">
      <c r="A106" s="232">
        <v>32</v>
      </c>
      <c r="B106" s="233" t="s">
        <v>455</v>
      </c>
      <c r="C106" s="254" t="s">
        <v>456</v>
      </c>
      <c r="D106" s="234" t="s">
        <v>435</v>
      </c>
      <c r="E106" s="235">
        <v>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150</v>
      </c>
      <c r="T106" s="238" t="s">
        <v>246</v>
      </c>
      <c r="U106" s="221">
        <v>0</v>
      </c>
      <c r="V106" s="221">
        <f>ROUND(E106*U106,2)</f>
        <v>0</v>
      </c>
      <c r="W106" s="221"/>
      <c r="X106" s="221" t="s">
        <v>436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437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61" t="s">
        <v>457</v>
      </c>
      <c r="D107" s="251"/>
      <c r="E107" s="251"/>
      <c r="F107" s="251"/>
      <c r="G107" s="25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193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39" t="str">
        <f>C107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5" t="s">
        <v>1118</v>
      </c>
      <c r="D108" s="223"/>
      <c r="E108" s="224">
        <v>1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2">
        <v>33</v>
      </c>
      <c r="B109" s="233" t="s">
        <v>472</v>
      </c>
      <c r="C109" s="254" t="s">
        <v>473</v>
      </c>
      <c r="D109" s="234" t="s">
        <v>435</v>
      </c>
      <c r="E109" s="235">
        <v>1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/>
      <c r="S109" s="237" t="s">
        <v>150</v>
      </c>
      <c r="T109" s="238" t="s">
        <v>246</v>
      </c>
      <c r="U109" s="221">
        <v>0</v>
      </c>
      <c r="V109" s="221">
        <f>ROUND(E109*U109,2)</f>
        <v>0</v>
      </c>
      <c r="W109" s="221"/>
      <c r="X109" s="221" t="s">
        <v>436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437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33.75" outlineLevel="1" x14ac:dyDescent="0.2">
      <c r="A110" s="217"/>
      <c r="B110" s="218"/>
      <c r="C110" s="261" t="s">
        <v>474</v>
      </c>
      <c r="D110" s="251"/>
      <c r="E110" s="251"/>
      <c r="F110" s="251"/>
      <c r="G110" s="25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193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39" t="str">
        <f>C110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2">
        <v>34</v>
      </c>
      <c r="B111" s="233" t="s">
        <v>469</v>
      </c>
      <c r="C111" s="254" t="s">
        <v>470</v>
      </c>
      <c r="D111" s="234" t="s">
        <v>435</v>
      </c>
      <c r="E111" s="235">
        <v>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150</v>
      </c>
      <c r="T111" s="238" t="s">
        <v>246</v>
      </c>
      <c r="U111" s="221">
        <v>0</v>
      </c>
      <c r="V111" s="221">
        <f>ROUND(E111*U111,2)</f>
        <v>0</v>
      </c>
      <c r="W111" s="221"/>
      <c r="X111" s="221" t="s">
        <v>436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437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1" t="s">
        <v>471</v>
      </c>
      <c r="D112" s="251"/>
      <c r="E112" s="251"/>
      <c r="F112" s="251"/>
      <c r="G112" s="25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193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2">
        <v>35</v>
      </c>
      <c r="B113" s="233" t="s">
        <v>475</v>
      </c>
      <c r="C113" s="254" t="s">
        <v>476</v>
      </c>
      <c r="D113" s="234" t="s">
        <v>435</v>
      </c>
      <c r="E113" s="235">
        <v>1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150</v>
      </c>
      <c r="T113" s="238" t="s">
        <v>246</v>
      </c>
      <c r="U113" s="221">
        <v>0</v>
      </c>
      <c r="V113" s="221">
        <f>ROUND(E113*U113,2)</f>
        <v>0</v>
      </c>
      <c r="W113" s="221"/>
      <c r="X113" s="221" t="s">
        <v>436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437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1" t="s">
        <v>477</v>
      </c>
      <c r="D114" s="251"/>
      <c r="E114" s="251"/>
      <c r="F114" s="251"/>
      <c r="G114" s="25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193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39" t="str">
        <f>C114</f>
        <v>Náklady zhotovitele, které vzniknou v souvislosti s povinnostmi zhotovitele při předání a převzetí díla.</v>
      </c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2">
        <v>36</v>
      </c>
      <c r="B115" s="233" t="s">
        <v>478</v>
      </c>
      <c r="C115" s="254" t="s">
        <v>479</v>
      </c>
      <c r="D115" s="234" t="s">
        <v>435</v>
      </c>
      <c r="E115" s="235">
        <v>1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150</v>
      </c>
      <c r="T115" s="238" t="s">
        <v>246</v>
      </c>
      <c r="U115" s="221">
        <v>0</v>
      </c>
      <c r="V115" s="221">
        <f>ROUND(E115*U115,2)</f>
        <v>0</v>
      </c>
      <c r="W115" s="221"/>
      <c r="X115" s="221" t="s">
        <v>436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437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1" t="s">
        <v>480</v>
      </c>
      <c r="D116" s="251"/>
      <c r="E116" s="251"/>
      <c r="F116" s="251"/>
      <c r="G116" s="25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193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39" t="str">
        <f>C116</f>
        <v>Náklady na vyhotovení dokumentace skutečného provedení stavby a její předání objednateli v požadované formě a požadovaném počtu.</v>
      </c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3"/>
      <c r="B117" s="4"/>
      <c r="C117" s="262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131</v>
      </c>
    </row>
    <row r="118" spans="1:60" x14ac:dyDescent="0.2">
      <c r="A118" s="213"/>
      <c r="B118" s="214" t="s">
        <v>29</v>
      </c>
      <c r="C118" s="263"/>
      <c r="D118" s="215"/>
      <c r="E118" s="216"/>
      <c r="F118" s="216"/>
      <c r="G118" s="252">
        <f>G8+G14+G21+G30+G33+G47+G50+G57+G69+G74+G84+G94+G105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481</v>
      </c>
    </row>
    <row r="119" spans="1:60" x14ac:dyDescent="0.2">
      <c r="C119" s="264"/>
      <c r="D119" s="10"/>
      <c r="AG119" t="s">
        <v>482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w0VtWfc5VU3jacY5oHOABSeCMkxYtCCfZ4W8q638VMKpWiTfm2XAR2GUh/vhwbxTe9vakya+CNFYghE/vpdiw==" saltValue="ReihSd+ToyXnbXxHF8Zr8Q==" spinCount="100000" sheet="1"/>
  <mergeCells count="24">
    <mergeCell ref="C104:G104"/>
    <mergeCell ref="C107:G107"/>
    <mergeCell ref="C110:G110"/>
    <mergeCell ref="C112:G112"/>
    <mergeCell ref="C114:G114"/>
    <mergeCell ref="C116:G116"/>
    <mergeCell ref="C90:G90"/>
    <mergeCell ref="C92:G92"/>
    <mergeCell ref="C96:G96"/>
    <mergeCell ref="C98:G98"/>
    <mergeCell ref="C100:G100"/>
    <mergeCell ref="C102:G102"/>
    <mergeCell ref="C35:G35"/>
    <mergeCell ref="C49:G49"/>
    <mergeCell ref="C68:G68"/>
    <mergeCell ref="C71:G71"/>
    <mergeCell ref="C86:G86"/>
    <mergeCell ref="C89:G89"/>
    <mergeCell ref="A1:G1"/>
    <mergeCell ref="C2:G2"/>
    <mergeCell ref="C3:G3"/>
    <mergeCell ref="C4:G4"/>
    <mergeCell ref="C16:G16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124-FFD2-4D22-99CA-F0BDE1D788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83</v>
      </c>
      <c r="C8" s="253" t="s">
        <v>84</v>
      </c>
      <c r="D8" s="228"/>
      <c r="E8" s="229"/>
      <c r="F8" s="230"/>
      <c r="G8" s="230">
        <f>SUMIF(AG9:AG25,"&lt;&gt;NOR",G9:G25)</f>
        <v>0</v>
      </c>
      <c r="H8" s="230"/>
      <c r="I8" s="230">
        <f>SUM(I9:I25)</f>
        <v>0</v>
      </c>
      <c r="J8" s="230"/>
      <c r="K8" s="230">
        <f>SUM(K9:K25)</f>
        <v>0</v>
      </c>
      <c r="L8" s="230"/>
      <c r="M8" s="230">
        <f>SUM(M9:M25)</f>
        <v>0</v>
      </c>
      <c r="N8" s="230"/>
      <c r="O8" s="230">
        <f>SUM(O9:O25)</f>
        <v>0.72</v>
      </c>
      <c r="P8" s="230"/>
      <c r="Q8" s="230">
        <f>SUM(Q9:Q25)</f>
        <v>0</v>
      </c>
      <c r="R8" s="230"/>
      <c r="S8" s="230"/>
      <c r="T8" s="231"/>
      <c r="U8" s="225"/>
      <c r="V8" s="225">
        <f>SUM(V9:V25)</f>
        <v>10.84</v>
      </c>
      <c r="W8" s="225"/>
      <c r="X8" s="225"/>
      <c r="AG8" t="s">
        <v>145</v>
      </c>
    </row>
    <row r="9" spans="1:60" ht="22.5" outlineLevel="1" x14ac:dyDescent="0.2">
      <c r="A9" s="232">
        <v>1</v>
      </c>
      <c r="B9" s="233" t="s">
        <v>248</v>
      </c>
      <c r="C9" s="254" t="s">
        <v>249</v>
      </c>
      <c r="D9" s="234" t="s">
        <v>163</v>
      </c>
      <c r="E9" s="235">
        <v>36.164999999999999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1.8380000000000001E-2</v>
      </c>
      <c r="O9" s="237">
        <f>ROUND(E9*N9,2)</f>
        <v>0.66</v>
      </c>
      <c r="P9" s="237">
        <v>0</v>
      </c>
      <c r="Q9" s="237">
        <f>ROUND(E9*P9,2)</f>
        <v>0</v>
      </c>
      <c r="R9" s="237" t="s">
        <v>250</v>
      </c>
      <c r="S9" s="237" t="s">
        <v>150</v>
      </c>
      <c r="T9" s="238" t="s">
        <v>151</v>
      </c>
      <c r="U9" s="221">
        <v>0.12</v>
      </c>
      <c r="V9" s="221">
        <f>ROUND(E9*U9,2)</f>
        <v>4.34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6" t="s">
        <v>251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252</v>
      </c>
      <c r="D11" s="241"/>
      <c r="E11" s="241"/>
      <c r="F11" s="241"/>
      <c r="G11" s="24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1027</v>
      </c>
      <c r="D12" s="223"/>
      <c r="E12" s="224">
        <v>36.164999999999999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2">
        <v>2</v>
      </c>
      <c r="B13" s="233" t="s">
        <v>256</v>
      </c>
      <c r="C13" s="254" t="s">
        <v>257</v>
      </c>
      <c r="D13" s="234" t="s">
        <v>163</v>
      </c>
      <c r="E13" s="235">
        <v>72.33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8.0000000000000004E-4</v>
      </c>
      <c r="O13" s="237">
        <f>ROUND(E13*N13,2)</f>
        <v>0.06</v>
      </c>
      <c r="P13" s="237">
        <v>0</v>
      </c>
      <c r="Q13" s="237">
        <f>ROUND(E13*P13,2)</f>
        <v>0</v>
      </c>
      <c r="R13" s="237" t="s">
        <v>250</v>
      </c>
      <c r="S13" s="237" t="s">
        <v>150</v>
      </c>
      <c r="T13" s="238" t="s">
        <v>151</v>
      </c>
      <c r="U13" s="221">
        <v>0.01</v>
      </c>
      <c r="V13" s="221">
        <f>ROUND(E13*U13,2)</f>
        <v>0.72</v>
      </c>
      <c r="W13" s="221"/>
      <c r="X13" s="221" t="s">
        <v>152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6" t="s">
        <v>251</v>
      </c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258</v>
      </c>
      <c r="D15" s="223"/>
      <c r="E15" s="224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5" t="s">
        <v>1119</v>
      </c>
      <c r="D16" s="223"/>
      <c r="E16" s="224">
        <v>72.33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155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2">
        <v>3</v>
      </c>
      <c r="B17" s="233" t="s">
        <v>260</v>
      </c>
      <c r="C17" s="254" t="s">
        <v>261</v>
      </c>
      <c r="D17" s="234" t="s">
        <v>163</v>
      </c>
      <c r="E17" s="235">
        <v>36.164999999999999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250</v>
      </c>
      <c r="S17" s="237" t="s">
        <v>150</v>
      </c>
      <c r="T17" s="238" t="s">
        <v>151</v>
      </c>
      <c r="U17" s="221">
        <v>0.11</v>
      </c>
      <c r="V17" s="221">
        <f>ROUND(E17*U17,2)</f>
        <v>3.98</v>
      </c>
      <c r="W17" s="221"/>
      <c r="X17" s="221" t="s">
        <v>152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1120</v>
      </c>
      <c r="D18" s="223"/>
      <c r="E18" s="224">
        <v>36.164999999999999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2">
        <v>4</v>
      </c>
      <c r="B19" s="233" t="s">
        <v>263</v>
      </c>
      <c r="C19" s="254" t="s">
        <v>264</v>
      </c>
      <c r="D19" s="234" t="s">
        <v>163</v>
      </c>
      <c r="E19" s="235">
        <v>36.164999999999999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250</v>
      </c>
      <c r="S19" s="237" t="s">
        <v>150</v>
      </c>
      <c r="T19" s="238" t="s">
        <v>151</v>
      </c>
      <c r="U19" s="221">
        <v>0.03</v>
      </c>
      <c r="V19" s="221">
        <f>ROUND(E19*U19,2)</f>
        <v>1.08</v>
      </c>
      <c r="W19" s="221"/>
      <c r="X19" s="221" t="s">
        <v>152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1120</v>
      </c>
      <c r="D20" s="223"/>
      <c r="E20" s="224">
        <v>36.164999999999999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2">
        <v>5</v>
      </c>
      <c r="B21" s="233" t="s">
        <v>265</v>
      </c>
      <c r="C21" s="254" t="s">
        <v>266</v>
      </c>
      <c r="D21" s="234" t="s">
        <v>163</v>
      </c>
      <c r="E21" s="235">
        <v>72.33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5.0000000000000002E-5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250</v>
      </c>
      <c r="S21" s="237" t="s">
        <v>150</v>
      </c>
      <c r="T21" s="238" t="s">
        <v>151</v>
      </c>
      <c r="U21" s="221">
        <v>0</v>
      </c>
      <c r="V21" s="221">
        <f>ROUND(E21*U21,2)</f>
        <v>0</v>
      </c>
      <c r="W21" s="221"/>
      <c r="X21" s="221" t="s">
        <v>152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5" t="s">
        <v>258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1119</v>
      </c>
      <c r="D23" s="223"/>
      <c r="E23" s="224">
        <v>72.33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2">
        <v>6</v>
      </c>
      <c r="B24" s="233" t="s">
        <v>267</v>
      </c>
      <c r="C24" s="254" t="s">
        <v>268</v>
      </c>
      <c r="D24" s="234" t="s">
        <v>163</v>
      </c>
      <c r="E24" s="235">
        <v>36.164999999999999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250</v>
      </c>
      <c r="S24" s="237" t="s">
        <v>150</v>
      </c>
      <c r="T24" s="238" t="s">
        <v>151</v>
      </c>
      <c r="U24" s="221">
        <v>0.02</v>
      </c>
      <c r="V24" s="221">
        <f>ROUND(E24*U24,2)</f>
        <v>0.72</v>
      </c>
      <c r="W24" s="221"/>
      <c r="X24" s="221" t="s">
        <v>152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5" t="s">
        <v>1120</v>
      </c>
      <c r="D25" s="223"/>
      <c r="E25" s="224">
        <v>36.164999999999999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6" t="s">
        <v>144</v>
      </c>
      <c r="B26" s="227" t="s">
        <v>89</v>
      </c>
      <c r="C26" s="253" t="s">
        <v>90</v>
      </c>
      <c r="D26" s="228"/>
      <c r="E26" s="229"/>
      <c r="F26" s="230"/>
      <c r="G26" s="230">
        <f>SUMIF(AG27:AG28,"&lt;&gt;NOR",G27:G28)</f>
        <v>0</v>
      </c>
      <c r="H26" s="230"/>
      <c r="I26" s="230">
        <f>SUM(I27:I28)</f>
        <v>0</v>
      </c>
      <c r="J26" s="230"/>
      <c r="K26" s="230">
        <f>SUM(K27:K28)</f>
        <v>0</v>
      </c>
      <c r="L26" s="230"/>
      <c r="M26" s="230">
        <f>SUM(M27:M28)</f>
        <v>0</v>
      </c>
      <c r="N26" s="230"/>
      <c r="O26" s="230">
        <f>SUM(O27:O28)</f>
        <v>0</v>
      </c>
      <c r="P26" s="230"/>
      <c r="Q26" s="230">
        <f>SUM(Q27:Q28)</f>
        <v>0</v>
      </c>
      <c r="R26" s="230"/>
      <c r="S26" s="230"/>
      <c r="T26" s="231"/>
      <c r="U26" s="225"/>
      <c r="V26" s="225">
        <f>SUM(V27:V28)</f>
        <v>1.36</v>
      </c>
      <c r="W26" s="225"/>
      <c r="X26" s="225"/>
      <c r="AG26" t="s">
        <v>145</v>
      </c>
    </row>
    <row r="27" spans="1:60" ht="33.75" outlineLevel="1" x14ac:dyDescent="0.2">
      <c r="A27" s="232">
        <v>7</v>
      </c>
      <c r="B27" s="233" t="s">
        <v>313</v>
      </c>
      <c r="C27" s="254" t="s">
        <v>314</v>
      </c>
      <c r="D27" s="234" t="s">
        <v>315</v>
      </c>
      <c r="E27" s="235">
        <v>0.72619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149</v>
      </c>
      <c r="S27" s="237" t="s">
        <v>150</v>
      </c>
      <c r="T27" s="238" t="s">
        <v>151</v>
      </c>
      <c r="U27" s="221">
        <v>1.87</v>
      </c>
      <c r="V27" s="221">
        <f>ROUND(E27*U27,2)</f>
        <v>1.36</v>
      </c>
      <c r="W27" s="221"/>
      <c r="X27" s="221" t="s">
        <v>316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6" t="s">
        <v>318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165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6" t="s">
        <v>144</v>
      </c>
      <c r="B29" s="227" t="s">
        <v>95</v>
      </c>
      <c r="C29" s="253" t="s">
        <v>96</v>
      </c>
      <c r="D29" s="228"/>
      <c r="E29" s="229"/>
      <c r="F29" s="230"/>
      <c r="G29" s="230">
        <f>SUMIF(AG30:AG60,"&lt;&gt;NOR",G30:G60)</f>
        <v>0</v>
      </c>
      <c r="H29" s="230"/>
      <c r="I29" s="230">
        <f>SUM(I30:I60)</f>
        <v>0</v>
      </c>
      <c r="J29" s="230"/>
      <c r="K29" s="230">
        <f>SUM(K30:K60)</f>
        <v>0</v>
      </c>
      <c r="L29" s="230"/>
      <c r="M29" s="230">
        <f>SUM(M30:M60)</f>
        <v>0</v>
      </c>
      <c r="N29" s="230"/>
      <c r="O29" s="230">
        <f>SUM(O30:O60)</f>
        <v>0.56000000000000005</v>
      </c>
      <c r="P29" s="230"/>
      <c r="Q29" s="230">
        <f>SUM(Q30:Q60)</f>
        <v>0.92</v>
      </c>
      <c r="R29" s="230"/>
      <c r="S29" s="230"/>
      <c r="T29" s="231"/>
      <c r="U29" s="225"/>
      <c r="V29" s="225">
        <f>SUM(V30:V60)</f>
        <v>24</v>
      </c>
      <c r="W29" s="225"/>
      <c r="X29" s="225"/>
      <c r="AG29" t="s">
        <v>145</v>
      </c>
    </row>
    <row r="30" spans="1:60" ht="33.75" outlineLevel="1" x14ac:dyDescent="0.2">
      <c r="A30" s="232">
        <v>8</v>
      </c>
      <c r="B30" s="233" t="s">
        <v>1121</v>
      </c>
      <c r="C30" s="254" t="s">
        <v>1122</v>
      </c>
      <c r="D30" s="234" t="s">
        <v>148</v>
      </c>
      <c r="E30" s="235">
        <v>20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9.8999999999999999E-4</v>
      </c>
      <c r="O30" s="237">
        <f>ROUND(E30*N30,2)</f>
        <v>0.02</v>
      </c>
      <c r="P30" s="237">
        <v>0</v>
      </c>
      <c r="Q30" s="237">
        <f>ROUND(E30*P30,2)</f>
        <v>0</v>
      </c>
      <c r="R30" s="237" t="s">
        <v>1123</v>
      </c>
      <c r="S30" s="237" t="s">
        <v>150</v>
      </c>
      <c r="T30" s="238" t="s">
        <v>151</v>
      </c>
      <c r="U30" s="221">
        <v>0.36</v>
      </c>
      <c r="V30" s="221">
        <f>ROUND(E30*U30,2)</f>
        <v>7.2</v>
      </c>
      <c r="W30" s="221"/>
      <c r="X30" s="221" t="s">
        <v>152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5" t="s">
        <v>1124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5" t="s">
        <v>1125</v>
      </c>
      <c r="D32" s="223"/>
      <c r="E32" s="224">
        <v>20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2">
        <v>9</v>
      </c>
      <c r="B33" s="233" t="s">
        <v>1126</v>
      </c>
      <c r="C33" s="254" t="s">
        <v>1127</v>
      </c>
      <c r="D33" s="234" t="s">
        <v>148</v>
      </c>
      <c r="E33" s="235">
        <v>20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3.2000000000000001E-2</v>
      </c>
      <c r="Q33" s="237">
        <f>ROUND(E33*P33,2)</f>
        <v>0.64</v>
      </c>
      <c r="R33" s="237" t="s">
        <v>1123</v>
      </c>
      <c r="S33" s="237" t="s">
        <v>150</v>
      </c>
      <c r="T33" s="238" t="s">
        <v>151</v>
      </c>
      <c r="U33" s="221">
        <v>0.18</v>
      </c>
      <c r="V33" s="221">
        <f>ROUND(E33*U33,2)</f>
        <v>3.6</v>
      </c>
      <c r="W33" s="221"/>
      <c r="X33" s="221" t="s">
        <v>152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1124</v>
      </c>
      <c r="D34" s="223"/>
      <c r="E34" s="224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5" t="s">
        <v>1128</v>
      </c>
      <c r="D35" s="223"/>
      <c r="E35" s="224">
        <v>20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2">
        <v>10</v>
      </c>
      <c r="B36" s="233" t="s">
        <v>1129</v>
      </c>
      <c r="C36" s="254" t="s">
        <v>1130</v>
      </c>
      <c r="D36" s="234" t="s">
        <v>163</v>
      </c>
      <c r="E36" s="235">
        <v>40.004849999999998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6.6E-3</v>
      </c>
      <c r="O36" s="237">
        <f>ROUND(E36*N36,2)</f>
        <v>0.26</v>
      </c>
      <c r="P36" s="237">
        <v>0</v>
      </c>
      <c r="Q36" s="237">
        <f>ROUND(E36*P36,2)</f>
        <v>0</v>
      </c>
      <c r="R36" s="237" t="s">
        <v>1123</v>
      </c>
      <c r="S36" s="237" t="s">
        <v>150</v>
      </c>
      <c r="T36" s="238" t="s">
        <v>151</v>
      </c>
      <c r="U36" s="221">
        <v>0.21</v>
      </c>
      <c r="V36" s="221">
        <f>ROUND(E36*U36,2)</f>
        <v>8.4</v>
      </c>
      <c r="W36" s="221"/>
      <c r="X36" s="221" t="s">
        <v>152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5" t="s">
        <v>1124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155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5" t="s">
        <v>1131</v>
      </c>
      <c r="D38" s="223"/>
      <c r="E38" s="224">
        <v>40.004849999999998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155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2">
        <v>11</v>
      </c>
      <c r="B39" s="233" t="s">
        <v>1132</v>
      </c>
      <c r="C39" s="254" t="s">
        <v>1133</v>
      </c>
      <c r="D39" s="234" t="s">
        <v>163</v>
      </c>
      <c r="E39" s="235">
        <v>40.004849999999998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1123</v>
      </c>
      <c r="S39" s="237" t="s">
        <v>150</v>
      </c>
      <c r="T39" s="238" t="s">
        <v>151</v>
      </c>
      <c r="U39" s="221">
        <v>0.06</v>
      </c>
      <c r="V39" s="221">
        <f>ROUND(E39*U39,2)</f>
        <v>2.4</v>
      </c>
      <c r="W39" s="221"/>
      <c r="X39" s="221" t="s">
        <v>152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5" t="s">
        <v>1124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155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5" t="s">
        <v>1134</v>
      </c>
      <c r="D41" s="223"/>
      <c r="E41" s="224">
        <v>40.004849999999998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155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2">
        <v>12</v>
      </c>
      <c r="B42" s="233" t="s">
        <v>1135</v>
      </c>
      <c r="C42" s="254" t="s">
        <v>1136</v>
      </c>
      <c r="D42" s="234" t="s">
        <v>163</v>
      </c>
      <c r="E42" s="235">
        <v>40.004849999999998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7.0000000000000001E-3</v>
      </c>
      <c r="Q42" s="237">
        <f>ROUND(E42*P42,2)</f>
        <v>0.28000000000000003</v>
      </c>
      <c r="R42" s="237" t="s">
        <v>1123</v>
      </c>
      <c r="S42" s="237" t="s">
        <v>150</v>
      </c>
      <c r="T42" s="238" t="s">
        <v>151</v>
      </c>
      <c r="U42" s="221">
        <v>0.06</v>
      </c>
      <c r="V42" s="221">
        <f>ROUND(E42*U42,2)</f>
        <v>2.4</v>
      </c>
      <c r="W42" s="221"/>
      <c r="X42" s="221" t="s">
        <v>152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5" t="s">
        <v>1124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5" t="s">
        <v>1134</v>
      </c>
      <c r="D44" s="223"/>
      <c r="E44" s="224">
        <v>40.004849999999998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13</v>
      </c>
      <c r="B45" s="233" t="s">
        <v>1137</v>
      </c>
      <c r="C45" s="254" t="s">
        <v>1138</v>
      </c>
      <c r="D45" s="234" t="s">
        <v>595</v>
      </c>
      <c r="E45" s="235">
        <v>0.85624999999999996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2.3570000000000001E-2</v>
      </c>
      <c r="O45" s="237">
        <f>ROUND(E45*N45,2)</f>
        <v>0.02</v>
      </c>
      <c r="P45" s="237">
        <v>0</v>
      </c>
      <c r="Q45" s="237">
        <f>ROUND(E45*P45,2)</f>
        <v>0</v>
      </c>
      <c r="R45" s="237" t="s">
        <v>1123</v>
      </c>
      <c r="S45" s="237" t="s">
        <v>150</v>
      </c>
      <c r="T45" s="238" t="s">
        <v>151</v>
      </c>
      <c r="U45" s="221">
        <v>0</v>
      </c>
      <c r="V45" s="221">
        <f>ROUND(E45*U45,2)</f>
        <v>0</v>
      </c>
      <c r="W45" s="221"/>
      <c r="X45" s="221" t="s">
        <v>152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5" t="s">
        <v>1124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5" t="s">
        <v>1139</v>
      </c>
      <c r="D47" s="223"/>
      <c r="E47" s="224">
        <v>0.38400000000000001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5" t="s">
        <v>1140</v>
      </c>
      <c r="D48" s="223"/>
      <c r="E48" s="224">
        <v>0.37864999999999999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5" t="s">
        <v>1141</v>
      </c>
      <c r="D49" s="223"/>
      <c r="E49" s="224">
        <v>9.3600000000000003E-2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155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2">
        <v>14</v>
      </c>
      <c r="B50" s="233" t="s">
        <v>1142</v>
      </c>
      <c r="C50" s="254" t="s">
        <v>1143</v>
      </c>
      <c r="D50" s="234" t="s">
        <v>163</v>
      </c>
      <c r="E50" s="235">
        <v>50.554549999999999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6.0000000000000002E-5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1123</v>
      </c>
      <c r="S50" s="237" t="s">
        <v>150</v>
      </c>
      <c r="T50" s="238" t="s">
        <v>151</v>
      </c>
      <c r="U50" s="221">
        <v>0</v>
      </c>
      <c r="V50" s="221">
        <f>ROUND(E50*U50,2)</f>
        <v>0</v>
      </c>
      <c r="W50" s="221"/>
      <c r="X50" s="221" t="s">
        <v>152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5" t="s">
        <v>1124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155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5" t="s">
        <v>1144</v>
      </c>
      <c r="D52" s="223"/>
      <c r="E52" s="224">
        <v>11.2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5" t="s">
        <v>1145</v>
      </c>
      <c r="D53" s="223"/>
      <c r="E53" s="224">
        <v>31.554549999999999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155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5" t="s">
        <v>1146</v>
      </c>
      <c r="D54" s="223"/>
      <c r="E54" s="224">
        <v>7.8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2">
        <v>15</v>
      </c>
      <c r="B55" s="233" t="s">
        <v>1147</v>
      </c>
      <c r="C55" s="254" t="s">
        <v>1148</v>
      </c>
      <c r="D55" s="234" t="s">
        <v>595</v>
      </c>
      <c r="E55" s="235">
        <v>0.47760000000000002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0.55000000000000004</v>
      </c>
      <c r="O55" s="237">
        <f>ROUND(E55*N55,2)</f>
        <v>0.26</v>
      </c>
      <c r="P55" s="237">
        <v>0</v>
      </c>
      <c r="Q55" s="237">
        <f>ROUND(E55*P55,2)</f>
        <v>0</v>
      </c>
      <c r="R55" s="237" t="s">
        <v>576</v>
      </c>
      <c r="S55" s="237" t="s">
        <v>150</v>
      </c>
      <c r="T55" s="238" t="s">
        <v>151</v>
      </c>
      <c r="U55" s="221">
        <v>0</v>
      </c>
      <c r="V55" s="221">
        <f>ROUND(E55*U55,2)</f>
        <v>0</v>
      </c>
      <c r="W55" s="221"/>
      <c r="X55" s="221" t="s">
        <v>577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578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5" t="s">
        <v>1124</v>
      </c>
      <c r="D56" s="223"/>
      <c r="E56" s="224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155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5" t="s">
        <v>1139</v>
      </c>
      <c r="D57" s="223"/>
      <c r="E57" s="224">
        <v>0.38400000000000001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155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5" t="s">
        <v>1141</v>
      </c>
      <c r="D58" s="223"/>
      <c r="E58" s="224">
        <v>9.3600000000000003E-2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155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>
        <v>16</v>
      </c>
      <c r="B59" s="218" t="s">
        <v>1149</v>
      </c>
      <c r="C59" s="258" t="s">
        <v>1150</v>
      </c>
      <c r="D59" s="219" t="s">
        <v>0</v>
      </c>
      <c r="E59" s="242"/>
      <c r="F59" s="222"/>
      <c r="G59" s="221">
        <f>ROUND(E59*F59,2)</f>
        <v>0</v>
      </c>
      <c r="H59" s="222"/>
      <c r="I59" s="221">
        <f>ROUND(E59*H59,2)</f>
        <v>0</v>
      </c>
      <c r="J59" s="222"/>
      <c r="K59" s="221">
        <f>ROUND(E59*J59,2)</f>
        <v>0</v>
      </c>
      <c r="L59" s="221">
        <v>21</v>
      </c>
      <c r="M59" s="221">
        <f>G59*(1+L59/100)</f>
        <v>0</v>
      </c>
      <c r="N59" s="221">
        <v>0</v>
      </c>
      <c r="O59" s="221">
        <f>ROUND(E59*N59,2)</f>
        <v>0</v>
      </c>
      <c r="P59" s="221">
        <v>0</v>
      </c>
      <c r="Q59" s="221">
        <f>ROUND(E59*P59,2)</f>
        <v>0</v>
      </c>
      <c r="R59" s="221" t="s">
        <v>1123</v>
      </c>
      <c r="S59" s="221" t="s">
        <v>150</v>
      </c>
      <c r="T59" s="221" t="s">
        <v>151</v>
      </c>
      <c r="U59" s="221">
        <v>0</v>
      </c>
      <c r="V59" s="221">
        <f>ROUND(E59*U59,2)</f>
        <v>0</v>
      </c>
      <c r="W59" s="221"/>
      <c r="X59" s="221" t="s">
        <v>316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9" t="s">
        <v>361</v>
      </c>
      <c r="D60" s="243"/>
      <c r="E60" s="243"/>
      <c r="F60" s="243"/>
      <c r="G60" s="243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165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6" t="s">
        <v>144</v>
      </c>
      <c r="B61" s="227" t="s">
        <v>97</v>
      </c>
      <c r="C61" s="253" t="s">
        <v>98</v>
      </c>
      <c r="D61" s="228"/>
      <c r="E61" s="229"/>
      <c r="F61" s="230"/>
      <c r="G61" s="230">
        <f>SUMIF(AG62:AG72,"&lt;&gt;NOR",G62:G72)</f>
        <v>0</v>
      </c>
      <c r="H61" s="230"/>
      <c r="I61" s="230">
        <f>SUM(I62:I72)</f>
        <v>0</v>
      </c>
      <c r="J61" s="230"/>
      <c r="K61" s="230">
        <f>SUM(K62:K72)</f>
        <v>0</v>
      </c>
      <c r="L61" s="230"/>
      <c r="M61" s="230">
        <f>SUM(M62:M72)</f>
        <v>0</v>
      </c>
      <c r="N61" s="230"/>
      <c r="O61" s="230">
        <f>SUM(O62:O72)</f>
        <v>0.08</v>
      </c>
      <c r="P61" s="230"/>
      <c r="Q61" s="230">
        <f>SUM(Q62:Q72)</f>
        <v>0.09</v>
      </c>
      <c r="R61" s="230"/>
      <c r="S61" s="230"/>
      <c r="T61" s="231"/>
      <c r="U61" s="225"/>
      <c r="V61" s="225">
        <f>SUM(V62:V72)</f>
        <v>16.799999999999997</v>
      </c>
      <c r="W61" s="225"/>
      <c r="X61" s="225"/>
      <c r="AG61" t="s">
        <v>145</v>
      </c>
    </row>
    <row r="62" spans="1:60" ht="22.5" outlineLevel="1" x14ac:dyDescent="0.2">
      <c r="A62" s="232">
        <v>17</v>
      </c>
      <c r="B62" s="233" t="s">
        <v>1151</v>
      </c>
      <c r="C62" s="254" t="s">
        <v>1152</v>
      </c>
      <c r="D62" s="234" t="s">
        <v>148</v>
      </c>
      <c r="E62" s="235">
        <v>15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5.62E-3</v>
      </c>
      <c r="O62" s="237">
        <f>ROUND(E62*N62,2)</f>
        <v>0.08</v>
      </c>
      <c r="P62" s="237">
        <v>0</v>
      </c>
      <c r="Q62" s="237">
        <f>ROUND(E62*P62,2)</f>
        <v>0</v>
      </c>
      <c r="R62" s="237" t="s">
        <v>321</v>
      </c>
      <c r="S62" s="237" t="s">
        <v>150</v>
      </c>
      <c r="T62" s="238" t="s">
        <v>151</v>
      </c>
      <c r="U62" s="221">
        <v>0.88</v>
      </c>
      <c r="V62" s="221">
        <f>ROUND(E62*U62,2)</f>
        <v>13.2</v>
      </c>
      <c r="W62" s="221"/>
      <c r="X62" s="221" t="s">
        <v>152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6" t="s">
        <v>544</v>
      </c>
      <c r="D63" s="240"/>
      <c r="E63" s="240"/>
      <c r="F63" s="240"/>
      <c r="G63" s="240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165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5" t="s">
        <v>1153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155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5" t="s">
        <v>1154</v>
      </c>
      <c r="D65" s="223"/>
      <c r="E65" s="224">
        <v>15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155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2">
        <v>18</v>
      </c>
      <c r="B66" s="233" t="s">
        <v>1155</v>
      </c>
      <c r="C66" s="254" t="s">
        <v>1156</v>
      </c>
      <c r="D66" s="234" t="s">
        <v>148</v>
      </c>
      <c r="E66" s="235">
        <v>15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2.7E-4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321</v>
      </c>
      <c r="S66" s="237" t="s">
        <v>150</v>
      </c>
      <c r="T66" s="238" t="s">
        <v>151</v>
      </c>
      <c r="U66" s="221">
        <v>0.08</v>
      </c>
      <c r="V66" s="221">
        <f>ROUND(E66*U66,2)</f>
        <v>1.2</v>
      </c>
      <c r="W66" s="221"/>
      <c r="X66" s="221" t="s">
        <v>152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1157</v>
      </c>
      <c r="D67" s="251"/>
      <c r="E67" s="251"/>
      <c r="F67" s="251"/>
      <c r="G67" s="25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193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5" t="s">
        <v>1158</v>
      </c>
      <c r="D68" s="223"/>
      <c r="E68" s="224">
        <v>15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155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2">
        <v>19</v>
      </c>
      <c r="B69" s="233" t="s">
        <v>1159</v>
      </c>
      <c r="C69" s="254" t="s">
        <v>1160</v>
      </c>
      <c r="D69" s="234" t="s">
        <v>148</v>
      </c>
      <c r="E69" s="235">
        <v>15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6.0099999999999997E-3</v>
      </c>
      <c r="Q69" s="237">
        <f>ROUND(E69*P69,2)</f>
        <v>0.09</v>
      </c>
      <c r="R69" s="237" t="s">
        <v>321</v>
      </c>
      <c r="S69" s="237" t="s">
        <v>150</v>
      </c>
      <c r="T69" s="238" t="s">
        <v>151</v>
      </c>
      <c r="U69" s="221">
        <v>0.16</v>
      </c>
      <c r="V69" s="221">
        <f>ROUND(E69*U69,2)</f>
        <v>2.4</v>
      </c>
      <c r="W69" s="221"/>
      <c r="X69" s="221" t="s">
        <v>152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5" t="s">
        <v>1158</v>
      </c>
      <c r="D70" s="223"/>
      <c r="E70" s="224">
        <v>15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155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>
        <v>20</v>
      </c>
      <c r="B71" s="218" t="s">
        <v>1161</v>
      </c>
      <c r="C71" s="258" t="s">
        <v>1162</v>
      </c>
      <c r="D71" s="219" t="s">
        <v>0</v>
      </c>
      <c r="E71" s="242"/>
      <c r="F71" s="222"/>
      <c r="G71" s="221">
        <f>ROUND(E71*F71,2)</f>
        <v>0</v>
      </c>
      <c r="H71" s="222"/>
      <c r="I71" s="221">
        <f>ROUND(E71*H71,2)</f>
        <v>0</v>
      </c>
      <c r="J71" s="222"/>
      <c r="K71" s="221">
        <f>ROUND(E71*J71,2)</f>
        <v>0</v>
      </c>
      <c r="L71" s="221">
        <v>21</v>
      </c>
      <c r="M71" s="221">
        <f>G71*(1+L71/100)</f>
        <v>0</v>
      </c>
      <c r="N71" s="221">
        <v>0</v>
      </c>
      <c r="O71" s="221">
        <f>ROUND(E71*N71,2)</f>
        <v>0</v>
      </c>
      <c r="P71" s="221">
        <v>0</v>
      </c>
      <c r="Q71" s="221">
        <f>ROUND(E71*P71,2)</f>
        <v>0</v>
      </c>
      <c r="R71" s="221" t="s">
        <v>321</v>
      </c>
      <c r="S71" s="221" t="s">
        <v>150</v>
      </c>
      <c r="T71" s="221" t="s">
        <v>151</v>
      </c>
      <c r="U71" s="221">
        <v>0</v>
      </c>
      <c r="V71" s="221">
        <f>ROUND(E71*U71,2)</f>
        <v>0</v>
      </c>
      <c r="W71" s="221"/>
      <c r="X71" s="221" t="s">
        <v>316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9" t="s">
        <v>361</v>
      </c>
      <c r="D72" s="243"/>
      <c r="E72" s="243"/>
      <c r="F72" s="243"/>
      <c r="G72" s="243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165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6" t="s">
        <v>144</v>
      </c>
      <c r="B73" s="227" t="s">
        <v>99</v>
      </c>
      <c r="C73" s="253" t="s">
        <v>100</v>
      </c>
      <c r="D73" s="228"/>
      <c r="E73" s="229"/>
      <c r="F73" s="230"/>
      <c r="G73" s="230">
        <f>SUMIF(AG74:AG89,"&lt;&gt;NOR",G74:G89)</f>
        <v>0</v>
      </c>
      <c r="H73" s="230"/>
      <c r="I73" s="230">
        <f>SUM(I74:I89)</f>
        <v>0</v>
      </c>
      <c r="J73" s="230"/>
      <c r="K73" s="230">
        <f>SUM(K74:K89)</f>
        <v>0</v>
      </c>
      <c r="L73" s="230"/>
      <c r="M73" s="230">
        <f>SUM(M74:M89)</f>
        <v>0</v>
      </c>
      <c r="N73" s="230"/>
      <c r="O73" s="230">
        <f>SUM(O74:O89)</f>
        <v>3.4899999999999998</v>
      </c>
      <c r="P73" s="230"/>
      <c r="Q73" s="230">
        <f>SUM(Q74:Q89)</f>
        <v>1.88</v>
      </c>
      <c r="R73" s="230"/>
      <c r="S73" s="230"/>
      <c r="T73" s="231"/>
      <c r="U73" s="225"/>
      <c r="V73" s="225">
        <f>SUM(V74:V89)</f>
        <v>50.05</v>
      </c>
      <c r="W73" s="225"/>
      <c r="X73" s="225"/>
      <c r="AG73" t="s">
        <v>145</v>
      </c>
    </row>
    <row r="74" spans="1:60" outlineLevel="1" x14ac:dyDescent="0.2">
      <c r="A74" s="232">
        <v>21</v>
      </c>
      <c r="B74" s="233" t="s">
        <v>1163</v>
      </c>
      <c r="C74" s="254" t="s">
        <v>1164</v>
      </c>
      <c r="D74" s="234" t="s">
        <v>163</v>
      </c>
      <c r="E74" s="235">
        <v>40.004849999999998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4.7E-2</v>
      </c>
      <c r="Q74" s="237">
        <f>ROUND(E74*P74,2)</f>
        <v>1.88</v>
      </c>
      <c r="R74" s="237" t="s">
        <v>683</v>
      </c>
      <c r="S74" s="237" t="s">
        <v>150</v>
      </c>
      <c r="T74" s="238" t="s">
        <v>151</v>
      </c>
      <c r="U74" s="221">
        <v>0.17</v>
      </c>
      <c r="V74" s="221">
        <f>ROUND(E74*U74,2)</f>
        <v>6.8</v>
      </c>
      <c r="W74" s="221"/>
      <c r="X74" s="221" t="s">
        <v>152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5" t="s">
        <v>1124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5" t="s">
        <v>1134</v>
      </c>
      <c r="D76" s="223"/>
      <c r="E76" s="224">
        <v>40.004849999999998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2">
        <v>22</v>
      </c>
      <c r="B77" s="233" t="s">
        <v>1165</v>
      </c>
      <c r="C77" s="254" t="s">
        <v>1166</v>
      </c>
      <c r="D77" s="234" t="s">
        <v>163</v>
      </c>
      <c r="E77" s="235">
        <v>40.004849999999998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8.3349999999999994E-2</v>
      </c>
      <c r="O77" s="237">
        <f>ROUND(E77*N77,2)</f>
        <v>3.33</v>
      </c>
      <c r="P77" s="237">
        <v>0</v>
      </c>
      <c r="Q77" s="237">
        <f>ROUND(E77*P77,2)</f>
        <v>0</v>
      </c>
      <c r="R77" s="237" t="s">
        <v>683</v>
      </c>
      <c r="S77" s="237" t="s">
        <v>150</v>
      </c>
      <c r="T77" s="238" t="s">
        <v>151</v>
      </c>
      <c r="U77" s="221">
        <v>0.79</v>
      </c>
      <c r="V77" s="221">
        <f>ROUND(E77*U77,2)</f>
        <v>31.6</v>
      </c>
      <c r="W77" s="221"/>
      <c r="X77" s="221" t="s">
        <v>152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1" t="s">
        <v>1167</v>
      </c>
      <c r="D78" s="251"/>
      <c r="E78" s="251"/>
      <c r="F78" s="251"/>
      <c r="G78" s="25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193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39" t="str">
        <f>C78</f>
        <v>Dodávka a montáž tašky základní, poloviční, hřebenové a okapové ( segmentový řez tašek ) včetně pokrývačské malty.</v>
      </c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5" t="s">
        <v>1124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5" t="s">
        <v>1134</v>
      </c>
      <c r="D80" s="223"/>
      <c r="E80" s="224">
        <v>40.004849999999998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155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2">
        <v>23</v>
      </c>
      <c r="B81" s="233" t="s">
        <v>1168</v>
      </c>
      <c r="C81" s="254" t="s">
        <v>1169</v>
      </c>
      <c r="D81" s="234" t="s">
        <v>148</v>
      </c>
      <c r="E81" s="235">
        <v>8.4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1.745E-2</v>
      </c>
      <c r="O81" s="237">
        <f>ROUND(E81*N81,2)</f>
        <v>0.15</v>
      </c>
      <c r="P81" s="237">
        <v>0</v>
      </c>
      <c r="Q81" s="237">
        <f>ROUND(E81*P81,2)</f>
        <v>0</v>
      </c>
      <c r="R81" s="237" t="s">
        <v>683</v>
      </c>
      <c r="S81" s="237" t="s">
        <v>150</v>
      </c>
      <c r="T81" s="238" t="s">
        <v>151</v>
      </c>
      <c r="U81" s="221">
        <v>0.72</v>
      </c>
      <c r="V81" s="221">
        <f>ROUND(E81*U81,2)</f>
        <v>6.05</v>
      </c>
      <c r="W81" s="221"/>
      <c r="X81" s="221" t="s">
        <v>152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17"/>
      <c r="B82" s="218"/>
      <c r="C82" s="261" t="s">
        <v>1170</v>
      </c>
      <c r="D82" s="251"/>
      <c r="E82" s="251"/>
      <c r="F82" s="251"/>
      <c r="G82" s="25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193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39" t="str">
        <f>C82</f>
        <v>Dodávka a montáž hřebenáče nosového, ukončení hřebenáče spodní, držáku latě nároží, nárožní latě 80x40 mm včetně spojovacích prostředků a pokrývačské malty.</v>
      </c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5" t="s">
        <v>1171</v>
      </c>
      <c r="D83" s="223"/>
      <c r="E83" s="224">
        <v>8.4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2">
        <v>24</v>
      </c>
      <c r="B84" s="233" t="s">
        <v>1172</v>
      </c>
      <c r="C84" s="254" t="s">
        <v>1173</v>
      </c>
      <c r="D84" s="234" t="s">
        <v>163</v>
      </c>
      <c r="E84" s="235">
        <v>40.004849999999998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1.6000000000000001E-4</v>
      </c>
      <c r="O84" s="237">
        <f>ROUND(E84*N84,2)</f>
        <v>0.01</v>
      </c>
      <c r="P84" s="237">
        <v>0</v>
      </c>
      <c r="Q84" s="237">
        <f>ROUND(E84*P84,2)</f>
        <v>0</v>
      </c>
      <c r="R84" s="237" t="s">
        <v>683</v>
      </c>
      <c r="S84" s="237" t="s">
        <v>150</v>
      </c>
      <c r="T84" s="238" t="s">
        <v>151</v>
      </c>
      <c r="U84" s="221">
        <v>0.14000000000000001</v>
      </c>
      <c r="V84" s="221">
        <f>ROUND(E84*U84,2)</f>
        <v>5.6</v>
      </c>
      <c r="W84" s="221"/>
      <c r="X84" s="221" t="s">
        <v>152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1174</v>
      </c>
      <c r="D85" s="251"/>
      <c r="E85" s="251"/>
      <c r="F85" s="251"/>
      <c r="G85" s="25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193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5" t="s">
        <v>1124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155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5" t="s">
        <v>1134</v>
      </c>
      <c r="D87" s="223"/>
      <c r="E87" s="224">
        <v>40.004849999999998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>
        <v>25</v>
      </c>
      <c r="B88" s="218" t="s">
        <v>1175</v>
      </c>
      <c r="C88" s="258" t="s">
        <v>692</v>
      </c>
      <c r="D88" s="219" t="s">
        <v>0</v>
      </c>
      <c r="E88" s="242"/>
      <c r="F88" s="222"/>
      <c r="G88" s="221">
        <f>ROUND(E88*F88,2)</f>
        <v>0</v>
      </c>
      <c r="H88" s="222"/>
      <c r="I88" s="221">
        <f>ROUND(E88*H88,2)</f>
        <v>0</v>
      </c>
      <c r="J88" s="222"/>
      <c r="K88" s="221">
        <f>ROUND(E88*J88,2)</f>
        <v>0</v>
      </c>
      <c r="L88" s="221">
        <v>21</v>
      </c>
      <c r="M88" s="221">
        <f>G88*(1+L88/100)</f>
        <v>0</v>
      </c>
      <c r="N88" s="221">
        <v>0</v>
      </c>
      <c r="O88" s="221">
        <f>ROUND(E88*N88,2)</f>
        <v>0</v>
      </c>
      <c r="P88" s="221">
        <v>0</v>
      </c>
      <c r="Q88" s="221">
        <f>ROUND(E88*P88,2)</f>
        <v>0</v>
      </c>
      <c r="R88" s="221" t="s">
        <v>683</v>
      </c>
      <c r="S88" s="221" t="s">
        <v>150</v>
      </c>
      <c r="T88" s="221" t="s">
        <v>151</v>
      </c>
      <c r="U88" s="221">
        <v>2.3E-2</v>
      </c>
      <c r="V88" s="221">
        <f>ROUND(E88*U88,2)</f>
        <v>0</v>
      </c>
      <c r="W88" s="221"/>
      <c r="X88" s="221" t="s">
        <v>316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9" t="s">
        <v>361</v>
      </c>
      <c r="D89" s="243"/>
      <c r="E89" s="243"/>
      <c r="F89" s="243"/>
      <c r="G89" s="243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165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6" t="s">
        <v>144</v>
      </c>
      <c r="B90" s="227" t="s">
        <v>113</v>
      </c>
      <c r="C90" s="253" t="s">
        <v>114</v>
      </c>
      <c r="D90" s="228"/>
      <c r="E90" s="229"/>
      <c r="F90" s="230"/>
      <c r="G90" s="230">
        <f>SUMIF(AG91:AG100,"&lt;&gt;NOR",G91:G100)</f>
        <v>0</v>
      </c>
      <c r="H90" s="230"/>
      <c r="I90" s="230">
        <f>SUM(I91:I100)</f>
        <v>0</v>
      </c>
      <c r="J90" s="230"/>
      <c r="K90" s="230">
        <f>SUM(K91:K100)</f>
        <v>0</v>
      </c>
      <c r="L90" s="230"/>
      <c r="M90" s="230">
        <f>SUM(M91:M100)</f>
        <v>0</v>
      </c>
      <c r="N90" s="230"/>
      <c r="O90" s="230">
        <f>SUM(O91:O100)</f>
        <v>0</v>
      </c>
      <c r="P90" s="230"/>
      <c r="Q90" s="230">
        <f>SUM(Q91:Q100)</f>
        <v>0</v>
      </c>
      <c r="R90" s="230"/>
      <c r="S90" s="230"/>
      <c r="T90" s="231"/>
      <c r="U90" s="225"/>
      <c r="V90" s="225">
        <f>SUM(V91:V100)</f>
        <v>16.649999999999999</v>
      </c>
      <c r="W90" s="225"/>
      <c r="X90" s="225"/>
      <c r="AG90" t="s">
        <v>145</v>
      </c>
    </row>
    <row r="91" spans="1:60" ht="22.5" outlineLevel="1" x14ac:dyDescent="0.2">
      <c r="A91" s="244">
        <v>26</v>
      </c>
      <c r="B91" s="245" t="s">
        <v>413</v>
      </c>
      <c r="C91" s="260" t="s">
        <v>414</v>
      </c>
      <c r="D91" s="246" t="s">
        <v>315</v>
      </c>
      <c r="E91" s="247">
        <v>11.56165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49" t="s">
        <v>279</v>
      </c>
      <c r="S91" s="249" t="s">
        <v>150</v>
      </c>
      <c r="T91" s="250" t="s">
        <v>151</v>
      </c>
      <c r="U91" s="221">
        <v>0.93</v>
      </c>
      <c r="V91" s="221">
        <f>ROUND(E91*U91,2)</f>
        <v>10.75</v>
      </c>
      <c r="W91" s="221"/>
      <c r="X91" s="221" t="s">
        <v>415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416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2">
        <v>27</v>
      </c>
      <c r="B92" s="233" t="s">
        <v>419</v>
      </c>
      <c r="C92" s="254" t="s">
        <v>420</v>
      </c>
      <c r="D92" s="234" t="s">
        <v>315</v>
      </c>
      <c r="E92" s="235">
        <v>2.8904100000000001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279</v>
      </c>
      <c r="S92" s="237" t="s">
        <v>150</v>
      </c>
      <c r="T92" s="238" t="s">
        <v>151</v>
      </c>
      <c r="U92" s="221">
        <v>0.49</v>
      </c>
      <c r="V92" s="221">
        <f>ROUND(E92*U92,2)</f>
        <v>1.42</v>
      </c>
      <c r="W92" s="221"/>
      <c r="X92" s="221" t="s">
        <v>415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416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421</v>
      </c>
      <c r="D93" s="251"/>
      <c r="E93" s="251"/>
      <c r="F93" s="251"/>
      <c r="G93" s="25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193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4">
        <v>28</v>
      </c>
      <c r="B94" s="245" t="s">
        <v>422</v>
      </c>
      <c r="C94" s="260" t="s">
        <v>423</v>
      </c>
      <c r="D94" s="246" t="s">
        <v>315</v>
      </c>
      <c r="E94" s="247">
        <v>54.917830000000002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49" t="s">
        <v>279</v>
      </c>
      <c r="S94" s="249" t="s">
        <v>150</v>
      </c>
      <c r="T94" s="250" t="s">
        <v>151</v>
      </c>
      <c r="U94" s="221">
        <v>0</v>
      </c>
      <c r="V94" s="221">
        <f>ROUND(E94*U94,2)</f>
        <v>0</v>
      </c>
      <c r="W94" s="221"/>
      <c r="X94" s="221" t="s">
        <v>415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416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2">
        <v>29</v>
      </c>
      <c r="B95" s="233" t="s">
        <v>424</v>
      </c>
      <c r="C95" s="254" t="s">
        <v>425</v>
      </c>
      <c r="D95" s="234" t="s">
        <v>315</v>
      </c>
      <c r="E95" s="235">
        <v>2.8904100000000001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426</v>
      </c>
      <c r="S95" s="237" t="s">
        <v>150</v>
      </c>
      <c r="T95" s="238" t="s">
        <v>151</v>
      </c>
      <c r="U95" s="221">
        <v>0.83</v>
      </c>
      <c r="V95" s="221">
        <f>ROUND(E95*U95,2)</f>
        <v>2.4</v>
      </c>
      <c r="W95" s="221"/>
      <c r="X95" s="221" t="s">
        <v>415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416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6" t="s">
        <v>427</v>
      </c>
      <c r="D96" s="240"/>
      <c r="E96" s="240"/>
      <c r="F96" s="240"/>
      <c r="G96" s="240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165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39" t="str">
        <f>C96</f>
        <v>nebo vybouraných hmot nošením nebo přehazováním k místu nakládky přístupnému normálním dopravním prostředkům do 10 m,</v>
      </c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17"/>
      <c r="B97" s="218"/>
      <c r="C97" s="257" t="s">
        <v>428</v>
      </c>
      <c r="D97" s="241"/>
      <c r="E97" s="241"/>
      <c r="F97" s="241"/>
      <c r="G97" s="24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193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9" t="str">
        <f>C97</f>
        <v>S naložením suti nebo vybouraných hmot do dopravního prostředku a na jejich vyložením, popřípadě přeložením na normální dopravní prostředek.</v>
      </c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2">
        <v>30</v>
      </c>
      <c r="B98" s="233" t="s">
        <v>429</v>
      </c>
      <c r="C98" s="254" t="s">
        <v>430</v>
      </c>
      <c r="D98" s="234" t="s">
        <v>315</v>
      </c>
      <c r="E98" s="235">
        <v>5.7808200000000003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 t="s">
        <v>426</v>
      </c>
      <c r="S98" s="237" t="s">
        <v>150</v>
      </c>
      <c r="T98" s="238" t="s">
        <v>151</v>
      </c>
      <c r="U98" s="221">
        <v>0.36</v>
      </c>
      <c r="V98" s="221">
        <f>ROUND(E98*U98,2)</f>
        <v>2.08</v>
      </c>
      <c r="W98" s="221"/>
      <c r="X98" s="221" t="s">
        <v>415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416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6" t="s">
        <v>427</v>
      </c>
      <c r="D99" s="240"/>
      <c r="E99" s="240"/>
      <c r="F99" s="240"/>
      <c r="G99" s="240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165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39" t="str">
        <f>C99</f>
        <v>nebo vybouraných hmot nošením nebo přehazováním k místu nakládky přístupnému normálním dopravním prostředkům do 10 m,</v>
      </c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4">
        <v>31</v>
      </c>
      <c r="B100" s="245" t="s">
        <v>431</v>
      </c>
      <c r="C100" s="260" t="s">
        <v>432</v>
      </c>
      <c r="D100" s="246" t="s">
        <v>315</v>
      </c>
      <c r="E100" s="247">
        <v>2.8904100000000001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49"/>
      <c r="S100" s="249" t="s">
        <v>150</v>
      </c>
      <c r="T100" s="250" t="s">
        <v>231</v>
      </c>
      <c r="U100" s="221">
        <v>0</v>
      </c>
      <c r="V100" s="221">
        <f>ROUND(E100*U100,2)</f>
        <v>0</v>
      </c>
      <c r="W100" s="221"/>
      <c r="X100" s="221" t="s">
        <v>415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416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6" t="s">
        <v>144</v>
      </c>
      <c r="B101" s="227" t="s">
        <v>116</v>
      </c>
      <c r="C101" s="253" t="s">
        <v>27</v>
      </c>
      <c r="D101" s="228"/>
      <c r="E101" s="229"/>
      <c r="F101" s="230"/>
      <c r="G101" s="230">
        <f>SUMIF(AG102:AG111,"&lt;&gt;NOR",G102:G111)</f>
        <v>0</v>
      </c>
      <c r="H101" s="230"/>
      <c r="I101" s="230">
        <f>SUM(I102:I111)</f>
        <v>0</v>
      </c>
      <c r="J101" s="230"/>
      <c r="K101" s="230">
        <f>SUM(K102:K111)</f>
        <v>0</v>
      </c>
      <c r="L101" s="230"/>
      <c r="M101" s="230">
        <f>SUM(M102:M111)</f>
        <v>0</v>
      </c>
      <c r="N101" s="230"/>
      <c r="O101" s="230">
        <f>SUM(O102:O111)</f>
        <v>0</v>
      </c>
      <c r="P101" s="230"/>
      <c r="Q101" s="230">
        <f>SUM(Q102:Q111)</f>
        <v>0</v>
      </c>
      <c r="R101" s="230"/>
      <c r="S101" s="230"/>
      <c r="T101" s="231"/>
      <c r="U101" s="225"/>
      <c r="V101" s="225">
        <f>SUM(V102:V111)</f>
        <v>0</v>
      </c>
      <c r="W101" s="225"/>
      <c r="X101" s="225"/>
      <c r="AG101" t="s">
        <v>145</v>
      </c>
    </row>
    <row r="102" spans="1:60" outlineLevel="1" x14ac:dyDescent="0.2">
      <c r="A102" s="232">
        <v>32</v>
      </c>
      <c r="B102" s="233" t="s">
        <v>439</v>
      </c>
      <c r="C102" s="254" t="s">
        <v>440</v>
      </c>
      <c r="D102" s="234" t="s">
        <v>435</v>
      </c>
      <c r="E102" s="235">
        <v>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150</v>
      </c>
      <c r="T102" s="238" t="s">
        <v>231</v>
      </c>
      <c r="U102" s="221">
        <v>0</v>
      </c>
      <c r="V102" s="221">
        <f>ROUND(E102*U102,2)</f>
        <v>0</v>
      </c>
      <c r="W102" s="221"/>
      <c r="X102" s="221" t="s">
        <v>436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441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17"/>
      <c r="B103" s="218"/>
      <c r="C103" s="261" t="s">
        <v>442</v>
      </c>
      <c r="D103" s="251"/>
      <c r="E103" s="251"/>
      <c r="F103" s="251"/>
      <c r="G103" s="25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193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39" t="str">
        <f>C103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2">
        <v>33</v>
      </c>
      <c r="B104" s="233" t="s">
        <v>443</v>
      </c>
      <c r="C104" s="254" t="s">
        <v>444</v>
      </c>
      <c r="D104" s="234" t="s">
        <v>435</v>
      </c>
      <c r="E104" s="235">
        <v>1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/>
      <c r="S104" s="237" t="s">
        <v>150</v>
      </c>
      <c r="T104" s="238" t="s">
        <v>231</v>
      </c>
      <c r="U104" s="221">
        <v>0</v>
      </c>
      <c r="V104" s="221">
        <f>ROUND(E104*U104,2)</f>
        <v>0</v>
      </c>
      <c r="W104" s="221"/>
      <c r="X104" s="221" t="s">
        <v>436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441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17"/>
      <c r="B105" s="218"/>
      <c r="C105" s="261" t="s">
        <v>445</v>
      </c>
      <c r="D105" s="251"/>
      <c r="E105" s="251"/>
      <c r="F105" s="251"/>
      <c r="G105" s="25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193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39" t="str">
        <f>C105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2">
        <v>34</v>
      </c>
      <c r="B106" s="233" t="s">
        <v>446</v>
      </c>
      <c r="C106" s="254" t="s">
        <v>447</v>
      </c>
      <c r="D106" s="234" t="s">
        <v>435</v>
      </c>
      <c r="E106" s="235">
        <v>1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150</v>
      </c>
      <c r="T106" s="238" t="s">
        <v>231</v>
      </c>
      <c r="U106" s="221">
        <v>0</v>
      </c>
      <c r="V106" s="221">
        <f>ROUND(E106*U106,2)</f>
        <v>0</v>
      </c>
      <c r="W106" s="221"/>
      <c r="X106" s="221" t="s">
        <v>436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441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61" t="s">
        <v>448</v>
      </c>
      <c r="D107" s="251"/>
      <c r="E107" s="251"/>
      <c r="F107" s="251"/>
      <c r="G107" s="25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193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39" t="str">
        <f>C107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2">
        <v>35</v>
      </c>
      <c r="B108" s="233" t="s">
        <v>449</v>
      </c>
      <c r="C108" s="254" t="s">
        <v>450</v>
      </c>
      <c r="D108" s="234" t="s">
        <v>435</v>
      </c>
      <c r="E108" s="235">
        <v>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150</v>
      </c>
      <c r="T108" s="238" t="s">
        <v>246</v>
      </c>
      <c r="U108" s="221">
        <v>0</v>
      </c>
      <c r="V108" s="221">
        <f>ROUND(E108*U108,2)</f>
        <v>0</v>
      </c>
      <c r="W108" s="221"/>
      <c r="X108" s="221" t="s">
        <v>436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437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17"/>
      <c r="B109" s="218"/>
      <c r="C109" s="261" t="s">
        <v>451</v>
      </c>
      <c r="D109" s="251"/>
      <c r="E109" s="251"/>
      <c r="F109" s="251"/>
      <c r="G109" s="25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193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39" t="str">
        <f>C109</f>
        <v>Náklady na ztížené provádění stavebních prací v důsledku nepřerušeného provozu na staveništi nebo v případech nepřerušeného provozu v objektech v nichž se stavební práce provádí.</v>
      </c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2">
        <v>36</v>
      </c>
      <c r="B110" s="233" t="s">
        <v>452</v>
      </c>
      <c r="C110" s="254" t="s">
        <v>453</v>
      </c>
      <c r="D110" s="234" t="s">
        <v>435</v>
      </c>
      <c r="E110" s="235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150</v>
      </c>
      <c r="T110" s="238" t="s">
        <v>246</v>
      </c>
      <c r="U110" s="221">
        <v>0</v>
      </c>
      <c r="V110" s="221">
        <f>ROUND(E110*U110,2)</f>
        <v>0</v>
      </c>
      <c r="W110" s="221"/>
      <c r="X110" s="221" t="s">
        <v>436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1" t="s">
        <v>454</v>
      </c>
      <c r="D111" s="251"/>
      <c r="E111" s="251"/>
      <c r="F111" s="251"/>
      <c r="G111" s="25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193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6" t="s">
        <v>144</v>
      </c>
      <c r="B112" s="227" t="s">
        <v>117</v>
      </c>
      <c r="C112" s="253" t="s">
        <v>28</v>
      </c>
      <c r="D112" s="228"/>
      <c r="E112" s="229"/>
      <c r="F112" s="230"/>
      <c r="G112" s="230">
        <f>SUMIF(AG113:AG120,"&lt;&gt;NOR",G113:G120)</f>
        <v>0</v>
      </c>
      <c r="H112" s="230"/>
      <c r="I112" s="230">
        <f>SUM(I113:I120)</f>
        <v>0</v>
      </c>
      <c r="J112" s="230"/>
      <c r="K112" s="230">
        <f>SUM(K113:K120)</f>
        <v>0</v>
      </c>
      <c r="L112" s="230"/>
      <c r="M112" s="230">
        <f>SUM(M113:M120)</f>
        <v>0</v>
      </c>
      <c r="N112" s="230"/>
      <c r="O112" s="230">
        <f>SUM(O113:O120)</f>
        <v>0</v>
      </c>
      <c r="P112" s="230"/>
      <c r="Q112" s="230">
        <f>SUM(Q113:Q120)</f>
        <v>0</v>
      </c>
      <c r="R112" s="230"/>
      <c r="S112" s="230"/>
      <c r="T112" s="231"/>
      <c r="U112" s="225"/>
      <c r="V112" s="225">
        <f>SUM(V113:V120)</f>
        <v>0</v>
      </c>
      <c r="W112" s="225"/>
      <c r="X112" s="225"/>
      <c r="AG112" t="s">
        <v>145</v>
      </c>
    </row>
    <row r="113" spans="1:60" outlineLevel="1" x14ac:dyDescent="0.2">
      <c r="A113" s="232">
        <v>37</v>
      </c>
      <c r="B113" s="233" t="s">
        <v>472</v>
      </c>
      <c r="C113" s="254" t="s">
        <v>473</v>
      </c>
      <c r="D113" s="234" t="s">
        <v>435</v>
      </c>
      <c r="E113" s="235">
        <v>1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150</v>
      </c>
      <c r="T113" s="238" t="s">
        <v>246</v>
      </c>
      <c r="U113" s="221">
        <v>0</v>
      </c>
      <c r="V113" s="221">
        <f>ROUND(E113*U113,2)</f>
        <v>0</v>
      </c>
      <c r="W113" s="221"/>
      <c r="X113" s="221" t="s">
        <v>436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437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33.75" outlineLevel="1" x14ac:dyDescent="0.2">
      <c r="A114" s="217"/>
      <c r="B114" s="218"/>
      <c r="C114" s="261" t="s">
        <v>474</v>
      </c>
      <c r="D114" s="251"/>
      <c r="E114" s="251"/>
      <c r="F114" s="251"/>
      <c r="G114" s="25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193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39" t="str">
        <f>C114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2">
        <v>38</v>
      </c>
      <c r="B115" s="233" t="s">
        <v>469</v>
      </c>
      <c r="C115" s="254" t="s">
        <v>470</v>
      </c>
      <c r="D115" s="234" t="s">
        <v>435</v>
      </c>
      <c r="E115" s="235">
        <v>1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150</v>
      </c>
      <c r="T115" s="238" t="s">
        <v>246</v>
      </c>
      <c r="U115" s="221">
        <v>0</v>
      </c>
      <c r="V115" s="221">
        <f>ROUND(E115*U115,2)</f>
        <v>0</v>
      </c>
      <c r="W115" s="221"/>
      <c r="X115" s="221" t="s">
        <v>436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437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1" t="s">
        <v>471</v>
      </c>
      <c r="D116" s="251"/>
      <c r="E116" s="251"/>
      <c r="F116" s="251"/>
      <c r="G116" s="25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193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2">
        <v>39</v>
      </c>
      <c r="B117" s="233" t="s">
        <v>475</v>
      </c>
      <c r="C117" s="254" t="s">
        <v>476</v>
      </c>
      <c r="D117" s="234" t="s">
        <v>435</v>
      </c>
      <c r="E117" s="235">
        <v>1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/>
      <c r="S117" s="237" t="s">
        <v>150</v>
      </c>
      <c r="T117" s="238" t="s">
        <v>246</v>
      </c>
      <c r="U117" s="221">
        <v>0</v>
      </c>
      <c r="V117" s="221">
        <f>ROUND(E117*U117,2)</f>
        <v>0</v>
      </c>
      <c r="W117" s="221"/>
      <c r="X117" s="221" t="s">
        <v>436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437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1" t="s">
        <v>477</v>
      </c>
      <c r="D118" s="251"/>
      <c r="E118" s="251"/>
      <c r="F118" s="251"/>
      <c r="G118" s="25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193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39" t="str">
        <f>C118</f>
        <v>Náklady zhotovitele, které vzniknou v souvislosti s povinnostmi zhotovitele při předání a převzetí díla.</v>
      </c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2">
        <v>40</v>
      </c>
      <c r="B119" s="233" t="s">
        <v>478</v>
      </c>
      <c r="C119" s="254" t="s">
        <v>479</v>
      </c>
      <c r="D119" s="234" t="s">
        <v>435</v>
      </c>
      <c r="E119" s="235">
        <v>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21</v>
      </c>
      <c r="M119" s="237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7"/>
      <c r="S119" s="237" t="s">
        <v>150</v>
      </c>
      <c r="T119" s="238" t="s">
        <v>246</v>
      </c>
      <c r="U119" s="221">
        <v>0</v>
      </c>
      <c r="V119" s="221">
        <f>ROUND(E119*U119,2)</f>
        <v>0</v>
      </c>
      <c r="W119" s="221"/>
      <c r="X119" s="221" t="s">
        <v>436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437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1" t="s">
        <v>480</v>
      </c>
      <c r="D120" s="251"/>
      <c r="E120" s="251"/>
      <c r="F120" s="251"/>
      <c r="G120" s="25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193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39" t="str">
        <f>C120</f>
        <v>Náklady na vyhotovení dokumentace skutečného provedení stavby a její předání objednateli v požadované formě a požadovaném počtu.</v>
      </c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62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131</v>
      </c>
    </row>
    <row r="122" spans="1:60" x14ac:dyDescent="0.2">
      <c r="A122" s="213"/>
      <c r="B122" s="214" t="s">
        <v>29</v>
      </c>
      <c r="C122" s="263"/>
      <c r="D122" s="215"/>
      <c r="E122" s="216"/>
      <c r="F122" s="216"/>
      <c r="G122" s="252">
        <f>G8+G26+G29+G61+G73+G90+G101+G112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481</v>
      </c>
    </row>
    <row r="123" spans="1:60" x14ac:dyDescent="0.2">
      <c r="C123" s="264"/>
      <c r="D123" s="10"/>
      <c r="AG123" t="s">
        <v>482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htYF3v7548jsBf3tVJ0URdXOkcG8eKRIuQvfKjE6303v6YD+uwWF3oWlGD7NbSTFDW474EbzEhYKFjJWqneQ==" saltValue="mk3b6b6iDxX3vR4Pk5cikA==" spinCount="100000" sheet="1"/>
  <mergeCells count="29">
    <mergeCell ref="C111:G111"/>
    <mergeCell ref="C114:G114"/>
    <mergeCell ref="C116:G116"/>
    <mergeCell ref="C118:G118"/>
    <mergeCell ref="C120:G120"/>
    <mergeCell ref="C97:G97"/>
    <mergeCell ref="C99:G99"/>
    <mergeCell ref="C103:G103"/>
    <mergeCell ref="C105:G105"/>
    <mergeCell ref="C107:G107"/>
    <mergeCell ref="C109:G109"/>
    <mergeCell ref="C78:G78"/>
    <mergeCell ref="C82:G82"/>
    <mergeCell ref="C85:G85"/>
    <mergeCell ref="C89:G89"/>
    <mergeCell ref="C93:G93"/>
    <mergeCell ref="C96:G96"/>
    <mergeCell ref="C14:G14"/>
    <mergeCell ref="C28:G28"/>
    <mergeCell ref="C60:G60"/>
    <mergeCell ref="C63:G63"/>
    <mergeCell ref="C67:G67"/>
    <mergeCell ref="C72:G7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5ADB-9FCE-40E3-95C6-E7385E4CF9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120</v>
      </c>
      <c r="AG3" t="s">
        <v>121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122</v>
      </c>
    </row>
    <row r="5" spans="1:60" x14ac:dyDescent="0.2">
      <c r="D5" s="10"/>
    </row>
    <row r="6" spans="1:60" ht="38.25" x14ac:dyDescent="0.2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144</v>
      </c>
      <c r="B8" s="227" t="s">
        <v>77</v>
      </c>
      <c r="C8" s="253" t="s">
        <v>78</v>
      </c>
      <c r="D8" s="228"/>
      <c r="E8" s="229"/>
      <c r="F8" s="230"/>
      <c r="G8" s="230">
        <f>SUMIF(AG9:AG15,"&lt;&gt;NOR",G9:G15)</f>
        <v>0</v>
      </c>
      <c r="H8" s="230"/>
      <c r="I8" s="230">
        <f>SUM(I9:I15)</f>
        <v>0</v>
      </c>
      <c r="J8" s="230"/>
      <c r="K8" s="230">
        <f>SUM(K9:K15)</f>
        <v>0</v>
      </c>
      <c r="L8" s="230"/>
      <c r="M8" s="230">
        <f>SUM(M9:M15)</f>
        <v>0</v>
      </c>
      <c r="N8" s="230"/>
      <c r="O8" s="230">
        <f>SUM(O9:O15)</f>
        <v>0.13</v>
      </c>
      <c r="P8" s="230"/>
      <c r="Q8" s="230">
        <f>SUM(Q9:Q15)</f>
        <v>0</v>
      </c>
      <c r="R8" s="230"/>
      <c r="S8" s="230"/>
      <c r="T8" s="231"/>
      <c r="U8" s="225"/>
      <c r="V8" s="225">
        <f>SUM(V9:V15)</f>
        <v>13.57</v>
      </c>
      <c r="W8" s="225"/>
      <c r="X8" s="225"/>
      <c r="AG8" t="s">
        <v>145</v>
      </c>
    </row>
    <row r="9" spans="1:60" ht="22.5" outlineLevel="1" x14ac:dyDescent="0.2">
      <c r="A9" s="232">
        <v>1</v>
      </c>
      <c r="B9" s="233" t="s">
        <v>1176</v>
      </c>
      <c r="C9" s="254" t="s">
        <v>1177</v>
      </c>
      <c r="D9" s="234" t="s">
        <v>163</v>
      </c>
      <c r="E9" s="235">
        <v>32.305700000000002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4.0299999999999997E-3</v>
      </c>
      <c r="O9" s="237">
        <f>ROUND(E9*N9,2)</f>
        <v>0.13</v>
      </c>
      <c r="P9" s="237">
        <v>0</v>
      </c>
      <c r="Q9" s="237">
        <f>ROUND(E9*P9,2)</f>
        <v>0</v>
      </c>
      <c r="R9" s="237" t="s">
        <v>149</v>
      </c>
      <c r="S9" s="237" t="s">
        <v>150</v>
      </c>
      <c r="T9" s="238" t="s">
        <v>151</v>
      </c>
      <c r="U9" s="221">
        <v>0.42</v>
      </c>
      <c r="V9" s="221">
        <f>ROUND(E9*U9,2)</f>
        <v>13.57</v>
      </c>
      <c r="W9" s="221"/>
      <c r="X9" s="221" t="s">
        <v>152</v>
      </c>
      <c r="Y9" s="210"/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6" t="s">
        <v>1178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5" t="s">
        <v>1179</v>
      </c>
      <c r="D11" s="223"/>
      <c r="E11" s="224">
        <v>5.1012000000000004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155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5" t="s">
        <v>1180</v>
      </c>
      <c r="D12" s="223"/>
      <c r="E12" s="224">
        <v>8.0824999999999996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5" t="s">
        <v>1181</v>
      </c>
      <c r="D13" s="223"/>
      <c r="E13" s="224">
        <v>5.1479999999999997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155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1182</v>
      </c>
      <c r="D14" s="223"/>
      <c r="E14" s="224">
        <v>9.5004000000000008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155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1183</v>
      </c>
      <c r="D15" s="223"/>
      <c r="E15" s="224">
        <v>4.4736000000000002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155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6" t="s">
        <v>144</v>
      </c>
      <c r="B16" s="227" t="s">
        <v>83</v>
      </c>
      <c r="C16" s="253" t="s">
        <v>84</v>
      </c>
      <c r="D16" s="228"/>
      <c r="E16" s="229"/>
      <c r="F16" s="230"/>
      <c r="G16" s="230">
        <f>SUMIF(AG17:AG23,"&lt;&gt;NOR",G17:G23)</f>
        <v>0</v>
      </c>
      <c r="H16" s="230"/>
      <c r="I16" s="230">
        <f>SUM(I17:I23)</f>
        <v>0</v>
      </c>
      <c r="J16" s="230"/>
      <c r="K16" s="230">
        <f>SUM(K17:K23)</f>
        <v>0</v>
      </c>
      <c r="L16" s="230"/>
      <c r="M16" s="230">
        <f>SUM(M17:M23)</f>
        <v>0</v>
      </c>
      <c r="N16" s="230"/>
      <c r="O16" s="230">
        <f>SUM(O17:O23)</f>
        <v>0.02</v>
      </c>
      <c r="P16" s="230"/>
      <c r="Q16" s="230">
        <f>SUM(Q17:Q23)</f>
        <v>0.02</v>
      </c>
      <c r="R16" s="230"/>
      <c r="S16" s="230"/>
      <c r="T16" s="231"/>
      <c r="U16" s="225"/>
      <c r="V16" s="225">
        <f>SUM(V17:V23)</f>
        <v>21.8</v>
      </c>
      <c r="W16" s="225"/>
      <c r="X16" s="225"/>
      <c r="AG16" t="s">
        <v>145</v>
      </c>
    </row>
    <row r="17" spans="1:60" ht="22.5" outlineLevel="1" x14ac:dyDescent="0.2">
      <c r="A17" s="232">
        <v>2</v>
      </c>
      <c r="B17" s="233" t="s">
        <v>1184</v>
      </c>
      <c r="C17" s="254" t="s">
        <v>1185</v>
      </c>
      <c r="D17" s="234" t="s">
        <v>163</v>
      </c>
      <c r="E17" s="235">
        <v>30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5.9999999999999995E-4</v>
      </c>
      <c r="O17" s="237">
        <f>ROUND(E17*N17,2)</f>
        <v>0.02</v>
      </c>
      <c r="P17" s="237">
        <v>0</v>
      </c>
      <c r="Q17" s="237">
        <f>ROUND(E17*P17,2)</f>
        <v>0</v>
      </c>
      <c r="R17" s="237" t="s">
        <v>250</v>
      </c>
      <c r="S17" s="237" t="s">
        <v>150</v>
      </c>
      <c r="T17" s="238" t="s">
        <v>151</v>
      </c>
      <c r="U17" s="221">
        <v>0.04</v>
      </c>
      <c r="V17" s="221">
        <f>ROUND(E17*U17,2)</f>
        <v>1.2</v>
      </c>
      <c r="W17" s="221"/>
      <c r="X17" s="221" t="s">
        <v>152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5" t="s">
        <v>1186</v>
      </c>
      <c r="D18" s="223"/>
      <c r="E18" s="224">
        <v>30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2">
        <v>3</v>
      </c>
      <c r="B19" s="233" t="s">
        <v>1187</v>
      </c>
      <c r="C19" s="254" t="s">
        <v>1188</v>
      </c>
      <c r="D19" s="234" t="s">
        <v>163</v>
      </c>
      <c r="E19" s="235">
        <v>30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5.9999999999999995E-4</v>
      </c>
      <c r="Q19" s="237">
        <f>ROUND(E19*P19,2)</f>
        <v>0.02</v>
      </c>
      <c r="R19" s="237" t="s">
        <v>250</v>
      </c>
      <c r="S19" s="237" t="s">
        <v>150</v>
      </c>
      <c r="T19" s="238" t="s">
        <v>151</v>
      </c>
      <c r="U19" s="221">
        <v>0.02</v>
      </c>
      <c r="V19" s="221">
        <f>ROUND(E19*U19,2)</f>
        <v>0.6</v>
      </c>
      <c r="W19" s="221"/>
      <c r="X19" s="221" t="s">
        <v>152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5" t="s">
        <v>1189</v>
      </c>
      <c r="D20" s="223"/>
      <c r="E20" s="224">
        <v>30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2">
        <v>4</v>
      </c>
      <c r="B21" s="233" t="s">
        <v>1190</v>
      </c>
      <c r="C21" s="254" t="s">
        <v>1191</v>
      </c>
      <c r="D21" s="234" t="s">
        <v>278</v>
      </c>
      <c r="E21" s="235">
        <v>5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5.9999999999999995E-4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250</v>
      </c>
      <c r="S21" s="237" t="s">
        <v>150</v>
      </c>
      <c r="T21" s="238" t="s">
        <v>151</v>
      </c>
      <c r="U21" s="221">
        <v>4</v>
      </c>
      <c r="V21" s="221">
        <f>ROUND(E21*U21,2)</f>
        <v>20</v>
      </c>
      <c r="W21" s="221"/>
      <c r="X21" s="221" t="s">
        <v>152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6" t="s">
        <v>1192</v>
      </c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165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5" t="s">
        <v>1193</v>
      </c>
      <c r="D23" s="223"/>
      <c r="E23" s="224">
        <v>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6" t="s">
        <v>144</v>
      </c>
      <c r="B24" s="227" t="s">
        <v>87</v>
      </c>
      <c r="C24" s="253" t="s">
        <v>88</v>
      </c>
      <c r="D24" s="228"/>
      <c r="E24" s="229"/>
      <c r="F24" s="230"/>
      <c r="G24" s="230">
        <f>SUMIF(AG25:AG27,"&lt;&gt;NOR",G25:G27)</f>
        <v>0</v>
      </c>
      <c r="H24" s="230"/>
      <c r="I24" s="230">
        <f>SUM(I25:I27)</f>
        <v>0</v>
      </c>
      <c r="J24" s="230"/>
      <c r="K24" s="230">
        <f>SUM(K25:K27)</f>
        <v>0</v>
      </c>
      <c r="L24" s="230"/>
      <c r="M24" s="230">
        <f>SUM(M25:M27)</f>
        <v>0</v>
      </c>
      <c r="N24" s="230"/>
      <c r="O24" s="230">
        <f>SUM(O25:O27)</f>
        <v>0</v>
      </c>
      <c r="P24" s="230"/>
      <c r="Q24" s="230">
        <f>SUM(Q25:Q27)</f>
        <v>0.18</v>
      </c>
      <c r="R24" s="230"/>
      <c r="S24" s="230"/>
      <c r="T24" s="231"/>
      <c r="U24" s="225"/>
      <c r="V24" s="225">
        <f>SUM(V25:V27)</f>
        <v>3.49</v>
      </c>
      <c r="W24" s="225"/>
      <c r="X24" s="225"/>
      <c r="AG24" t="s">
        <v>145</v>
      </c>
    </row>
    <row r="25" spans="1:60" ht="22.5" outlineLevel="1" x14ac:dyDescent="0.2">
      <c r="A25" s="232">
        <v>5</v>
      </c>
      <c r="B25" s="233" t="s">
        <v>1194</v>
      </c>
      <c r="C25" s="254" t="s">
        <v>1195</v>
      </c>
      <c r="D25" s="234" t="s">
        <v>163</v>
      </c>
      <c r="E25" s="235">
        <v>12.922280000000001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1.4E-2</v>
      </c>
      <c r="Q25" s="237">
        <f>ROUND(E25*P25,2)</f>
        <v>0.18</v>
      </c>
      <c r="R25" s="237" t="s">
        <v>279</v>
      </c>
      <c r="S25" s="237" t="s">
        <v>150</v>
      </c>
      <c r="T25" s="238" t="s">
        <v>151</v>
      </c>
      <c r="U25" s="221">
        <v>0.27</v>
      </c>
      <c r="V25" s="221">
        <f>ROUND(E25*U25,2)</f>
        <v>3.49</v>
      </c>
      <c r="W25" s="221"/>
      <c r="X25" s="221" t="s">
        <v>152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5" t="s">
        <v>1196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5" t="s">
        <v>1197</v>
      </c>
      <c r="D27" s="223"/>
      <c r="E27" s="224">
        <v>12.922280000000001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155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144</v>
      </c>
      <c r="B28" s="227" t="s">
        <v>89</v>
      </c>
      <c r="C28" s="253" t="s">
        <v>90</v>
      </c>
      <c r="D28" s="228"/>
      <c r="E28" s="229"/>
      <c r="F28" s="230"/>
      <c r="G28" s="230">
        <f>SUMIF(AG29:AG30,"&lt;&gt;NOR",G29:G30)</f>
        <v>0</v>
      </c>
      <c r="H28" s="230"/>
      <c r="I28" s="230">
        <f>SUM(I29:I30)</f>
        <v>0</v>
      </c>
      <c r="J28" s="230"/>
      <c r="K28" s="230">
        <f>SUM(K29:K30)</f>
        <v>0</v>
      </c>
      <c r="L28" s="230"/>
      <c r="M28" s="230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0"/>
      <c r="S28" s="230"/>
      <c r="T28" s="231"/>
      <c r="U28" s="225"/>
      <c r="V28" s="225">
        <f>SUM(V29:V30)</f>
        <v>0.28000000000000003</v>
      </c>
      <c r="W28" s="225"/>
      <c r="X28" s="225"/>
      <c r="AG28" t="s">
        <v>145</v>
      </c>
    </row>
    <row r="29" spans="1:60" ht="33.75" outlineLevel="1" x14ac:dyDescent="0.2">
      <c r="A29" s="232">
        <v>6</v>
      </c>
      <c r="B29" s="233" t="s">
        <v>313</v>
      </c>
      <c r="C29" s="254" t="s">
        <v>314</v>
      </c>
      <c r="D29" s="234" t="s">
        <v>315</v>
      </c>
      <c r="E29" s="235">
        <v>0.15118999999999999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149</v>
      </c>
      <c r="S29" s="237" t="s">
        <v>150</v>
      </c>
      <c r="T29" s="238" t="s">
        <v>151</v>
      </c>
      <c r="U29" s="221">
        <v>1.87</v>
      </c>
      <c r="V29" s="221">
        <f>ROUND(E29*U29,2)</f>
        <v>0.28000000000000003</v>
      </c>
      <c r="W29" s="221"/>
      <c r="X29" s="221" t="s">
        <v>316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6" t="s">
        <v>318</v>
      </c>
      <c r="D30" s="240"/>
      <c r="E30" s="240"/>
      <c r="F30" s="240"/>
      <c r="G30" s="240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165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144</v>
      </c>
      <c r="B31" s="227" t="s">
        <v>97</v>
      </c>
      <c r="C31" s="253" t="s">
        <v>98</v>
      </c>
      <c r="D31" s="228"/>
      <c r="E31" s="229"/>
      <c r="F31" s="230"/>
      <c r="G31" s="230">
        <f>SUMIF(AG32:AG36,"&lt;&gt;NOR",G32:G36)</f>
        <v>0</v>
      </c>
      <c r="H31" s="230"/>
      <c r="I31" s="230">
        <f>SUM(I32:I36)</f>
        <v>0</v>
      </c>
      <c r="J31" s="230"/>
      <c r="K31" s="230">
        <f>SUM(K32:K36)</f>
        <v>0</v>
      </c>
      <c r="L31" s="230"/>
      <c r="M31" s="230">
        <f>SUM(M32:M36)</f>
        <v>0</v>
      </c>
      <c r="N31" s="230"/>
      <c r="O31" s="230">
        <f>SUM(O32:O36)</f>
        <v>0</v>
      </c>
      <c r="P31" s="230"/>
      <c r="Q31" s="230">
        <f>SUM(Q32:Q36)</f>
        <v>0</v>
      </c>
      <c r="R31" s="230"/>
      <c r="S31" s="230"/>
      <c r="T31" s="231"/>
      <c r="U31" s="225"/>
      <c r="V31" s="225">
        <f>SUM(V32:V36)</f>
        <v>10</v>
      </c>
      <c r="W31" s="225"/>
      <c r="X31" s="225"/>
      <c r="AG31" t="s">
        <v>145</v>
      </c>
    </row>
    <row r="32" spans="1:60" outlineLevel="1" x14ac:dyDescent="0.2">
      <c r="A32" s="232">
        <v>7</v>
      </c>
      <c r="B32" s="233" t="s">
        <v>409</v>
      </c>
      <c r="C32" s="254" t="s">
        <v>410</v>
      </c>
      <c r="D32" s="234" t="s">
        <v>235</v>
      </c>
      <c r="E32" s="235">
        <v>10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236</v>
      </c>
      <c r="S32" s="237" t="s">
        <v>150</v>
      </c>
      <c r="T32" s="238" t="s">
        <v>411</v>
      </c>
      <c r="U32" s="221">
        <v>1</v>
      </c>
      <c r="V32" s="221">
        <f>ROUND(E32*U32,2)</f>
        <v>10</v>
      </c>
      <c r="W32" s="221"/>
      <c r="X32" s="221" t="s">
        <v>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5" t="s">
        <v>1198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155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5" t="s">
        <v>1199</v>
      </c>
      <c r="D34" s="223"/>
      <c r="E34" s="224">
        <v>10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>
        <v>8</v>
      </c>
      <c r="B35" s="218" t="s">
        <v>359</v>
      </c>
      <c r="C35" s="258" t="s">
        <v>360</v>
      </c>
      <c r="D35" s="219" t="s">
        <v>0</v>
      </c>
      <c r="E35" s="242"/>
      <c r="F35" s="222"/>
      <c r="G35" s="221">
        <f>ROUND(E35*F35,2)</f>
        <v>0</v>
      </c>
      <c r="H35" s="222"/>
      <c r="I35" s="221">
        <f>ROUND(E35*H35,2)</f>
        <v>0</v>
      </c>
      <c r="J35" s="222"/>
      <c r="K35" s="221">
        <f>ROUND(E35*J35,2)</f>
        <v>0</v>
      </c>
      <c r="L35" s="221">
        <v>21</v>
      </c>
      <c r="M35" s="221">
        <f>G35*(1+L35/100)</f>
        <v>0</v>
      </c>
      <c r="N35" s="221">
        <v>0</v>
      </c>
      <c r="O35" s="221">
        <f>ROUND(E35*N35,2)</f>
        <v>0</v>
      </c>
      <c r="P35" s="221">
        <v>0</v>
      </c>
      <c r="Q35" s="221">
        <f>ROUND(E35*P35,2)</f>
        <v>0</v>
      </c>
      <c r="R35" s="221" t="s">
        <v>321</v>
      </c>
      <c r="S35" s="221" t="s">
        <v>150</v>
      </c>
      <c r="T35" s="221" t="s">
        <v>151</v>
      </c>
      <c r="U35" s="221">
        <v>0</v>
      </c>
      <c r="V35" s="221">
        <f>ROUND(E35*U35,2)</f>
        <v>0</v>
      </c>
      <c r="W35" s="221"/>
      <c r="X35" s="221" t="s">
        <v>316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9" t="s">
        <v>361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165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6" t="s">
        <v>144</v>
      </c>
      <c r="B37" s="227" t="s">
        <v>113</v>
      </c>
      <c r="C37" s="253" t="s">
        <v>114</v>
      </c>
      <c r="D37" s="228"/>
      <c r="E37" s="229"/>
      <c r="F37" s="230"/>
      <c r="G37" s="230">
        <f>SUMIF(AG38:AG48,"&lt;&gt;NOR",G38:G48)</f>
        <v>0</v>
      </c>
      <c r="H37" s="230"/>
      <c r="I37" s="230">
        <f>SUM(I38:I48)</f>
        <v>0</v>
      </c>
      <c r="J37" s="230"/>
      <c r="K37" s="230">
        <f>SUM(K38:K48)</f>
        <v>0</v>
      </c>
      <c r="L37" s="230"/>
      <c r="M37" s="230">
        <f>SUM(M38:M48)</f>
        <v>0</v>
      </c>
      <c r="N37" s="230"/>
      <c r="O37" s="230">
        <f>SUM(O38:O48)</f>
        <v>0</v>
      </c>
      <c r="P37" s="230"/>
      <c r="Q37" s="230">
        <f>SUM(Q38:Q48)</f>
        <v>0</v>
      </c>
      <c r="R37" s="230"/>
      <c r="S37" s="230"/>
      <c r="T37" s="231"/>
      <c r="U37" s="225"/>
      <c r="V37" s="225">
        <f>SUM(V38:V48)</f>
        <v>1.4100000000000001</v>
      </c>
      <c r="W37" s="225"/>
      <c r="X37" s="225"/>
      <c r="AG37" t="s">
        <v>145</v>
      </c>
    </row>
    <row r="38" spans="1:60" ht="22.5" outlineLevel="1" x14ac:dyDescent="0.2">
      <c r="A38" s="244">
        <v>9</v>
      </c>
      <c r="B38" s="245" t="s">
        <v>413</v>
      </c>
      <c r="C38" s="260" t="s">
        <v>414</v>
      </c>
      <c r="D38" s="246" t="s">
        <v>315</v>
      </c>
      <c r="E38" s="247">
        <v>0.79564999999999997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49" t="s">
        <v>279</v>
      </c>
      <c r="S38" s="249" t="s">
        <v>150</v>
      </c>
      <c r="T38" s="250" t="s">
        <v>151</v>
      </c>
      <c r="U38" s="221">
        <v>0.93</v>
      </c>
      <c r="V38" s="221">
        <f>ROUND(E38*U38,2)</f>
        <v>0.74</v>
      </c>
      <c r="W38" s="221"/>
      <c r="X38" s="221" t="s">
        <v>415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416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10</v>
      </c>
      <c r="B39" s="245" t="s">
        <v>417</v>
      </c>
      <c r="C39" s="260" t="s">
        <v>418</v>
      </c>
      <c r="D39" s="246" t="s">
        <v>315</v>
      </c>
      <c r="E39" s="247">
        <v>0.39782000000000001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49" t="s">
        <v>279</v>
      </c>
      <c r="S39" s="249" t="s">
        <v>150</v>
      </c>
      <c r="T39" s="250" t="s">
        <v>151</v>
      </c>
      <c r="U39" s="221">
        <v>0.65</v>
      </c>
      <c r="V39" s="221">
        <f>ROUND(E39*U39,2)</f>
        <v>0.26</v>
      </c>
      <c r="W39" s="221"/>
      <c r="X39" s="221" t="s">
        <v>415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2">
        <v>11</v>
      </c>
      <c r="B40" s="233" t="s">
        <v>419</v>
      </c>
      <c r="C40" s="254" t="s">
        <v>420</v>
      </c>
      <c r="D40" s="234" t="s">
        <v>315</v>
      </c>
      <c r="E40" s="235">
        <v>0.19891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279</v>
      </c>
      <c r="S40" s="237" t="s">
        <v>150</v>
      </c>
      <c r="T40" s="238" t="s">
        <v>151</v>
      </c>
      <c r="U40" s="221">
        <v>0.49</v>
      </c>
      <c r="V40" s="221">
        <f>ROUND(E40*U40,2)</f>
        <v>0.1</v>
      </c>
      <c r="W40" s="221"/>
      <c r="X40" s="221" t="s">
        <v>415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416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421</v>
      </c>
      <c r="D41" s="251"/>
      <c r="E41" s="251"/>
      <c r="F41" s="251"/>
      <c r="G41" s="25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4">
        <v>12</v>
      </c>
      <c r="B42" s="245" t="s">
        <v>422</v>
      </c>
      <c r="C42" s="260" t="s">
        <v>423</v>
      </c>
      <c r="D42" s="246" t="s">
        <v>315</v>
      </c>
      <c r="E42" s="247">
        <v>3.7793299999999999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49" t="s">
        <v>279</v>
      </c>
      <c r="S42" s="249" t="s">
        <v>150</v>
      </c>
      <c r="T42" s="250" t="s">
        <v>151</v>
      </c>
      <c r="U42" s="221">
        <v>0</v>
      </c>
      <c r="V42" s="221">
        <f>ROUND(E42*U42,2)</f>
        <v>0</v>
      </c>
      <c r="W42" s="221"/>
      <c r="X42" s="221" t="s">
        <v>415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416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2">
        <v>13</v>
      </c>
      <c r="B43" s="233" t="s">
        <v>424</v>
      </c>
      <c r="C43" s="254" t="s">
        <v>425</v>
      </c>
      <c r="D43" s="234" t="s">
        <v>315</v>
      </c>
      <c r="E43" s="235">
        <v>0.19891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426</v>
      </c>
      <c r="S43" s="237" t="s">
        <v>150</v>
      </c>
      <c r="T43" s="238" t="s">
        <v>151</v>
      </c>
      <c r="U43" s="221">
        <v>0.83</v>
      </c>
      <c r="V43" s="221">
        <f>ROUND(E43*U43,2)</f>
        <v>0.17</v>
      </c>
      <c r="W43" s="221"/>
      <c r="X43" s="221" t="s">
        <v>415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416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6" t="s">
        <v>427</v>
      </c>
      <c r="D44" s="240"/>
      <c r="E44" s="240"/>
      <c r="F44" s="240"/>
      <c r="G44" s="24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9" t="str">
        <f>C44</f>
        <v>nebo vybouraných hmot nošením nebo přehazováním k místu nakládky přístupnému normálním dopravním prostředkům do 10 m,</v>
      </c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17"/>
      <c r="B45" s="218"/>
      <c r="C45" s="257" t="s">
        <v>428</v>
      </c>
      <c r="D45" s="241"/>
      <c r="E45" s="241"/>
      <c r="F45" s="241"/>
      <c r="G45" s="24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193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9" t="str">
        <f>C45</f>
        <v>S naložením suti nebo vybouraných hmot do dopravního prostředku a na jejich vyložením, popřípadě přeložením na normální dopravní prostředek.</v>
      </c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2">
        <v>14</v>
      </c>
      <c r="B46" s="233" t="s">
        <v>429</v>
      </c>
      <c r="C46" s="254" t="s">
        <v>430</v>
      </c>
      <c r="D46" s="234" t="s">
        <v>315</v>
      </c>
      <c r="E46" s="235">
        <v>0.39782000000000001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426</v>
      </c>
      <c r="S46" s="237" t="s">
        <v>150</v>
      </c>
      <c r="T46" s="238" t="s">
        <v>151</v>
      </c>
      <c r="U46" s="221">
        <v>0.36</v>
      </c>
      <c r="V46" s="221">
        <f>ROUND(E46*U46,2)</f>
        <v>0.14000000000000001</v>
      </c>
      <c r="W46" s="221"/>
      <c r="X46" s="221" t="s">
        <v>415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416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6" t="s">
        <v>427</v>
      </c>
      <c r="D47" s="240"/>
      <c r="E47" s="240"/>
      <c r="F47" s="240"/>
      <c r="G47" s="240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165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9" t="str">
        <f>C47</f>
        <v>nebo vybouraných hmot nošením nebo přehazováním k místu nakládky přístupnému normálním dopravním prostředkům do 10 m,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15</v>
      </c>
      <c r="B48" s="245" t="s">
        <v>431</v>
      </c>
      <c r="C48" s="260" t="s">
        <v>432</v>
      </c>
      <c r="D48" s="246" t="s">
        <v>315</v>
      </c>
      <c r="E48" s="247">
        <v>0.19891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49">
        <f>ROUND(E48*P48,2)</f>
        <v>0</v>
      </c>
      <c r="R48" s="249"/>
      <c r="S48" s="249" t="s">
        <v>150</v>
      </c>
      <c r="T48" s="250" t="s">
        <v>231</v>
      </c>
      <c r="U48" s="221">
        <v>0</v>
      </c>
      <c r="V48" s="221">
        <f>ROUND(E48*U48,2)</f>
        <v>0</v>
      </c>
      <c r="W48" s="221"/>
      <c r="X48" s="221" t="s">
        <v>415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416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6" t="s">
        <v>144</v>
      </c>
      <c r="B49" s="227" t="s">
        <v>116</v>
      </c>
      <c r="C49" s="253" t="s">
        <v>27</v>
      </c>
      <c r="D49" s="228"/>
      <c r="E49" s="229"/>
      <c r="F49" s="230"/>
      <c r="G49" s="230">
        <f>SUMIF(AG50:AG55,"&lt;&gt;NOR",G50:G55)</f>
        <v>0</v>
      </c>
      <c r="H49" s="230"/>
      <c r="I49" s="230">
        <f>SUM(I50:I55)</f>
        <v>0</v>
      </c>
      <c r="J49" s="230"/>
      <c r="K49" s="230">
        <f>SUM(K50:K55)</f>
        <v>0</v>
      </c>
      <c r="L49" s="230"/>
      <c r="M49" s="230">
        <f>SUM(M50:M55)</f>
        <v>0</v>
      </c>
      <c r="N49" s="230"/>
      <c r="O49" s="230">
        <f>SUM(O50:O55)</f>
        <v>0</v>
      </c>
      <c r="P49" s="230"/>
      <c r="Q49" s="230">
        <f>SUM(Q50:Q55)</f>
        <v>0</v>
      </c>
      <c r="R49" s="230"/>
      <c r="S49" s="230"/>
      <c r="T49" s="231"/>
      <c r="U49" s="225"/>
      <c r="V49" s="225">
        <f>SUM(V50:V55)</f>
        <v>0</v>
      </c>
      <c r="W49" s="225"/>
      <c r="X49" s="225"/>
      <c r="AG49" t="s">
        <v>145</v>
      </c>
    </row>
    <row r="50" spans="1:60" outlineLevel="1" x14ac:dyDescent="0.2">
      <c r="A50" s="232">
        <v>16</v>
      </c>
      <c r="B50" s="233" t="s">
        <v>439</v>
      </c>
      <c r="C50" s="254" t="s">
        <v>440</v>
      </c>
      <c r="D50" s="234" t="s">
        <v>435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150</v>
      </c>
      <c r="T50" s="238" t="s">
        <v>231</v>
      </c>
      <c r="U50" s="221">
        <v>0</v>
      </c>
      <c r="V50" s="221">
        <f>ROUND(E50*U50,2)</f>
        <v>0</v>
      </c>
      <c r="W50" s="221"/>
      <c r="X50" s="221" t="s">
        <v>436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441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61" t="s">
        <v>442</v>
      </c>
      <c r="D51" s="251"/>
      <c r="E51" s="251"/>
      <c r="F51" s="251"/>
      <c r="G51" s="25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193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9" t="str">
        <f>C51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2">
        <v>17</v>
      </c>
      <c r="B52" s="233" t="s">
        <v>443</v>
      </c>
      <c r="C52" s="254" t="s">
        <v>444</v>
      </c>
      <c r="D52" s="234" t="s">
        <v>435</v>
      </c>
      <c r="E52" s="235">
        <v>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150</v>
      </c>
      <c r="T52" s="238" t="s">
        <v>231</v>
      </c>
      <c r="U52" s="221">
        <v>0</v>
      </c>
      <c r="V52" s="221">
        <f>ROUND(E52*U52,2)</f>
        <v>0</v>
      </c>
      <c r="W52" s="221"/>
      <c r="X52" s="221" t="s">
        <v>436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441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17"/>
      <c r="B53" s="218"/>
      <c r="C53" s="261" t="s">
        <v>445</v>
      </c>
      <c r="D53" s="251"/>
      <c r="E53" s="251"/>
      <c r="F53" s="251"/>
      <c r="G53" s="25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193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39" t="str">
        <f>C53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2">
        <v>18</v>
      </c>
      <c r="B54" s="233" t="s">
        <v>446</v>
      </c>
      <c r="C54" s="254" t="s">
        <v>447</v>
      </c>
      <c r="D54" s="234" t="s">
        <v>435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150</v>
      </c>
      <c r="T54" s="238" t="s">
        <v>231</v>
      </c>
      <c r="U54" s="221">
        <v>0</v>
      </c>
      <c r="V54" s="221">
        <f>ROUND(E54*U54,2)</f>
        <v>0</v>
      </c>
      <c r="W54" s="221"/>
      <c r="X54" s="221" t="s">
        <v>436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441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17"/>
      <c r="B55" s="218"/>
      <c r="C55" s="261" t="s">
        <v>448</v>
      </c>
      <c r="D55" s="251"/>
      <c r="E55" s="251"/>
      <c r="F55" s="251"/>
      <c r="G55" s="25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193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9" t="str">
        <f>C55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6" t="s">
        <v>144</v>
      </c>
      <c r="B56" s="227" t="s">
        <v>117</v>
      </c>
      <c r="C56" s="253" t="s">
        <v>28</v>
      </c>
      <c r="D56" s="228"/>
      <c r="E56" s="229"/>
      <c r="F56" s="230"/>
      <c r="G56" s="230">
        <f>SUMIF(AG57:AG62,"&lt;&gt;NOR",G57:G62)</f>
        <v>0</v>
      </c>
      <c r="H56" s="230"/>
      <c r="I56" s="230">
        <f>SUM(I57:I62)</f>
        <v>0</v>
      </c>
      <c r="J56" s="230"/>
      <c r="K56" s="230">
        <f>SUM(K57:K62)</f>
        <v>0</v>
      </c>
      <c r="L56" s="230"/>
      <c r="M56" s="230">
        <f>SUM(M57:M62)</f>
        <v>0</v>
      </c>
      <c r="N56" s="230"/>
      <c r="O56" s="230">
        <f>SUM(O57:O62)</f>
        <v>0</v>
      </c>
      <c r="P56" s="230"/>
      <c r="Q56" s="230">
        <f>SUM(Q57:Q62)</f>
        <v>0</v>
      </c>
      <c r="R56" s="230"/>
      <c r="S56" s="230"/>
      <c r="T56" s="231"/>
      <c r="U56" s="225"/>
      <c r="V56" s="225">
        <f>SUM(V57:V62)</f>
        <v>0</v>
      </c>
      <c r="W56" s="225"/>
      <c r="X56" s="225"/>
      <c r="AG56" t="s">
        <v>145</v>
      </c>
    </row>
    <row r="57" spans="1:60" outlineLevel="1" x14ac:dyDescent="0.2">
      <c r="A57" s="232">
        <v>19</v>
      </c>
      <c r="B57" s="233" t="s">
        <v>469</v>
      </c>
      <c r="C57" s="254" t="s">
        <v>470</v>
      </c>
      <c r="D57" s="234" t="s">
        <v>435</v>
      </c>
      <c r="E57" s="235">
        <v>1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7"/>
      <c r="S57" s="237" t="s">
        <v>150</v>
      </c>
      <c r="T57" s="238" t="s">
        <v>246</v>
      </c>
      <c r="U57" s="221">
        <v>0</v>
      </c>
      <c r="V57" s="221">
        <f>ROUND(E57*U57,2)</f>
        <v>0</v>
      </c>
      <c r="W57" s="221"/>
      <c r="X57" s="221" t="s">
        <v>436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437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471</v>
      </c>
      <c r="D58" s="251"/>
      <c r="E58" s="251"/>
      <c r="F58" s="251"/>
      <c r="G58" s="25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2">
        <v>20</v>
      </c>
      <c r="B59" s="233" t="s">
        <v>472</v>
      </c>
      <c r="C59" s="254" t="s">
        <v>473</v>
      </c>
      <c r="D59" s="234" t="s">
        <v>435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150</v>
      </c>
      <c r="T59" s="238" t="s">
        <v>246</v>
      </c>
      <c r="U59" s="221">
        <v>0</v>
      </c>
      <c r="V59" s="221">
        <f>ROUND(E59*U59,2)</f>
        <v>0</v>
      </c>
      <c r="W59" s="221"/>
      <c r="X59" s="221" t="s">
        <v>436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437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3.75" outlineLevel="1" x14ac:dyDescent="0.2">
      <c r="A60" s="217"/>
      <c r="B60" s="218"/>
      <c r="C60" s="261" t="s">
        <v>474</v>
      </c>
      <c r="D60" s="251"/>
      <c r="E60" s="251"/>
      <c r="F60" s="251"/>
      <c r="G60" s="25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193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9" t="str">
        <f>C60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2">
        <v>21</v>
      </c>
      <c r="B61" s="233" t="s">
        <v>475</v>
      </c>
      <c r="C61" s="254" t="s">
        <v>476</v>
      </c>
      <c r="D61" s="234" t="s">
        <v>435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150</v>
      </c>
      <c r="T61" s="238" t="s">
        <v>246</v>
      </c>
      <c r="U61" s="221">
        <v>0</v>
      </c>
      <c r="V61" s="221">
        <f>ROUND(E61*U61,2)</f>
        <v>0</v>
      </c>
      <c r="W61" s="221"/>
      <c r="X61" s="221" t="s">
        <v>436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437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477</v>
      </c>
      <c r="D62" s="251"/>
      <c r="E62" s="251"/>
      <c r="F62" s="251"/>
      <c r="G62" s="25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193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9" t="str">
        <f>C62</f>
        <v>Náklady zhotovitele, které vzniknou v souvislosti s povinnostmi zhotovitele při předání a převzetí díla.</v>
      </c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131</v>
      </c>
    </row>
    <row r="64" spans="1:60" x14ac:dyDescent="0.2">
      <c r="A64" s="213"/>
      <c r="B64" s="214" t="s">
        <v>29</v>
      </c>
      <c r="C64" s="263"/>
      <c r="D64" s="215"/>
      <c r="E64" s="216"/>
      <c r="F64" s="216"/>
      <c r="G64" s="252">
        <f>G8+G16+G24+G28+G31+G37+G49+G56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481</v>
      </c>
    </row>
    <row r="65" spans="3:33" x14ac:dyDescent="0.2">
      <c r="C65" s="264"/>
      <c r="D65" s="10"/>
      <c r="AG65" t="s">
        <v>482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e2kGcCJQMWsFugqzQWVs88tCuYgiMFsF4VpCLtLU7B+82Qu4zMj7z551Gy1eR2o2idTBOIQAX/sW5l8nkuaHg==" saltValue="1/fKKv3jUp7GmoAarkQXeg==" spinCount="100000" sheet="1"/>
  <mergeCells count="18">
    <mergeCell ref="C51:G51"/>
    <mergeCell ref="C53:G53"/>
    <mergeCell ref="C55:G55"/>
    <mergeCell ref="C58:G58"/>
    <mergeCell ref="C60:G60"/>
    <mergeCell ref="C62:G62"/>
    <mergeCell ref="C30:G30"/>
    <mergeCell ref="C36:G36"/>
    <mergeCell ref="C41:G41"/>
    <mergeCell ref="C44:G44"/>
    <mergeCell ref="C45:G45"/>
    <mergeCell ref="C47:G47"/>
    <mergeCell ref="A1:G1"/>
    <mergeCell ref="C2:G2"/>
    <mergeCell ref="C3:G3"/>
    <mergeCell ref="C4:G4"/>
    <mergeCell ref="C10:G1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01 02 Pol</vt:lpstr>
      <vt:lpstr>SO 01 03 Pol</vt:lpstr>
      <vt:lpstr>SO 01 04 Pol</vt:lpstr>
      <vt:lpstr>SO 01 05 Pol</vt:lpstr>
      <vt:lpstr>SO 01 06 Pol</vt:lpstr>
      <vt:lpstr>SO 01 07 Pol</vt:lpstr>
      <vt:lpstr>SO 01 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'SO 01 03 Pol'!Názvy_tisku</vt:lpstr>
      <vt:lpstr>'SO 01 04 Pol'!Názvy_tisku</vt:lpstr>
      <vt:lpstr>'SO 01 05 Pol'!Názvy_tisku</vt:lpstr>
      <vt:lpstr>'SO 01 06 Pol'!Názvy_tisku</vt:lpstr>
      <vt:lpstr>'SO 01 07 Pol'!Názvy_tisku</vt:lpstr>
      <vt:lpstr>'SO 01 08 Pol'!Názvy_tisku</vt:lpstr>
      <vt:lpstr>oadresa</vt:lpstr>
      <vt:lpstr>Stavba!Objednatel</vt:lpstr>
      <vt:lpstr>Stavba!Objekt</vt:lpstr>
      <vt:lpstr>'SO 01 01 Pol'!Oblast_tisku</vt:lpstr>
      <vt:lpstr>'SO 01 02 Pol'!Oblast_tisku</vt:lpstr>
      <vt:lpstr>'SO 01 03 Pol'!Oblast_tisku</vt:lpstr>
      <vt:lpstr>'SO 01 04 Pol'!Oblast_tisku</vt:lpstr>
      <vt:lpstr>'SO 01 05 Pol'!Oblast_tisku</vt:lpstr>
      <vt:lpstr>'SO 01 06 Pol'!Oblast_tisku</vt:lpstr>
      <vt:lpstr>'SO 01 07 Pol'!Oblast_tisku</vt:lpstr>
      <vt:lpstr>'SO 01 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Projektum</dc:creator>
  <cp:lastModifiedBy>Projektum</cp:lastModifiedBy>
  <cp:lastPrinted>2022-10-04T12:58:33Z</cp:lastPrinted>
  <dcterms:created xsi:type="dcterms:W3CDTF">2009-04-08T07:15:50Z</dcterms:created>
  <dcterms:modified xsi:type="dcterms:W3CDTF">2022-10-04T13:00:06Z</dcterms:modified>
</cp:coreProperties>
</file>