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1\!Zakázky\P-04-2021 - DD Božice - terasa\09 ROZPOČET\!FINAL\"/>
    </mc:Choice>
  </mc:AlternateContent>
  <xr:revisionPtr revIDLastSave="0" documentId="8_{BDB58300-16E2-406F-AB57-AF2BDB17AA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Pol'!$A$1:$X$180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17" i="1" s="1"/>
  <c r="I55" i="1"/>
  <c r="I54" i="1"/>
  <c r="I53" i="1"/>
  <c r="I52" i="1"/>
  <c r="I51" i="1"/>
  <c r="I50" i="1"/>
  <c r="G42" i="1"/>
  <c r="F42" i="1"/>
  <c r="G41" i="1"/>
  <c r="F41" i="1"/>
  <c r="G39" i="1"/>
  <c r="F39" i="1"/>
  <c r="G179" i="12"/>
  <c r="BA177" i="12"/>
  <c r="BA175" i="12"/>
  <c r="BA173" i="12"/>
  <c r="BA170" i="12"/>
  <c r="BA114" i="12"/>
  <c r="BA5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M14" i="12" s="1"/>
  <c r="M13" i="12" s="1"/>
  <c r="I14" i="12"/>
  <c r="I13" i="12" s="1"/>
  <c r="K14" i="12"/>
  <c r="K13" i="12" s="1"/>
  <c r="O14" i="12"/>
  <c r="O13" i="12" s="1"/>
  <c r="Q14" i="12"/>
  <c r="Q13" i="12" s="1"/>
  <c r="V14" i="12"/>
  <c r="V13" i="12" s="1"/>
  <c r="G16" i="12"/>
  <c r="I16" i="12"/>
  <c r="O16" i="12"/>
  <c r="Q16" i="12"/>
  <c r="G17" i="12"/>
  <c r="I17" i="12"/>
  <c r="K17" i="12"/>
  <c r="K16" i="12" s="1"/>
  <c r="M17" i="12"/>
  <c r="M16" i="12" s="1"/>
  <c r="O17" i="12"/>
  <c r="Q17" i="12"/>
  <c r="V17" i="12"/>
  <c r="V16" i="12" s="1"/>
  <c r="G20" i="12"/>
  <c r="M20" i="12" s="1"/>
  <c r="M19" i="12" s="1"/>
  <c r="I20" i="12"/>
  <c r="I19" i="12" s="1"/>
  <c r="K20" i="12"/>
  <c r="O20" i="12"/>
  <c r="O19" i="12" s="1"/>
  <c r="Q20" i="12"/>
  <c r="Q19" i="12" s="1"/>
  <c r="V20" i="12"/>
  <c r="G22" i="12"/>
  <c r="M22" i="12" s="1"/>
  <c r="I22" i="12"/>
  <c r="K22" i="12"/>
  <c r="K19" i="12" s="1"/>
  <c r="O22" i="12"/>
  <c r="Q22" i="12"/>
  <c r="V22" i="12"/>
  <c r="V19" i="12" s="1"/>
  <c r="G24" i="12"/>
  <c r="I24" i="12"/>
  <c r="K24" i="12"/>
  <c r="M24" i="12"/>
  <c r="O24" i="12"/>
  <c r="Q24" i="12"/>
  <c r="V24" i="12"/>
  <c r="G27" i="12"/>
  <c r="M27" i="12" s="1"/>
  <c r="I27" i="12"/>
  <c r="I26" i="12" s="1"/>
  <c r="K27" i="12"/>
  <c r="O27" i="12"/>
  <c r="O26" i="12" s="1"/>
  <c r="Q27" i="12"/>
  <c r="Q26" i="12" s="1"/>
  <c r="V27" i="12"/>
  <c r="G32" i="12"/>
  <c r="M32" i="12" s="1"/>
  <c r="I32" i="12"/>
  <c r="K32" i="12"/>
  <c r="K26" i="12" s="1"/>
  <c r="O32" i="12"/>
  <c r="Q32" i="12"/>
  <c r="V32" i="12"/>
  <c r="V26" i="12" s="1"/>
  <c r="G37" i="12"/>
  <c r="I37" i="12"/>
  <c r="K37" i="12"/>
  <c r="M37" i="12"/>
  <c r="O37" i="12"/>
  <c r="Q37" i="12"/>
  <c r="V37" i="12"/>
  <c r="G43" i="12"/>
  <c r="M43" i="12" s="1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4" i="12"/>
  <c r="I54" i="12"/>
  <c r="K54" i="12"/>
  <c r="M54" i="12"/>
  <c r="O54" i="12"/>
  <c r="Q54" i="12"/>
  <c r="V54" i="12"/>
  <c r="G56" i="12"/>
  <c r="O56" i="12"/>
  <c r="G57" i="12"/>
  <c r="M57" i="12" s="1"/>
  <c r="I57" i="12"/>
  <c r="I56" i="12" s="1"/>
  <c r="K57" i="12"/>
  <c r="O57" i="12"/>
  <c r="Q57" i="12"/>
  <c r="Q56" i="12" s="1"/>
  <c r="V57" i="12"/>
  <c r="G60" i="12"/>
  <c r="M60" i="12" s="1"/>
  <c r="I60" i="12"/>
  <c r="K60" i="12"/>
  <c r="K56" i="12" s="1"/>
  <c r="O60" i="12"/>
  <c r="Q60" i="12"/>
  <c r="V60" i="12"/>
  <c r="V56" i="12" s="1"/>
  <c r="G63" i="12"/>
  <c r="G62" i="12" s="1"/>
  <c r="I63" i="12"/>
  <c r="K63" i="12"/>
  <c r="O63" i="12"/>
  <c r="O62" i="12" s="1"/>
  <c r="Q63" i="12"/>
  <c r="V63" i="12"/>
  <c r="G68" i="12"/>
  <c r="M68" i="12" s="1"/>
  <c r="I68" i="12"/>
  <c r="I62" i="12" s="1"/>
  <c r="K68" i="12"/>
  <c r="O68" i="12"/>
  <c r="Q68" i="12"/>
  <c r="Q62" i="12" s="1"/>
  <c r="V68" i="12"/>
  <c r="G70" i="12"/>
  <c r="M70" i="12" s="1"/>
  <c r="I70" i="12"/>
  <c r="K70" i="12"/>
  <c r="K62" i="12" s="1"/>
  <c r="O70" i="12"/>
  <c r="Q70" i="12"/>
  <c r="V70" i="12"/>
  <c r="V62" i="12" s="1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9" i="12"/>
  <c r="I89" i="12"/>
  <c r="K89" i="12"/>
  <c r="M89" i="12"/>
  <c r="O89" i="12"/>
  <c r="Q89" i="12"/>
  <c r="V89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K106" i="12"/>
  <c r="V106" i="12"/>
  <c r="G107" i="12"/>
  <c r="I107" i="12"/>
  <c r="K107" i="12"/>
  <c r="M107" i="12"/>
  <c r="O107" i="12"/>
  <c r="Q107" i="12"/>
  <c r="Q106" i="12" s="1"/>
  <c r="V107" i="12"/>
  <c r="G109" i="12"/>
  <c r="G106" i="12" s="1"/>
  <c r="I109" i="12"/>
  <c r="K109" i="12"/>
  <c r="O109" i="12"/>
  <c r="O106" i="12" s="1"/>
  <c r="Q109" i="12"/>
  <c r="V109" i="12"/>
  <c r="G110" i="12"/>
  <c r="M110" i="12" s="1"/>
  <c r="I110" i="12"/>
  <c r="I106" i="12" s="1"/>
  <c r="K110" i="12"/>
  <c r="O110" i="12"/>
  <c r="Q110" i="12"/>
  <c r="V110" i="12"/>
  <c r="K112" i="12"/>
  <c r="V112" i="12"/>
  <c r="G113" i="12"/>
  <c r="I113" i="12"/>
  <c r="I112" i="12" s="1"/>
  <c r="K113" i="12"/>
  <c r="M113" i="12"/>
  <c r="O113" i="12"/>
  <c r="Q113" i="12"/>
  <c r="Q112" i="12" s="1"/>
  <c r="V113" i="12"/>
  <c r="G116" i="12"/>
  <c r="G112" i="12" s="1"/>
  <c r="I116" i="12"/>
  <c r="K116" i="12"/>
  <c r="O116" i="12"/>
  <c r="O112" i="12" s="1"/>
  <c r="Q116" i="12"/>
  <c r="V116" i="12"/>
  <c r="G119" i="12"/>
  <c r="I119" i="12"/>
  <c r="K119" i="12"/>
  <c r="M119" i="12"/>
  <c r="O119" i="12"/>
  <c r="Q119" i="12"/>
  <c r="V119" i="12"/>
  <c r="G122" i="12"/>
  <c r="I122" i="12"/>
  <c r="I121" i="12" s="1"/>
  <c r="K122" i="12"/>
  <c r="M122" i="12"/>
  <c r="O122" i="12"/>
  <c r="Q122" i="12"/>
  <c r="Q121" i="12" s="1"/>
  <c r="V122" i="12"/>
  <c r="G129" i="12"/>
  <c r="G121" i="12" s="1"/>
  <c r="I129" i="12"/>
  <c r="K129" i="12"/>
  <c r="K121" i="12" s="1"/>
  <c r="O129" i="12"/>
  <c r="O121" i="12" s="1"/>
  <c r="Q129" i="12"/>
  <c r="V129" i="12"/>
  <c r="V121" i="12" s="1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2" i="12"/>
  <c r="M152" i="12" s="1"/>
  <c r="M151" i="12" s="1"/>
  <c r="I152" i="12"/>
  <c r="K152" i="12"/>
  <c r="K151" i="12" s="1"/>
  <c r="O152" i="12"/>
  <c r="O151" i="12" s="1"/>
  <c r="Q152" i="12"/>
  <c r="V152" i="12"/>
  <c r="V151" i="12" s="1"/>
  <c r="G154" i="12"/>
  <c r="I154" i="12"/>
  <c r="I151" i="12" s="1"/>
  <c r="K154" i="12"/>
  <c r="M154" i="12"/>
  <c r="O154" i="12"/>
  <c r="Q154" i="12"/>
  <c r="Q151" i="12" s="1"/>
  <c r="V154" i="12"/>
  <c r="G160" i="12"/>
  <c r="I160" i="12"/>
  <c r="I159" i="12" s="1"/>
  <c r="K160" i="12"/>
  <c r="M160" i="12"/>
  <c r="O160" i="12"/>
  <c r="Q160" i="12"/>
  <c r="Q159" i="12" s="1"/>
  <c r="V160" i="12"/>
  <c r="G161" i="12"/>
  <c r="M161" i="12" s="1"/>
  <c r="I161" i="12"/>
  <c r="K161" i="12"/>
  <c r="K159" i="12" s="1"/>
  <c r="O161" i="12"/>
  <c r="Q161" i="12"/>
  <c r="V161" i="12"/>
  <c r="V159" i="12" s="1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O159" i="12" s="1"/>
  <c r="Q164" i="12"/>
  <c r="V164" i="12"/>
  <c r="G165" i="12"/>
  <c r="I165" i="12"/>
  <c r="K165" i="12"/>
  <c r="M165" i="12"/>
  <c r="O165" i="12"/>
  <c r="Q165" i="12"/>
  <c r="V165" i="12"/>
  <c r="K166" i="12"/>
  <c r="V166" i="12"/>
  <c r="G167" i="12"/>
  <c r="I167" i="12"/>
  <c r="I166" i="12" s="1"/>
  <c r="K167" i="12"/>
  <c r="M167" i="12"/>
  <c r="O167" i="12"/>
  <c r="Q167" i="12"/>
  <c r="Q166" i="12" s="1"/>
  <c r="V167" i="12"/>
  <c r="G169" i="12"/>
  <c r="G166" i="12" s="1"/>
  <c r="I169" i="12"/>
  <c r="K169" i="12"/>
  <c r="O169" i="12"/>
  <c r="O166" i="12" s="1"/>
  <c r="Q169" i="12"/>
  <c r="V169" i="12"/>
  <c r="I171" i="12"/>
  <c r="Q171" i="12"/>
  <c r="G172" i="12"/>
  <c r="M172" i="12" s="1"/>
  <c r="M171" i="12" s="1"/>
  <c r="I172" i="12"/>
  <c r="K172" i="12"/>
  <c r="K171" i="12" s="1"/>
  <c r="O172" i="12"/>
  <c r="O171" i="12" s="1"/>
  <c r="Q172" i="12"/>
  <c r="V172" i="12"/>
  <c r="V171" i="12" s="1"/>
  <c r="G174" i="12"/>
  <c r="I174" i="12"/>
  <c r="K174" i="12"/>
  <c r="M174" i="12"/>
  <c r="O174" i="12"/>
  <c r="Q174" i="12"/>
  <c r="V174" i="12"/>
  <c r="G176" i="12"/>
  <c r="M176" i="12" s="1"/>
  <c r="I176" i="12"/>
  <c r="K176" i="12"/>
  <c r="O176" i="12"/>
  <c r="Q176" i="12"/>
  <c r="V176" i="12"/>
  <c r="AE179" i="12"/>
  <c r="AF179" i="12"/>
  <c r="I20" i="1"/>
  <c r="I19" i="1"/>
  <c r="I18" i="1"/>
  <c r="I16" i="1"/>
  <c r="I64" i="1"/>
  <c r="J63" i="1" s="1"/>
  <c r="F43" i="1"/>
  <c r="G23" i="1" s="1"/>
  <c r="G43" i="1"/>
  <c r="G25" i="1" s="1"/>
  <c r="H43" i="1"/>
  <c r="I43" i="1"/>
  <c r="J42" i="1" s="1"/>
  <c r="I42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1" i="1" l="1"/>
  <c r="J55" i="1"/>
  <c r="J61" i="1"/>
  <c r="J59" i="1"/>
  <c r="J50" i="1"/>
  <c r="J57" i="1"/>
  <c r="J53" i="1"/>
  <c r="J54" i="1"/>
  <c r="J56" i="1"/>
  <c r="J58" i="1"/>
  <c r="J60" i="1"/>
  <c r="J62" i="1"/>
  <c r="J52" i="1"/>
  <c r="I41" i="1"/>
  <c r="A27" i="1"/>
  <c r="M56" i="12"/>
  <c r="M159" i="12"/>
  <c r="M26" i="12"/>
  <c r="G159" i="12"/>
  <c r="G26" i="12"/>
  <c r="G19" i="12"/>
  <c r="G13" i="12"/>
  <c r="G171" i="12"/>
  <c r="M169" i="12"/>
  <c r="M166" i="12" s="1"/>
  <c r="G151" i="12"/>
  <c r="M129" i="12"/>
  <c r="M121" i="12" s="1"/>
  <c r="M116" i="12"/>
  <c r="M112" i="12" s="1"/>
  <c r="M109" i="12"/>
  <c r="M106" i="12" s="1"/>
  <c r="M63" i="12"/>
  <c r="M62" i="12" s="1"/>
  <c r="I21" i="1"/>
  <c r="J41" i="1"/>
  <c r="J39" i="1"/>
  <c r="J43" i="1" s="1"/>
  <c r="J64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Projektum</author>
  </authors>
  <commentList>
    <comment ref="S6" authorId="0" shapeId="0" xr:uid="{CE99A768-A990-4C70-A687-AD3330CC82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AECFF9-B666-4DA9-803E-8E7BC0B78C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<sst xmlns="http://schemas.openxmlformats.org/spreadsheetml/2006/main" count="849" uniqueCount="341">
  <si>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</si>
  <si>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</si>
  <si>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</si>
  <si>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</si>
  <si>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</si>
  <si>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</si>
  <si>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</si>
  <si>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</si>
  <si>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</si>
  <si>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</si>
  <si>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</si>
  <si>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</si>
  <si>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</si>
  <si>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</si>
  <si>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</si>
  <si>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</si>
  <si>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</si>
  <si>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</si>
  <si>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</si>
  <si>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</si>
  <si>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</si>
  <si>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</si>
  <si>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</si>
  <si>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</si>
  <si>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</si>
  <si>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</si>
  <si>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</si>
  <si>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</si>
  <si>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</si>
  <si>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</si>
  <si>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</si>
  <si>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</si>
  <si>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</si>
  <si>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</si>
  <si>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</si>
  <si>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</si>
  <si>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</si>
  <si>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</si>
  <si>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</si>
  <si>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</si>
  <si>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</si>
  <si>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</si>
  <si>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</si>
  <si>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</si>
  <si>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střechy</t>
  </si>
  <si>
    <t>SO 01</t>
  </si>
  <si>
    <t>Střecha nad původní kaplí</t>
  </si>
  <si>
    <t>Objekt:</t>
  </si>
  <si>
    <t>Rozpočet:</t>
  </si>
  <si>
    <t>P-04-2021</t>
  </si>
  <si>
    <t>Technická pomoc při opravě střechy DD Božice</t>
  </si>
  <si>
    <t>Stavba</t>
  </si>
  <si>
    <t>Stavební objekt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</si>
  <si>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</si>
  <si>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</si>
  <si>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</si>
  <si>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</si>
  <si>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</si>
  <si>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</si>
  <si>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</si>
  <si>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</si>
  <si>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</si>
  <si>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</si>
  <si>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</si>
  <si>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</si>
  <si>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</si>
  <si>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</si>
  <si>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</si>
  <si>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</si>
  <si>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</si>
  <si>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</si>
  <si>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</si>
  <si>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</si>
  <si>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</si>
  <si>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</si>
  <si>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</si>
  <si>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</si>
  <si>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</si>
  <si>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</si>
  <si>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</si>
  <si>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</si>
  <si>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</si>
  <si>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</si>
  <si>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</si>
  <si>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</si>
  <si>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</si>
  <si>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</si>
  <si>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</si>
  <si>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</si>
  <si>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</si>
  <si>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</si>
  <si>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</si>
  <si>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</si>
  <si>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</si>
  <si>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</si>
  <si>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</si>
  <si>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</si>
  <si>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</si>
  <si>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</si>
  <si>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</si>
  <si>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</si>
  <si>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</si>
  <si>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</si>
  <si>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</si>
  <si>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</si>
  <si>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</si>
  <si>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</si>
  <si>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</si>
  <si>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</si>
  <si>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</si>
  <si>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</si>
  <si>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</si>
  <si>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632922921R00</t>
  </si>
  <si>
    <t>Kladení dlaždic na terče - podložky podložky pryžové_x000D_
 dlaždice 300 x 300 mm</t>
  </si>
  <si>
    <t>m2</t>
  </si>
  <si>
    <t>801-1</t>
  </si>
  <si>
    <t>RTS 20/ II</t>
  </si>
  <si>
    <t>Práce</t>
  </si>
  <si>
    <t>POL1_</t>
  </si>
  <si>
    <t>pod sloupky ocel. kce terasy : 45*0,3*0,3</t>
  </si>
  <si>
    <t>VV</t>
  </si>
  <si>
    <t>592453320R</t>
  </si>
  <si>
    <t>dlažba betonová dvouvrstvá; čtverec; povrch hladký; šedá; l = 300 mm; š = 300 mm; tl. 40,0 mm</t>
  </si>
  <si>
    <t>SPCM</t>
  </si>
  <si>
    <t>Specifikace</t>
  </si>
  <si>
    <t>POL3_</t>
  </si>
  <si>
    <t>963065511R00</t>
  </si>
  <si>
    <t>Bourání mostních nosných konstrukcí bourání dřevěnýcch podlah, ze dřeva měkkého z prken</t>
  </si>
  <si>
    <t>m3</t>
  </si>
  <si>
    <t>821-1</t>
  </si>
  <si>
    <t>Podlaha terasy (plocha viz půdorys) : 58,77*0,025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</si>
  <si>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</si>
  <si>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</si>
  <si>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</si>
  <si>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801-4</t>
  </si>
  <si>
    <t>Přesun hmot</t>
  </si>
  <si>
    <t>POL7_</t>
  </si>
  <si>
    <t>oborů 801, 803, 811 a 812</t>
  </si>
  <si>
    <t>SPI</t>
  </si>
  <si>
    <t>711151111RU1</t>
  </si>
  <si>
    <t>Provedení izolace proti zemní vlhkosti samolepicími pásy vodorovně, včetně dodávky pásu</t>
  </si>
  <si>
    <t>800-711</t>
  </si>
  <si>
    <t>Parotěsná vrstva na záklopu stropu (plocha viz půdorys) : 75,88</t>
  </si>
  <si>
    <t>777101101R00</t>
  </si>
  <si>
    <t>Příprava podkladu vysávání podlah průmyslovým vysavačem</t>
  </si>
  <si>
    <t>800-773</t>
  </si>
  <si>
    <t>Odkaz na mn. položky pořadí 5 : 75,88000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</si>
  <si>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</si>
  <si>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</si>
  <si>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</si>
  <si>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712373121R00</t>
  </si>
  <si>
    <t xml:space="preserve">Povlakové krytiny střech do 10° termoplasty kotvené do profilovaného plechu nebo do bednění, 6 kotev/m2, pro tl. izolace do 160 mm, bez dodávky fólie,  </t>
  </si>
  <si>
    <t>včetně ukotvení k podkladu hmoždinkami, svaření všech spojů a překrytí kotev fólií.</t>
  </si>
  <si>
    <t>POP</t>
  </si>
  <si>
    <t>Plocha střechy (plocha viz půdorys) : 75,88</t>
  </si>
  <si>
    <t>Vytažení na okolní svislé konstrukce : (2*0,16+9,34+2*(0,36+0,3+1,6+0,88+0,83+0,23+0,67+2,28+0,54+2,6+0,47+1,4))*0,35</t>
  </si>
  <si>
    <t>Vytažení na rám výlezu : 4*0,7*0,45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</si>
  <si>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</si>
  <si>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</si>
  <si>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>m</t>
  </si>
  <si>
    <t/>
  </si>
  <si>
    <t xml:space="preserve"> včetně dodávek výrobků</t>
  </si>
  <si>
    <t>Úprava délky a připevnění stěnové lišty natloukacími hmoždinkami včetně dodávky lišty.</t>
  </si>
  <si>
    <t>Vytažení na okolní svislé konstrukce : 2*0,16+9,34+2*(0,36+0,3+1,6+0,88+0,83+0,23+0,67+2,28+0,54+2,6+0,47+1,4)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</si>
  <si>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</si>
  <si>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</si>
  <si>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>Úprava délky a připevnění rohové lišty natloukacími hmoždinkami včetně dodávky lišty.</t>
  </si>
  <si>
    <t>Vytažení na rám výlezu : 4*0,7</t>
  </si>
  <si>
    <t>712378102RT2</t>
  </si>
  <si>
    <t>Povlakové krytiny střech do 10° termoplasty Doplňkové konstrukce k povlakovým krytinám z fólií komínek odvětrání střešního souvrství, průměr 75 mm, s manžetou z fólie z měkčeného PVC</t>
  </si>
  <si>
    <t>kus</t>
  </si>
  <si>
    <t>Osazení a ukotvení komínku, přitavení těsnicí manžety.</t>
  </si>
  <si>
    <t>712378103RT3</t>
  </si>
  <si>
    <t>Povlakové krytiny střech do 10° termoplasty Doplňkové konstrukce k povlakovým krytinám z fólií kulatý chrlič s manžetou, průměr 110 mm, s manžetou z fólie z měkčeného PVC</t>
  </si>
  <si>
    <t>Dodávka a montáž propustě, utěsnění PU pěnou, přitavení límce a doplnění zálivkovou hmotou.</t>
  </si>
  <si>
    <t>283220013R</t>
  </si>
  <si>
    <t>fólie izolační střešní hydroizolační; tloušťka 1,80 mm; plošná hmotnost 2 200 g/m2; PVC-P, PES výztuž; µ = 15 000,0</t>
  </si>
  <si>
    <t>Odkaz na mn. položky pořadí 8 : 89,03300</t>
  </si>
  <si>
    <t>prořez 10% : 89,033*0,1</t>
  </si>
  <si>
    <t>998712203R00</t>
  </si>
  <si>
    <t>Přesun hmot pro povlakové krytiny v objektech výšky přes 12 do 24 m</t>
  </si>
  <si>
    <t>50 m vodorovně</t>
  </si>
  <si>
    <t>713181141R00</t>
  </si>
  <si>
    <t>Izolace foukaná foukaná volně, minerální</t>
  </si>
  <si>
    <t>800-713</t>
  </si>
  <si>
    <t>Vyříznutí otvoru v podkladu pro osazení stroje na foukání izolace, foukání a dodávka izolace. Zapravení vyřezaného otvoru.</t>
  </si>
  <si>
    <t>Tloušťka 25 cm (plocha viz půdorys) : 75,88*0,25</t>
  </si>
  <si>
    <t>998713203R00</t>
  </si>
  <si>
    <t>Přesun hmot pro izolace tepelné v objektech výšky do 24 m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</si>
  <si>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</si>
  <si>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</si>
  <si>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</si>
  <si>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příložky krokví : 2*2*9*4,8</t>
  </si>
  <si>
    <t>námětky pro spádování k chrličům : 2*(0,36+0,3+1,6+0,88+0,83+0,23+0,67+2,28+0,54+2,6+0,47+1,4)</t>
  </si>
  <si>
    <t>rám výlezu : 4*0,65</t>
  </si>
  <si>
    <t>rám víka výlezu : 4*0,8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</si>
  <si>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</si>
  <si>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</si>
  <si>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výměna 30% krokví : 2*3*4,8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</si>
  <si>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</si>
  <si>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</si>
  <si>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příložky k vrcholové vaznici : 2*6,9</t>
  </si>
  <si>
    <t>762341220R00</t>
  </si>
  <si>
    <t xml:space="preserve">Montáž bednění z velkoplošných desek na bázi dřeva včetně vyřezání otvorů,  </t>
  </si>
  <si>
    <t>Záklop střechy (plocha viz půdorys) : 75,88</t>
  </si>
  <si>
    <t>762395000R00</t>
  </si>
  <si>
    <t>Spojovací a ochranné prostředky svory, prkna, hřebíky, pásová ocel, vruty, impregnace</t>
  </si>
  <si>
    <t xml:space="preserve">Prvky krovu : </t>
  </si>
  <si>
    <t>Odkaz na mn. položky pořadí 24 : 3,13549</t>
  </si>
  <si>
    <t>Záklop střechy (plocha viz půdorys) : 75,88*0,021*1,1</t>
  </si>
  <si>
    <t>762811811R00</t>
  </si>
  <si>
    <t>Demontáž záklopů stropů vrchních, zapuštěných z hrubých prken tloušťky do 32 mm</t>
  </si>
  <si>
    <t>Odkaz na mn. položky pořadí 20 : 75,88000</t>
  </si>
  <si>
    <t>762911111R00</t>
  </si>
  <si>
    <t xml:space="preserve">Impregnace řeziva máčením, ochrana proti dřevokazným houbám, plísním a dřevokaznému hmyzu </t>
  </si>
  <si>
    <t>příložky krokví : 2*2*9*4,8*(0,08*2+0,14*2)</t>
  </si>
  <si>
    <t>námětky pro spádování k chrličům : 2*(0,36+0,3+1,6+0,88+0,83+0,23+0,67+2,28+0,54+2,6+0,47+1,4)*(0,06*2+0,04*2)</t>
  </si>
  <si>
    <t>rám výlezu : 4*0,65*(0,05*2+0,2*2)</t>
  </si>
  <si>
    <t>rám víka výlezu : 4*0,8*(0,07*2+0,07*2)</t>
  </si>
  <si>
    <t>výměna 30% krokví : 2*3*4,8*(0,12*2+0,14*2)</t>
  </si>
  <si>
    <t>příložky k vrcholové vaznici : 2*6,9*(0,08*2+0,3*2)</t>
  </si>
  <si>
    <t>60596002R</t>
  </si>
  <si>
    <t>hranol</t>
  </si>
  <si>
    <t>příložky krokví : 2*2*9*4,8*(0,08*0,14)</t>
  </si>
  <si>
    <t>námětky pro spádování k chrličům : 2*(0,36+0,3+1,6+0,88+0,83+0,23+0,67+2,28+0,54+2,6+0,47+1,4)*(0,06*0,04)</t>
  </si>
  <si>
    <t>rám výlezu : 4*0,65*(0,05*0,2)</t>
  </si>
  <si>
    <t>rám víka výlezu : 4*0,8*(0,07*0,07)</t>
  </si>
  <si>
    <t>výměna 30% krokví : 2*3*4,8*(0,12*0,14)</t>
  </si>
  <si>
    <t>příložky k vrcholové vaznici : 2*6,9*(0,08*0,3)</t>
  </si>
  <si>
    <t>Mezisoučet</t>
  </si>
  <si>
    <t>prořez 10% : 2,85045*0,1</t>
  </si>
  <si>
    <t>60623355R</t>
  </si>
  <si>
    <t>překližka vodovzdorná; BR; jakost BB/CP; tl = 21,0 mm; š = 2 500 mm; h = 1 250,0 mm; počet vrstev 15</t>
  </si>
  <si>
    <t>prořez 10% : 75,88*0,1</t>
  </si>
  <si>
    <t>998762203R00</t>
  </si>
  <si>
    <t>Přesun hmot pro konstrukce tesařské v objektech výšky do 24 m</t>
  </si>
  <si>
    <t>764312822R00</t>
  </si>
  <si>
    <t xml:space="preserve">Demontáž krytiny hladké střešní z tabulí 2 x 0,67 m, plochy přes 25 m, sklonu do 30° </t>
  </si>
  <si>
    <t>800-764</t>
  </si>
  <si>
    <t>764453881R00</t>
  </si>
  <si>
    <t xml:space="preserve">Demontáž odpadních trub nebo součástí výpustí vody kruhových,  </t>
  </si>
  <si>
    <t>998764203R00</t>
  </si>
  <si>
    <t>Přesun hmot pro konstrukce klempířské v objektech výšky do 24 m</t>
  </si>
  <si>
    <t>766441111R00</t>
  </si>
  <si>
    <t>Montáž dřevěných a kompozitních podlah teras z prken, včetně podkladního roštu</t>
  </si>
  <si>
    <t>800-766</t>
  </si>
  <si>
    <t>včetně položení podkladního roštu do štěrkového lože, nebo na rovný pevný povrch, položení palubek a upevnění nerezovými šrouby skrytým spojem. Bez povrchové úpravy nátěrem.</t>
  </si>
  <si>
    <t>Podlaha terasy (plocha viz půdorys) : 58,77</t>
  </si>
  <si>
    <t>611981811R</t>
  </si>
  <si>
    <t>prkno terasové dřevěné; bangkirai balau; tl = 25 mm; š = 145,0 mm; l = 1 800 až 5 700 mm; povrch jemně/hrubě drážkovaný</t>
  </si>
  <si>
    <t>Odkaz na mn. položky pořadí 30 : 58,77000</t>
  </si>
  <si>
    <t>prořez 20% : 58,77*0,2</t>
  </si>
  <si>
    <t>998766203R00</t>
  </si>
  <si>
    <t>Přesun hmot pro konstrukce truhlářské v objektech výšky do 24 m</t>
  </si>
  <si>
    <t>767995108R00</t>
  </si>
  <si>
    <t>Výroba a montáž atypických kovovových doplňků staveb hmotnosti přes 500 kg</t>
  </si>
  <si>
    <t>kg</t>
  </si>
  <si>
    <t>800-767</t>
  </si>
  <si>
    <t>zábradlí - sloupky : 22*1,1*2,885</t>
  </si>
  <si>
    <t>zábradlí - madlo : 1*22,0*3,329</t>
  </si>
  <si>
    <t>terasa - trámky : 15*9,0*4,35</t>
  </si>
  <si>
    <t>terasa - sloupky : 45*0,5*5,64</t>
  </si>
  <si>
    <t>terasa - vazničky : 10*7,5*5,29</t>
  </si>
  <si>
    <t>zábradlí výplň : 5*22,0*2,45</t>
  </si>
  <si>
    <t>767996805R00</t>
  </si>
  <si>
    <t>Demontáž ostatních doplňků staveb atypických konstrukcí_x000D_
 o hmotnosti přes 500 kg</t>
  </si>
  <si>
    <t xml:space="preserve">Demontáž nosné konstrukce terasy (nerez) : </t>
  </si>
  <si>
    <t>vodorovné prvky : 11*9,0*4,383</t>
  </si>
  <si>
    <t>sloupky : (11*9/0,75)*0,5*4,383</t>
  </si>
  <si>
    <t>zábradlí : (22,0+16*1,1)*3,658</t>
  </si>
  <si>
    <t>výplň : 3*22,0*0,617</t>
  </si>
  <si>
    <t>13890206R</t>
  </si>
  <si>
    <t>příplatek pozinkování drobných dílů, zámečnických prvků nebo konstrukcí nad 500 kg</t>
  </si>
  <si>
    <t>Odkaz na mn. položky pořadí 33 : 1523,45500</t>
  </si>
  <si>
    <t>14115290R</t>
  </si>
  <si>
    <t>trubka bezešvá hladká kruhová 11353; svařitelnost zaručená; vnější průměr 42,4 mm; tloušťka stěny 2,6 mm</t>
  </si>
  <si>
    <t>zábradlí - sloupky : 22*1,1</t>
  </si>
  <si>
    <t>14115335R</t>
  </si>
  <si>
    <t>trubka bezešvá hladká kruhová 11353; svařitelnost zaručená; vnější průměr 48,3 mm; tloušťka stěny 2,6 mm</t>
  </si>
  <si>
    <t>zábradlí - madlo : 1*22,0</t>
  </si>
  <si>
    <t>14587263R</t>
  </si>
  <si>
    <t>profil ocelový tenkostěnný uzavřený svařovaný jak. S235; čtvercový; tl = 3,00 mm; a = 50,0 mm; b = 50,0 mm</t>
  </si>
  <si>
    <t>terasa - trámky : 15*9,0*4,35/1000</t>
  </si>
  <si>
    <t>14587264R</t>
  </si>
  <si>
    <t>profil ocelový tenkostěnný uzavřený svařovaný jak. S235; čtvercový; tl = 4,00 mm; a = 50,0 mm; b = 50,0 mm</t>
  </si>
  <si>
    <t>terasa - sloupky : 45*0,5*5,64/1000</t>
  </si>
  <si>
    <t>14587765R</t>
  </si>
  <si>
    <t>profil ocelový tenkostěnný uzavřený svařovaný jak. S235; obdélníkový; tl = 3,00 mm; a = 70,0 mm; b = 50,0 mm</t>
  </si>
  <si>
    <t>terasa - vazničky : 10*7,5*5,29/1000</t>
  </si>
  <si>
    <t>15513355R</t>
  </si>
  <si>
    <t>tyč ocelová tažená kruhová S235 (11375); d = 20,0 mm</t>
  </si>
  <si>
    <t>zábradlí výplň : 5*22,0*2,45/1000</t>
  </si>
  <si>
    <t>998767203R00</t>
  </si>
  <si>
    <t>Přesun hmot pro kovové stavební doplňk. konstrukce v objektech výšky do 24 m</t>
  </si>
  <si>
    <t>783682141R00</t>
  </si>
  <si>
    <t>Nátěry dřevěných podlah a parket olejové, nátěr speciální podle druhu dřeviny 2x</t>
  </si>
  <si>
    <t>800-783</t>
  </si>
  <si>
    <t>783781002R00</t>
  </si>
  <si>
    <t>Nátěry tesařských konstrukcí ochranné fungicidní+ biocidní (proti plísním, houbám a hmyzu), dvojnásobné</t>
  </si>
  <si>
    <t>protihnilobné, protiplísňové proti ohni a škůdcům</t>
  </si>
  <si>
    <t>původních 70% krokví : 2*6*4,8*(0,12*2+0,14*2)</t>
  </si>
  <si>
    <t>vrcholová vaznice : 6,9*(0,22*2+0,3*2)</t>
  </si>
  <si>
    <t>pozednice : 2*9,55*(0,14*2+0,12*2)</t>
  </si>
  <si>
    <t>979011111R00</t>
  </si>
  <si>
    <t>Svislá doprava suti a vybouraných hmot za prvé podlaží nad nebo pod základním podlažím</t>
  </si>
  <si>
    <t>801-3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</si>
  <si>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</si>
  <si>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</si>
  <si>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</si>
  <si>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</si>
  <si>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</si>
  <si>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</si>
  <si>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</si>
  <si>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</si>
  <si>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</si>
  <si>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979990001RX</t>
  </si>
  <si>
    <t>Poplatek za skládku stavební suti</t>
  </si>
  <si>
    <t>Vlastní</t>
  </si>
  <si>
    <t>Kalkul</t>
  </si>
  <si>
    <t>005121 R</t>
  </si>
  <si>
    <t>Zařízení staveniště</t>
  </si>
  <si>
    <t>Soubor</t>
  </si>
  <si>
    <t>Indiv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</si>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</sst>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F1TZv96ur6puTFHqd1RtMjPl9xeAsQif/PbKd7wKRiz7hDV/hKSgmZ7vsbeS3yi5KzHo10lz8hJbIzSQpl+dlA==" saltValue="nFcjqa7w1B/OoVTIXe6E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371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SUMIF(F50:F63,A16,I50:I63)+SUMIF(F50:F63,"PSU",I50:I63)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SUMIF(F50:F63,A17,I50:I63)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SUMIF(F50:F63,A18,I50:I63)</f>
        <v>0</v>
      </c>
      <c r="J18" s="85"/>
    </row>
    <row r="19" spans="1:10" ht="23.25" customHeight="1" x14ac:dyDescent="0.2">
      <c r="A19" s="199" t="s">
        <v>82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SUMIF(F50:F63,A19,I50:I63)</f>
        <v>0</v>
      </c>
      <c r="J19" s="85"/>
    </row>
    <row r="20" spans="1:10" ht="23.25" customHeight="1" x14ac:dyDescent="0.2">
      <c r="A20" s="199" t="s">
        <v>83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SUMIF(F50:F63,A20,I50:I63)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 01 01 Pol'!AE179</f>
        <v>0</v>
      </c>
      <c r="G39" s="151">
        <f>'SO 01 01 Pol'!AF179</f>
        <v>0</v>
      </c>
      <c r="H39" s="152"/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 01 01 Pol'!AE179</f>
        <v>0</v>
      </c>
      <c r="G41" s="158">
        <f>'SO 01 01 Pol'!AF179</f>
        <v>0</v>
      </c>
      <c r="H41" s="158"/>
      <c r="I41" s="159">
        <f>F41+G41+H41</f>
        <v>0</v>
      </c>
      <c r="J41" s="160" t="str">
        <f>IF(_xlfn.SINGLE(CenaCelkemVypocet)=0,"",I41/_xlfn.SINGLE(CenaCelkemVypocet)*100)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 01 01 Pol'!AE179</f>
        <v>0</v>
      </c>
      <c r="G42" s="152">
        <f>'SO 01 01 Pol'!AF179</f>
        <v>0</v>
      </c>
      <c r="H42" s="152"/>
      <c r="I42" s="153">
        <f>F42+G42+H42</f>
        <v>0</v>
      </c>
      <c r="J42" s="154" t="str">
        <f>IF(_xlfn.SINGLE(CenaCelkemVypocet)=0,"",I42/_xlfn.SINGLE(CenaCelkemVypocet)*100)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 01 01 Pol'!G8</f>
        <v>0</v>
      </c>
      <c r="J50" s="193" t="str">
        <f>IF(I64=0,"",I50/I64*100)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'SO 01 01 Pol'!G13</f>
        <v>0</v>
      </c>
      <c r="J51" s="193" t="str">
        <f>IF(I64=0,"",I51/I64*100)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'SO 01 01 Pol'!G16</f>
        <v>0</v>
      </c>
      <c r="J52" s="193" t="str">
        <f>IF(I64=0,"",I52/I64*100)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25</v>
      </c>
      <c r="G53" s="196"/>
      <c r="H53" s="196"/>
      <c r="I53" s="196">
        <f>'SO 01 01 Pol'!G19</f>
        <v>0</v>
      </c>
      <c r="J53" s="193" t="str">
        <f>IF(I64=0,"",I53/I64*100)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25</v>
      </c>
      <c r="G54" s="196"/>
      <c r="H54" s="196"/>
      <c r="I54" s="196">
        <f>'SO 01 01 Pol'!G26</f>
        <v>0</v>
      </c>
      <c r="J54" s="193" t="str">
        <f>IF(I64=0,"",I54/I64*100)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25</v>
      </c>
      <c r="G55" s="196"/>
      <c r="H55" s="196"/>
      <c r="I55" s="196">
        <f>'SO 01 01 Pol'!G56</f>
        <v>0</v>
      </c>
      <c r="J55" s="193" t="str">
        <f>IF(I64=0,"",I55/I64*100)</f>
        <v/>
      </c>
    </row>
    <row r="56" spans="1:10" ht="36.75" customHeight="1" x14ac:dyDescent="0.2">
      <c r="A56" s="182"/>
      <c r="B56" s="187" t="s">
        <v>69</v>
      </c>
      <c r="C56" s="188" t="s">
        <v>70</v>
      </c>
      <c r="D56" s="189"/>
      <c r="E56" s="189"/>
      <c r="F56" s="195" t="s">
        <v>25</v>
      </c>
      <c r="G56" s="196"/>
      <c r="H56" s="196"/>
      <c r="I56" s="196">
        <f>'SO 01 01 Pol'!G62</f>
        <v>0</v>
      </c>
      <c r="J56" s="193" t="str">
        <f>IF(I64=0,"",I56/I64*100)</f>
        <v/>
      </c>
    </row>
    <row r="57" spans="1:10" ht="36.75" customHeight="1" x14ac:dyDescent="0.2">
      <c r="A57" s="182"/>
      <c r="B57" s="187" t="s">
        <v>71</v>
      </c>
      <c r="C57" s="188" t="s">
        <v>72</v>
      </c>
      <c r="D57" s="189"/>
      <c r="E57" s="189"/>
      <c r="F57" s="195" t="s">
        <v>25</v>
      </c>
      <c r="G57" s="196"/>
      <c r="H57" s="196"/>
      <c r="I57" s="196">
        <f>'SO 01 01 Pol'!G106</f>
        <v>0</v>
      </c>
      <c r="J57" s="193" t="str">
        <f>IF(I64=0,"",I57/I64*100)</f>
        <v/>
      </c>
    </row>
    <row r="58" spans="1:10" ht="36.75" customHeight="1" x14ac:dyDescent="0.2">
      <c r="A58" s="182"/>
      <c r="B58" s="187" t="s">
        <v>73</v>
      </c>
      <c r="C58" s="188" t="s">
        <v>74</v>
      </c>
      <c r="D58" s="189"/>
      <c r="E58" s="189"/>
      <c r="F58" s="195" t="s">
        <v>25</v>
      </c>
      <c r="G58" s="196"/>
      <c r="H58" s="196"/>
      <c r="I58" s="196">
        <f>'SO 01 01 Pol'!G112</f>
        <v>0</v>
      </c>
      <c r="J58" s="193" t="str">
        <f>IF(I64=0,"",I58/I64*100)</f>
        <v/>
      </c>
    </row>
    <row r="59" spans="1:10" ht="36.75" customHeight="1" x14ac:dyDescent="0.2">
      <c r="A59" s="182"/>
      <c r="B59" s="187" t="s">
        <v>75</v>
      </c>
      <c r="C59" s="188" t="s">
        <v>76</v>
      </c>
      <c r="D59" s="189"/>
      <c r="E59" s="189"/>
      <c r="F59" s="195" t="s">
        <v>25</v>
      </c>
      <c r="G59" s="196"/>
      <c r="H59" s="196"/>
      <c r="I59" s="196">
        <f>'SO 01 01 Pol'!G121</f>
        <v>0</v>
      </c>
      <c r="J59" s="193" t="str">
        <f>IF(I64=0,"",I59/I64*100)</f>
        <v/>
      </c>
    </row>
    <row r="60" spans="1:10" ht="36.75" customHeight="1" x14ac:dyDescent="0.2">
      <c r="A60" s="182"/>
      <c r="B60" s="187" t="s">
        <v>77</v>
      </c>
      <c r="C60" s="188" t="s">
        <v>78</v>
      </c>
      <c r="D60" s="189"/>
      <c r="E60" s="189"/>
      <c r="F60" s="195" t="s">
        <v>25</v>
      </c>
      <c r="G60" s="196"/>
      <c r="H60" s="196"/>
      <c r="I60" s="196">
        <f>'SO 01 01 Pol'!G151</f>
        <v>0</v>
      </c>
      <c r="J60" s="193" t="str">
        <f>IF(I64=0,"",I60/I64*100)</f>
        <v/>
      </c>
    </row>
    <row r="61" spans="1:10" ht="36.75" customHeight="1" x14ac:dyDescent="0.2">
      <c r="A61" s="182"/>
      <c r="B61" s="187" t="s">
        <v>79</v>
      </c>
      <c r="C61" s="188" t="s">
        <v>80</v>
      </c>
      <c r="D61" s="189"/>
      <c r="E61" s="189"/>
      <c r="F61" s="195" t="s">
        <v>81</v>
      </c>
      <c r="G61" s="196"/>
      <c r="H61" s="196"/>
      <c r="I61" s="196">
        <f>'SO 01 01 Pol'!G159</f>
        <v>0</v>
      </c>
      <c r="J61" s="193" t="str">
        <f>IF(I64=0,"",I61/I64*100)</f>
        <v/>
      </c>
    </row>
    <row r="62" spans="1:10" ht="36.75" customHeight="1" x14ac:dyDescent="0.2">
      <c r="A62" s="182"/>
      <c r="B62" s="187" t="s">
        <v>82</v>
      </c>
      <c r="C62" s="188" t="s">
        <v>27</v>
      </c>
      <c r="D62" s="189"/>
      <c r="E62" s="189"/>
      <c r="F62" s="195" t="s">
        <v>82</v>
      </c>
      <c r="G62" s="196"/>
      <c r="H62" s="196"/>
      <c r="I62" s="196">
        <f>'SO 01 01 Pol'!G166</f>
        <v>0</v>
      </c>
      <c r="J62" s="193" t="str">
        <f>IF(I64=0,"",I62/I64*100)</f>
        <v/>
      </c>
    </row>
    <row r="63" spans="1:10" ht="36.75" customHeight="1" x14ac:dyDescent="0.2">
      <c r="A63" s="182"/>
      <c r="B63" s="187" t="s">
        <v>83</v>
      </c>
      <c r="C63" s="188" t="s">
        <v>28</v>
      </c>
      <c r="D63" s="189"/>
      <c r="E63" s="189"/>
      <c r="F63" s="195" t="s">
        <v>83</v>
      </c>
      <c r="G63" s="196"/>
      <c r="H63" s="196"/>
      <c r="I63" s="196">
        <f>'SO 01 01 Pol'!G171</f>
        <v>0</v>
      </c>
      <c r="J63" s="193" t="str">
        <f>IF(I64=0,"",I63/I64*100)</f>
        <v/>
      </c>
    </row>
    <row r="64" spans="1:10" ht="25.5" customHeight="1" x14ac:dyDescent="0.2">
      <c r="A64" s="183"/>
      <c r="B64" s="190" t="s">
        <v>1</v>
      </c>
      <c r="C64" s="191"/>
      <c r="D64" s="192"/>
      <c r="E64" s="192"/>
      <c r="F64" s="197"/>
      <c r="G64" s="198"/>
      <c r="H64" s="198"/>
      <c r="I64" s="198">
        <f>SUM(I50:I63)</f>
        <v>0</v>
      </c>
      <c r="J64" s="194">
        <f>SUM(J50:J63)</f>
        <v>0</v>
      </c>
    </row>
    <row r="65" spans="6:10" x14ac:dyDescent="0.2">
      <c r="F65" s="135"/>
      <c r="G65" s="135"/>
      <c r="H65" s="135"/>
      <c r="I65" s="135"/>
      <c r="J65" s="136"/>
    </row>
    <row r="66" spans="6:10" x14ac:dyDescent="0.2">
      <c r="F66" s="135"/>
      <c r="G66" s="135"/>
      <c r="H66" s="135"/>
      <c r="I66" s="135"/>
      <c r="J66" s="136"/>
    </row>
    <row r="67" spans="6:10" x14ac:dyDescent="0.2">
      <c r="F67" s="135"/>
      <c r="G67" s="135"/>
      <c r="H67" s="135"/>
      <c r="I67" s="135"/>
      <c r="J67" s="136"/>
    </row>
  </sheetData>
  <sheetProtection algorithmName="SHA-512" hashValue="dBI1xYlqUBlkyO+gLL34o0/yD2xIJ0uZ5qsm8VecWeIAjFfvojCKhPXYdE5o2Wm5Nzaa+LpK450SqsukXLkJog==" saltValue="lwwHNzH04PSLCjJ9+QEbB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/aQMcs7pHrPIrOa2xIHCP18r/ZIguAumIza+Zb1NVWVvrzmSBR+Q1JMT5PR8QAZN4/WRwx7K0OuemyO4cykCPw==" saltValue="UdEInwW3oS3bAi27ZW+b2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FEC8-C848-4DD3-9F01-D2300894EF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84</v>
      </c>
      <c r="B1" s="200"/>
      <c r="C1" s="200"/>
      <c r="D1" s="200"/>
      <c r="E1" s="200"/>
      <c r="F1" s="200"/>
      <c r="G1" s="200"/>
      <c r="AG1" t="s">
        <v>85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86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86</v>
      </c>
      <c r="AG3" t="s">
        <v>87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88</v>
      </c>
    </row>
    <row r="5" spans="1:60" x14ac:dyDescent="0.2">
      <c r="D5" s="10"/>
    </row>
    <row r="6" spans="1:60" ht="38.25" x14ac:dyDescent="0.2">
      <c r="A6" s="211" t="s">
        <v>89</v>
      </c>
      <c r="B6" s="213" t="s">
        <v>90</v>
      </c>
      <c r="C6" s="213" t="s">
        <v>91</v>
      </c>
      <c r="D6" s="212" t="s">
        <v>92</v>
      </c>
      <c r="E6" s="211" t="s">
        <v>93</v>
      </c>
      <c r="F6" s="210" t="s">
        <v>94</v>
      </c>
      <c r="G6" s="211" t="s">
        <v>29</v>
      </c>
      <c r="H6" s="214" t="s">
        <v>30</v>
      </c>
      <c r="I6" s="214" t="s">
        <v>95</v>
      </c>
      <c r="J6" s="214" t="s">
        <v>31</v>
      </c>
      <c r="K6" s="214" t="s">
        <v>96</v>
      </c>
      <c r="L6" s="214" t="s">
        <v>97</v>
      </c>
      <c r="M6" s="214" t="s">
        <v>98</v>
      </c>
      <c r="N6" s="214" t="s">
        <v>99</v>
      </c>
      <c r="O6" s="214" t="s">
        <v>100</v>
      </c>
      <c r="P6" s="214" t="s">
        <v>101</v>
      </c>
      <c r="Q6" s="214" t="s">
        <v>102</v>
      </c>
      <c r="R6" s="214" t="s">
        <v>103</v>
      </c>
      <c r="S6" s="214" t="s">
        <v>104</v>
      </c>
      <c r="T6" s="214" t="s">
        <v>105</v>
      </c>
      <c r="U6" s="214" t="s">
        <v>106</v>
      </c>
      <c r="V6" s="214" t="s">
        <v>107</v>
      </c>
      <c r="W6" s="214" t="s">
        <v>108</v>
      </c>
      <c r="X6" s="214" t="s">
        <v>109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3" t="s">
        <v>110</v>
      </c>
      <c r="B8" s="234" t="s">
        <v>57</v>
      </c>
      <c r="C8" s="260" t="s">
        <v>58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0.36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1.82</v>
      </c>
      <c r="W8" s="232"/>
      <c r="X8" s="232"/>
      <c r="AG8" t="s">
        <v>111</v>
      </c>
    </row>
    <row r="9" spans="1:60" ht="22.5" outlineLevel="1" x14ac:dyDescent="0.2">
      <c r="A9" s="239">
        <v>1</v>
      </c>
      <c r="B9" s="240" t="s">
        <v>112</v>
      </c>
      <c r="C9" s="261" t="s">
        <v>113</v>
      </c>
      <c r="D9" s="241" t="s">
        <v>114</v>
      </c>
      <c r="E9" s="242">
        <v>4.05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15</v>
      </c>
      <c r="M9" s="244">
        <f>G9*(1+L9/100)</f>
        <v>0</v>
      </c>
      <c r="N9" s="244">
        <v>2.1900000000000001E-3</v>
      </c>
      <c r="O9" s="244">
        <f>ROUND(E9*N9,2)</f>
        <v>0.01</v>
      </c>
      <c r="P9" s="244">
        <v>0</v>
      </c>
      <c r="Q9" s="244">
        <f>ROUND(E9*P9,2)</f>
        <v>0</v>
      </c>
      <c r="R9" s="244" t="s">
        <v>115</v>
      </c>
      <c r="S9" s="244" t="s">
        <v>116</v>
      </c>
      <c r="T9" s="245" t="s">
        <v>116</v>
      </c>
      <c r="U9" s="226">
        <v>0.44889000000000001</v>
      </c>
      <c r="V9" s="226">
        <f>ROUND(E9*U9,2)</f>
        <v>1.82</v>
      </c>
      <c r="W9" s="226"/>
      <c r="X9" s="226" t="s">
        <v>117</v>
      </c>
      <c r="Y9" s="215"/>
      <c r="Z9" s="215"/>
      <c r="AA9" s="215"/>
      <c r="AB9" s="215"/>
      <c r="AC9" s="215"/>
      <c r="AD9" s="215"/>
      <c r="AE9" s="215"/>
      <c r="AF9" s="215"/>
      <c r="AG9" s="215" t="s">
        <v>118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62" t="s">
        <v>119</v>
      </c>
      <c r="D10" s="228"/>
      <c r="E10" s="229">
        <v>4.05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120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1" x14ac:dyDescent="0.2">
      <c r="A11" s="239">
        <v>2</v>
      </c>
      <c r="B11" s="240" t="s">
        <v>121</v>
      </c>
      <c r="C11" s="261" t="s">
        <v>122</v>
      </c>
      <c r="D11" s="241" t="s">
        <v>114</v>
      </c>
      <c r="E11" s="242">
        <v>4.05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15</v>
      </c>
      <c r="M11" s="244">
        <f>G11*(1+L11/100)</f>
        <v>0</v>
      </c>
      <c r="N11" s="244">
        <v>8.6999999999999994E-2</v>
      </c>
      <c r="O11" s="244">
        <f>ROUND(E11*N11,2)</f>
        <v>0.35</v>
      </c>
      <c r="P11" s="244">
        <v>0</v>
      </c>
      <c r="Q11" s="244">
        <f>ROUND(E11*P11,2)</f>
        <v>0</v>
      </c>
      <c r="R11" s="244" t="s">
        <v>123</v>
      </c>
      <c r="S11" s="244" t="s">
        <v>116</v>
      </c>
      <c r="T11" s="245" t="s">
        <v>116</v>
      </c>
      <c r="U11" s="226">
        <v>0</v>
      </c>
      <c r="V11" s="226">
        <f>ROUND(E11*U11,2)</f>
        <v>0</v>
      </c>
      <c r="W11" s="226"/>
      <c r="X11" s="226" t="s">
        <v>124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125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62" t="s">
        <v>119</v>
      </c>
      <c r="D12" s="228"/>
      <c r="E12" s="229">
        <v>4.05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120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">
      <c r="A13" s="233" t="s">
        <v>110</v>
      </c>
      <c r="B13" s="234" t="s">
        <v>59</v>
      </c>
      <c r="C13" s="260" t="s">
        <v>60</v>
      </c>
      <c r="D13" s="235"/>
      <c r="E13" s="236"/>
      <c r="F13" s="237"/>
      <c r="G13" s="237">
        <f>SUMIF(AG14:AG15,"&lt;&gt;NOR",G14:G15)</f>
        <v>0</v>
      </c>
      <c r="H13" s="237"/>
      <c r="I13" s="237">
        <f>SUM(I14:I15)</f>
        <v>0</v>
      </c>
      <c r="J13" s="237"/>
      <c r="K13" s="237">
        <f>SUM(K14:K15)</f>
        <v>0</v>
      </c>
      <c r="L13" s="237"/>
      <c r="M13" s="237">
        <f>SUM(M14:M15)</f>
        <v>0</v>
      </c>
      <c r="N13" s="237"/>
      <c r="O13" s="237">
        <f>SUM(O14:O15)</f>
        <v>0</v>
      </c>
      <c r="P13" s="237"/>
      <c r="Q13" s="237">
        <f>SUM(Q14:Q15)</f>
        <v>0.81</v>
      </c>
      <c r="R13" s="237"/>
      <c r="S13" s="237"/>
      <c r="T13" s="238"/>
      <c r="U13" s="232"/>
      <c r="V13" s="232">
        <f>SUM(V14:V15)</f>
        <v>6.76</v>
      </c>
      <c r="W13" s="232"/>
      <c r="X13" s="232"/>
      <c r="AG13" t="s">
        <v>111</v>
      </c>
    </row>
    <row r="14" spans="1:60" ht="22.5" outlineLevel="1" x14ac:dyDescent="0.2">
      <c r="A14" s="239">
        <v>3</v>
      </c>
      <c r="B14" s="240" t="s">
        <v>126</v>
      </c>
      <c r="C14" s="261" t="s">
        <v>127</v>
      </c>
      <c r="D14" s="241" t="s">
        <v>128</v>
      </c>
      <c r="E14" s="242">
        <v>1.4692499999999999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15</v>
      </c>
      <c r="M14" s="244">
        <f>G14*(1+L14/100)</f>
        <v>0</v>
      </c>
      <c r="N14" s="244">
        <v>0</v>
      </c>
      <c r="O14" s="244">
        <f>ROUND(E14*N14,2)</f>
        <v>0</v>
      </c>
      <c r="P14" s="244">
        <v>0.55100000000000005</v>
      </c>
      <c r="Q14" s="244">
        <f>ROUND(E14*P14,2)</f>
        <v>0.81</v>
      </c>
      <c r="R14" s="244" t="s">
        <v>129</v>
      </c>
      <c r="S14" s="244" t="s">
        <v>116</v>
      </c>
      <c r="T14" s="245" t="s">
        <v>116</v>
      </c>
      <c r="U14" s="226">
        <v>4.5999999999999996</v>
      </c>
      <c r="V14" s="226">
        <f>ROUND(E14*U14,2)</f>
        <v>6.76</v>
      </c>
      <c r="W14" s="226"/>
      <c r="X14" s="226" t="s">
        <v>117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118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62" t="s">
        <v>130</v>
      </c>
      <c r="D15" s="228"/>
      <c r="E15" s="229">
        <v>1.4692499999999999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120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33" t="s">
        <v>110</v>
      </c>
      <c r="B16" s="234" t="s">
        <v>61</v>
      </c>
      <c r="C16" s="260" t="s">
        <v>62</v>
      </c>
      <c r="D16" s="235"/>
      <c r="E16" s="236"/>
      <c r="F16" s="237"/>
      <c r="G16" s="237">
        <f>SUMIF(AG17:AG18,"&lt;&gt;NOR",G17:G18)</f>
        <v>0</v>
      </c>
      <c r="H16" s="237"/>
      <c r="I16" s="237">
        <f>SUM(I17:I18)</f>
        <v>0</v>
      </c>
      <c r="J16" s="237"/>
      <c r="K16" s="237">
        <f>SUM(K17:K18)</f>
        <v>0</v>
      </c>
      <c r="L16" s="237"/>
      <c r="M16" s="237">
        <f>SUM(M17:M18)</f>
        <v>0</v>
      </c>
      <c r="N16" s="237"/>
      <c r="O16" s="237">
        <f>SUM(O17:O18)</f>
        <v>0</v>
      </c>
      <c r="P16" s="237"/>
      <c r="Q16" s="237">
        <f>SUM(Q17:Q18)</f>
        <v>0</v>
      </c>
      <c r="R16" s="237"/>
      <c r="S16" s="237"/>
      <c r="T16" s="238"/>
      <c r="U16" s="232"/>
      <c r="V16" s="232">
        <f>SUM(V17:V18)</f>
        <v>0.93</v>
      </c>
      <c r="W16" s="232"/>
      <c r="X16" s="232"/>
      <c r="AG16" t="s">
        <v>111</v>
      </c>
    </row>
    <row r="17" spans="1:60" ht="33.75" outlineLevel="1" x14ac:dyDescent="0.2">
      <c r="A17" s="239">
        <v>4</v>
      </c>
      <c r="B17" s="240" t="s">
        <v>131</v>
      </c>
      <c r="C17" s="261" t="s">
        <v>132</v>
      </c>
      <c r="D17" s="241" t="s">
        <v>133</v>
      </c>
      <c r="E17" s="242">
        <v>0.36121999999999999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15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 t="s">
        <v>134</v>
      </c>
      <c r="S17" s="244" t="s">
        <v>116</v>
      </c>
      <c r="T17" s="245" t="s">
        <v>116</v>
      </c>
      <c r="U17" s="226">
        <v>2.577</v>
      </c>
      <c r="V17" s="226">
        <f>ROUND(E17*U17,2)</f>
        <v>0.93</v>
      </c>
      <c r="W17" s="226"/>
      <c r="X17" s="226" t="s">
        <v>135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136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63" t="s">
        <v>137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138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">
      <c r="A19" s="233" t="s">
        <v>110</v>
      </c>
      <c r="B19" s="234" t="s">
        <v>63</v>
      </c>
      <c r="C19" s="260" t="s">
        <v>64</v>
      </c>
      <c r="D19" s="235"/>
      <c r="E19" s="236"/>
      <c r="F19" s="237"/>
      <c r="G19" s="237">
        <f>SUMIF(AG20:AG25,"&lt;&gt;NOR",G20:G25)</f>
        <v>0</v>
      </c>
      <c r="H19" s="237"/>
      <c r="I19" s="237">
        <f>SUM(I20:I25)</f>
        <v>0</v>
      </c>
      <c r="J19" s="237"/>
      <c r="K19" s="237">
        <f>SUM(K20:K25)</f>
        <v>0</v>
      </c>
      <c r="L19" s="237"/>
      <c r="M19" s="237">
        <f>SUM(M20:M25)</f>
        <v>0</v>
      </c>
      <c r="N19" s="237"/>
      <c r="O19" s="237">
        <f>SUM(O20:O25)</f>
        <v>0.31</v>
      </c>
      <c r="P19" s="237"/>
      <c r="Q19" s="237">
        <f>SUM(Q20:Q25)</f>
        <v>0</v>
      </c>
      <c r="R19" s="237"/>
      <c r="S19" s="237"/>
      <c r="T19" s="238"/>
      <c r="U19" s="232"/>
      <c r="V19" s="232">
        <f>SUM(V20:V25)</f>
        <v>16.920000000000002</v>
      </c>
      <c r="W19" s="232"/>
      <c r="X19" s="232"/>
      <c r="AG19" t="s">
        <v>111</v>
      </c>
    </row>
    <row r="20" spans="1:60" ht="22.5" outlineLevel="1" x14ac:dyDescent="0.2">
      <c r="A20" s="239">
        <v>5</v>
      </c>
      <c r="B20" s="240" t="s">
        <v>139</v>
      </c>
      <c r="C20" s="261" t="s">
        <v>140</v>
      </c>
      <c r="D20" s="241" t="s">
        <v>114</v>
      </c>
      <c r="E20" s="242">
        <v>75.88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15</v>
      </c>
      <c r="M20" s="244">
        <f>G20*(1+L20/100)</f>
        <v>0</v>
      </c>
      <c r="N20" s="244">
        <v>4.0299999999999997E-3</v>
      </c>
      <c r="O20" s="244">
        <f>ROUND(E20*N20,2)</f>
        <v>0.31</v>
      </c>
      <c r="P20" s="244">
        <v>0</v>
      </c>
      <c r="Q20" s="244">
        <f>ROUND(E20*P20,2)</f>
        <v>0</v>
      </c>
      <c r="R20" s="244" t="s">
        <v>141</v>
      </c>
      <c r="S20" s="244" t="s">
        <v>116</v>
      </c>
      <c r="T20" s="245" t="s">
        <v>116</v>
      </c>
      <c r="U20" s="226">
        <v>0.20699999999999999</v>
      </c>
      <c r="V20" s="226">
        <f>ROUND(E20*U20,2)</f>
        <v>15.71</v>
      </c>
      <c r="W20" s="226"/>
      <c r="X20" s="226" t="s">
        <v>117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118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62" t="s">
        <v>142</v>
      </c>
      <c r="D21" s="228"/>
      <c r="E21" s="229">
        <v>75.88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120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9">
        <v>6</v>
      </c>
      <c r="B22" s="240" t="s">
        <v>143</v>
      </c>
      <c r="C22" s="261" t="s">
        <v>144</v>
      </c>
      <c r="D22" s="241" t="s">
        <v>114</v>
      </c>
      <c r="E22" s="242">
        <v>75.88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15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 t="s">
        <v>145</v>
      </c>
      <c r="S22" s="244" t="s">
        <v>116</v>
      </c>
      <c r="T22" s="245" t="s">
        <v>116</v>
      </c>
      <c r="U22" s="226">
        <v>1.6E-2</v>
      </c>
      <c r="V22" s="226">
        <f>ROUND(E22*U22,2)</f>
        <v>1.21</v>
      </c>
      <c r="W22" s="226"/>
      <c r="X22" s="226" t="s">
        <v>117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118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62" t="s">
        <v>146</v>
      </c>
      <c r="D23" s="228"/>
      <c r="E23" s="229">
        <v>75.88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120</v>
      </c>
      <c r="AH23" s="215">
        <v>5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>
        <v>7</v>
      </c>
      <c r="B24" s="223" t="s">
        <v>147</v>
      </c>
      <c r="C24" s="264" t="s">
        <v>148</v>
      </c>
      <c r="D24" s="224" t="s">
        <v>0</v>
      </c>
      <c r="E24" s="247"/>
      <c r="F24" s="227"/>
      <c r="G24" s="226">
        <f>ROUND(E24*F24,2)</f>
        <v>0</v>
      </c>
      <c r="H24" s="227"/>
      <c r="I24" s="226">
        <f>ROUND(E24*H24,2)</f>
        <v>0</v>
      </c>
      <c r="J24" s="227"/>
      <c r="K24" s="226">
        <f>ROUND(E24*J24,2)</f>
        <v>0</v>
      </c>
      <c r="L24" s="226">
        <v>15</v>
      </c>
      <c r="M24" s="226">
        <f>G24*(1+L24/100)</f>
        <v>0</v>
      </c>
      <c r="N24" s="226">
        <v>0</v>
      </c>
      <c r="O24" s="226">
        <f>ROUND(E24*N24,2)</f>
        <v>0</v>
      </c>
      <c r="P24" s="226">
        <v>0</v>
      </c>
      <c r="Q24" s="226">
        <f>ROUND(E24*P24,2)</f>
        <v>0</v>
      </c>
      <c r="R24" s="226" t="s">
        <v>141</v>
      </c>
      <c r="S24" s="226" t="s">
        <v>116</v>
      </c>
      <c r="T24" s="226" t="s">
        <v>116</v>
      </c>
      <c r="U24" s="226">
        <v>0</v>
      </c>
      <c r="V24" s="226">
        <f>ROUND(E24*U24,2)</f>
        <v>0</v>
      </c>
      <c r="W24" s="226"/>
      <c r="X24" s="226" t="s">
        <v>135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136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65" t="s">
        <v>149</v>
      </c>
      <c r="D25" s="248"/>
      <c r="E25" s="248"/>
      <c r="F25" s="248"/>
      <c r="G25" s="248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138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x14ac:dyDescent="0.2">
      <c r="A26" s="233" t="s">
        <v>110</v>
      </c>
      <c r="B26" s="234" t="s">
        <v>65</v>
      </c>
      <c r="C26" s="260" t="s">
        <v>66</v>
      </c>
      <c r="D26" s="235"/>
      <c r="E26" s="236"/>
      <c r="F26" s="237"/>
      <c r="G26" s="237">
        <f>SUMIF(AG27:AG55,"&lt;&gt;NOR",G27:G55)</f>
        <v>0</v>
      </c>
      <c r="H26" s="237"/>
      <c r="I26" s="237">
        <f>SUM(I27:I55)</f>
        <v>0</v>
      </c>
      <c r="J26" s="237"/>
      <c r="K26" s="237">
        <f>SUM(K27:K55)</f>
        <v>0</v>
      </c>
      <c r="L26" s="237"/>
      <c r="M26" s="237">
        <f>SUM(M27:M55)</f>
        <v>0</v>
      </c>
      <c r="N26" s="237"/>
      <c r="O26" s="237">
        <f>SUM(O27:O55)</f>
        <v>0.3</v>
      </c>
      <c r="P26" s="237"/>
      <c r="Q26" s="237">
        <f>SUM(Q27:Q55)</f>
        <v>0</v>
      </c>
      <c r="R26" s="237"/>
      <c r="S26" s="237"/>
      <c r="T26" s="238"/>
      <c r="U26" s="232"/>
      <c r="V26" s="232">
        <f>SUM(V27:V55)</f>
        <v>112.30000000000001</v>
      </c>
      <c r="W26" s="232"/>
      <c r="X26" s="232"/>
      <c r="AG26" t="s">
        <v>111</v>
      </c>
    </row>
    <row r="27" spans="1:60" ht="22.5" outlineLevel="1" x14ac:dyDescent="0.2">
      <c r="A27" s="239">
        <v>8</v>
      </c>
      <c r="B27" s="240" t="s">
        <v>150</v>
      </c>
      <c r="C27" s="261" t="s">
        <v>151</v>
      </c>
      <c r="D27" s="241" t="s">
        <v>114</v>
      </c>
      <c r="E27" s="242">
        <v>89.033000000000001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15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 t="s">
        <v>141</v>
      </c>
      <c r="S27" s="244" t="s">
        <v>116</v>
      </c>
      <c r="T27" s="245" t="s">
        <v>116</v>
      </c>
      <c r="U27" s="226">
        <v>0.91459999999999997</v>
      </c>
      <c r="V27" s="226">
        <f>ROUND(E27*U27,2)</f>
        <v>81.430000000000007</v>
      </c>
      <c r="W27" s="226"/>
      <c r="X27" s="226" t="s">
        <v>117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118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66" t="s">
        <v>152</v>
      </c>
      <c r="D28" s="249"/>
      <c r="E28" s="249"/>
      <c r="F28" s="249"/>
      <c r="G28" s="249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153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62" t="s">
        <v>154</v>
      </c>
      <c r="D29" s="228"/>
      <c r="E29" s="229">
        <v>75.88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120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2.5" outlineLevel="1" x14ac:dyDescent="0.2">
      <c r="A30" s="222"/>
      <c r="B30" s="223"/>
      <c r="C30" s="262" t="s">
        <v>155</v>
      </c>
      <c r="D30" s="228"/>
      <c r="E30" s="229">
        <v>11.893000000000001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120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62" t="s">
        <v>156</v>
      </c>
      <c r="D31" s="228"/>
      <c r="E31" s="229">
        <v>1.26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120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33.75" outlineLevel="1" x14ac:dyDescent="0.2">
      <c r="A32" s="239">
        <v>9</v>
      </c>
      <c r="B32" s="240" t="s">
        <v>157</v>
      </c>
      <c r="C32" s="261" t="s">
        <v>158</v>
      </c>
      <c r="D32" s="241" t="s">
        <v>159</v>
      </c>
      <c r="E32" s="242">
        <v>33.979999999999997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15</v>
      </c>
      <c r="M32" s="244">
        <f>G32*(1+L32/100)</f>
        <v>0</v>
      </c>
      <c r="N32" s="244">
        <v>5.8E-4</v>
      </c>
      <c r="O32" s="244">
        <f>ROUND(E32*N32,2)</f>
        <v>0.02</v>
      </c>
      <c r="P32" s="244">
        <v>0</v>
      </c>
      <c r="Q32" s="244">
        <f>ROUND(E32*P32,2)</f>
        <v>0</v>
      </c>
      <c r="R32" s="244" t="s">
        <v>141</v>
      </c>
      <c r="S32" s="244" t="s">
        <v>116</v>
      </c>
      <c r="T32" s="245" t="s">
        <v>116</v>
      </c>
      <c r="U32" s="226">
        <v>0.189</v>
      </c>
      <c r="V32" s="226">
        <f>ROUND(E32*U32,2)</f>
        <v>6.42</v>
      </c>
      <c r="W32" s="226"/>
      <c r="X32" s="226" t="s">
        <v>117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118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64" t="s">
        <v>160</v>
      </c>
      <c r="D33" s="224"/>
      <c r="E33" s="225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138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65" t="s">
        <v>161</v>
      </c>
      <c r="D34" s="248"/>
      <c r="E34" s="248"/>
      <c r="F34" s="248"/>
      <c r="G34" s="248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138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67" t="s">
        <v>162</v>
      </c>
      <c r="D35" s="250"/>
      <c r="E35" s="250"/>
      <c r="F35" s="250"/>
      <c r="G35" s="250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153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22"/>
      <c r="B36" s="223"/>
      <c r="C36" s="262" t="s">
        <v>163</v>
      </c>
      <c r="D36" s="228"/>
      <c r="E36" s="229">
        <v>33.979999999999997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120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33.75" outlineLevel="1" x14ac:dyDescent="0.2">
      <c r="A37" s="239">
        <v>10</v>
      </c>
      <c r="B37" s="240" t="s">
        <v>164</v>
      </c>
      <c r="C37" s="261" t="s">
        <v>165</v>
      </c>
      <c r="D37" s="241" t="s">
        <v>159</v>
      </c>
      <c r="E37" s="242">
        <v>36.78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15</v>
      </c>
      <c r="M37" s="244">
        <f>G37*(1+L37/100)</f>
        <v>0</v>
      </c>
      <c r="N37" s="244">
        <v>7.6000000000000004E-4</v>
      </c>
      <c r="O37" s="244">
        <f>ROUND(E37*N37,2)</f>
        <v>0.03</v>
      </c>
      <c r="P37" s="244">
        <v>0</v>
      </c>
      <c r="Q37" s="244">
        <f>ROUND(E37*P37,2)</f>
        <v>0</v>
      </c>
      <c r="R37" s="244" t="s">
        <v>141</v>
      </c>
      <c r="S37" s="244" t="s">
        <v>116</v>
      </c>
      <c r="T37" s="245" t="s">
        <v>116</v>
      </c>
      <c r="U37" s="226">
        <v>0.189</v>
      </c>
      <c r="V37" s="226">
        <f>ROUND(E37*U37,2)</f>
        <v>6.95</v>
      </c>
      <c r="W37" s="226"/>
      <c r="X37" s="226" t="s">
        <v>117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118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64" t="s">
        <v>160</v>
      </c>
      <c r="D38" s="224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138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65" t="s">
        <v>161</v>
      </c>
      <c r="D39" s="248"/>
      <c r="E39" s="248"/>
      <c r="F39" s="248"/>
      <c r="G39" s="248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138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67" t="s">
        <v>166</v>
      </c>
      <c r="D40" s="250"/>
      <c r="E40" s="250"/>
      <c r="F40" s="250"/>
      <c r="G40" s="250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153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 x14ac:dyDescent="0.2">
      <c r="A41" s="222"/>
      <c r="B41" s="223"/>
      <c r="C41" s="262" t="s">
        <v>163</v>
      </c>
      <c r="D41" s="228"/>
      <c r="E41" s="229">
        <v>33.979999999999997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120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62" t="s">
        <v>167</v>
      </c>
      <c r="D42" s="228"/>
      <c r="E42" s="229">
        <v>2.8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120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33.75" outlineLevel="1" x14ac:dyDescent="0.2">
      <c r="A43" s="239">
        <v>11</v>
      </c>
      <c r="B43" s="240" t="s">
        <v>168</v>
      </c>
      <c r="C43" s="261" t="s">
        <v>169</v>
      </c>
      <c r="D43" s="241" t="s">
        <v>170</v>
      </c>
      <c r="E43" s="242">
        <v>27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15</v>
      </c>
      <c r="M43" s="244">
        <f>G43*(1+L43/100)</f>
        <v>0</v>
      </c>
      <c r="N43" s="244">
        <v>1.1000000000000001E-3</v>
      </c>
      <c r="O43" s="244">
        <f>ROUND(E43*N43,2)</f>
        <v>0.03</v>
      </c>
      <c r="P43" s="244">
        <v>0</v>
      </c>
      <c r="Q43" s="244">
        <f>ROUND(E43*P43,2)</f>
        <v>0</v>
      </c>
      <c r="R43" s="244" t="s">
        <v>141</v>
      </c>
      <c r="S43" s="244" t="s">
        <v>116</v>
      </c>
      <c r="T43" s="245" t="s">
        <v>116</v>
      </c>
      <c r="U43" s="226">
        <v>0.6</v>
      </c>
      <c r="V43" s="226">
        <f>ROUND(E43*U43,2)</f>
        <v>16.2</v>
      </c>
      <c r="W43" s="226"/>
      <c r="X43" s="226" t="s">
        <v>117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118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64" t="s">
        <v>160</v>
      </c>
      <c r="D44" s="224"/>
      <c r="E44" s="225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138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65" t="s">
        <v>161</v>
      </c>
      <c r="D45" s="248"/>
      <c r="E45" s="248"/>
      <c r="F45" s="248"/>
      <c r="G45" s="248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138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67" t="s">
        <v>171</v>
      </c>
      <c r="D46" s="250"/>
      <c r="E46" s="250"/>
      <c r="F46" s="250"/>
      <c r="G46" s="250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153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33.75" outlineLevel="1" x14ac:dyDescent="0.2">
      <c r="A47" s="239">
        <v>12</v>
      </c>
      <c r="B47" s="240" t="s">
        <v>172</v>
      </c>
      <c r="C47" s="261" t="s">
        <v>173</v>
      </c>
      <c r="D47" s="241" t="s">
        <v>170</v>
      </c>
      <c r="E47" s="242">
        <v>2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15</v>
      </c>
      <c r="M47" s="244">
        <f>G47*(1+L47/100)</f>
        <v>0</v>
      </c>
      <c r="N47" s="244">
        <v>1.5499999999999999E-3</v>
      </c>
      <c r="O47" s="244">
        <f>ROUND(E47*N47,2)</f>
        <v>0</v>
      </c>
      <c r="P47" s="244">
        <v>0</v>
      </c>
      <c r="Q47" s="244">
        <f>ROUND(E47*P47,2)</f>
        <v>0</v>
      </c>
      <c r="R47" s="244" t="s">
        <v>141</v>
      </c>
      <c r="S47" s="244" t="s">
        <v>116</v>
      </c>
      <c r="T47" s="245" t="s">
        <v>116</v>
      </c>
      <c r="U47" s="226">
        <v>0.65</v>
      </c>
      <c r="V47" s="226">
        <f>ROUND(E47*U47,2)</f>
        <v>1.3</v>
      </c>
      <c r="W47" s="226"/>
      <c r="X47" s="226" t="s">
        <v>117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118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64" t="s">
        <v>160</v>
      </c>
      <c r="D48" s="224"/>
      <c r="E48" s="225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138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65" t="s">
        <v>161</v>
      </c>
      <c r="D49" s="248"/>
      <c r="E49" s="248"/>
      <c r="F49" s="248"/>
      <c r="G49" s="248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138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67" t="s">
        <v>174</v>
      </c>
      <c r="D50" s="250"/>
      <c r="E50" s="250"/>
      <c r="F50" s="250"/>
      <c r="G50" s="250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153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ht="22.5" outlineLevel="1" x14ac:dyDescent="0.2">
      <c r="A51" s="239">
        <v>13</v>
      </c>
      <c r="B51" s="240" t="s">
        <v>175</v>
      </c>
      <c r="C51" s="261" t="s">
        <v>176</v>
      </c>
      <c r="D51" s="241" t="s">
        <v>114</v>
      </c>
      <c r="E51" s="242">
        <v>97.936300000000003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15</v>
      </c>
      <c r="M51" s="244">
        <f>G51*(1+L51/100)</f>
        <v>0</v>
      </c>
      <c r="N51" s="244">
        <v>2.2000000000000001E-3</v>
      </c>
      <c r="O51" s="244">
        <f>ROUND(E51*N51,2)</f>
        <v>0.22</v>
      </c>
      <c r="P51" s="244">
        <v>0</v>
      </c>
      <c r="Q51" s="244">
        <f>ROUND(E51*P51,2)</f>
        <v>0</v>
      </c>
      <c r="R51" s="244" t="s">
        <v>123</v>
      </c>
      <c r="S51" s="244" t="s">
        <v>116</v>
      </c>
      <c r="T51" s="245" t="s">
        <v>116</v>
      </c>
      <c r="U51" s="226">
        <v>0</v>
      </c>
      <c r="V51" s="226">
        <f>ROUND(E51*U51,2)</f>
        <v>0</v>
      </c>
      <c r="W51" s="226"/>
      <c r="X51" s="226" t="s">
        <v>124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125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62" t="s">
        <v>177</v>
      </c>
      <c r="D52" s="228"/>
      <c r="E52" s="229">
        <v>89.033000000000001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120</v>
      </c>
      <c r="AH52" s="215">
        <v>5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62" t="s">
        <v>178</v>
      </c>
      <c r="D53" s="228"/>
      <c r="E53" s="229">
        <v>8.9032999999999998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15"/>
      <c r="Z53" s="215"/>
      <c r="AA53" s="215"/>
      <c r="AB53" s="215"/>
      <c r="AC53" s="215"/>
      <c r="AD53" s="215"/>
      <c r="AE53" s="215"/>
      <c r="AF53" s="215"/>
      <c r="AG53" s="215" t="s">
        <v>120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>
        <v>14</v>
      </c>
      <c r="B54" s="223" t="s">
        <v>179</v>
      </c>
      <c r="C54" s="264" t="s">
        <v>180</v>
      </c>
      <c r="D54" s="224" t="s">
        <v>0</v>
      </c>
      <c r="E54" s="247"/>
      <c r="F54" s="227"/>
      <c r="G54" s="226">
        <f>ROUND(E54*F54,2)</f>
        <v>0</v>
      </c>
      <c r="H54" s="227"/>
      <c r="I54" s="226">
        <f>ROUND(E54*H54,2)</f>
        <v>0</v>
      </c>
      <c r="J54" s="227"/>
      <c r="K54" s="226">
        <f>ROUND(E54*J54,2)</f>
        <v>0</v>
      </c>
      <c r="L54" s="226">
        <v>15</v>
      </c>
      <c r="M54" s="226">
        <f>G54*(1+L54/100)</f>
        <v>0</v>
      </c>
      <c r="N54" s="226">
        <v>0</v>
      </c>
      <c r="O54" s="226">
        <f>ROUND(E54*N54,2)</f>
        <v>0</v>
      </c>
      <c r="P54" s="226">
        <v>0</v>
      </c>
      <c r="Q54" s="226">
        <f>ROUND(E54*P54,2)</f>
        <v>0</v>
      </c>
      <c r="R54" s="226" t="s">
        <v>141</v>
      </c>
      <c r="S54" s="226" t="s">
        <v>116</v>
      </c>
      <c r="T54" s="226" t="s">
        <v>116</v>
      </c>
      <c r="U54" s="226">
        <v>0</v>
      </c>
      <c r="V54" s="226">
        <f>ROUND(E54*U54,2)</f>
        <v>0</v>
      </c>
      <c r="W54" s="226"/>
      <c r="X54" s="226" t="s">
        <v>135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136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65" t="s">
        <v>181</v>
      </c>
      <c r="D55" s="248"/>
      <c r="E55" s="248"/>
      <c r="F55" s="248"/>
      <c r="G55" s="248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15"/>
      <c r="Z55" s="215"/>
      <c r="AA55" s="215"/>
      <c r="AB55" s="215"/>
      <c r="AC55" s="215"/>
      <c r="AD55" s="215"/>
      <c r="AE55" s="215"/>
      <c r="AF55" s="215"/>
      <c r="AG55" s="215" t="s">
        <v>138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">
      <c r="A56" s="233" t="s">
        <v>110</v>
      </c>
      <c r="B56" s="234" t="s">
        <v>67</v>
      </c>
      <c r="C56" s="260" t="s">
        <v>68</v>
      </c>
      <c r="D56" s="235"/>
      <c r="E56" s="236"/>
      <c r="F56" s="237"/>
      <c r="G56" s="237">
        <f>SUMIF(AG57:AG61,"&lt;&gt;NOR",G57:G61)</f>
        <v>0</v>
      </c>
      <c r="H56" s="237"/>
      <c r="I56" s="237">
        <f>SUM(I57:I61)</f>
        <v>0</v>
      </c>
      <c r="J56" s="237"/>
      <c r="K56" s="237">
        <f>SUM(K57:K61)</f>
        <v>0</v>
      </c>
      <c r="L56" s="237"/>
      <c r="M56" s="237">
        <f>SUM(M57:M61)</f>
        <v>0</v>
      </c>
      <c r="N56" s="237"/>
      <c r="O56" s="237">
        <f>SUM(O57:O61)</f>
        <v>1.1000000000000001</v>
      </c>
      <c r="P56" s="237"/>
      <c r="Q56" s="237">
        <f>SUM(Q57:Q61)</f>
        <v>0</v>
      </c>
      <c r="R56" s="237"/>
      <c r="S56" s="237"/>
      <c r="T56" s="238"/>
      <c r="U56" s="232"/>
      <c r="V56" s="232">
        <f>SUM(V57:V61)</f>
        <v>15.18</v>
      </c>
      <c r="W56" s="232"/>
      <c r="X56" s="232"/>
      <c r="AG56" t="s">
        <v>111</v>
      </c>
    </row>
    <row r="57" spans="1:60" outlineLevel="1" x14ac:dyDescent="0.2">
      <c r="A57" s="239">
        <v>15</v>
      </c>
      <c r="B57" s="240" t="s">
        <v>182</v>
      </c>
      <c r="C57" s="261" t="s">
        <v>183</v>
      </c>
      <c r="D57" s="241" t="s">
        <v>128</v>
      </c>
      <c r="E57" s="242">
        <v>18.97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15</v>
      </c>
      <c r="M57" s="244">
        <f>G57*(1+L57/100)</f>
        <v>0</v>
      </c>
      <c r="N57" s="244">
        <v>5.7750000000000003E-2</v>
      </c>
      <c r="O57" s="244">
        <f>ROUND(E57*N57,2)</f>
        <v>1.1000000000000001</v>
      </c>
      <c r="P57" s="244">
        <v>0</v>
      </c>
      <c r="Q57" s="244">
        <f>ROUND(E57*P57,2)</f>
        <v>0</v>
      </c>
      <c r="R57" s="244" t="s">
        <v>184</v>
      </c>
      <c r="S57" s="244" t="s">
        <v>116</v>
      </c>
      <c r="T57" s="245" t="s">
        <v>116</v>
      </c>
      <c r="U57" s="226">
        <v>0.8</v>
      </c>
      <c r="V57" s="226">
        <f>ROUND(E57*U57,2)</f>
        <v>15.18</v>
      </c>
      <c r="W57" s="226"/>
      <c r="X57" s="226" t="s">
        <v>117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118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66" t="s">
        <v>185</v>
      </c>
      <c r="D58" s="249"/>
      <c r="E58" s="249"/>
      <c r="F58" s="249"/>
      <c r="G58" s="249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15"/>
      <c r="Z58" s="215"/>
      <c r="AA58" s="215"/>
      <c r="AB58" s="215"/>
      <c r="AC58" s="215"/>
      <c r="AD58" s="215"/>
      <c r="AE58" s="215"/>
      <c r="AF58" s="215"/>
      <c r="AG58" s="215" t="s">
        <v>153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51" t="str">
        <f>C58</f>
        <v>Vyříznutí otvoru v podkladu pro osazení stroje na foukání izolace, foukání a dodávka izolace. Zapravení vyřezaného otvoru.</v>
      </c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62" t="s">
        <v>186</v>
      </c>
      <c r="D59" s="228"/>
      <c r="E59" s="229">
        <v>18.97</v>
      </c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120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>
        <v>16</v>
      </c>
      <c r="B60" s="223" t="s">
        <v>187</v>
      </c>
      <c r="C60" s="264" t="s">
        <v>188</v>
      </c>
      <c r="D60" s="224" t="s">
        <v>0</v>
      </c>
      <c r="E60" s="247"/>
      <c r="F60" s="227"/>
      <c r="G60" s="226">
        <f>ROUND(E60*F60,2)</f>
        <v>0</v>
      </c>
      <c r="H60" s="227"/>
      <c r="I60" s="226">
        <f>ROUND(E60*H60,2)</f>
        <v>0</v>
      </c>
      <c r="J60" s="227"/>
      <c r="K60" s="226">
        <f>ROUND(E60*J60,2)</f>
        <v>0</v>
      </c>
      <c r="L60" s="226">
        <v>15</v>
      </c>
      <c r="M60" s="226">
        <f>G60*(1+L60/100)</f>
        <v>0</v>
      </c>
      <c r="N60" s="226">
        <v>0</v>
      </c>
      <c r="O60" s="226">
        <f>ROUND(E60*N60,2)</f>
        <v>0</v>
      </c>
      <c r="P60" s="226">
        <v>0</v>
      </c>
      <c r="Q60" s="226">
        <f>ROUND(E60*P60,2)</f>
        <v>0</v>
      </c>
      <c r="R60" s="226" t="s">
        <v>184</v>
      </c>
      <c r="S60" s="226" t="s">
        <v>116</v>
      </c>
      <c r="T60" s="226" t="s">
        <v>116</v>
      </c>
      <c r="U60" s="226">
        <v>0</v>
      </c>
      <c r="V60" s="226">
        <f>ROUND(E60*U60,2)</f>
        <v>0</v>
      </c>
      <c r="W60" s="226"/>
      <c r="X60" s="226" t="s">
        <v>135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136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65" t="s">
        <v>181</v>
      </c>
      <c r="D61" s="248"/>
      <c r="E61" s="248"/>
      <c r="F61" s="248"/>
      <c r="G61" s="248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138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33" t="s">
        <v>110</v>
      </c>
      <c r="B62" s="234" t="s">
        <v>69</v>
      </c>
      <c r="C62" s="260" t="s">
        <v>70</v>
      </c>
      <c r="D62" s="235"/>
      <c r="E62" s="236"/>
      <c r="F62" s="237"/>
      <c r="G62" s="237">
        <f>SUMIF(AG63:AG105,"&lt;&gt;NOR",G63:G105)</f>
        <v>0</v>
      </c>
      <c r="H62" s="237"/>
      <c r="I62" s="237">
        <f>SUM(I63:I105)</f>
        <v>0</v>
      </c>
      <c r="J62" s="237"/>
      <c r="K62" s="237">
        <f>SUM(K63:K105)</f>
        <v>0</v>
      </c>
      <c r="L62" s="237"/>
      <c r="M62" s="237">
        <f>SUM(M63:M105)</f>
        <v>0</v>
      </c>
      <c r="N62" s="237"/>
      <c r="O62" s="237">
        <f>SUM(O63:O105)</f>
        <v>3.32</v>
      </c>
      <c r="P62" s="237"/>
      <c r="Q62" s="237">
        <f>SUM(Q63:Q105)</f>
        <v>1.06</v>
      </c>
      <c r="R62" s="237"/>
      <c r="S62" s="237"/>
      <c r="T62" s="238"/>
      <c r="U62" s="232"/>
      <c r="V62" s="232">
        <f>SUM(V63:V105)</f>
        <v>98.049999999999983</v>
      </c>
      <c r="W62" s="232"/>
      <c r="X62" s="232"/>
      <c r="AG62" t="s">
        <v>111</v>
      </c>
    </row>
    <row r="63" spans="1:60" ht="33.75" outlineLevel="1" x14ac:dyDescent="0.2">
      <c r="A63" s="239">
        <v>17</v>
      </c>
      <c r="B63" s="240" t="s">
        <v>189</v>
      </c>
      <c r="C63" s="261" t="s">
        <v>190</v>
      </c>
      <c r="D63" s="241" t="s">
        <v>159</v>
      </c>
      <c r="E63" s="242">
        <v>202.92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15</v>
      </c>
      <c r="M63" s="244">
        <f>G63*(1+L63/100)</f>
        <v>0</v>
      </c>
      <c r="N63" s="244">
        <v>9.8999999999999999E-4</v>
      </c>
      <c r="O63" s="244">
        <f>ROUND(E63*N63,2)</f>
        <v>0.2</v>
      </c>
      <c r="P63" s="244">
        <v>0</v>
      </c>
      <c r="Q63" s="244">
        <f>ROUND(E63*P63,2)</f>
        <v>0</v>
      </c>
      <c r="R63" s="244" t="s">
        <v>191</v>
      </c>
      <c r="S63" s="244" t="s">
        <v>116</v>
      </c>
      <c r="T63" s="245" t="s">
        <v>116</v>
      </c>
      <c r="U63" s="226">
        <v>0.26200000000000001</v>
      </c>
      <c r="V63" s="226">
        <f>ROUND(E63*U63,2)</f>
        <v>53.17</v>
      </c>
      <c r="W63" s="226"/>
      <c r="X63" s="226" t="s">
        <v>117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118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62" t="s">
        <v>192</v>
      </c>
      <c r="D64" s="228"/>
      <c r="E64" s="229">
        <v>172.8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15"/>
      <c r="Z64" s="215"/>
      <c r="AA64" s="215"/>
      <c r="AB64" s="215"/>
      <c r="AC64" s="215"/>
      <c r="AD64" s="215"/>
      <c r="AE64" s="215"/>
      <c r="AF64" s="215"/>
      <c r="AG64" s="215" t="s">
        <v>120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1" x14ac:dyDescent="0.2">
      <c r="A65" s="222"/>
      <c r="B65" s="223"/>
      <c r="C65" s="262" t="s">
        <v>193</v>
      </c>
      <c r="D65" s="228"/>
      <c r="E65" s="229">
        <v>24.32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15"/>
      <c r="Z65" s="215"/>
      <c r="AA65" s="215"/>
      <c r="AB65" s="215"/>
      <c r="AC65" s="215"/>
      <c r="AD65" s="215"/>
      <c r="AE65" s="215"/>
      <c r="AF65" s="215"/>
      <c r="AG65" s="215" t="s">
        <v>120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62" t="s">
        <v>194</v>
      </c>
      <c r="D66" s="228"/>
      <c r="E66" s="229">
        <v>2.6</v>
      </c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120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62" t="s">
        <v>195</v>
      </c>
      <c r="D67" s="228"/>
      <c r="E67" s="229">
        <v>3.2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15"/>
      <c r="Z67" s="215"/>
      <c r="AA67" s="215"/>
      <c r="AB67" s="215"/>
      <c r="AC67" s="215"/>
      <c r="AD67" s="215"/>
      <c r="AE67" s="215"/>
      <c r="AF67" s="215"/>
      <c r="AG67" s="215" t="s">
        <v>120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33.75" outlineLevel="1" x14ac:dyDescent="0.2">
      <c r="A68" s="239">
        <v>18</v>
      </c>
      <c r="B68" s="240" t="s">
        <v>196</v>
      </c>
      <c r="C68" s="261" t="s">
        <v>197</v>
      </c>
      <c r="D68" s="241" t="s">
        <v>159</v>
      </c>
      <c r="E68" s="242">
        <v>28.8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15</v>
      </c>
      <c r="M68" s="244">
        <f>G68*(1+L68/100)</f>
        <v>0</v>
      </c>
      <c r="N68" s="244">
        <v>9.8999999999999999E-4</v>
      </c>
      <c r="O68" s="244">
        <f>ROUND(E68*N68,2)</f>
        <v>0.03</v>
      </c>
      <c r="P68" s="244">
        <v>0</v>
      </c>
      <c r="Q68" s="244">
        <f>ROUND(E68*P68,2)</f>
        <v>0</v>
      </c>
      <c r="R68" s="244" t="s">
        <v>191</v>
      </c>
      <c r="S68" s="244" t="s">
        <v>116</v>
      </c>
      <c r="T68" s="245" t="s">
        <v>116</v>
      </c>
      <c r="U68" s="226">
        <v>0.36099999999999999</v>
      </c>
      <c r="V68" s="226">
        <f>ROUND(E68*U68,2)</f>
        <v>10.4</v>
      </c>
      <c r="W68" s="226"/>
      <c r="X68" s="226" t="s">
        <v>117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118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62" t="s">
        <v>198</v>
      </c>
      <c r="D69" s="228"/>
      <c r="E69" s="229">
        <v>28.8</v>
      </c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120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33.75" outlineLevel="1" x14ac:dyDescent="0.2">
      <c r="A70" s="239">
        <v>19</v>
      </c>
      <c r="B70" s="240" t="s">
        <v>199</v>
      </c>
      <c r="C70" s="261" t="s">
        <v>200</v>
      </c>
      <c r="D70" s="241" t="s">
        <v>159</v>
      </c>
      <c r="E70" s="242">
        <v>13.8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15</v>
      </c>
      <c r="M70" s="244">
        <f>G70*(1+L70/100)</f>
        <v>0</v>
      </c>
      <c r="N70" s="244">
        <v>9.8999999999999999E-4</v>
      </c>
      <c r="O70" s="244">
        <f>ROUND(E70*N70,2)</f>
        <v>0.01</v>
      </c>
      <c r="P70" s="244">
        <v>0</v>
      </c>
      <c r="Q70" s="244">
        <f>ROUND(E70*P70,2)</f>
        <v>0</v>
      </c>
      <c r="R70" s="244" t="s">
        <v>191</v>
      </c>
      <c r="S70" s="244" t="s">
        <v>116</v>
      </c>
      <c r="T70" s="245" t="s">
        <v>116</v>
      </c>
      <c r="U70" s="226">
        <v>0.45300000000000001</v>
      </c>
      <c r="V70" s="226">
        <f>ROUND(E70*U70,2)</f>
        <v>6.25</v>
      </c>
      <c r="W70" s="226"/>
      <c r="X70" s="226" t="s">
        <v>117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118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62" t="s">
        <v>201</v>
      </c>
      <c r="D71" s="228"/>
      <c r="E71" s="229">
        <v>13.8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120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9">
        <v>20</v>
      </c>
      <c r="B72" s="240" t="s">
        <v>202</v>
      </c>
      <c r="C72" s="261" t="s">
        <v>203</v>
      </c>
      <c r="D72" s="241" t="s">
        <v>114</v>
      </c>
      <c r="E72" s="242">
        <v>75.88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15</v>
      </c>
      <c r="M72" s="244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4" t="s">
        <v>191</v>
      </c>
      <c r="S72" s="244" t="s">
        <v>116</v>
      </c>
      <c r="T72" s="245" t="s">
        <v>116</v>
      </c>
      <c r="U72" s="226">
        <v>0.29199999999999998</v>
      </c>
      <c r="V72" s="226">
        <f>ROUND(E72*U72,2)</f>
        <v>22.16</v>
      </c>
      <c r="W72" s="226"/>
      <c r="X72" s="226" t="s">
        <v>117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118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62" t="s">
        <v>204</v>
      </c>
      <c r="D73" s="228"/>
      <c r="E73" s="229">
        <v>75.88</v>
      </c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15"/>
      <c r="Z73" s="215"/>
      <c r="AA73" s="215"/>
      <c r="AB73" s="215"/>
      <c r="AC73" s="215"/>
      <c r="AD73" s="215"/>
      <c r="AE73" s="215"/>
      <c r="AF73" s="215"/>
      <c r="AG73" s="215" t="s">
        <v>120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9">
        <v>21</v>
      </c>
      <c r="B74" s="240" t="s">
        <v>205</v>
      </c>
      <c r="C74" s="261" t="s">
        <v>206</v>
      </c>
      <c r="D74" s="241" t="s">
        <v>128</v>
      </c>
      <c r="E74" s="242">
        <v>4.8883200000000002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15</v>
      </c>
      <c r="M74" s="244">
        <f>G74*(1+L74/100)</f>
        <v>0</v>
      </c>
      <c r="N74" s="244">
        <v>2.3570000000000001E-2</v>
      </c>
      <c r="O74" s="244">
        <f>ROUND(E74*N74,2)</f>
        <v>0.12</v>
      </c>
      <c r="P74" s="244">
        <v>0</v>
      </c>
      <c r="Q74" s="244">
        <f>ROUND(E74*P74,2)</f>
        <v>0</v>
      </c>
      <c r="R74" s="244" t="s">
        <v>191</v>
      </c>
      <c r="S74" s="244" t="s">
        <v>116</v>
      </c>
      <c r="T74" s="245" t="s">
        <v>116</v>
      </c>
      <c r="U74" s="226">
        <v>0</v>
      </c>
      <c r="V74" s="226">
        <f>ROUND(E74*U74,2)</f>
        <v>0</v>
      </c>
      <c r="W74" s="226"/>
      <c r="X74" s="226" t="s">
        <v>117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118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62" t="s">
        <v>207</v>
      </c>
      <c r="D75" s="228"/>
      <c r="E75" s="229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15"/>
      <c r="Z75" s="215"/>
      <c r="AA75" s="215"/>
      <c r="AB75" s="215"/>
      <c r="AC75" s="215"/>
      <c r="AD75" s="215"/>
      <c r="AE75" s="215"/>
      <c r="AF75" s="215"/>
      <c r="AG75" s="215" t="s">
        <v>120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62" t="s">
        <v>208</v>
      </c>
      <c r="D76" s="228"/>
      <c r="E76" s="229">
        <v>3.1354899999999999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15"/>
      <c r="Z76" s="215"/>
      <c r="AA76" s="215"/>
      <c r="AB76" s="215"/>
      <c r="AC76" s="215"/>
      <c r="AD76" s="215"/>
      <c r="AE76" s="215"/>
      <c r="AF76" s="215"/>
      <c r="AG76" s="215" t="s">
        <v>120</v>
      </c>
      <c r="AH76" s="215">
        <v>5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62" t="s">
        <v>209</v>
      </c>
      <c r="D77" s="228"/>
      <c r="E77" s="229">
        <v>1.7528300000000001</v>
      </c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15"/>
      <c r="Z77" s="215"/>
      <c r="AA77" s="215"/>
      <c r="AB77" s="215"/>
      <c r="AC77" s="215"/>
      <c r="AD77" s="215"/>
      <c r="AE77" s="215"/>
      <c r="AF77" s="215"/>
      <c r="AG77" s="215" t="s">
        <v>120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39">
        <v>22</v>
      </c>
      <c r="B78" s="240" t="s">
        <v>210</v>
      </c>
      <c r="C78" s="261" t="s">
        <v>211</v>
      </c>
      <c r="D78" s="241" t="s">
        <v>114</v>
      </c>
      <c r="E78" s="242">
        <v>75.88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15</v>
      </c>
      <c r="M78" s="244">
        <f>G78*(1+L78/100)</f>
        <v>0</v>
      </c>
      <c r="N78" s="244">
        <v>0</v>
      </c>
      <c r="O78" s="244">
        <f>ROUND(E78*N78,2)</f>
        <v>0</v>
      </c>
      <c r="P78" s="244">
        <v>1.4E-2</v>
      </c>
      <c r="Q78" s="244">
        <f>ROUND(E78*P78,2)</f>
        <v>1.06</v>
      </c>
      <c r="R78" s="244" t="s">
        <v>191</v>
      </c>
      <c r="S78" s="244" t="s">
        <v>116</v>
      </c>
      <c r="T78" s="245" t="s">
        <v>116</v>
      </c>
      <c r="U78" s="226">
        <v>0.08</v>
      </c>
      <c r="V78" s="226">
        <f>ROUND(E78*U78,2)</f>
        <v>6.07</v>
      </c>
      <c r="W78" s="226"/>
      <c r="X78" s="226" t="s">
        <v>117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118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62" t="s">
        <v>212</v>
      </c>
      <c r="D79" s="228"/>
      <c r="E79" s="229">
        <v>75.88</v>
      </c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15"/>
      <c r="Z79" s="215"/>
      <c r="AA79" s="215"/>
      <c r="AB79" s="215"/>
      <c r="AC79" s="215"/>
      <c r="AD79" s="215"/>
      <c r="AE79" s="215"/>
      <c r="AF79" s="215"/>
      <c r="AG79" s="215" t="s">
        <v>120</v>
      </c>
      <c r="AH79" s="215">
        <v>5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22.5" outlineLevel="1" x14ac:dyDescent="0.2">
      <c r="A80" s="239">
        <v>23</v>
      </c>
      <c r="B80" s="240" t="s">
        <v>213</v>
      </c>
      <c r="C80" s="261" t="s">
        <v>214</v>
      </c>
      <c r="D80" s="241" t="s">
        <v>114</v>
      </c>
      <c r="E80" s="242">
        <v>108.556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15</v>
      </c>
      <c r="M80" s="244">
        <f>G80*(1+L80/100)</f>
        <v>0</v>
      </c>
      <c r="N80" s="244">
        <v>6.0000000000000002E-5</v>
      </c>
      <c r="O80" s="244">
        <f>ROUND(E80*N80,2)</f>
        <v>0.01</v>
      </c>
      <c r="P80" s="244">
        <v>0</v>
      </c>
      <c r="Q80" s="244">
        <f>ROUND(E80*P80,2)</f>
        <v>0</v>
      </c>
      <c r="R80" s="244" t="s">
        <v>191</v>
      </c>
      <c r="S80" s="244" t="s">
        <v>116</v>
      </c>
      <c r="T80" s="245" t="s">
        <v>116</v>
      </c>
      <c r="U80" s="226">
        <v>0</v>
      </c>
      <c r="V80" s="226">
        <f>ROUND(E80*U80,2)</f>
        <v>0</v>
      </c>
      <c r="W80" s="226"/>
      <c r="X80" s="226" t="s">
        <v>117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118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62" t="s">
        <v>215</v>
      </c>
      <c r="D81" s="228"/>
      <c r="E81" s="229">
        <v>76.031999999999996</v>
      </c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15"/>
      <c r="Z81" s="215"/>
      <c r="AA81" s="215"/>
      <c r="AB81" s="215"/>
      <c r="AC81" s="215"/>
      <c r="AD81" s="215"/>
      <c r="AE81" s="215"/>
      <c r="AF81" s="215"/>
      <c r="AG81" s="215" t="s">
        <v>120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2.5" outlineLevel="1" x14ac:dyDescent="0.2">
      <c r="A82" s="222"/>
      <c r="B82" s="223"/>
      <c r="C82" s="262" t="s">
        <v>216</v>
      </c>
      <c r="D82" s="228"/>
      <c r="E82" s="229">
        <v>4.8639999999999999</v>
      </c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15"/>
      <c r="Z82" s="215"/>
      <c r="AA82" s="215"/>
      <c r="AB82" s="215"/>
      <c r="AC82" s="215"/>
      <c r="AD82" s="215"/>
      <c r="AE82" s="215"/>
      <c r="AF82" s="215"/>
      <c r="AG82" s="215" t="s">
        <v>120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62" t="s">
        <v>217</v>
      </c>
      <c r="D83" s="228"/>
      <c r="E83" s="229">
        <v>1.3</v>
      </c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15"/>
      <c r="Z83" s="215"/>
      <c r="AA83" s="215"/>
      <c r="AB83" s="215"/>
      <c r="AC83" s="215"/>
      <c r="AD83" s="215"/>
      <c r="AE83" s="215"/>
      <c r="AF83" s="215"/>
      <c r="AG83" s="215" t="s">
        <v>120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62" t="s">
        <v>218</v>
      </c>
      <c r="D84" s="228"/>
      <c r="E84" s="229">
        <v>0.89600000000000002</v>
      </c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15"/>
      <c r="Z84" s="215"/>
      <c r="AA84" s="215"/>
      <c r="AB84" s="215"/>
      <c r="AC84" s="215"/>
      <c r="AD84" s="215"/>
      <c r="AE84" s="215"/>
      <c r="AF84" s="215"/>
      <c r="AG84" s="215" t="s">
        <v>120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62" t="s">
        <v>160</v>
      </c>
      <c r="D85" s="228"/>
      <c r="E85" s="229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15"/>
      <c r="Z85" s="215"/>
      <c r="AA85" s="215"/>
      <c r="AB85" s="215"/>
      <c r="AC85" s="215"/>
      <c r="AD85" s="215"/>
      <c r="AE85" s="215"/>
      <c r="AF85" s="215"/>
      <c r="AG85" s="215" t="s">
        <v>120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62" t="s">
        <v>219</v>
      </c>
      <c r="D86" s="228"/>
      <c r="E86" s="229">
        <v>14.976000000000001</v>
      </c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15"/>
      <c r="Z86" s="215"/>
      <c r="AA86" s="215"/>
      <c r="AB86" s="215"/>
      <c r="AC86" s="215"/>
      <c r="AD86" s="215"/>
      <c r="AE86" s="215"/>
      <c r="AF86" s="215"/>
      <c r="AG86" s="215" t="s">
        <v>120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62" t="s">
        <v>160</v>
      </c>
      <c r="D87" s="228"/>
      <c r="E87" s="229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120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62" t="s">
        <v>220</v>
      </c>
      <c r="D88" s="228"/>
      <c r="E88" s="229">
        <v>10.488</v>
      </c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15"/>
      <c r="Z88" s="215"/>
      <c r="AA88" s="215"/>
      <c r="AB88" s="215"/>
      <c r="AC88" s="215"/>
      <c r="AD88" s="215"/>
      <c r="AE88" s="215"/>
      <c r="AF88" s="215"/>
      <c r="AG88" s="215" t="s">
        <v>120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39">
        <v>24</v>
      </c>
      <c r="B89" s="240" t="s">
        <v>221</v>
      </c>
      <c r="C89" s="261" t="s">
        <v>222</v>
      </c>
      <c r="D89" s="241" t="s">
        <v>128</v>
      </c>
      <c r="E89" s="242">
        <v>3.1354899999999999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15</v>
      </c>
      <c r="M89" s="244">
        <f>G89*(1+L89/100)</f>
        <v>0</v>
      </c>
      <c r="N89" s="244">
        <v>0.55000000000000004</v>
      </c>
      <c r="O89" s="244">
        <f>ROUND(E89*N89,2)</f>
        <v>1.72</v>
      </c>
      <c r="P89" s="244">
        <v>0</v>
      </c>
      <c r="Q89" s="244">
        <f>ROUND(E89*P89,2)</f>
        <v>0</v>
      </c>
      <c r="R89" s="244" t="s">
        <v>123</v>
      </c>
      <c r="S89" s="244" t="s">
        <v>116</v>
      </c>
      <c r="T89" s="245" t="s">
        <v>116</v>
      </c>
      <c r="U89" s="226">
        <v>0</v>
      </c>
      <c r="V89" s="226">
        <f>ROUND(E89*U89,2)</f>
        <v>0</v>
      </c>
      <c r="W89" s="226"/>
      <c r="X89" s="226" t="s">
        <v>124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125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62" t="s">
        <v>223</v>
      </c>
      <c r="D90" s="228"/>
      <c r="E90" s="229">
        <v>1.93536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15"/>
      <c r="Z90" s="215"/>
      <c r="AA90" s="215"/>
      <c r="AB90" s="215"/>
      <c r="AC90" s="215"/>
      <c r="AD90" s="215"/>
      <c r="AE90" s="215"/>
      <c r="AF90" s="215"/>
      <c r="AG90" s="215" t="s">
        <v>120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ht="22.5" outlineLevel="1" x14ac:dyDescent="0.2">
      <c r="A91" s="222"/>
      <c r="B91" s="223"/>
      <c r="C91" s="262" t="s">
        <v>224</v>
      </c>
      <c r="D91" s="228"/>
      <c r="E91" s="229">
        <v>5.8369999999999998E-2</v>
      </c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15"/>
      <c r="Z91" s="215"/>
      <c r="AA91" s="215"/>
      <c r="AB91" s="215"/>
      <c r="AC91" s="215"/>
      <c r="AD91" s="215"/>
      <c r="AE91" s="215"/>
      <c r="AF91" s="215"/>
      <c r="AG91" s="215" t="s">
        <v>120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62" t="s">
        <v>225</v>
      </c>
      <c r="D92" s="228"/>
      <c r="E92" s="229">
        <v>2.5999999999999999E-2</v>
      </c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15"/>
      <c r="Z92" s="215"/>
      <c r="AA92" s="215"/>
      <c r="AB92" s="215"/>
      <c r="AC92" s="215"/>
      <c r="AD92" s="215"/>
      <c r="AE92" s="215"/>
      <c r="AF92" s="215"/>
      <c r="AG92" s="215" t="s">
        <v>120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62" t="s">
        <v>226</v>
      </c>
      <c r="D93" s="228"/>
      <c r="E93" s="229">
        <v>1.5679999999999999E-2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15"/>
      <c r="Z93" s="215"/>
      <c r="AA93" s="215"/>
      <c r="AB93" s="215"/>
      <c r="AC93" s="215"/>
      <c r="AD93" s="215"/>
      <c r="AE93" s="215"/>
      <c r="AF93" s="215"/>
      <c r="AG93" s="215" t="s">
        <v>120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62" t="s">
        <v>160</v>
      </c>
      <c r="D94" s="228"/>
      <c r="E94" s="229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15"/>
      <c r="Z94" s="215"/>
      <c r="AA94" s="215"/>
      <c r="AB94" s="215"/>
      <c r="AC94" s="215"/>
      <c r="AD94" s="215"/>
      <c r="AE94" s="215"/>
      <c r="AF94" s="215"/>
      <c r="AG94" s="215" t="s">
        <v>120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62" t="s">
        <v>227</v>
      </c>
      <c r="D95" s="228"/>
      <c r="E95" s="229">
        <v>0.48383999999999999</v>
      </c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15"/>
      <c r="Z95" s="215"/>
      <c r="AA95" s="215"/>
      <c r="AB95" s="215"/>
      <c r="AC95" s="215"/>
      <c r="AD95" s="215"/>
      <c r="AE95" s="215"/>
      <c r="AF95" s="215"/>
      <c r="AG95" s="215" t="s">
        <v>120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62" t="s">
        <v>160</v>
      </c>
      <c r="D96" s="228"/>
      <c r="E96" s="229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15"/>
      <c r="Z96" s="215"/>
      <c r="AA96" s="215"/>
      <c r="AB96" s="215"/>
      <c r="AC96" s="215"/>
      <c r="AD96" s="215"/>
      <c r="AE96" s="215"/>
      <c r="AF96" s="215"/>
      <c r="AG96" s="215" t="s">
        <v>120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62" t="s">
        <v>228</v>
      </c>
      <c r="D97" s="228"/>
      <c r="E97" s="229">
        <v>0.33119999999999999</v>
      </c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15"/>
      <c r="Z97" s="215"/>
      <c r="AA97" s="215"/>
      <c r="AB97" s="215"/>
      <c r="AC97" s="215"/>
      <c r="AD97" s="215"/>
      <c r="AE97" s="215"/>
      <c r="AF97" s="215"/>
      <c r="AG97" s="215" t="s">
        <v>120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62" t="s">
        <v>160</v>
      </c>
      <c r="D98" s="228"/>
      <c r="E98" s="229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15"/>
      <c r="Z98" s="215"/>
      <c r="AA98" s="215"/>
      <c r="AB98" s="215"/>
      <c r="AC98" s="215"/>
      <c r="AD98" s="215"/>
      <c r="AE98" s="215"/>
      <c r="AF98" s="215"/>
      <c r="AG98" s="215" t="s">
        <v>120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68" t="s">
        <v>229</v>
      </c>
      <c r="D99" s="230"/>
      <c r="E99" s="231">
        <v>2.8504499999999999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15"/>
      <c r="Z99" s="215"/>
      <c r="AA99" s="215"/>
      <c r="AB99" s="215"/>
      <c r="AC99" s="215"/>
      <c r="AD99" s="215"/>
      <c r="AE99" s="215"/>
      <c r="AF99" s="215"/>
      <c r="AG99" s="215" t="s">
        <v>120</v>
      </c>
      <c r="AH99" s="215">
        <v>1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62" t="s">
        <v>230</v>
      </c>
      <c r="D100" s="228"/>
      <c r="E100" s="229">
        <v>0.28505000000000003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120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ht="22.5" outlineLevel="1" x14ac:dyDescent="0.2">
      <c r="A101" s="239">
        <v>25</v>
      </c>
      <c r="B101" s="240" t="s">
        <v>231</v>
      </c>
      <c r="C101" s="261" t="s">
        <v>232</v>
      </c>
      <c r="D101" s="241" t="s">
        <v>114</v>
      </c>
      <c r="E101" s="242">
        <v>83.468000000000004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15</v>
      </c>
      <c r="M101" s="244">
        <f>G101*(1+L101/100)</f>
        <v>0</v>
      </c>
      <c r="N101" s="244">
        <v>1.47E-2</v>
      </c>
      <c r="O101" s="244">
        <f>ROUND(E101*N101,2)</f>
        <v>1.23</v>
      </c>
      <c r="P101" s="244">
        <v>0</v>
      </c>
      <c r="Q101" s="244">
        <f>ROUND(E101*P101,2)</f>
        <v>0</v>
      </c>
      <c r="R101" s="244" t="s">
        <v>123</v>
      </c>
      <c r="S101" s="244" t="s">
        <v>116</v>
      </c>
      <c r="T101" s="245" t="s">
        <v>116</v>
      </c>
      <c r="U101" s="226">
        <v>0</v>
      </c>
      <c r="V101" s="226">
        <f>ROUND(E101*U101,2)</f>
        <v>0</v>
      </c>
      <c r="W101" s="226"/>
      <c r="X101" s="226" t="s">
        <v>124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125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62" t="s">
        <v>212</v>
      </c>
      <c r="D102" s="228"/>
      <c r="E102" s="229">
        <v>75.88</v>
      </c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120</v>
      </c>
      <c r="AH102" s="215">
        <v>5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22"/>
      <c r="B103" s="223"/>
      <c r="C103" s="262" t="s">
        <v>233</v>
      </c>
      <c r="D103" s="228"/>
      <c r="E103" s="229">
        <v>7.5880000000000001</v>
      </c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120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>
        <v>26</v>
      </c>
      <c r="B104" s="223" t="s">
        <v>234</v>
      </c>
      <c r="C104" s="264" t="s">
        <v>235</v>
      </c>
      <c r="D104" s="224" t="s">
        <v>0</v>
      </c>
      <c r="E104" s="247"/>
      <c r="F104" s="227"/>
      <c r="G104" s="226">
        <f>ROUND(E104*F104,2)</f>
        <v>0</v>
      </c>
      <c r="H104" s="227"/>
      <c r="I104" s="226">
        <f>ROUND(E104*H104,2)</f>
        <v>0</v>
      </c>
      <c r="J104" s="227"/>
      <c r="K104" s="226">
        <f>ROUND(E104*J104,2)</f>
        <v>0</v>
      </c>
      <c r="L104" s="226">
        <v>15</v>
      </c>
      <c r="M104" s="226">
        <f>G104*(1+L104/100)</f>
        <v>0</v>
      </c>
      <c r="N104" s="226">
        <v>0</v>
      </c>
      <c r="O104" s="226">
        <f>ROUND(E104*N104,2)</f>
        <v>0</v>
      </c>
      <c r="P104" s="226">
        <v>0</v>
      </c>
      <c r="Q104" s="226">
        <f>ROUND(E104*P104,2)</f>
        <v>0</v>
      </c>
      <c r="R104" s="226" t="s">
        <v>191</v>
      </c>
      <c r="S104" s="226" t="s">
        <v>116</v>
      </c>
      <c r="T104" s="226" t="s">
        <v>116</v>
      </c>
      <c r="U104" s="226">
        <v>0</v>
      </c>
      <c r="V104" s="226">
        <f>ROUND(E104*U104,2)</f>
        <v>0</v>
      </c>
      <c r="W104" s="226"/>
      <c r="X104" s="226" t="s">
        <v>135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136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65" t="s">
        <v>181</v>
      </c>
      <c r="D105" s="248"/>
      <c r="E105" s="248"/>
      <c r="F105" s="248"/>
      <c r="G105" s="248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138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x14ac:dyDescent="0.2">
      <c r="A106" s="233" t="s">
        <v>110</v>
      </c>
      <c r="B106" s="234" t="s">
        <v>71</v>
      </c>
      <c r="C106" s="260" t="s">
        <v>72</v>
      </c>
      <c r="D106" s="235"/>
      <c r="E106" s="236"/>
      <c r="F106" s="237"/>
      <c r="G106" s="237">
        <f>SUMIF(AG107:AG111,"&lt;&gt;NOR",G107:G111)</f>
        <v>0</v>
      </c>
      <c r="H106" s="237"/>
      <c r="I106" s="237">
        <f>SUM(I107:I111)</f>
        <v>0</v>
      </c>
      <c r="J106" s="237"/>
      <c r="K106" s="237">
        <f>SUM(K107:K111)</f>
        <v>0</v>
      </c>
      <c r="L106" s="237"/>
      <c r="M106" s="237">
        <f>SUM(M107:M111)</f>
        <v>0</v>
      </c>
      <c r="N106" s="237"/>
      <c r="O106" s="237">
        <f>SUM(O107:O111)</f>
        <v>0</v>
      </c>
      <c r="P106" s="237"/>
      <c r="Q106" s="237">
        <f>SUM(Q107:Q111)</f>
        <v>0.67</v>
      </c>
      <c r="R106" s="237"/>
      <c r="S106" s="237"/>
      <c r="T106" s="238"/>
      <c r="U106" s="232"/>
      <c r="V106" s="232">
        <f>SUM(V107:V111)</f>
        <v>11.35</v>
      </c>
      <c r="W106" s="232"/>
      <c r="X106" s="232"/>
      <c r="AG106" t="s">
        <v>111</v>
      </c>
    </row>
    <row r="107" spans="1:60" outlineLevel="1" x14ac:dyDescent="0.2">
      <c r="A107" s="239">
        <v>27</v>
      </c>
      <c r="B107" s="240" t="s">
        <v>236</v>
      </c>
      <c r="C107" s="261" t="s">
        <v>237</v>
      </c>
      <c r="D107" s="241" t="s">
        <v>114</v>
      </c>
      <c r="E107" s="242">
        <v>89.033000000000001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15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7.5100000000000002E-3</v>
      </c>
      <c r="Q107" s="244">
        <f>ROUND(E107*P107,2)</f>
        <v>0.67</v>
      </c>
      <c r="R107" s="244" t="s">
        <v>238</v>
      </c>
      <c r="S107" s="244" t="s">
        <v>116</v>
      </c>
      <c r="T107" s="245" t="s">
        <v>116</v>
      </c>
      <c r="U107" s="226">
        <v>0.1265</v>
      </c>
      <c r="V107" s="226">
        <f>ROUND(E107*U107,2)</f>
        <v>11.26</v>
      </c>
      <c r="W107" s="226"/>
      <c r="X107" s="226" t="s">
        <v>117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118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62" t="s">
        <v>177</v>
      </c>
      <c r="D108" s="228"/>
      <c r="E108" s="229">
        <v>89.033000000000001</v>
      </c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120</v>
      </c>
      <c r="AH108" s="215">
        <v>5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39">
        <v>28</v>
      </c>
      <c r="B109" s="240" t="s">
        <v>239</v>
      </c>
      <c r="C109" s="261" t="s">
        <v>240</v>
      </c>
      <c r="D109" s="241" t="s">
        <v>170</v>
      </c>
      <c r="E109" s="242">
        <v>2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15</v>
      </c>
      <c r="M109" s="244">
        <f>G109*(1+L109/100)</f>
        <v>0</v>
      </c>
      <c r="N109" s="244">
        <v>0</v>
      </c>
      <c r="O109" s="244">
        <f>ROUND(E109*N109,2)</f>
        <v>0</v>
      </c>
      <c r="P109" s="244">
        <v>2.0000000000000001E-4</v>
      </c>
      <c r="Q109" s="244">
        <f>ROUND(E109*P109,2)</f>
        <v>0</v>
      </c>
      <c r="R109" s="244" t="s">
        <v>238</v>
      </c>
      <c r="S109" s="244" t="s">
        <v>116</v>
      </c>
      <c r="T109" s="245" t="s">
        <v>116</v>
      </c>
      <c r="U109" s="226">
        <v>4.5999999999999999E-2</v>
      </c>
      <c r="V109" s="226">
        <f>ROUND(E109*U109,2)</f>
        <v>0.09</v>
      </c>
      <c r="W109" s="226"/>
      <c r="X109" s="226" t="s">
        <v>117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118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>
        <v>29</v>
      </c>
      <c r="B110" s="223" t="s">
        <v>241</v>
      </c>
      <c r="C110" s="264" t="s">
        <v>242</v>
      </c>
      <c r="D110" s="224" t="s">
        <v>0</v>
      </c>
      <c r="E110" s="247"/>
      <c r="F110" s="227"/>
      <c r="G110" s="226">
        <f>ROUND(E110*F110,2)</f>
        <v>0</v>
      </c>
      <c r="H110" s="227"/>
      <c r="I110" s="226">
        <f>ROUND(E110*H110,2)</f>
        <v>0</v>
      </c>
      <c r="J110" s="227"/>
      <c r="K110" s="226">
        <f>ROUND(E110*J110,2)</f>
        <v>0</v>
      </c>
      <c r="L110" s="226">
        <v>15</v>
      </c>
      <c r="M110" s="226">
        <f>G110*(1+L110/100)</f>
        <v>0</v>
      </c>
      <c r="N110" s="226">
        <v>0</v>
      </c>
      <c r="O110" s="226">
        <f>ROUND(E110*N110,2)</f>
        <v>0</v>
      </c>
      <c r="P110" s="226">
        <v>0</v>
      </c>
      <c r="Q110" s="226">
        <f>ROUND(E110*P110,2)</f>
        <v>0</v>
      </c>
      <c r="R110" s="226" t="s">
        <v>238</v>
      </c>
      <c r="S110" s="226" t="s">
        <v>116</v>
      </c>
      <c r="T110" s="226" t="s">
        <v>116</v>
      </c>
      <c r="U110" s="226">
        <v>0</v>
      </c>
      <c r="V110" s="226">
        <f>ROUND(E110*U110,2)</f>
        <v>0</v>
      </c>
      <c r="W110" s="226"/>
      <c r="X110" s="226" t="s">
        <v>135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136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65" t="s">
        <v>181</v>
      </c>
      <c r="D111" s="248"/>
      <c r="E111" s="248"/>
      <c r="F111" s="248"/>
      <c r="G111" s="248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138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x14ac:dyDescent="0.2">
      <c r="A112" s="233" t="s">
        <v>110</v>
      </c>
      <c r="B112" s="234" t="s">
        <v>73</v>
      </c>
      <c r="C112" s="260" t="s">
        <v>74</v>
      </c>
      <c r="D112" s="235"/>
      <c r="E112" s="236"/>
      <c r="F112" s="237"/>
      <c r="G112" s="237">
        <f>SUMIF(AG113:AG120,"&lt;&gt;NOR",G113:G120)</f>
        <v>0</v>
      </c>
      <c r="H112" s="237"/>
      <c r="I112" s="237">
        <f>SUM(I113:I120)</f>
        <v>0</v>
      </c>
      <c r="J112" s="237"/>
      <c r="K112" s="237">
        <f>SUM(K113:K120)</f>
        <v>0</v>
      </c>
      <c r="L112" s="237"/>
      <c r="M112" s="237">
        <f>SUM(M113:M120)</f>
        <v>0</v>
      </c>
      <c r="N112" s="237"/>
      <c r="O112" s="237">
        <f>SUM(O113:O120)</f>
        <v>1.77</v>
      </c>
      <c r="P112" s="237"/>
      <c r="Q112" s="237">
        <f>SUM(Q113:Q120)</f>
        <v>0</v>
      </c>
      <c r="R112" s="237"/>
      <c r="S112" s="237"/>
      <c r="T112" s="238"/>
      <c r="U112" s="232"/>
      <c r="V112" s="232">
        <f>SUM(V113:V120)</f>
        <v>77.58</v>
      </c>
      <c r="W112" s="232"/>
      <c r="X112" s="232"/>
      <c r="AG112" t="s">
        <v>111</v>
      </c>
    </row>
    <row r="113" spans="1:60" outlineLevel="1" x14ac:dyDescent="0.2">
      <c r="A113" s="239">
        <v>30</v>
      </c>
      <c r="B113" s="240" t="s">
        <v>243</v>
      </c>
      <c r="C113" s="261" t="s">
        <v>244</v>
      </c>
      <c r="D113" s="241" t="s">
        <v>114</v>
      </c>
      <c r="E113" s="242">
        <v>58.77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15</v>
      </c>
      <c r="M113" s="244">
        <f>G113*(1+L113/100)</f>
        <v>0</v>
      </c>
      <c r="N113" s="244">
        <v>2.5000000000000001E-4</v>
      </c>
      <c r="O113" s="244">
        <f>ROUND(E113*N113,2)</f>
        <v>0.01</v>
      </c>
      <c r="P113" s="244">
        <v>0</v>
      </c>
      <c r="Q113" s="244">
        <f>ROUND(E113*P113,2)</f>
        <v>0</v>
      </c>
      <c r="R113" s="244" t="s">
        <v>245</v>
      </c>
      <c r="S113" s="244" t="s">
        <v>116</v>
      </c>
      <c r="T113" s="245" t="s">
        <v>116</v>
      </c>
      <c r="U113" s="226">
        <v>1.32</v>
      </c>
      <c r="V113" s="226">
        <f>ROUND(E113*U113,2)</f>
        <v>77.58</v>
      </c>
      <c r="W113" s="226"/>
      <c r="X113" s="226" t="s">
        <v>117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118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ht="22.5" outlineLevel="1" x14ac:dyDescent="0.2">
      <c r="A114" s="222"/>
      <c r="B114" s="223"/>
      <c r="C114" s="266" t="s">
        <v>246</v>
      </c>
      <c r="D114" s="249"/>
      <c r="E114" s="249"/>
      <c r="F114" s="249"/>
      <c r="G114" s="249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153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51" t="str">
        <f>C114</f>
        <v>včetně položení podkladního roštu do štěrkového lože, nebo na rovný pevný povrch, položení palubek a upevnění nerezovými šrouby skrytým spojem. Bez povrchové úpravy nátěrem.</v>
      </c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62" t="s">
        <v>247</v>
      </c>
      <c r="D115" s="228"/>
      <c r="E115" s="229">
        <v>58.77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120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ht="22.5" outlineLevel="1" x14ac:dyDescent="0.2">
      <c r="A116" s="239">
        <v>31</v>
      </c>
      <c r="B116" s="240" t="s">
        <v>248</v>
      </c>
      <c r="C116" s="261" t="s">
        <v>249</v>
      </c>
      <c r="D116" s="241" t="s">
        <v>114</v>
      </c>
      <c r="E116" s="242">
        <v>70.524000000000001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15</v>
      </c>
      <c r="M116" s="244">
        <f>G116*(1+L116/100)</f>
        <v>0</v>
      </c>
      <c r="N116" s="244">
        <v>2.5000000000000001E-2</v>
      </c>
      <c r="O116" s="244">
        <f>ROUND(E116*N116,2)</f>
        <v>1.76</v>
      </c>
      <c r="P116" s="244">
        <v>0</v>
      </c>
      <c r="Q116" s="244">
        <f>ROUND(E116*P116,2)</f>
        <v>0</v>
      </c>
      <c r="R116" s="244" t="s">
        <v>123</v>
      </c>
      <c r="S116" s="244" t="s">
        <v>116</v>
      </c>
      <c r="T116" s="245" t="s">
        <v>116</v>
      </c>
      <c r="U116" s="226">
        <v>0</v>
      </c>
      <c r="V116" s="226">
        <f>ROUND(E116*U116,2)</f>
        <v>0</v>
      </c>
      <c r="W116" s="226"/>
      <c r="X116" s="226" t="s">
        <v>124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125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62" t="s">
        <v>250</v>
      </c>
      <c r="D117" s="228"/>
      <c r="E117" s="229">
        <v>58.77</v>
      </c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120</v>
      </c>
      <c r="AH117" s="215">
        <v>5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62" t="s">
        <v>251</v>
      </c>
      <c r="D118" s="228"/>
      <c r="E118" s="229">
        <v>11.754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120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>
        <v>32</v>
      </c>
      <c r="B119" s="223" t="s">
        <v>252</v>
      </c>
      <c r="C119" s="264" t="s">
        <v>253</v>
      </c>
      <c r="D119" s="224" t="s">
        <v>0</v>
      </c>
      <c r="E119" s="247"/>
      <c r="F119" s="227"/>
      <c r="G119" s="226">
        <f>ROUND(E119*F119,2)</f>
        <v>0</v>
      </c>
      <c r="H119" s="227"/>
      <c r="I119" s="226">
        <f>ROUND(E119*H119,2)</f>
        <v>0</v>
      </c>
      <c r="J119" s="227"/>
      <c r="K119" s="226">
        <f>ROUND(E119*J119,2)</f>
        <v>0</v>
      </c>
      <c r="L119" s="226">
        <v>15</v>
      </c>
      <c r="M119" s="226">
        <f>G119*(1+L119/100)</f>
        <v>0</v>
      </c>
      <c r="N119" s="226">
        <v>0</v>
      </c>
      <c r="O119" s="226">
        <f>ROUND(E119*N119,2)</f>
        <v>0</v>
      </c>
      <c r="P119" s="226">
        <v>0</v>
      </c>
      <c r="Q119" s="226">
        <f>ROUND(E119*P119,2)</f>
        <v>0</v>
      </c>
      <c r="R119" s="226" t="s">
        <v>245</v>
      </c>
      <c r="S119" s="226" t="s">
        <v>116</v>
      </c>
      <c r="T119" s="226" t="s">
        <v>116</v>
      </c>
      <c r="U119" s="226">
        <v>0</v>
      </c>
      <c r="V119" s="226">
        <f>ROUND(E119*U119,2)</f>
        <v>0</v>
      </c>
      <c r="W119" s="226"/>
      <c r="X119" s="226" t="s">
        <v>135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136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65" t="s">
        <v>181</v>
      </c>
      <c r="D120" s="248"/>
      <c r="E120" s="248"/>
      <c r="F120" s="248"/>
      <c r="G120" s="248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138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x14ac:dyDescent="0.2">
      <c r="A121" s="233" t="s">
        <v>110</v>
      </c>
      <c r="B121" s="234" t="s">
        <v>75</v>
      </c>
      <c r="C121" s="260" t="s">
        <v>76</v>
      </c>
      <c r="D121" s="235"/>
      <c r="E121" s="236"/>
      <c r="F121" s="237"/>
      <c r="G121" s="237">
        <f>SUMIF(AG122:AG150,"&lt;&gt;NOR",G122:G150)</f>
        <v>0</v>
      </c>
      <c r="H121" s="237"/>
      <c r="I121" s="237">
        <f>SUM(I122:I150)</f>
        <v>0</v>
      </c>
      <c r="J121" s="237"/>
      <c r="K121" s="237">
        <f>SUM(K122:K150)</f>
        <v>0</v>
      </c>
      <c r="L121" s="237"/>
      <c r="M121" s="237">
        <f>SUM(M122:M150)</f>
        <v>0</v>
      </c>
      <c r="N121" s="237"/>
      <c r="O121" s="237">
        <f>SUM(O122:O150)</f>
        <v>1.6400000000000001</v>
      </c>
      <c r="P121" s="237"/>
      <c r="Q121" s="237">
        <f>SUM(Q122:Q150)</f>
        <v>0.91</v>
      </c>
      <c r="R121" s="237"/>
      <c r="S121" s="237"/>
      <c r="T121" s="238"/>
      <c r="U121" s="232"/>
      <c r="V121" s="232">
        <f>SUM(V122:V150)</f>
        <v>75.429999999999993</v>
      </c>
      <c r="W121" s="232"/>
      <c r="X121" s="232"/>
      <c r="AG121" t="s">
        <v>111</v>
      </c>
    </row>
    <row r="122" spans="1:60" outlineLevel="1" x14ac:dyDescent="0.2">
      <c r="A122" s="239">
        <v>33</v>
      </c>
      <c r="B122" s="240" t="s">
        <v>254</v>
      </c>
      <c r="C122" s="261" t="s">
        <v>255</v>
      </c>
      <c r="D122" s="241" t="s">
        <v>256</v>
      </c>
      <c r="E122" s="242">
        <v>1523.4549999999999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15</v>
      </c>
      <c r="M122" s="244">
        <f>G122*(1+L122/100)</f>
        <v>0</v>
      </c>
      <c r="N122" s="244">
        <v>5.0000000000000002E-5</v>
      </c>
      <c r="O122" s="244">
        <f>ROUND(E122*N122,2)</f>
        <v>0.08</v>
      </c>
      <c r="P122" s="244">
        <v>0</v>
      </c>
      <c r="Q122" s="244">
        <f>ROUND(E122*P122,2)</f>
        <v>0</v>
      </c>
      <c r="R122" s="244" t="s">
        <v>257</v>
      </c>
      <c r="S122" s="244" t="s">
        <v>116</v>
      </c>
      <c r="T122" s="245" t="s">
        <v>116</v>
      </c>
      <c r="U122" s="226">
        <v>3.4000000000000002E-2</v>
      </c>
      <c r="V122" s="226">
        <f>ROUND(E122*U122,2)</f>
        <v>51.8</v>
      </c>
      <c r="W122" s="226"/>
      <c r="X122" s="226" t="s">
        <v>117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118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62" t="s">
        <v>258</v>
      </c>
      <c r="D123" s="228"/>
      <c r="E123" s="229">
        <v>69.816999999999993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120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62" t="s">
        <v>259</v>
      </c>
      <c r="D124" s="228"/>
      <c r="E124" s="229">
        <v>73.238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120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62" t="s">
        <v>260</v>
      </c>
      <c r="D125" s="228"/>
      <c r="E125" s="229">
        <v>587.25</v>
      </c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120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62" t="s">
        <v>261</v>
      </c>
      <c r="D126" s="228"/>
      <c r="E126" s="229">
        <v>126.9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120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62" t="s">
        <v>262</v>
      </c>
      <c r="D127" s="228"/>
      <c r="E127" s="229">
        <v>396.75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120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62" t="s">
        <v>263</v>
      </c>
      <c r="D128" s="228"/>
      <c r="E128" s="229">
        <v>269.5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120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ht="22.5" outlineLevel="1" x14ac:dyDescent="0.2">
      <c r="A129" s="239">
        <v>34</v>
      </c>
      <c r="B129" s="240" t="s">
        <v>264</v>
      </c>
      <c r="C129" s="261" t="s">
        <v>265</v>
      </c>
      <c r="D129" s="241" t="s">
        <v>256</v>
      </c>
      <c r="E129" s="242">
        <v>908.77380000000005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15</v>
      </c>
      <c r="M129" s="244">
        <f>G129*(1+L129/100)</f>
        <v>0</v>
      </c>
      <c r="N129" s="244">
        <v>5.0000000000000002E-5</v>
      </c>
      <c r="O129" s="244">
        <f>ROUND(E129*N129,2)</f>
        <v>0.05</v>
      </c>
      <c r="P129" s="244">
        <v>1E-3</v>
      </c>
      <c r="Q129" s="244">
        <f>ROUND(E129*P129,2)</f>
        <v>0.91</v>
      </c>
      <c r="R129" s="244" t="s">
        <v>257</v>
      </c>
      <c r="S129" s="244" t="s">
        <v>116</v>
      </c>
      <c r="T129" s="245" t="s">
        <v>116</v>
      </c>
      <c r="U129" s="226">
        <v>2.5999999999999999E-2</v>
      </c>
      <c r="V129" s="226">
        <f>ROUND(E129*U129,2)</f>
        <v>23.63</v>
      </c>
      <c r="W129" s="226"/>
      <c r="X129" s="226" t="s">
        <v>117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118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62" t="s">
        <v>266</v>
      </c>
      <c r="D130" s="228"/>
      <c r="E130" s="229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120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22"/>
      <c r="B131" s="223"/>
      <c r="C131" s="262" t="s">
        <v>267</v>
      </c>
      <c r="D131" s="228"/>
      <c r="E131" s="229">
        <v>433.91699999999997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120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62" t="s">
        <v>268</v>
      </c>
      <c r="D132" s="228"/>
      <c r="E132" s="229">
        <v>289.27800000000002</v>
      </c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120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62" t="s">
        <v>269</v>
      </c>
      <c r="D133" s="228"/>
      <c r="E133" s="229">
        <v>144.85679999999999</v>
      </c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120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62" t="s">
        <v>270</v>
      </c>
      <c r="D134" s="228"/>
      <c r="E134" s="229">
        <v>40.722000000000001</v>
      </c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120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39">
        <v>35</v>
      </c>
      <c r="B135" s="240" t="s">
        <v>271</v>
      </c>
      <c r="C135" s="261" t="s">
        <v>272</v>
      </c>
      <c r="D135" s="241" t="s">
        <v>256</v>
      </c>
      <c r="E135" s="242">
        <v>1523.4549999999999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15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 t="s">
        <v>123</v>
      </c>
      <c r="S135" s="244" t="s">
        <v>116</v>
      </c>
      <c r="T135" s="245" t="s">
        <v>116</v>
      </c>
      <c r="U135" s="226">
        <v>0</v>
      </c>
      <c r="V135" s="226">
        <f>ROUND(E135*U135,2)</f>
        <v>0</v>
      </c>
      <c r="W135" s="226"/>
      <c r="X135" s="226" t="s">
        <v>124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125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22"/>
      <c r="B136" s="223"/>
      <c r="C136" s="262" t="s">
        <v>273</v>
      </c>
      <c r="D136" s="228"/>
      <c r="E136" s="229">
        <v>1523.4549999999999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120</v>
      </c>
      <c r="AH136" s="215">
        <v>5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ht="22.5" outlineLevel="1" x14ac:dyDescent="0.2">
      <c r="A137" s="239">
        <v>36</v>
      </c>
      <c r="B137" s="240" t="s">
        <v>274</v>
      </c>
      <c r="C137" s="261" t="s">
        <v>275</v>
      </c>
      <c r="D137" s="241" t="s">
        <v>159</v>
      </c>
      <c r="E137" s="242">
        <v>24.2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15</v>
      </c>
      <c r="M137" s="244">
        <f>G137*(1+L137/100)</f>
        <v>0</v>
      </c>
      <c r="N137" s="244">
        <v>2.5500000000000002E-3</v>
      </c>
      <c r="O137" s="244">
        <f>ROUND(E137*N137,2)</f>
        <v>0.06</v>
      </c>
      <c r="P137" s="244">
        <v>0</v>
      </c>
      <c r="Q137" s="244">
        <f>ROUND(E137*P137,2)</f>
        <v>0</v>
      </c>
      <c r="R137" s="244" t="s">
        <v>123</v>
      </c>
      <c r="S137" s="244" t="s">
        <v>116</v>
      </c>
      <c r="T137" s="245" t="s">
        <v>116</v>
      </c>
      <c r="U137" s="226">
        <v>0</v>
      </c>
      <c r="V137" s="226">
        <f>ROUND(E137*U137,2)</f>
        <v>0</v>
      </c>
      <c r="W137" s="226"/>
      <c r="X137" s="226" t="s">
        <v>124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125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62" t="s">
        <v>276</v>
      </c>
      <c r="D138" s="228"/>
      <c r="E138" s="229">
        <v>24.2</v>
      </c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120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ht="22.5" outlineLevel="1" x14ac:dyDescent="0.2">
      <c r="A139" s="239">
        <v>37</v>
      </c>
      <c r="B139" s="240" t="s">
        <v>277</v>
      </c>
      <c r="C139" s="261" t="s">
        <v>278</v>
      </c>
      <c r="D139" s="241" t="s">
        <v>159</v>
      </c>
      <c r="E139" s="242">
        <v>22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15</v>
      </c>
      <c r="M139" s="244">
        <f>G139*(1+L139/100)</f>
        <v>0</v>
      </c>
      <c r="N139" s="244">
        <v>2.9299999999999999E-3</v>
      </c>
      <c r="O139" s="244">
        <f>ROUND(E139*N139,2)</f>
        <v>0.06</v>
      </c>
      <c r="P139" s="244">
        <v>0</v>
      </c>
      <c r="Q139" s="244">
        <f>ROUND(E139*P139,2)</f>
        <v>0</v>
      </c>
      <c r="R139" s="244" t="s">
        <v>123</v>
      </c>
      <c r="S139" s="244" t="s">
        <v>116</v>
      </c>
      <c r="T139" s="245" t="s">
        <v>116</v>
      </c>
      <c r="U139" s="226">
        <v>0</v>
      </c>
      <c r="V139" s="226">
        <f>ROUND(E139*U139,2)</f>
        <v>0</v>
      </c>
      <c r="W139" s="226"/>
      <c r="X139" s="226" t="s">
        <v>124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125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22"/>
      <c r="B140" s="223"/>
      <c r="C140" s="262" t="s">
        <v>279</v>
      </c>
      <c r="D140" s="228"/>
      <c r="E140" s="229">
        <v>22</v>
      </c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120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ht="22.5" outlineLevel="1" x14ac:dyDescent="0.2">
      <c r="A141" s="239">
        <v>38</v>
      </c>
      <c r="B141" s="240" t="s">
        <v>280</v>
      </c>
      <c r="C141" s="261" t="s">
        <v>281</v>
      </c>
      <c r="D141" s="241" t="s">
        <v>133</v>
      </c>
      <c r="E141" s="242">
        <v>0.58725000000000005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15</v>
      </c>
      <c r="M141" s="244">
        <f>G141*(1+L141/100)</f>
        <v>0</v>
      </c>
      <c r="N141" s="244">
        <v>1</v>
      </c>
      <c r="O141" s="244">
        <f>ROUND(E141*N141,2)</f>
        <v>0.59</v>
      </c>
      <c r="P141" s="244">
        <v>0</v>
      </c>
      <c r="Q141" s="244">
        <f>ROUND(E141*P141,2)</f>
        <v>0</v>
      </c>
      <c r="R141" s="244" t="s">
        <v>123</v>
      </c>
      <c r="S141" s="244" t="s">
        <v>116</v>
      </c>
      <c r="T141" s="245" t="s">
        <v>116</v>
      </c>
      <c r="U141" s="226">
        <v>0</v>
      </c>
      <c r="V141" s="226">
        <f>ROUND(E141*U141,2)</f>
        <v>0</v>
      </c>
      <c r="W141" s="226"/>
      <c r="X141" s="226" t="s">
        <v>124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125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62" t="s">
        <v>282</v>
      </c>
      <c r="D142" s="228"/>
      <c r="E142" s="229">
        <v>0.58725000000000005</v>
      </c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120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22.5" outlineLevel="1" x14ac:dyDescent="0.2">
      <c r="A143" s="239">
        <v>39</v>
      </c>
      <c r="B143" s="240" t="s">
        <v>283</v>
      </c>
      <c r="C143" s="261" t="s">
        <v>284</v>
      </c>
      <c r="D143" s="241" t="s">
        <v>133</v>
      </c>
      <c r="E143" s="242">
        <v>0.12690000000000001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15</v>
      </c>
      <c r="M143" s="244">
        <f>G143*(1+L143/100)</f>
        <v>0</v>
      </c>
      <c r="N143" s="244">
        <v>1</v>
      </c>
      <c r="O143" s="244">
        <f>ROUND(E143*N143,2)</f>
        <v>0.13</v>
      </c>
      <c r="P143" s="244">
        <v>0</v>
      </c>
      <c r="Q143" s="244">
        <f>ROUND(E143*P143,2)</f>
        <v>0</v>
      </c>
      <c r="R143" s="244" t="s">
        <v>123</v>
      </c>
      <c r="S143" s="244" t="s">
        <v>116</v>
      </c>
      <c r="T143" s="245" t="s">
        <v>116</v>
      </c>
      <c r="U143" s="226">
        <v>0</v>
      </c>
      <c r="V143" s="226">
        <f>ROUND(E143*U143,2)</f>
        <v>0</v>
      </c>
      <c r="W143" s="226"/>
      <c r="X143" s="226" t="s">
        <v>124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125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62" t="s">
        <v>285</v>
      </c>
      <c r="D144" s="228"/>
      <c r="E144" s="229">
        <v>0.12690000000000001</v>
      </c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120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ht="22.5" outlineLevel="1" x14ac:dyDescent="0.2">
      <c r="A145" s="239">
        <v>40</v>
      </c>
      <c r="B145" s="240" t="s">
        <v>286</v>
      </c>
      <c r="C145" s="261" t="s">
        <v>287</v>
      </c>
      <c r="D145" s="241" t="s">
        <v>133</v>
      </c>
      <c r="E145" s="242">
        <v>0.39674999999999999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15</v>
      </c>
      <c r="M145" s="244">
        <f>G145*(1+L145/100)</f>
        <v>0</v>
      </c>
      <c r="N145" s="244">
        <v>1</v>
      </c>
      <c r="O145" s="244">
        <f>ROUND(E145*N145,2)</f>
        <v>0.4</v>
      </c>
      <c r="P145" s="244">
        <v>0</v>
      </c>
      <c r="Q145" s="244">
        <f>ROUND(E145*P145,2)</f>
        <v>0</v>
      </c>
      <c r="R145" s="244" t="s">
        <v>123</v>
      </c>
      <c r="S145" s="244" t="s">
        <v>116</v>
      </c>
      <c r="T145" s="245" t="s">
        <v>116</v>
      </c>
      <c r="U145" s="226">
        <v>0</v>
      </c>
      <c r="V145" s="226">
        <f>ROUND(E145*U145,2)</f>
        <v>0</v>
      </c>
      <c r="W145" s="226"/>
      <c r="X145" s="226" t="s">
        <v>124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125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22"/>
      <c r="B146" s="223"/>
      <c r="C146" s="262" t="s">
        <v>288</v>
      </c>
      <c r="D146" s="228"/>
      <c r="E146" s="229">
        <v>0.39674999999999999</v>
      </c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120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39">
        <v>41</v>
      </c>
      <c r="B147" s="240" t="s">
        <v>289</v>
      </c>
      <c r="C147" s="261" t="s">
        <v>290</v>
      </c>
      <c r="D147" s="241" t="s">
        <v>133</v>
      </c>
      <c r="E147" s="242">
        <v>0.26950000000000002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15</v>
      </c>
      <c r="M147" s="244">
        <f>G147*(1+L147/100)</f>
        <v>0</v>
      </c>
      <c r="N147" s="244">
        <v>1</v>
      </c>
      <c r="O147" s="244">
        <f>ROUND(E147*N147,2)</f>
        <v>0.27</v>
      </c>
      <c r="P147" s="244">
        <v>0</v>
      </c>
      <c r="Q147" s="244">
        <f>ROUND(E147*P147,2)</f>
        <v>0</v>
      </c>
      <c r="R147" s="244" t="s">
        <v>123</v>
      </c>
      <c r="S147" s="244" t="s">
        <v>116</v>
      </c>
      <c r="T147" s="245" t="s">
        <v>116</v>
      </c>
      <c r="U147" s="226">
        <v>0</v>
      </c>
      <c r="V147" s="226">
        <f>ROUND(E147*U147,2)</f>
        <v>0</v>
      </c>
      <c r="W147" s="226"/>
      <c r="X147" s="226" t="s">
        <v>124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125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22"/>
      <c r="B148" s="223"/>
      <c r="C148" s="262" t="s">
        <v>291</v>
      </c>
      <c r="D148" s="228"/>
      <c r="E148" s="229">
        <v>0.26950000000000002</v>
      </c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120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>
        <v>42</v>
      </c>
      <c r="B149" s="223" t="s">
        <v>292</v>
      </c>
      <c r="C149" s="264" t="s">
        <v>293</v>
      </c>
      <c r="D149" s="224" t="s">
        <v>0</v>
      </c>
      <c r="E149" s="247"/>
      <c r="F149" s="227"/>
      <c r="G149" s="226">
        <f>ROUND(E149*F149,2)</f>
        <v>0</v>
      </c>
      <c r="H149" s="227"/>
      <c r="I149" s="226">
        <f>ROUND(E149*H149,2)</f>
        <v>0</v>
      </c>
      <c r="J149" s="227"/>
      <c r="K149" s="226">
        <f>ROUND(E149*J149,2)</f>
        <v>0</v>
      </c>
      <c r="L149" s="226">
        <v>15</v>
      </c>
      <c r="M149" s="226">
        <f>G149*(1+L149/100)</f>
        <v>0</v>
      </c>
      <c r="N149" s="226">
        <v>0</v>
      </c>
      <c r="O149" s="226">
        <f>ROUND(E149*N149,2)</f>
        <v>0</v>
      </c>
      <c r="P149" s="226">
        <v>0</v>
      </c>
      <c r="Q149" s="226">
        <f>ROUND(E149*P149,2)</f>
        <v>0</v>
      </c>
      <c r="R149" s="226" t="s">
        <v>257</v>
      </c>
      <c r="S149" s="226" t="s">
        <v>116</v>
      </c>
      <c r="T149" s="226" t="s">
        <v>116</v>
      </c>
      <c r="U149" s="226">
        <v>0</v>
      </c>
      <c r="V149" s="226">
        <f>ROUND(E149*U149,2)</f>
        <v>0</v>
      </c>
      <c r="W149" s="226"/>
      <c r="X149" s="226" t="s">
        <v>135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136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65" t="s">
        <v>181</v>
      </c>
      <c r="D150" s="248"/>
      <c r="E150" s="248"/>
      <c r="F150" s="248"/>
      <c r="G150" s="248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138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x14ac:dyDescent="0.2">
      <c r="A151" s="233" t="s">
        <v>110</v>
      </c>
      <c r="B151" s="234" t="s">
        <v>77</v>
      </c>
      <c r="C151" s="260" t="s">
        <v>78</v>
      </c>
      <c r="D151" s="235"/>
      <c r="E151" s="236"/>
      <c r="F151" s="237"/>
      <c r="G151" s="237">
        <f>SUMIF(AG152:AG158,"&lt;&gt;NOR",G152:G158)</f>
        <v>0</v>
      </c>
      <c r="H151" s="237"/>
      <c r="I151" s="237">
        <f>SUM(I152:I158)</f>
        <v>0</v>
      </c>
      <c r="J151" s="237"/>
      <c r="K151" s="237">
        <f>SUM(K152:K158)</f>
        <v>0</v>
      </c>
      <c r="L151" s="237"/>
      <c r="M151" s="237">
        <f>SUM(M152:M158)</f>
        <v>0</v>
      </c>
      <c r="N151" s="237"/>
      <c r="O151" s="237">
        <f>SUM(O152:O158)</f>
        <v>0.01</v>
      </c>
      <c r="P151" s="237"/>
      <c r="Q151" s="237">
        <f>SUM(Q152:Q158)</f>
        <v>0</v>
      </c>
      <c r="R151" s="237"/>
      <c r="S151" s="237"/>
      <c r="T151" s="238"/>
      <c r="U151" s="232"/>
      <c r="V151" s="232">
        <f>SUM(V152:V158)</f>
        <v>21.68</v>
      </c>
      <c r="W151" s="232"/>
      <c r="X151" s="232"/>
      <c r="AG151" t="s">
        <v>111</v>
      </c>
    </row>
    <row r="152" spans="1:60" outlineLevel="1" x14ac:dyDescent="0.2">
      <c r="A152" s="239">
        <v>43</v>
      </c>
      <c r="B152" s="240" t="s">
        <v>294</v>
      </c>
      <c r="C152" s="261" t="s">
        <v>295</v>
      </c>
      <c r="D152" s="241" t="s">
        <v>114</v>
      </c>
      <c r="E152" s="242">
        <v>58.77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15</v>
      </c>
      <c r="M152" s="244">
        <f>G152*(1+L152/100)</f>
        <v>0</v>
      </c>
      <c r="N152" s="244">
        <v>8.0000000000000007E-5</v>
      </c>
      <c r="O152" s="244">
        <f>ROUND(E152*N152,2)</f>
        <v>0</v>
      </c>
      <c r="P152" s="244">
        <v>0</v>
      </c>
      <c r="Q152" s="244">
        <f>ROUND(E152*P152,2)</f>
        <v>0</v>
      </c>
      <c r="R152" s="244" t="s">
        <v>296</v>
      </c>
      <c r="S152" s="244" t="s">
        <v>116</v>
      </c>
      <c r="T152" s="245" t="s">
        <v>116</v>
      </c>
      <c r="U152" s="226">
        <v>0.3</v>
      </c>
      <c r="V152" s="226">
        <f>ROUND(E152*U152,2)</f>
        <v>17.63</v>
      </c>
      <c r="W152" s="226"/>
      <c r="X152" s="226" t="s">
        <v>117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118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62" t="s">
        <v>250</v>
      </c>
      <c r="D153" s="228"/>
      <c r="E153" s="229">
        <v>58.77</v>
      </c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120</v>
      </c>
      <c r="AH153" s="215">
        <v>5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ht="22.5" outlineLevel="1" x14ac:dyDescent="0.2">
      <c r="A154" s="239">
        <v>44</v>
      </c>
      <c r="B154" s="240" t="s">
        <v>297</v>
      </c>
      <c r="C154" s="261" t="s">
        <v>298</v>
      </c>
      <c r="D154" s="241" t="s">
        <v>114</v>
      </c>
      <c r="E154" s="242">
        <v>47.06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15</v>
      </c>
      <c r="M154" s="244">
        <f>G154*(1+L154/100)</f>
        <v>0</v>
      </c>
      <c r="N154" s="244">
        <v>2.2000000000000001E-4</v>
      </c>
      <c r="O154" s="244">
        <f>ROUND(E154*N154,2)</f>
        <v>0.01</v>
      </c>
      <c r="P154" s="244">
        <v>0</v>
      </c>
      <c r="Q154" s="244">
        <f>ROUND(E154*P154,2)</f>
        <v>0</v>
      </c>
      <c r="R154" s="244" t="s">
        <v>296</v>
      </c>
      <c r="S154" s="244" t="s">
        <v>116</v>
      </c>
      <c r="T154" s="245" t="s">
        <v>116</v>
      </c>
      <c r="U154" s="226">
        <v>8.5999999999999993E-2</v>
      </c>
      <c r="V154" s="226">
        <f>ROUND(E154*U154,2)</f>
        <v>4.05</v>
      </c>
      <c r="W154" s="226"/>
      <c r="X154" s="226" t="s">
        <v>117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118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63" t="s">
        <v>299</v>
      </c>
      <c r="D155" s="246"/>
      <c r="E155" s="246"/>
      <c r="F155" s="246"/>
      <c r="G155" s="24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138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62" t="s">
        <v>300</v>
      </c>
      <c r="D156" s="228"/>
      <c r="E156" s="229">
        <v>29.952000000000002</v>
      </c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120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22"/>
      <c r="B157" s="223"/>
      <c r="C157" s="262" t="s">
        <v>301</v>
      </c>
      <c r="D157" s="228"/>
      <c r="E157" s="229">
        <v>7.1760000000000002</v>
      </c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120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22"/>
      <c r="B158" s="223"/>
      <c r="C158" s="262" t="s">
        <v>302</v>
      </c>
      <c r="D158" s="228"/>
      <c r="E158" s="229">
        <v>9.9320000000000004</v>
      </c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120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x14ac:dyDescent="0.2">
      <c r="A159" s="233" t="s">
        <v>110</v>
      </c>
      <c r="B159" s="234" t="s">
        <v>79</v>
      </c>
      <c r="C159" s="260" t="s">
        <v>80</v>
      </c>
      <c r="D159" s="235"/>
      <c r="E159" s="236"/>
      <c r="F159" s="237"/>
      <c r="G159" s="237">
        <f>SUMIF(AG160:AG165,"&lt;&gt;NOR",G160:G165)</f>
        <v>0</v>
      </c>
      <c r="H159" s="237"/>
      <c r="I159" s="237">
        <f>SUM(I160:I165)</f>
        <v>0</v>
      </c>
      <c r="J159" s="237"/>
      <c r="K159" s="237">
        <f>SUM(K160:K165)</f>
        <v>0</v>
      </c>
      <c r="L159" s="237"/>
      <c r="M159" s="237">
        <f>SUM(M160:M165)</f>
        <v>0</v>
      </c>
      <c r="N159" s="237"/>
      <c r="O159" s="237">
        <f>SUM(O160:O165)</f>
        <v>0</v>
      </c>
      <c r="P159" s="237"/>
      <c r="Q159" s="237">
        <f>SUM(Q160:Q165)</f>
        <v>0</v>
      </c>
      <c r="R159" s="237"/>
      <c r="S159" s="237"/>
      <c r="T159" s="238"/>
      <c r="U159" s="232"/>
      <c r="V159" s="232">
        <f>SUM(V160:V165)</f>
        <v>9.42</v>
      </c>
      <c r="W159" s="232"/>
      <c r="X159" s="232"/>
      <c r="AG159" t="s">
        <v>111</v>
      </c>
    </row>
    <row r="160" spans="1:60" ht="22.5" outlineLevel="1" x14ac:dyDescent="0.2">
      <c r="A160" s="252">
        <v>45</v>
      </c>
      <c r="B160" s="253" t="s">
        <v>303</v>
      </c>
      <c r="C160" s="269" t="s">
        <v>304</v>
      </c>
      <c r="D160" s="254" t="s">
        <v>133</v>
      </c>
      <c r="E160" s="255">
        <v>3.4496899999999999</v>
      </c>
      <c r="F160" s="256"/>
      <c r="G160" s="257">
        <f>ROUND(E160*F160,2)</f>
        <v>0</v>
      </c>
      <c r="H160" s="256"/>
      <c r="I160" s="257">
        <f>ROUND(E160*H160,2)</f>
        <v>0</v>
      </c>
      <c r="J160" s="256"/>
      <c r="K160" s="257">
        <f>ROUND(E160*J160,2)</f>
        <v>0</v>
      </c>
      <c r="L160" s="257">
        <v>15</v>
      </c>
      <c r="M160" s="257">
        <f>G160*(1+L160/100)</f>
        <v>0</v>
      </c>
      <c r="N160" s="257">
        <v>0</v>
      </c>
      <c r="O160" s="257">
        <f>ROUND(E160*N160,2)</f>
        <v>0</v>
      </c>
      <c r="P160" s="257">
        <v>0</v>
      </c>
      <c r="Q160" s="257">
        <f>ROUND(E160*P160,2)</f>
        <v>0</v>
      </c>
      <c r="R160" s="257" t="s">
        <v>305</v>
      </c>
      <c r="S160" s="257" t="s">
        <v>116</v>
      </c>
      <c r="T160" s="258" t="s">
        <v>116</v>
      </c>
      <c r="U160" s="226">
        <v>0.93300000000000005</v>
      </c>
      <c r="V160" s="226">
        <f>ROUND(E160*U160,2)</f>
        <v>3.22</v>
      </c>
      <c r="W160" s="226"/>
      <c r="X160" s="226" t="s">
        <v>306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307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52">
        <v>46</v>
      </c>
      <c r="B161" s="253" t="s">
        <v>308</v>
      </c>
      <c r="C161" s="269" t="s">
        <v>309</v>
      </c>
      <c r="D161" s="254" t="s">
        <v>133</v>
      </c>
      <c r="E161" s="255">
        <v>6.8993799999999998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15</v>
      </c>
      <c r="M161" s="257">
        <f>G161*(1+L161/100)</f>
        <v>0</v>
      </c>
      <c r="N161" s="257">
        <v>0</v>
      </c>
      <c r="O161" s="257">
        <f>ROUND(E161*N161,2)</f>
        <v>0</v>
      </c>
      <c r="P161" s="257">
        <v>0</v>
      </c>
      <c r="Q161" s="257">
        <f>ROUND(E161*P161,2)</f>
        <v>0</v>
      </c>
      <c r="R161" s="257" t="s">
        <v>305</v>
      </c>
      <c r="S161" s="257" t="s">
        <v>116</v>
      </c>
      <c r="T161" s="258" t="s">
        <v>116</v>
      </c>
      <c r="U161" s="226">
        <v>0.65300000000000002</v>
      </c>
      <c r="V161" s="226">
        <f>ROUND(E161*U161,2)</f>
        <v>4.51</v>
      </c>
      <c r="W161" s="226"/>
      <c r="X161" s="226" t="s">
        <v>306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307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39">
        <v>47</v>
      </c>
      <c r="B162" s="240" t="s">
        <v>310</v>
      </c>
      <c r="C162" s="261" t="s">
        <v>311</v>
      </c>
      <c r="D162" s="241" t="s">
        <v>133</v>
      </c>
      <c r="E162" s="242">
        <v>3.4496899999999999</v>
      </c>
      <c r="F162" s="243"/>
      <c r="G162" s="244">
        <f>ROUND(E162*F162,2)</f>
        <v>0</v>
      </c>
      <c r="H162" s="243"/>
      <c r="I162" s="244">
        <f>ROUND(E162*H162,2)</f>
        <v>0</v>
      </c>
      <c r="J162" s="243"/>
      <c r="K162" s="244">
        <f>ROUND(E162*J162,2)</f>
        <v>0</v>
      </c>
      <c r="L162" s="244">
        <v>15</v>
      </c>
      <c r="M162" s="244">
        <f>G162*(1+L162/100)</f>
        <v>0</v>
      </c>
      <c r="N162" s="244">
        <v>0</v>
      </c>
      <c r="O162" s="244">
        <f>ROUND(E162*N162,2)</f>
        <v>0</v>
      </c>
      <c r="P162" s="244">
        <v>0</v>
      </c>
      <c r="Q162" s="244">
        <f>ROUND(E162*P162,2)</f>
        <v>0</v>
      </c>
      <c r="R162" s="244" t="s">
        <v>305</v>
      </c>
      <c r="S162" s="244" t="s">
        <v>116</v>
      </c>
      <c r="T162" s="245" t="s">
        <v>116</v>
      </c>
      <c r="U162" s="226">
        <v>0.49</v>
      </c>
      <c r="V162" s="226">
        <f>ROUND(E162*U162,2)</f>
        <v>1.69</v>
      </c>
      <c r="W162" s="226"/>
      <c r="X162" s="226" t="s">
        <v>306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307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22"/>
      <c r="B163" s="223"/>
      <c r="C163" s="266" t="s">
        <v>312</v>
      </c>
      <c r="D163" s="249"/>
      <c r="E163" s="249"/>
      <c r="F163" s="249"/>
      <c r="G163" s="249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153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52">
        <v>48</v>
      </c>
      <c r="B164" s="253" t="s">
        <v>313</v>
      </c>
      <c r="C164" s="269" t="s">
        <v>314</v>
      </c>
      <c r="D164" s="254" t="s">
        <v>133</v>
      </c>
      <c r="E164" s="255">
        <v>48.295639999999999</v>
      </c>
      <c r="F164" s="256"/>
      <c r="G164" s="257">
        <f>ROUND(E164*F164,2)</f>
        <v>0</v>
      </c>
      <c r="H164" s="256"/>
      <c r="I164" s="257">
        <f>ROUND(E164*H164,2)</f>
        <v>0</v>
      </c>
      <c r="J164" s="256"/>
      <c r="K164" s="257">
        <f>ROUND(E164*J164,2)</f>
        <v>0</v>
      </c>
      <c r="L164" s="257">
        <v>15</v>
      </c>
      <c r="M164" s="257">
        <f>G164*(1+L164/100)</f>
        <v>0</v>
      </c>
      <c r="N164" s="257">
        <v>0</v>
      </c>
      <c r="O164" s="257">
        <f>ROUND(E164*N164,2)</f>
        <v>0</v>
      </c>
      <c r="P164" s="257">
        <v>0</v>
      </c>
      <c r="Q164" s="257">
        <f>ROUND(E164*P164,2)</f>
        <v>0</v>
      </c>
      <c r="R164" s="257" t="s">
        <v>305</v>
      </c>
      <c r="S164" s="257" t="s">
        <v>116</v>
      </c>
      <c r="T164" s="258" t="s">
        <v>116</v>
      </c>
      <c r="U164" s="226">
        <v>0</v>
      </c>
      <c r="V164" s="226">
        <f>ROUND(E164*U164,2)</f>
        <v>0</v>
      </c>
      <c r="W164" s="226"/>
      <c r="X164" s="226" t="s">
        <v>306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307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52">
        <v>49</v>
      </c>
      <c r="B165" s="253" t="s">
        <v>315</v>
      </c>
      <c r="C165" s="269" t="s">
        <v>316</v>
      </c>
      <c r="D165" s="254" t="s">
        <v>133</v>
      </c>
      <c r="E165" s="255">
        <v>3.4496899999999999</v>
      </c>
      <c r="F165" s="256"/>
      <c r="G165" s="257">
        <f>ROUND(E165*F165,2)</f>
        <v>0</v>
      </c>
      <c r="H165" s="256"/>
      <c r="I165" s="257">
        <f>ROUND(E165*H165,2)</f>
        <v>0</v>
      </c>
      <c r="J165" s="256"/>
      <c r="K165" s="257">
        <f>ROUND(E165*J165,2)</f>
        <v>0</v>
      </c>
      <c r="L165" s="257">
        <v>15</v>
      </c>
      <c r="M165" s="257">
        <f>G165*(1+L165/100)</f>
        <v>0</v>
      </c>
      <c r="N165" s="257">
        <v>0</v>
      </c>
      <c r="O165" s="257">
        <f>ROUND(E165*N165,2)</f>
        <v>0</v>
      </c>
      <c r="P165" s="257">
        <v>0</v>
      </c>
      <c r="Q165" s="257">
        <f>ROUND(E165*P165,2)</f>
        <v>0</v>
      </c>
      <c r="R165" s="257"/>
      <c r="S165" s="257" t="s">
        <v>317</v>
      </c>
      <c r="T165" s="258" t="s">
        <v>318</v>
      </c>
      <c r="U165" s="226">
        <v>0</v>
      </c>
      <c r="V165" s="226">
        <f>ROUND(E165*U165,2)</f>
        <v>0</v>
      </c>
      <c r="W165" s="226"/>
      <c r="X165" s="226" t="s">
        <v>306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307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x14ac:dyDescent="0.2">
      <c r="A166" s="233" t="s">
        <v>110</v>
      </c>
      <c r="B166" s="234" t="s">
        <v>82</v>
      </c>
      <c r="C166" s="260" t="s">
        <v>27</v>
      </c>
      <c r="D166" s="235"/>
      <c r="E166" s="236"/>
      <c r="F166" s="237"/>
      <c r="G166" s="237">
        <f>SUMIF(AG167:AG170,"&lt;&gt;NOR",G167:G170)</f>
        <v>0</v>
      </c>
      <c r="H166" s="237"/>
      <c r="I166" s="237">
        <f>SUM(I167:I170)</f>
        <v>0</v>
      </c>
      <c r="J166" s="237"/>
      <c r="K166" s="237">
        <f>SUM(K167:K170)</f>
        <v>0</v>
      </c>
      <c r="L166" s="237"/>
      <c r="M166" s="237">
        <f>SUM(M167:M170)</f>
        <v>0</v>
      </c>
      <c r="N166" s="237"/>
      <c r="O166" s="237">
        <f>SUM(O167:O170)</f>
        <v>0</v>
      </c>
      <c r="P166" s="237"/>
      <c r="Q166" s="237">
        <f>SUM(Q167:Q170)</f>
        <v>0</v>
      </c>
      <c r="R166" s="237"/>
      <c r="S166" s="237"/>
      <c r="T166" s="238"/>
      <c r="U166" s="232"/>
      <c r="V166" s="232">
        <f>SUM(V167:V170)</f>
        <v>0</v>
      </c>
      <c r="W166" s="232"/>
      <c r="X166" s="232"/>
      <c r="AG166" t="s">
        <v>111</v>
      </c>
    </row>
    <row r="167" spans="1:60" outlineLevel="1" x14ac:dyDescent="0.2">
      <c r="A167" s="239">
        <v>50</v>
      </c>
      <c r="B167" s="240" t="s">
        <v>319</v>
      </c>
      <c r="C167" s="261" t="s">
        <v>320</v>
      </c>
      <c r="D167" s="241" t="s">
        <v>321</v>
      </c>
      <c r="E167" s="242">
        <v>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15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116</v>
      </c>
      <c r="T167" s="245" t="s">
        <v>322</v>
      </c>
      <c r="U167" s="226">
        <v>0</v>
      </c>
      <c r="V167" s="226">
        <f>ROUND(E167*U167,2)</f>
        <v>0</v>
      </c>
      <c r="W167" s="226"/>
      <c r="X167" s="226" t="s">
        <v>323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324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22"/>
      <c r="B168" s="223"/>
      <c r="C168" s="266" t="s">
        <v>325</v>
      </c>
      <c r="D168" s="249"/>
      <c r="E168" s="249"/>
      <c r="F168" s="249"/>
      <c r="G168" s="249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153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39">
        <v>51</v>
      </c>
      <c r="B169" s="240" t="s">
        <v>326</v>
      </c>
      <c r="C169" s="261" t="s">
        <v>327</v>
      </c>
      <c r="D169" s="241" t="s">
        <v>321</v>
      </c>
      <c r="E169" s="242">
        <v>1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15</v>
      </c>
      <c r="M169" s="244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116</v>
      </c>
      <c r="T169" s="245" t="s">
        <v>322</v>
      </c>
      <c r="U169" s="226">
        <v>0</v>
      </c>
      <c r="V169" s="226">
        <f>ROUND(E169*U169,2)</f>
        <v>0</v>
      </c>
      <c r="W169" s="226"/>
      <c r="X169" s="226" t="s">
        <v>323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328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22.5" outlineLevel="1" x14ac:dyDescent="0.2">
      <c r="A170" s="222"/>
      <c r="B170" s="223"/>
      <c r="C170" s="266" t="s">
        <v>329</v>
      </c>
      <c r="D170" s="249"/>
      <c r="E170" s="249"/>
      <c r="F170" s="249"/>
      <c r="G170" s="249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153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51" t="str">
        <f>C170</f>
        <v>Náklady na ztížené provádění stavebních prací v důsledku nepřerušeného provozu na staveništi nebo v případech nepřerušeného provozu v objektech v nichž se stavební práce provádí.</v>
      </c>
      <c r="BB170" s="215"/>
      <c r="BC170" s="215"/>
      <c r="BD170" s="215"/>
      <c r="BE170" s="215"/>
      <c r="BF170" s="215"/>
      <c r="BG170" s="215"/>
      <c r="BH170" s="215"/>
    </row>
    <row r="171" spans="1:60" x14ac:dyDescent="0.2">
      <c r="A171" s="233" t="s">
        <v>110</v>
      </c>
      <c r="B171" s="234" t="s">
        <v>83</v>
      </c>
      <c r="C171" s="260" t="s">
        <v>28</v>
      </c>
      <c r="D171" s="235"/>
      <c r="E171" s="236"/>
      <c r="F171" s="237"/>
      <c r="G171" s="237">
        <f>SUMIF(AG172:AG177,"&lt;&gt;NOR",G172:G177)</f>
        <v>0</v>
      </c>
      <c r="H171" s="237"/>
      <c r="I171" s="237">
        <f>SUM(I172:I177)</f>
        <v>0</v>
      </c>
      <c r="J171" s="237"/>
      <c r="K171" s="237">
        <f>SUM(K172:K177)</f>
        <v>0</v>
      </c>
      <c r="L171" s="237"/>
      <c r="M171" s="237">
        <f>SUM(M172:M177)</f>
        <v>0</v>
      </c>
      <c r="N171" s="237"/>
      <c r="O171" s="237">
        <f>SUM(O172:O177)</f>
        <v>0</v>
      </c>
      <c r="P171" s="237"/>
      <c r="Q171" s="237">
        <f>SUM(Q172:Q177)</f>
        <v>0</v>
      </c>
      <c r="R171" s="237"/>
      <c r="S171" s="237"/>
      <c r="T171" s="238"/>
      <c r="U171" s="232"/>
      <c r="V171" s="232">
        <f>SUM(V172:V177)</f>
        <v>0</v>
      </c>
      <c r="W171" s="232"/>
      <c r="X171" s="232"/>
      <c r="AG171" t="s">
        <v>111</v>
      </c>
    </row>
    <row r="172" spans="1:60" outlineLevel="1" x14ac:dyDescent="0.2">
      <c r="A172" s="239">
        <v>52</v>
      </c>
      <c r="B172" s="240" t="s">
        <v>330</v>
      </c>
      <c r="C172" s="261" t="s">
        <v>331</v>
      </c>
      <c r="D172" s="241" t="s">
        <v>321</v>
      </c>
      <c r="E172" s="242">
        <v>1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15</v>
      </c>
      <c r="M172" s="244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4"/>
      <c r="S172" s="244" t="s">
        <v>116</v>
      </c>
      <c r="T172" s="245" t="s">
        <v>322</v>
      </c>
      <c r="U172" s="226">
        <v>0</v>
      </c>
      <c r="V172" s="226">
        <f>ROUND(E172*U172,2)</f>
        <v>0</v>
      </c>
      <c r="W172" s="226"/>
      <c r="X172" s="226" t="s">
        <v>323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324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ht="22.5" outlineLevel="1" x14ac:dyDescent="0.2">
      <c r="A173" s="222"/>
      <c r="B173" s="223"/>
      <c r="C173" s="266" t="s">
        <v>332</v>
      </c>
      <c r="D173" s="249"/>
      <c r="E173" s="249"/>
      <c r="F173" s="249"/>
      <c r="G173" s="249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153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51" t="str">
        <f>C173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39">
        <v>53</v>
      </c>
      <c r="B174" s="240" t="s">
        <v>333</v>
      </c>
      <c r="C174" s="261" t="s">
        <v>334</v>
      </c>
      <c r="D174" s="241" t="s">
        <v>321</v>
      </c>
      <c r="E174" s="242">
        <v>1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15</v>
      </c>
      <c r="M174" s="244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4"/>
      <c r="S174" s="244" t="s">
        <v>116</v>
      </c>
      <c r="T174" s="245" t="s">
        <v>322</v>
      </c>
      <c r="U174" s="226">
        <v>0</v>
      </c>
      <c r="V174" s="226">
        <f>ROUND(E174*U174,2)</f>
        <v>0</v>
      </c>
      <c r="W174" s="226"/>
      <c r="X174" s="226" t="s">
        <v>323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324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ht="33.75" outlineLevel="1" x14ac:dyDescent="0.2">
      <c r="A175" s="222"/>
      <c r="B175" s="223"/>
      <c r="C175" s="266" t="s">
        <v>335</v>
      </c>
      <c r="D175" s="249"/>
      <c r="E175" s="249"/>
      <c r="F175" s="249"/>
      <c r="G175" s="249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153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51" t="str">
        <f>C175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39">
        <v>54</v>
      </c>
      <c r="B176" s="240" t="s">
        <v>336</v>
      </c>
      <c r="C176" s="261" t="s">
        <v>337</v>
      </c>
      <c r="D176" s="241" t="s">
        <v>321</v>
      </c>
      <c r="E176" s="242">
        <v>1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15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116</v>
      </c>
      <c r="T176" s="245" t="s">
        <v>322</v>
      </c>
      <c r="U176" s="226">
        <v>0</v>
      </c>
      <c r="V176" s="226">
        <f>ROUND(E176*U176,2)</f>
        <v>0</v>
      </c>
      <c r="W176" s="226"/>
      <c r="X176" s="226" t="s">
        <v>323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324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66" t="s">
        <v>338</v>
      </c>
      <c r="D177" s="249"/>
      <c r="E177" s="249"/>
      <c r="F177" s="249"/>
      <c r="G177" s="249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153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51" t="str">
        <f>C177</f>
        <v>Náklady na vyhotovení dokumentace skutečného provedení stavby a její předání objednateli v požadované formě a požadovaném počtu.</v>
      </c>
      <c r="BB177" s="215"/>
      <c r="BC177" s="215"/>
      <c r="BD177" s="215"/>
      <c r="BE177" s="215"/>
      <c r="BF177" s="215"/>
      <c r="BG177" s="215"/>
      <c r="BH177" s="215"/>
    </row>
    <row r="178" spans="1:60" x14ac:dyDescent="0.2">
      <c r="A178" s="3"/>
      <c r="B178" s="4"/>
      <c r="C178" s="270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v>15</v>
      </c>
      <c r="AF178">
        <v>21</v>
      </c>
      <c r="AG178" t="s">
        <v>97</v>
      </c>
    </row>
    <row r="179" spans="1:60" x14ac:dyDescent="0.2">
      <c r="A179" s="218"/>
      <c r="B179" s="219" t="s">
        <v>29</v>
      </c>
      <c r="C179" s="271"/>
      <c r="D179" s="220"/>
      <c r="E179" s="221"/>
      <c r="F179" s="221"/>
      <c r="G179" s="259">
        <f>G8+G13+G16+G19+G26+G56+G62+G106+G112+G121+G151+G159+G166+G171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f>SUMIF(L7:L177,AE178,G7:G177)</f>
        <v>0</v>
      </c>
      <c r="AF179">
        <f>SUMIF(L7:L177,AF178,G7:G177)</f>
        <v>0</v>
      </c>
      <c r="AG179" t="s">
        <v>339</v>
      </c>
    </row>
    <row r="180" spans="1:60" x14ac:dyDescent="0.2">
      <c r="C180" s="272"/>
      <c r="D180" s="10"/>
      <c r="AG180" t="s">
        <v>340</v>
      </c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e8Yh84RgWAE0b54rLAgf7e8WAcWCL68Xhs+NG4kMu8kpYYk8+w2xBI0xyxmCIpnu2ftlFjhY6EhDelWYFmtWg==" saltValue="PgoJWakQ3ygNlhB0pNRXzA==" spinCount="100000" sheet="1"/>
  <mergeCells count="30">
    <mergeCell ref="C163:G163"/>
    <mergeCell ref="C168:G168"/>
    <mergeCell ref="C170:G170"/>
    <mergeCell ref="C173:G173"/>
    <mergeCell ref="C175:G175"/>
    <mergeCell ref="C177:G177"/>
    <mergeCell ref="C105:G105"/>
    <mergeCell ref="C111:G111"/>
    <mergeCell ref="C114:G114"/>
    <mergeCell ref="C120:G120"/>
    <mergeCell ref="C150:G150"/>
    <mergeCell ref="C155:G155"/>
    <mergeCell ref="C46:G46"/>
    <mergeCell ref="C49:G49"/>
    <mergeCell ref="C50:G50"/>
    <mergeCell ref="C55:G55"/>
    <mergeCell ref="C58:G58"/>
    <mergeCell ref="C61:G61"/>
    <mergeCell ref="C28:G28"/>
    <mergeCell ref="C34:G34"/>
    <mergeCell ref="C35:G35"/>
    <mergeCell ref="C39:G39"/>
    <mergeCell ref="C40:G40"/>
    <mergeCell ref="C45:G45"/>
    <mergeCell ref="A1:G1"/>
    <mergeCell ref="C2:G2"/>
    <mergeCell ref="C3:G3"/>
    <mergeCell ref="C4:G4"/>
    <mergeCell ref="C18:G18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Projektum</dc:creator>
  <cp:lastModifiedBy>Projektum</cp:lastModifiedBy>
  <cp:lastPrinted>2019-03-19T12:27:02Z</cp:lastPrinted>
  <dcterms:created xsi:type="dcterms:W3CDTF">2009-04-08T07:15:50Z</dcterms:created>
  <dcterms:modified xsi:type="dcterms:W3CDTF">2021-03-11T10:29:09Z</dcterms:modified>
</cp:coreProperties>
</file>