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Zakázky - aktuální\Z21-014 Nemocnice Břeclav ZTI (Mikulica)\Z21-014-01 pavilon B - ZTI (2022)\Z21-014-01 DIGITAL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Pol'!$A$1:$U$197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87" i="12" l="1"/>
  <c r="F39" i="1" s="1"/>
  <c r="BA142" i="12"/>
  <c r="BA140" i="12"/>
  <c r="BA135" i="12"/>
  <c r="BA125" i="12"/>
  <c r="BA123" i="12"/>
  <c r="BA118" i="12"/>
  <c r="BA108" i="12"/>
  <c r="BA100" i="12"/>
  <c r="BA98" i="12"/>
  <c r="BA96" i="12"/>
  <c r="BA94" i="12"/>
  <c r="BA92" i="12"/>
  <c r="BA90" i="12"/>
  <c r="BA88" i="12"/>
  <c r="BA86" i="12"/>
  <c r="BA84" i="12"/>
  <c r="BA78" i="12"/>
  <c r="BA71" i="12"/>
  <c r="BA68" i="12"/>
  <c r="BA65" i="12"/>
  <c r="BA62" i="12"/>
  <c r="BA10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/>
  <c r="M12" i="12" s="1"/>
  <c r="I12" i="12"/>
  <c r="I11" i="12" s="1"/>
  <c r="K12" i="12"/>
  <c r="O12" i="12"/>
  <c r="Q12" i="12"/>
  <c r="Q11" i="12" s="1"/>
  <c r="U12" i="12"/>
  <c r="U11" i="12" s="1"/>
  <c r="F14" i="12"/>
  <c r="G14" i="12" s="1"/>
  <c r="M14" i="12" s="1"/>
  <c r="I14" i="12"/>
  <c r="K14" i="12"/>
  <c r="O14" i="12"/>
  <c r="Q14" i="12"/>
  <c r="U14" i="12"/>
  <c r="F16" i="12"/>
  <c r="G16" i="12" s="1"/>
  <c r="M16" i="12" s="1"/>
  <c r="I16" i="12"/>
  <c r="K16" i="12"/>
  <c r="K15" i="12" s="1"/>
  <c r="O16" i="12"/>
  <c r="O15" i="12" s="1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20" i="12"/>
  <c r="G20" i="12" s="1"/>
  <c r="M20" i="12" s="1"/>
  <c r="I20" i="12"/>
  <c r="K20" i="12"/>
  <c r="O20" i="12"/>
  <c r="Q20" i="12"/>
  <c r="U20" i="12"/>
  <c r="F22" i="12"/>
  <c r="G22" i="12" s="1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4" i="12"/>
  <c r="G24" i="12"/>
  <c r="M24" i="12" s="1"/>
  <c r="I24" i="12"/>
  <c r="K24" i="12"/>
  <c r="O24" i="12"/>
  <c r="Q24" i="12"/>
  <c r="U24" i="12"/>
  <c r="F25" i="12"/>
  <c r="G25" i="12"/>
  <c r="M25" i="12" s="1"/>
  <c r="I25" i="12"/>
  <c r="K25" i="12"/>
  <c r="O25" i="12"/>
  <c r="Q25" i="12"/>
  <c r="U25" i="12"/>
  <c r="F27" i="12"/>
  <c r="G27" i="12" s="1"/>
  <c r="M27" i="12" s="1"/>
  <c r="I27" i="12"/>
  <c r="K27" i="12"/>
  <c r="O27" i="12"/>
  <c r="Q27" i="12"/>
  <c r="U27" i="12"/>
  <c r="F29" i="12"/>
  <c r="G29" i="12"/>
  <c r="M29" i="12" s="1"/>
  <c r="I29" i="12"/>
  <c r="K29" i="12"/>
  <c r="O29" i="12"/>
  <c r="Q29" i="12"/>
  <c r="U29" i="12"/>
  <c r="F30" i="12"/>
  <c r="G30" i="12"/>
  <c r="M30" i="12" s="1"/>
  <c r="I30" i="12"/>
  <c r="K30" i="12"/>
  <c r="O30" i="12"/>
  <c r="Q30" i="12"/>
  <c r="U30" i="12"/>
  <c r="F32" i="12"/>
  <c r="G32" i="12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5" i="12"/>
  <c r="G35" i="12"/>
  <c r="I35" i="12"/>
  <c r="K35" i="12"/>
  <c r="O35" i="12"/>
  <c r="Q35" i="12"/>
  <c r="U35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2" i="12"/>
  <c r="G42" i="12"/>
  <c r="M42" i="12" s="1"/>
  <c r="I42" i="12"/>
  <c r="K42" i="12"/>
  <c r="O42" i="12"/>
  <c r="Q42" i="12"/>
  <c r="U42" i="12"/>
  <c r="F44" i="12"/>
  <c r="G44" i="12" s="1"/>
  <c r="M44" i="12" s="1"/>
  <c r="I44" i="12"/>
  <c r="K44" i="12"/>
  <c r="O44" i="12"/>
  <c r="Q44" i="12"/>
  <c r="U44" i="12"/>
  <c r="F46" i="12"/>
  <c r="G46" i="12" s="1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1" i="12"/>
  <c r="G51" i="12" s="1"/>
  <c r="M51" i="12" s="1"/>
  <c r="I51" i="12"/>
  <c r="K51" i="12"/>
  <c r="O51" i="12"/>
  <c r="Q51" i="12"/>
  <c r="U51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6" i="12"/>
  <c r="G56" i="12" s="1"/>
  <c r="I56" i="12"/>
  <c r="K56" i="12"/>
  <c r="O56" i="12"/>
  <c r="Q56" i="12"/>
  <c r="U56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4" i="12"/>
  <c r="G64" i="12" s="1"/>
  <c r="M64" i="12" s="1"/>
  <c r="I64" i="12"/>
  <c r="K64" i="12"/>
  <c r="O64" i="12"/>
  <c r="Q64" i="12"/>
  <c r="U64" i="12"/>
  <c r="F67" i="12"/>
  <c r="G67" i="12" s="1"/>
  <c r="M67" i="12" s="1"/>
  <c r="I67" i="12"/>
  <c r="K67" i="12"/>
  <c r="O67" i="12"/>
  <c r="Q67" i="12"/>
  <c r="U67" i="12"/>
  <c r="F70" i="12"/>
  <c r="G70" i="12" s="1"/>
  <c r="M70" i="12" s="1"/>
  <c r="I70" i="12"/>
  <c r="K70" i="12"/>
  <c r="O70" i="12"/>
  <c r="Q70" i="12"/>
  <c r="U70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80" i="12"/>
  <c r="G80" i="12" s="1"/>
  <c r="M80" i="12" s="1"/>
  <c r="I80" i="12"/>
  <c r="K80" i="12"/>
  <c r="O80" i="12"/>
  <c r="Q80" i="12"/>
  <c r="U80" i="12"/>
  <c r="F82" i="12"/>
  <c r="G82" i="12" s="1"/>
  <c r="M82" i="12" s="1"/>
  <c r="I82" i="12"/>
  <c r="K82" i="12"/>
  <c r="O82" i="12"/>
  <c r="Q82" i="12"/>
  <c r="U82" i="12"/>
  <c r="F83" i="12"/>
  <c r="G83" i="12" s="1"/>
  <c r="M83" i="12" s="1"/>
  <c r="I83" i="12"/>
  <c r="K83" i="12"/>
  <c r="O83" i="12"/>
  <c r="Q83" i="12"/>
  <c r="U83" i="12"/>
  <c r="F85" i="12"/>
  <c r="G85" i="12" s="1"/>
  <c r="M85" i="12" s="1"/>
  <c r="I85" i="12"/>
  <c r="K85" i="12"/>
  <c r="O85" i="12"/>
  <c r="Q85" i="12"/>
  <c r="U85" i="12"/>
  <c r="F87" i="12"/>
  <c r="G87" i="12" s="1"/>
  <c r="M87" i="12" s="1"/>
  <c r="I87" i="12"/>
  <c r="K87" i="12"/>
  <c r="O87" i="12"/>
  <c r="Q87" i="12"/>
  <c r="U87" i="12"/>
  <c r="F89" i="12"/>
  <c r="G89" i="12" s="1"/>
  <c r="M89" i="12" s="1"/>
  <c r="I89" i="12"/>
  <c r="K89" i="12"/>
  <c r="O89" i="12"/>
  <c r="Q89" i="12"/>
  <c r="U89" i="12"/>
  <c r="F91" i="12"/>
  <c r="G91" i="12" s="1"/>
  <c r="M91" i="12" s="1"/>
  <c r="I91" i="12"/>
  <c r="K91" i="12"/>
  <c r="O91" i="12"/>
  <c r="Q91" i="12"/>
  <c r="U91" i="12"/>
  <c r="F93" i="12"/>
  <c r="G93" i="12" s="1"/>
  <c r="M93" i="12" s="1"/>
  <c r="I93" i="12"/>
  <c r="K93" i="12"/>
  <c r="O93" i="12"/>
  <c r="Q93" i="12"/>
  <c r="U93" i="12"/>
  <c r="F95" i="12"/>
  <c r="G95" i="12"/>
  <c r="M95" i="12" s="1"/>
  <c r="I95" i="12"/>
  <c r="K95" i="12"/>
  <c r="O95" i="12"/>
  <c r="Q95" i="12"/>
  <c r="U95" i="12"/>
  <c r="F97" i="12"/>
  <c r="G97" i="12"/>
  <c r="M97" i="12" s="1"/>
  <c r="I97" i="12"/>
  <c r="K97" i="12"/>
  <c r="O97" i="12"/>
  <c r="Q97" i="12"/>
  <c r="U97" i="12"/>
  <c r="F99" i="12"/>
  <c r="G99" i="12"/>
  <c r="M99" i="12" s="1"/>
  <c r="I99" i="12"/>
  <c r="K99" i="12"/>
  <c r="O99" i="12"/>
  <c r="Q99" i="12"/>
  <c r="U99" i="12"/>
  <c r="F101" i="12"/>
  <c r="G101" i="12" s="1"/>
  <c r="M101" i="12" s="1"/>
  <c r="I101" i="12"/>
  <c r="K101" i="12"/>
  <c r="O101" i="12"/>
  <c r="Q101" i="12"/>
  <c r="U101" i="12"/>
  <c r="F102" i="12"/>
  <c r="G102" i="12"/>
  <c r="M102" i="12" s="1"/>
  <c r="I102" i="12"/>
  <c r="K102" i="12"/>
  <c r="O102" i="12"/>
  <c r="Q102" i="12"/>
  <c r="U102" i="12"/>
  <c r="F103" i="12"/>
  <c r="G103" i="12"/>
  <c r="M103" i="12" s="1"/>
  <c r="I103" i="12"/>
  <c r="K103" i="12"/>
  <c r="O103" i="12"/>
  <c r="Q103" i="12"/>
  <c r="U103" i="12"/>
  <c r="F104" i="12"/>
  <c r="G104" i="12"/>
  <c r="M104" i="12" s="1"/>
  <c r="I104" i="12"/>
  <c r="K104" i="12"/>
  <c r="O104" i="12"/>
  <c r="Q104" i="12"/>
  <c r="U104" i="12"/>
  <c r="F105" i="12"/>
  <c r="G105" i="12" s="1"/>
  <c r="M105" i="12" s="1"/>
  <c r="I105" i="12"/>
  <c r="K105" i="12"/>
  <c r="O105" i="12"/>
  <c r="Q105" i="12"/>
  <c r="U105" i="12"/>
  <c r="F107" i="12"/>
  <c r="G107" i="12"/>
  <c r="M107" i="12" s="1"/>
  <c r="I107" i="12"/>
  <c r="K107" i="12"/>
  <c r="O107" i="12"/>
  <c r="Q107" i="12"/>
  <c r="U107" i="12"/>
  <c r="F109" i="12"/>
  <c r="G109" i="12"/>
  <c r="M109" i="12" s="1"/>
  <c r="I109" i="12"/>
  <c r="K109" i="12"/>
  <c r="O109" i="12"/>
  <c r="Q109" i="12"/>
  <c r="U109" i="12"/>
  <c r="F110" i="12"/>
  <c r="G110" i="12"/>
  <c r="M110" i="12" s="1"/>
  <c r="I110" i="12"/>
  <c r="K110" i="12"/>
  <c r="O110" i="12"/>
  <c r="Q110" i="12"/>
  <c r="U110" i="12"/>
  <c r="F111" i="12"/>
  <c r="G111" i="12" s="1"/>
  <c r="M111" i="12" s="1"/>
  <c r="I111" i="12"/>
  <c r="K111" i="12"/>
  <c r="O111" i="12"/>
  <c r="Q111" i="12"/>
  <c r="U111" i="12"/>
  <c r="F113" i="12"/>
  <c r="G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6" i="12"/>
  <c r="G116" i="12" s="1"/>
  <c r="M116" i="12" s="1"/>
  <c r="I116" i="12"/>
  <c r="K116" i="12"/>
  <c r="O116" i="12"/>
  <c r="Q116" i="12"/>
  <c r="U116" i="12"/>
  <c r="F117" i="12"/>
  <c r="G117" i="12" s="1"/>
  <c r="M117" i="12" s="1"/>
  <c r="I117" i="12"/>
  <c r="K117" i="12"/>
  <c r="O117" i="12"/>
  <c r="Q117" i="12"/>
  <c r="U117" i="12"/>
  <c r="F119" i="12"/>
  <c r="G119" i="12" s="1"/>
  <c r="M119" i="12" s="1"/>
  <c r="I119" i="12"/>
  <c r="K119" i="12"/>
  <c r="O119" i="12"/>
  <c r="Q119" i="12"/>
  <c r="U119" i="12"/>
  <c r="F120" i="12"/>
  <c r="G120" i="12" s="1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4" i="12"/>
  <c r="G124" i="12" s="1"/>
  <c r="M124" i="12" s="1"/>
  <c r="I124" i="12"/>
  <c r="K124" i="12"/>
  <c r="O124" i="12"/>
  <c r="Q124" i="12"/>
  <c r="U124" i="12"/>
  <c r="F126" i="12"/>
  <c r="G126" i="12" s="1"/>
  <c r="M126" i="12" s="1"/>
  <c r="I126" i="12"/>
  <c r="K126" i="12"/>
  <c r="O126" i="12"/>
  <c r="Q126" i="12"/>
  <c r="U126" i="12"/>
  <c r="F127" i="12"/>
  <c r="G127" i="12" s="1"/>
  <c r="M127" i="12" s="1"/>
  <c r="I127" i="12"/>
  <c r="K127" i="12"/>
  <c r="O127" i="12"/>
  <c r="Q127" i="12"/>
  <c r="U127" i="12"/>
  <c r="F128" i="12"/>
  <c r="G128" i="12" s="1"/>
  <c r="M128" i="12" s="1"/>
  <c r="I128" i="12"/>
  <c r="K128" i="12"/>
  <c r="O128" i="12"/>
  <c r="Q128" i="12"/>
  <c r="U128" i="12"/>
  <c r="F130" i="12"/>
  <c r="G130" i="12"/>
  <c r="M130" i="12" s="1"/>
  <c r="I130" i="12"/>
  <c r="K130" i="12"/>
  <c r="O130" i="12"/>
  <c r="Q130" i="12"/>
  <c r="U130" i="12"/>
  <c r="F131" i="12"/>
  <c r="G131" i="12" s="1"/>
  <c r="M131" i="12" s="1"/>
  <c r="I131" i="12"/>
  <c r="K131" i="12"/>
  <c r="O131" i="12"/>
  <c r="Q131" i="12"/>
  <c r="U131" i="12"/>
  <c r="F132" i="12"/>
  <c r="G132" i="12"/>
  <c r="M132" i="12" s="1"/>
  <c r="I132" i="12"/>
  <c r="K132" i="12"/>
  <c r="O132" i="12"/>
  <c r="Q132" i="12"/>
  <c r="U132" i="12"/>
  <c r="F133" i="12"/>
  <c r="G133" i="12"/>
  <c r="M133" i="12" s="1"/>
  <c r="I133" i="12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6" i="12"/>
  <c r="G136" i="12" s="1"/>
  <c r="M136" i="12" s="1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38" i="12"/>
  <c r="G138" i="12"/>
  <c r="M138" i="12" s="1"/>
  <c r="I138" i="12"/>
  <c r="K138" i="12"/>
  <c r="O138" i="12"/>
  <c r="Q138" i="12"/>
  <c r="U138" i="12"/>
  <c r="F139" i="12"/>
  <c r="G139" i="12"/>
  <c r="M139" i="12" s="1"/>
  <c r="I139" i="12"/>
  <c r="K139" i="12"/>
  <c r="O139" i="12"/>
  <c r="Q139" i="12"/>
  <c r="U139" i="12"/>
  <c r="F141" i="12"/>
  <c r="G141" i="12" s="1"/>
  <c r="M141" i="12" s="1"/>
  <c r="I141" i="12"/>
  <c r="K141" i="12"/>
  <c r="O141" i="12"/>
  <c r="Q141" i="12"/>
  <c r="U141" i="12"/>
  <c r="F143" i="12"/>
  <c r="G143" i="12"/>
  <c r="M143" i="12" s="1"/>
  <c r="I143" i="12"/>
  <c r="K143" i="12"/>
  <c r="O143" i="12"/>
  <c r="Q143" i="12"/>
  <c r="U143" i="12"/>
  <c r="F144" i="12"/>
  <c r="G144" i="12"/>
  <c r="M144" i="12" s="1"/>
  <c r="I144" i="12"/>
  <c r="K144" i="12"/>
  <c r="O144" i="12"/>
  <c r="Q144" i="12"/>
  <c r="U144" i="12"/>
  <c r="F145" i="12"/>
  <c r="G145" i="12"/>
  <c r="M145" i="12" s="1"/>
  <c r="I145" i="12"/>
  <c r="K145" i="12"/>
  <c r="O145" i="12"/>
  <c r="Q145" i="12"/>
  <c r="U145" i="12"/>
  <c r="F146" i="12"/>
  <c r="G146" i="12" s="1"/>
  <c r="M146" i="12" s="1"/>
  <c r="I146" i="12"/>
  <c r="K146" i="12"/>
  <c r="O146" i="12"/>
  <c r="Q146" i="12"/>
  <c r="U146" i="12"/>
  <c r="F148" i="12"/>
  <c r="G148" i="12" s="1"/>
  <c r="I148" i="12"/>
  <c r="K148" i="12"/>
  <c r="O148" i="12"/>
  <c r="Q148" i="12"/>
  <c r="U148" i="12"/>
  <c r="F149" i="12"/>
  <c r="G149" i="12"/>
  <c r="M149" i="12" s="1"/>
  <c r="I149" i="12"/>
  <c r="K149" i="12"/>
  <c r="O149" i="12"/>
  <c r="Q149" i="12"/>
  <c r="U149" i="12"/>
  <c r="F150" i="12"/>
  <c r="G150" i="12" s="1"/>
  <c r="M150" i="12" s="1"/>
  <c r="I150" i="12"/>
  <c r="K150" i="12"/>
  <c r="O150" i="12"/>
  <c r="Q150" i="12"/>
  <c r="U150" i="12"/>
  <c r="F151" i="12"/>
  <c r="G151" i="12"/>
  <c r="M151" i="12" s="1"/>
  <c r="I151" i="12"/>
  <c r="K151" i="12"/>
  <c r="O151" i="12"/>
  <c r="Q151" i="12"/>
  <c r="U151" i="12"/>
  <c r="F152" i="12"/>
  <c r="G152" i="12"/>
  <c r="M152" i="12" s="1"/>
  <c r="I152" i="12"/>
  <c r="K152" i="12"/>
  <c r="O152" i="12"/>
  <c r="Q152" i="12"/>
  <c r="U152" i="12"/>
  <c r="F153" i="12"/>
  <c r="G153" i="12"/>
  <c r="M153" i="12" s="1"/>
  <c r="I153" i="12"/>
  <c r="K153" i="12"/>
  <c r="O153" i="12"/>
  <c r="Q153" i="12"/>
  <c r="U153" i="12"/>
  <c r="F155" i="12"/>
  <c r="G155" i="12" s="1"/>
  <c r="M155" i="12" s="1"/>
  <c r="I155" i="12"/>
  <c r="K155" i="12"/>
  <c r="O155" i="12"/>
  <c r="Q155" i="12"/>
  <c r="U155" i="12"/>
  <c r="F157" i="12"/>
  <c r="G157" i="12"/>
  <c r="M157" i="12" s="1"/>
  <c r="I157" i="12"/>
  <c r="K157" i="12"/>
  <c r="O157" i="12"/>
  <c r="Q157" i="12"/>
  <c r="U157" i="12"/>
  <c r="F159" i="12"/>
  <c r="G159" i="12"/>
  <c r="M159" i="12" s="1"/>
  <c r="I159" i="12"/>
  <c r="K159" i="12"/>
  <c r="O159" i="12"/>
  <c r="Q159" i="12"/>
  <c r="U159" i="12"/>
  <c r="F160" i="12"/>
  <c r="G160" i="12"/>
  <c r="M160" i="12" s="1"/>
  <c r="I160" i="12"/>
  <c r="K160" i="12"/>
  <c r="O160" i="12"/>
  <c r="Q160" i="12"/>
  <c r="U160" i="12"/>
  <c r="F161" i="12"/>
  <c r="G161" i="12" s="1"/>
  <c r="M161" i="12" s="1"/>
  <c r="I161" i="12"/>
  <c r="K161" i="12"/>
  <c r="O161" i="12"/>
  <c r="Q161" i="12"/>
  <c r="U161" i="12"/>
  <c r="F162" i="12"/>
  <c r="G162" i="12"/>
  <c r="M162" i="12" s="1"/>
  <c r="I162" i="12"/>
  <c r="K162" i="12"/>
  <c r="O162" i="12"/>
  <c r="Q162" i="12"/>
  <c r="U162" i="12"/>
  <c r="F163" i="12"/>
  <c r="G163" i="12"/>
  <c r="M163" i="12" s="1"/>
  <c r="I163" i="12"/>
  <c r="K163" i="12"/>
  <c r="O163" i="12"/>
  <c r="Q163" i="12"/>
  <c r="U163" i="12"/>
  <c r="F164" i="12"/>
  <c r="G164" i="12"/>
  <c r="M164" i="12" s="1"/>
  <c r="I164" i="12"/>
  <c r="K164" i="12"/>
  <c r="O164" i="12"/>
  <c r="Q164" i="12"/>
  <c r="U164" i="12"/>
  <c r="F165" i="12"/>
  <c r="G165" i="12" s="1"/>
  <c r="M165" i="12" s="1"/>
  <c r="I165" i="12"/>
  <c r="K165" i="12"/>
  <c r="O165" i="12"/>
  <c r="Q165" i="12"/>
  <c r="U165" i="12"/>
  <c r="F166" i="12"/>
  <c r="G166" i="12"/>
  <c r="M166" i="12" s="1"/>
  <c r="I166" i="12"/>
  <c r="K166" i="12"/>
  <c r="O166" i="12"/>
  <c r="Q166" i="12"/>
  <c r="U166" i="12"/>
  <c r="F168" i="12"/>
  <c r="G168" i="12" s="1"/>
  <c r="I168" i="12"/>
  <c r="I167" i="12" s="1"/>
  <c r="K168" i="12"/>
  <c r="K167" i="12" s="1"/>
  <c r="O168" i="12"/>
  <c r="Q168" i="12"/>
  <c r="U168" i="12"/>
  <c r="U167" i="12" s="1"/>
  <c r="F169" i="12"/>
  <c r="G169" i="12" s="1"/>
  <c r="M169" i="12" s="1"/>
  <c r="I169" i="12"/>
  <c r="K169" i="12"/>
  <c r="O169" i="12"/>
  <c r="Q169" i="12"/>
  <c r="U169" i="12"/>
  <c r="F171" i="12"/>
  <c r="G171" i="12" s="1"/>
  <c r="I171" i="12"/>
  <c r="K171" i="12"/>
  <c r="O171" i="12"/>
  <c r="Q171" i="12"/>
  <c r="U171" i="12"/>
  <c r="F172" i="12"/>
  <c r="G172" i="12" s="1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4" i="12"/>
  <c r="G174" i="12" s="1"/>
  <c r="M174" i="12" s="1"/>
  <c r="I174" i="12"/>
  <c r="K174" i="12"/>
  <c r="O174" i="12"/>
  <c r="Q174" i="12"/>
  <c r="U174" i="12"/>
  <c r="F175" i="12"/>
  <c r="G175" i="12" s="1"/>
  <c r="M175" i="12" s="1"/>
  <c r="I175" i="12"/>
  <c r="K175" i="12"/>
  <c r="O175" i="12"/>
  <c r="Q175" i="12"/>
  <c r="U175" i="12"/>
  <c r="F176" i="12"/>
  <c r="G176" i="12" s="1"/>
  <c r="M176" i="12" s="1"/>
  <c r="I176" i="12"/>
  <c r="K176" i="12"/>
  <c r="O176" i="12"/>
  <c r="Q176" i="12"/>
  <c r="U176" i="12"/>
  <c r="F177" i="12"/>
  <c r="G177" i="12" s="1"/>
  <c r="M177" i="12" s="1"/>
  <c r="I177" i="12"/>
  <c r="K177" i="12"/>
  <c r="O177" i="12"/>
  <c r="Q177" i="12"/>
  <c r="U177" i="12"/>
  <c r="F178" i="12"/>
  <c r="G178" i="12" s="1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0" i="12"/>
  <c r="G180" i="12" s="1"/>
  <c r="M180" i="12" s="1"/>
  <c r="I180" i="12"/>
  <c r="K180" i="12"/>
  <c r="O180" i="12"/>
  <c r="Q180" i="12"/>
  <c r="U180" i="12"/>
  <c r="F181" i="12"/>
  <c r="G181" i="12" s="1"/>
  <c r="M181" i="12" s="1"/>
  <c r="I181" i="12"/>
  <c r="K181" i="12"/>
  <c r="O181" i="12"/>
  <c r="Q181" i="12"/>
  <c r="U181" i="12"/>
  <c r="F182" i="12"/>
  <c r="G182" i="12" s="1"/>
  <c r="M182" i="12" s="1"/>
  <c r="I182" i="12"/>
  <c r="K182" i="12"/>
  <c r="O182" i="12"/>
  <c r="Q182" i="12"/>
  <c r="U182" i="12"/>
  <c r="F183" i="12"/>
  <c r="G183" i="12" s="1"/>
  <c r="M183" i="12" s="1"/>
  <c r="I183" i="12"/>
  <c r="K183" i="12"/>
  <c r="O183" i="12"/>
  <c r="Q183" i="12"/>
  <c r="U183" i="12"/>
  <c r="F184" i="12"/>
  <c r="G184" i="12" s="1"/>
  <c r="M184" i="12" s="1"/>
  <c r="I184" i="12"/>
  <c r="K184" i="12"/>
  <c r="O184" i="12"/>
  <c r="Q184" i="12"/>
  <c r="U184" i="12"/>
  <c r="F185" i="12"/>
  <c r="G185" i="12" s="1"/>
  <c r="M185" i="12" s="1"/>
  <c r="I185" i="12"/>
  <c r="K185" i="12"/>
  <c r="O185" i="12"/>
  <c r="Q185" i="12"/>
  <c r="U185" i="12"/>
  <c r="I20" i="1"/>
  <c r="I18" i="1"/>
  <c r="I17" i="1"/>
  <c r="AZ45" i="1"/>
  <c r="AZ44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K170" i="12"/>
  <c r="I147" i="12"/>
  <c r="I112" i="12"/>
  <c r="O55" i="12"/>
  <c r="Q34" i="12"/>
  <c r="I170" i="12"/>
  <c r="Q147" i="12"/>
  <c r="U129" i="12"/>
  <c r="I129" i="12"/>
  <c r="Q112" i="12"/>
  <c r="K55" i="12"/>
  <c r="O34" i="12"/>
  <c r="U19" i="12"/>
  <c r="I19" i="12"/>
  <c r="M11" i="12"/>
  <c r="I51" i="1"/>
  <c r="U147" i="12"/>
  <c r="U112" i="12"/>
  <c r="K19" i="12"/>
  <c r="U170" i="12"/>
  <c r="Q170" i="12"/>
  <c r="Q167" i="12"/>
  <c r="O147" i="12"/>
  <c r="Q129" i="12"/>
  <c r="O112" i="12"/>
  <c r="U55" i="12"/>
  <c r="I55" i="12"/>
  <c r="K34" i="12"/>
  <c r="Q19" i="12"/>
  <c r="U15" i="12"/>
  <c r="I15" i="12"/>
  <c r="O11" i="12"/>
  <c r="K129" i="12"/>
  <c r="G34" i="12"/>
  <c r="I55" i="1" s="1"/>
  <c r="AD187" i="12"/>
  <c r="G39" i="1" s="1"/>
  <c r="G40" i="1" s="1"/>
  <c r="G25" i="1" s="1"/>
  <c r="G26" i="1" s="1"/>
  <c r="O170" i="12"/>
  <c r="O167" i="12"/>
  <c r="K147" i="12"/>
  <c r="O129" i="12"/>
  <c r="K112" i="12"/>
  <c r="Q55" i="12"/>
  <c r="U34" i="12"/>
  <c r="I34" i="12"/>
  <c r="O19" i="12"/>
  <c r="Q15" i="12"/>
  <c r="K11" i="12"/>
  <c r="G23" i="1"/>
  <c r="G147" i="12"/>
  <c r="I59" i="1" s="1"/>
  <c r="M148" i="12"/>
  <c r="M147" i="12" s="1"/>
  <c r="M171" i="12"/>
  <c r="M170" i="12" s="1"/>
  <c r="G170" i="12"/>
  <c r="I61" i="1" s="1"/>
  <c r="M168" i="12"/>
  <c r="M167" i="12" s="1"/>
  <c r="G167" i="12"/>
  <c r="I60" i="1" s="1"/>
  <c r="M129" i="12"/>
  <c r="M19" i="12"/>
  <c r="M56" i="12"/>
  <c r="M55" i="12" s="1"/>
  <c r="G55" i="12"/>
  <c r="I56" i="1" s="1"/>
  <c r="M15" i="12"/>
  <c r="M113" i="12"/>
  <c r="M112" i="12" s="1"/>
  <c r="G112" i="12"/>
  <c r="I57" i="1" s="1"/>
  <c r="M35" i="12"/>
  <c r="M34" i="12" s="1"/>
  <c r="G11" i="12"/>
  <c r="I52" i="1" s="1"/>
  <c r="M9" i="12"/>
  <c r="M8" i="12" s="1"/>
  <c r="G15" i="12"/>
  <c r="I53" i="1" s="1"/>
  <c r="I19" i="1" s="1"/>
  <c r="G129" i="12"/>
  <c r="I58" i="1" s="1"/>
  <c r="G19" i="12"/>
  <c r="I54" i="1" s="1"/>
  <c r="I62" i="1" l="1"/>
  <c r="I16" i="1"/>
  <c r="I21" i="1" s="1"/>
  <c r="H39" i="1"/>
  <c r="G28" i="1"/>
  <c r="G187" i="12"/>
  <c r="G24" i="1"/>
  <c r="G29" i="1" s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<sst xmlns="http://schemas.openxmlformats.org/spreadsheetml/2006/main" count="788" uniqueCount="308">
  <si>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</si>
  <si>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</si>
  <si>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</si>
  <si>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</si>
  <si>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</si>
  <si>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</si>
  <si>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</si>
  <si>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</si>
  <si>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</si>
  <si>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</si>
  <si>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</si>
  <si>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</si>
  <si>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</si>
  <si>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</si>
  <si>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</si>
  <si>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</si>
  <si>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</si>
  <si>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</si>
  <si>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</si>
  <si>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</si>
  <si>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</si>
  <si>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</si>
  <si>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</si>
  <si>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</si>
  <si>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</si>
  <si>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</si>
  <si>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</si>
  <si>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</si>
  <si>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</si>
  <si>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</si>
  <si>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</si>
  <si>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</si>
  <si>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</si>
  <si>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</si>
  <si>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</si>
  <si>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</si>
  <si>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</si>
  <si>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</si>
  <si>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</si>
  <si>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</si>
  <si>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</si>
  <si>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</si>
  <si>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Břeclav</t>
  </si>
  <si>
    <t>Rozpočet:</t>
  </si>
  <si>
    <t>Misto</t>
  </si>
  <si>
    <t>Z21-014-01 Oprava stoupacího potrubí, lůžková část B - ZTI</t>
  </si>
  <si>
    <t>Nemocnice Břeclav, příspěvková organizace</t>
  </si>
  <si>
    <t>U Nemocnice 3066/1</t>
  </si>
  <si>
    <t>69002</t>
  </si>
  <si>
    <t>00390780</t>
  </si>
  <si>
    <t>CZ00390780</t>
  </si>
  <si>
    <t>FaBa engineering, s.r.o.</t>
  </si>
  <si>
    <t>Lidická 75</t>
  </si>
  <si>
    <t>69003</t>
  </si>
  <si>
    <t>26885905</t>
  </si>
  <si>
    <t>Rozpočet</t>
  </si>
  <si>
    <t>Celkem za stavbu</t>
  </si>
  <si>
    <t>CZK</t>
  </si>
  <si>
    <t xml:space="preserve">Popis rozpočtu:  - </t>
  </si>
  <si>
    <t>Zdravotechnika</t>
  </si>
  <si>
    <t>Součástí projektové dokumentace pro provádění stavby není dokumentace pro pomocné práce a konstrukce, výrobně technická dokumentace, dokumentace výrobků dodaných na stavbu, výkresy prefabrikátů a montážní dokumentace. Pokud je nutno zpracovat některou z těchto dokumentací, jde vždy o součást dodavatelské dokumentace. Viz vyhlášku č. 499/2006 Sb. o dokumentaci staveb v akt. znění.</t>
  </si>
  <si>
    <t>Pokud jsou ve výkresové části projektové dokumentace, v její technické zprávě, nebo ve výkazech výměr výjimečně uvedeny obchodní názvy, slouží pouze k upřesnění specifikace technického a kvalitativního standardu. Může být použito i jiných, kvalitativně a technicky obdobných řešení.</t>
  </si>
  <si>
    <t>Rekapitulace dílů</t>
  </si>
  <si>
    <t>Typ dílu</t>
  </si>
  <si>
    <t>34</t>
  </si>
  <si>
    <t>Stěny a příčky</t>
  </si>
  <si>
    <t>42</t>
  </si>
  <si>
    <t>Vodorovné nosné konstrukce</t>
  </si>
  <si>
    <t>VN</t>
  </si>
  <si>
    <t>900</t>
  </si>
  <si>
    <t>Dešťová vnitřní kanalizace</t>
  </si>
  <si>
    <t>901</t>
  </si>
  <si>
    <t>Splašková vnitřní kanalizace</t>
  </si>
  <si>
    <t>902</t>
  </si>
  <si>
    <t>Vnitřní vodovod - spotřebitelský</t>
  </si>
  <si>
    <t>903</t>
  </si>
  <si>
    <t>Vnitřní vodovod - technologická voda</t>
  </si>
  <si>
    <t>904</t>
  </si>
  <si>
    <t>Vnitřní vodovod - měkká voda</t>
  </si>
  <si>
    <t>905</t>
  </si>
  <si>
    <t>Vnitřní vodovod - požární voda</t>
  </si>
  <si>
    <t>906</t>
  </si>
  <si>
    <t>PBŘ</t>
  </si>
  <si>
    <t>907</t>
  </si>
  <si>
    <t>Vnitřní vodovod - přívod do objektu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</si>
  <si>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</si>
  <si>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</si>
  <si>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</si>
  <si>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</si>
  <si>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</si>
  <si>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</si>
  <si>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</si>
  <si>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</si>
  <si>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</si>
  <si>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</si>
  <si>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</si>
  <si>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</si>
  <si>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</si>
  <si>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</si>
  <si>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</si>
  <si>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</si>
  <si>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</si>
  <si>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</si>
  <si>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</si>
  <si>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</si>
  <si>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</si>
  <si>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</si>
  <si>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</si>
  <si>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</si>
  <si>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</si>
  <si>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</si>
  <si>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</si>
  <si>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</si>
  <si>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5</t>
  </si>
  <si>
    <t>stavební výpomoci, (bourání, zazdění, omítka, malba) dodávka a mont</t>
  </si>
  <si>
    <t>ks</t>
  </si>
  <si>
    <t>POL1_0</t>
  </si>
  <si>
    <t>- v místech, kde bude šachta nepřístupná, budou vybourány nové montážní otvory a po dokončení prací opět zazděny. Instalace nových revizních dvířek na požárně dělící konstrukce není navrženo.</t>
  </si>
  <si>
    <t>POP</t>
  </si>
  <si>
    <t>965042121R00</t>
  </si>
  <si>
    <t>Bourání mazanin betonových tl. 10 cm, pl. 1 m2</t>
  </si>
  <si>
    <t>m3</t>
  </si>
  <si>
    <t>32*(1*0,5*0,3)*1,1</t>
  </si>
  <si>
    <t>VV</t>
  </si>
  <si>
    <t>273310030RA0</t>
  </si>
  <si>
    <t>Základová deska z betonu C 16/20, včetně bednění</t>
  </si>
  <si>
    <t>POL2_0</t>
  </si>
  <si>
    <t>2</t>
  </si>
  <si>
    <t>Příplatek za ztížené podmínky, práce za provozu nemocnice</t>
  </si>
  <si>
    <t>-</t>
  </si>
  <si>
    <t>3</t>
  </si>
  <si>
    <t>Mimostaveništní doprava</t>
  </si>
  <si>
    <t>4</t>
  </si>
  <si>
    <t>Spolupráce při zařízení staveniště</t>
  </si>
  <si>
    <t>721140806R00</t>
  </si>
  <si>
    <t>Demontáž potrubí litinového DN 200</t>
  </si>
  <si>
    <t>m</t>
  </si>
  <si>
    <t>14*(6*2,8)+80</t>
  </si>
  <si>
    <t>721290823R00</t>
  </si>
  <si>
    <t>Přesun vybouraných hmot - kanalizace, H 12 - 24 m</t>
  </si>
  <si>
    <t>t</t>
  </si>
  <si>
    <t>979981104R00</t>
  </si>
  <si>
    <t>Kontejner, suť bez příměsí, odvoz a likvidace, 9 t</t>
  </si>
  <si>
    <t>979990111R00</t>
  </si>
  <si>
    <t>Poplatek za skládku suti</t>
  </si>
  <si>
    <t>721176146R00</t>
  </si>
  <si>
    <t>Potrubí HT dešťové (svislé) D 125 x 3,1 mm, včetně tvarovek</t>
  </si>
  <si>
    <t>14*(6*2,8)*1,1</t>
  </si>
  <si>
    <t>721176136R00</t>
  </si>
  <si>
    <t>Potrubí HT svodné (ležaté) zavěšené D 125 x 3,1 mm</t>
  </si>
  <si>
    <t>9*8*1,1</t>
  </si>
  <si>
    <t>1</t>
  </si>
  <si>
    <t>uchycovací materiál, pozink, dodávka a montáž</t>
  </si>
  <si>
    <t>kg</t>
  </si>
  <si>
    <t>721290111R00</t>
  </si>
  <si>
    <t>Zkouška těsnosti kanalizace vodou DN 125</t>
  </si>
  <si>
    <t>258,72+79,2</t>
  </si>
  <si>
    <t>998721103R00</t>
  </si>
  <si>
    <t>Přesun hmot pro vnitřní kanalizaci, výšky do 24 m</t>
  </si>
  <si>
    <t>998721193R00</t>
  </si>
  <si>
    <t>Příplatek zvětš. přesun, vnitřní kanaliz. do 500 m</t>
  </si>
  <si>
    <t>721140802R00</t>
  </si>
  <si>
    <t>Demontáž potrubí litinového DN 100</t>
  </si>
  <si>
    <t>75*(6*2,8)</t>
  </si>
  <si>
    <t>721176114R00</t>
  </si>
  <si>
    <t>Potrubí HT odpadní svislé D 75 x 1,9 mm, včetně tvarovek</t>
  </si>
  <si>
    <t>5,5*(6*2,8)*1,1</t>
  </si>
  <si>
    <t>721176115R00</t>
  </si>
  <si>
    <t>Potrubí HT odpadní svislé D 110 x 2,7 mm, včetně tvarovek</t>
  </si>
  <si>
    <t>56*(6*2,8)*1,1</t>
  </si>
  <si>
    <t>721176102R00</t>
  </si>
  <si>
    <t>Potrubí HT připojovací D 40 x 1,8 mm</t>
  </si>
  <si>
    <t>(6+56)*6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</si>
  <si>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</si>
  <si>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</si>
  <si>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</si>
  <si>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</si>
  <si>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</si>
  <si>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</si>
  <si>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(6+56)*10</t>
  </si>
  <si>
    <t>102+1035+372+372+372+372</t>
  </si>
  <si>
    <t>722130802R00</t>
  </si>
  <si>
    <t>Demontáž potrubí ocelových závitových DN 40, vypuštění vody</t>
  </si>
  <si>
    <t>(18+31)*(3*5*2,8)*1,2</t>
  </si>
  <si>
    <t>722290823R00</t>
  </si>
  <si>
    <t>Přesun vybouraných hmot - vodovody, H 12 - 24 m</t>
  </si>
  <si>
    <t>286151870R</t>
  </si>
  <si>
    <t>Trubka třívrstvá, čedičové vlákno 20x2,8x4000 mm, třívrstvá PP-RCT/PP-RCT+BF/PP-RCT, S 3,2, max 90°C</t>
  </si>
  <si>
    <t>POL3_0</t>
  </si>
  <si>
    <t>včetně tvarovek</t>
  </si>
  <si>
    <t>(18+31)*6*3</t>
  </si>
  <si>
    <t>286151871R</t>
  </si>
  <si>
    <t>Trubka třívrstvá, čedičové vlákno 25x3,5x4000 mm, třívrstvá PP-RCT/PP-RCT+BF/PP-RCT, S 3,2, max 90°C</t>
  </si>
  <si>
    <t>((18+31)*(5*2,8)*1,2)+((31)*(2*2*2,8)*1,2)</t>
  </si>
  <si>
    <t>286151872R</t>
  </si>
  <si>
    <t>Trubka třívrstvá, čedičové vlákno 32x4,4x4000 mm, třívrstvá PP-RCT/PP-RCT+BF/PP-RCT, S 3,2, max 90°C</t>
  </si>
  <si>
    <t>((31)*(2*3*2,8)*1,2)+((18)*(2*2*2,8)*1,2)</t>
  </si>
  <si>
    <t>286151873R</t>
  </si>
  <si>
    <t>Trubka třívrstvá, čedičové vlákno 40x5,5x4000 mm, třívrstvá PP-RCT/PP-RCT+BF/PP-RCT, S 3,2, max 90°C</t>
  </si>
  <si>
    <t>(18)*(2*3*2,8)*1,2</t>
  </si>
  <si>
    <t>722172711R00</t>
  </si>
  <si>
    <t>montáž PPR 20</t>
  </si>
  <si>
    <t>722172712R00</t>
  </si>
  <si>
    <t>montáž PPR 25</t>
  </si>
  <si>
    <t>722172713R00</t>
  </si>
  <si>
    <t>montáž PPR 32</t>
  </si>
  <si>
    <t>722172714R00</t>
  </si>
  <si>
    <t>montáž PPR 40</t>
  </si>
  <si>
    <t>- včetně pevných bodů, řešení kompenzace dilatací dle předpisu výrobce</t>
  </si>
  <si>
    <t>(18+31)*15</t>
  </si>
  <si>
    <t>722280106R00</t>
  </si>
  <si>
    <t>Tlaková zkouška vodovodního potrubí DN 32</t>
  </si>
  <si>
    <t>882+1240+867+363</t>
  </si>
  <si>
    <t>722290234R00</t>
  </si>
  <si>
    <t>Proplach a dezinfekce vodovod.potrubí DN 80</t>
  </si>
  <si>
    <t>722181241RT7</t>
  </si>
  <si>
    <t>Izolace návleková tl. stěny 6 mm, vnitřní průměr 22 mm</t>
  </si>
  <si>
    <t>- pěnový PE kašírovaný modrý</t>
  </si>
  <si>
    <t>722181244RT7</t>
  </si>
  <si>
    <t>Izolace návleková tl. stěny 20 mm, vnitřní průměr 22 mm</t>
  </si>
  <si>
    <t>- pěnový PE kašírovaný červený</t>
  </si>
  <si>
    <t>722181215RT8</t>
  </si>
  <si>
    <t>Izolace návleková tl. stěny 25 mm, vnitřní průměr 25 mm</t>
  </si>
  <si>
    <t>- pěnový PE šedý</t>
  </si>
  <si>
    <t>722181245RT8</t>
  </si>
  <si>
    <t>722181241RT8</t>
  </si>
  <si>
    <t>Izolace návleková tl. stěny 6 mm, vnitřní průměr 25 mm</t>
  </si>
  <si>
    <t>722181241RU1</t>
  </si>
  <si>
    <t>Izolace návleková tl. stěny 6 mm, vnitřní průměr 32 mm</t>
  </si>
  <si>
    <t>722181245RU1</t>
  </si>
  <si>
    <t>Izolace návleková tl. stěny 25 mm, vnitřní průměr 32 mm</t>
  </si>
  <si>
    <t>722181242RV9</t>
  </si>
  <si>
    <t>Izolace návleková tl. stěny 9 mm, vnitřní průměr 40 mm</t>
  </si>
  <si>
    <t>722181245RV9</t>
  </si>
  <si>
    <t>Izolace návleková tl. stěny 25 mm, vnitřní průměr 40 mm</t>
  </si>
  <si>
    <t>722238313R00</t>
  </si>
  <si>
    <t>Ventil uzav.přímý, 2xvnitř. z. DN 20</t>
  </si>
  <si>
    <t>kus</t>
  </si>
  <si>
    <t>55111855R</t>
  </si>
  <si>
    <t>Ventil zahradní 3/4"</t>
  </si>
  <si>
    <t>722238314R00</t>
  </si>
  <si>
    <t>Ventil uzav.přímý, 2xvnitř. z. DN 25</t>
  </si>
  <si>
    <t>722238315R00</t>
  </si>
  <si>
    <t>Ventil uzav.přímý, 2xvnitř. z. DN 32</t>
  </si>
  <si>
    <t>722221112R00</t>
  </si>
  <si>
    <t>Kohout vypouštěcí kulový, DN 15</t>
  </si>
  <si>
    <t>47+46+42</t>
  </si>
  <si>
    <t>6</t>
  </si>
  <si>
    <t>multifunkční termostatický ventil DN 20</t>
  </si>
  <si>
    <t>- Ventil bude zajišťovat tepelnou rovnováhu v rozvodech teplé vody udržováním konstantní teploty v soustavě, a to omezováním průtoku v oběhovém potrubí až na minimum požadované úrovně. Tělo ventilu po doplnění příslušenství umožňuje provádět termický dezinfekční proces.</t>
  </si>
  <si>
    <t>722239102R00</t>
  </si>
  <si>
    <t>Montáž vodovodních armatur 2závity, G 3/4</t>
  </si>
  <si>
    <t>998722103R00</t>
  </si>
  <si>
    <t>Přesun hmot pro vnitřní vodovod, výšky do 24 m</t>
  </si>
  <si>
    <t>998722193R00</t>
  </si>
  <si>
    <t>Příplatek zvětš. přesun, vnitřní vodovod do 500 m</t>
  </si>
  <si>
    <t>722130801R00</t>
  </si>
  <si>
    <t>Demontáž potrubí ocelových závitových DN 25</t>
  </si>
  <si>
    <t>- pěnový PE kašírovaný bílý</t>
  </si>
  <si>
    <t>722130803R00</t>
  </si>
  <si>
    <t>Demontáž potrubí ocelových závitových DN 50</t>
  </si>
  <si>
    <t>722130805R00</t>
  </si>
  <si>
    <t>Demontáž potrubí ocelových závitových DN 80</t>
  </si>
  <si>
    <t>722100006RAB</t>
  </si>
  <si>
    <t>Vodovod, potrubí ocelové pozink. DN 50, ochrana, ochrana potrubí skruží z pěnového PE</t>
  </si>
  <si>
    <t>(6*1*2,8)*1,1</t>
  </si>
  <si>
    <t>Vodovod, potrubí ocelové pozink. DN 65-80, ochrana, ochrana potrubí skruží z pěnového PE</t>
  </si>
  <si>
    <t>(6+(6*4*2,8))*1,1</t>
  </si>
  <si>
    <t>6*10</t>
  </si>
  <si>
    <t>722290229R00</t>
  </si>
  <si>
    <t>Zkouška tlaku potrubí závitového DN 100</t>
  </si>
  <si>
    <t>722238317R00</t>
  </si>
  <si>
    <t>Ventil uzav.přímý, 2xvnitř. z. DN 50</t>
  </si>
  <si>
    <t>722215158R00</t>
  </si>
  <si>
    <t>Ventil. uzav. přímý DN 80 do přír., včetně protipřírub</t>
  </si>
  <si>
    <t>7</t>
  </si>
  <si>
    <t>kontrola provozuschopnosti vnitřních odběrných, míst</t>
  </si>
  <si>
    <t>8</t>
  </si>
  <si>
    <t>protipožární prostup svislou konstrukcí, dodávka a montáž, 30+45 min, štítek</t>
  </si>
  <si>
    <t>protipožární prostup vodorovnou konstrukcí, dodávka a montáž, 45 min, štítek</t>
  </si>
  <si>
    <t>722130806R00</t>
  </si>
  <si>
    <t>Demontáž potrubí ocelových závitových DN 100</t>
  </si>
  <si>
    <t>722130239R00</t>
  </si>
  <si>
    <t>Potrubí z trub.závit.pozink.svařovan. DN 100</t>
  </si>
  <si>
    <t>42228310R</t>
  </si>
  <si>
    <t>šoupátko DN 80 přírubové, voda</t>
  </si>
  <si>
    <t>42228312R</t>
  </si>
  <si>
    <t>šoupátko DN 100 přírubové, voda</t>
  </si>
  <si>
    <t>734159157R00</t>
  </si>
  <si>
    <t>Montáž přírub. šoupátka  DN 80, včetně protipřírub</t>
  </si>
  <si>
    <t>soubor</t>
  </si>
  <si>
    <t>734159158R00</t>
  </si>
  <si>
    <t>Montáž přírub. šoupátka  DN 100, včetně protipřírub</t>
  </si>
  <si>
    <t>9</t>
  </si>
  <si>
    <t>rozdělovač nerez DN 150, 1,5 m, včetně protipřírub, dodávka a montáž</t>
  </si>
  <si>
    <t>734421150R00</t>
  </si>
  <si>
    <t>Tlakoměr deformační 0-10 barů, D 100</t>
  </si>
  <si>
    <t>722224112R00</t>
  </si>
  <si>
    <t>Kohouty plnicí a vypouštěcí DN 20</t>
  </si>
  <si>
    <t>10</t>
  </si>
  <si>
    <t>izolace syntetickým kaučukem tl. 20 mm, dodávka a montáž</t>
  </si>
  <si>
    <t>m2</t>
  </si>
  <si>
    <t/>
  </si>
  <si>
    <t>SUM</t>
  </si>
  <si>
    <t>Poznámky uchazeče k zadání</t>
  </si>
  <si>
    <t>POPUZIV</t>
  </si>
  <si>
    <t>END</t>
  </si>
  <si>
    <t>Dílčí soupis stavebních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</si>
</sst>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3" xfId="0" applyNumberFormat="1" applyFont="1" applyBorder="1" applyAlignment="1">
      <alignment vertical="top" wrapText="1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5"/>
  <sheetViews>
    <sheetView showGridLines="0" topLeftCell="B1" zoomScaleNormal="100" zoomScaleSheetLayoutView="75" workbookViewId="0">
      <selection activeCell="O11" sqref="O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27" t="s">
        <v>307</v>
      </c>
      <c r="C1" s="228"/>
      <c r="D1" s="228"/>
      <c r="E1" s="228"/>
      <c r="F1" s="228"/>
      <c r="G1" s="228"/>
      <c r="H1" s="228"/>
      <c r="I1" s="228"/>
      <c r="J1" s="229"/>
    </row>
    <row r="2" spans="1:15" ht="23.25" customHeight="1" x14ac:dyDescent="0.2">
      <c r="A2" s="4"/>
      <c r="B2" s="79" t="s">
        <v>40</v>
      </c>
      <c r="C2" s="80"/>
      <c r="D2" s="244" t="s">
        <v>45</v>
      </c>
      <c r="E2" s="245"/>
      <c r="F2" s="245"/>
      <c r="G2" s="245"/>
      <c r="H2" s="245"/>
      <c r="I2" s="245"/>
      <c r="J2" s="246"/>
      <c r="O2" s="2"/>
    </row>
    <row r="3" spans="1:15" ht="23.25" customHeight="1" x14ac:dyDescent="0.2">
      <c r="A3" s="4"/>
      <c r="B3" s="81" t="s">
        <v>44</v>
      </c>
      <c r="C3" s="82"/>
      <c r="D3" s="210" t="s">
        <v>42</v>
      </c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46</v>
      </c>
      <c r="E5" s="25"/>
      <c r="F5" s="25"/>
      <c r="G5" s="25"/>
      <c r="H5" s="27" t="s">
        <v>33</v>
      </c>
      <c r="I5" s="89" t="s">
        <v>49</v>
      </c>
      <c r="J5" s="11"/>
    </row>
    <row r="6" spans="1:15" ht="15.75" customHeight="1" x14ac:dyDescent="0.2">
      <c r="A6" s="4"/>
      <c r="B6" s="39"/>
      <c r="C6" s="25"/>
      <c r="D6" s="89" t="s">
        <v>47</v>
      </c>
      <c r="E6" s="25"/>
      <c r="F6" s="25"/>
      <c r="G6" s="25"/>
      <c r="H6" s="27" t="s">
        <v>34</v>
      </c>
      <c r="I6" s="89" t="s">
        <v>50</v>
      </c>
      <c r="J6" s="11"/>
    </row>
    <row r="7" spans="1:15" ht="15.75" customHeight="1" x14ac:dyDescent="0.2">
      <c r="A7" s="4"/>
      <c r="B7" s="40"/>
      <c r="C7" s="90" t="s">
        <v>48</v>
      </c>
      <c r="D7" s="78" t="s">
        <v>42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39" t="s">
        <v>51</v>
      </c>
      <c r="E11" s="239"/>
      <c r="F11" s="239"/>
      <c r="G11" s="239"/>
      <c r="H11" s="27" t="s">
        <v>33</v>
      </c>
      <c r="I11" s="92" t="s">
        <v>54</v>
      </c>
      <c r="J11" s="11"/>
    </row>
    <row r="12" spans="1:15" ht="15.75" customHeight="1" x14ac:dyDescent="0.2">
      <c r="A12" s="4"/>
      <c r="B12" s="39"/>
      <c r="C12" s="25"/>
      <c r="D12" s="224" t="s">
        <v>52</v>
      </c>
      <c r="E12" s="224"/>
      <c r="F12" s="224"/>
      <c r="G12" s="224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 t="s">
        <v>53</v>
      </c>
      <c r="D13" s="225" t="s">
        <v>42</v>
      </c>
      <c r="E13" s="225"/>
      <c r="F13" s="225"/>
      <c r="G13" s="2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7"/>
      <c r="F15" s="247"/>
      <c r="G15" s="220"/>
      <c r="H15" s="220"/>
      <c r="I15" s="220" t="s">
        <v>28</v>
      </c>
      <c r="J15" s="221"/>
    </row>
    <row r="16" spans="1:15" ht="23.25" customHeight="1" x14ac:dyDescent="0.2">
      <c r="A16" s="140" t="s">
        <v>23</v>
      </c>
      <c r="B16" s="141" t="s">
        <v>23</v>
      </c>
      <c r="C16" s="56"/>
      <c r="D16" s="57"/>
      <c r="E16" s="222"/>
      <c r="F16" s="223"/>
      <c r="G16" s="222"/>
      <c r="H16" s="223"/>
      <c r="I16" s="222">
        <f>SUMIF(F51:F61,A16,I51:I61)+SUMIF(F51:F61,"PSU",I51:I61)</f>
        <v>0</v>
      </c>
      <c r="J16" s="236"/>
    </row>
    <row r="17" spans="1:10" ht="23.25" customHeight="1" x14ac:dyDescent="0.2">
      <c r="A17" s="140" t="s">
        <v>24</v>
      </c>
      <c r="B17" s="141" t="s">
        <v>24</v>
      </c>
      <c r="C17" s="56"/>
      <c r="D17" s="57"/>
      <c r="E17" s="222"/>
      <c r="F17" s="223"/>
      <c r="G17" s="222"/>
      <c r="H17" s="223"/>
      <c r="I17" s="222">
        <f>SUMIF(F51:F61,A17,I51:I61)</f>
        <v>0</v>
      </c>
      <c r="J17" s="236"/>
    </row>
    <row r="18" spans="1:10" ht="23.25" customHeight="1" x14ac:dyDescent="0.2">
      <c r="A18" s="140" t="s">
        <v>25</v>
      </c>
      <c r="B18" s="141" t="s">
        <v>25</v>
      </c>
      <c r="C18" s="56"/>
      <c r="D18" s="57"/>
      <c r="E18" s="222"/>
      <c r="F18" s="223"/>
      <c r="G18" s="222"/>
      <c r="H18" s="223"/>
      <c r="I18" s="222">
        <f>SUMIF(F51:F61,A18,I51:I61)</f>
        <v>0</v>
      </c>
      <c r="J18" s="236"/>
    </row>
    <row r="19" spans="1:10" ht="23.25" customHeight="1" x14ac:dyDescent="0.2">
      <c r="A19" s="140" t="s">
        <v>68</v>
      </c>
      <c r="B19" s="141" t="s">
        <v>26</v>
      </c>
      <c r="C19" s="56"/>
      <c r="D19" s="57"/>
      <c r="E19" s="222"/>
      <c r="F19" s="223"/>
      <c r="G19" s="222"/>
      <c r="H19" s="223"/>
      <c r="I19" s="222">
        <f>SUMIF(F51:F61,A19,I51:I61)</f>
        <v>0</v>
      </c>
      <c r="J19" s="236"/>
    </row>
    <row r="20" spans="1:10" ht="23.25" customHeight="1" x14ac:dyDescent="0.2">
      <c r="A20" s="140" t="s">
        <v>85</v>
      </c>
      <c r="B20" s="141" t="s">
        <v>27</v>
      </c>
      <c r="C20" s="56"/>
      <c r="D20" s="57"/>
      <c r="E20" s="222"/>
      <c r="F20" s="223"/>
      <c r="G20" s="222"/>
      <c r="H20" s="223"/>
      <c r="I20" s="222">
        <f>SUMIF(F51:F61,A20,I51:I61)</f>
        <v>0</v>
      </c>
      <c r="J20" s="236"/>
    </row>
    <row r="21" spans="1:10" ht="23.25" customHeight="1" x14ac:dyDescent="0.2">
      <c r="A21" s="4"/>
      <c r="B21" s="72" t="s">
        <v>28</v>
      </c>
      <c r="C21" s="73"/>
      <c r="D21" s="74"/>
      <c r="E21" s="237"/>
      <c r="F21" s="238"/>
      <c r="G21" s="237"/>
      <c r="H21" s="238"/>
      <c r="I21" s="237">
        <f>SUM(I16:J20)</f>
        <v>0</v>
      </c>
      <c r="J21" s="243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4">
        <f>ZakladDPHSniVypocet</f>
        <v>0</v>
      </c>
      <c r="H23" s="235"/>
      <c r="I23" s="235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41">
        <f>ZakladDPHSni*SazbaDPH1/100</f>
        <v>0</v>
      </c>
      <c r="H24" s="242"/>
      <c r="I24" s="242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34">
        <f>ZakladDPHZaklVypocet</f>
        <v>0</v>
      </c>
      <c r="H25" s="235"/>
      <c r="I25" s="235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0">
        <f>ZakladDPHZakl*SazbaDPH2/100</f>
        <v>0</v>
      </c>
      <c r="H26" s="231"/>
      <c r="I26" s="231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32">
        <f>0</f>
        <v>0</v>
      </c>
      <c r="H27" s="232"/>
      <c r="I27" s="232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9">
        <f>ZakladDPHSniVypocet+ZakladDPHZaklVypocet</f>
        <v>0</v>
      </c>
      <c r="H28" s="219"/>
      <c r="I28" s="219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33">
        <f>ZakladDPHSni+DPHSni+ZakladDPHZakl+DPHZakl+Zaokrouhleni</f>
        <v>0</v>
      </c>
      <c r="H29" s="233"/>
      <c r="I29" s="233"/>
      <c r="J29" s="117" t="s">
        <v>57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44770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26"/>
      <c r="E34" s="226"/>
      <c r="F34" s="30"/>
      <c r="G34" s="226"/>
      <c r="H34" s="226"/>
      <c r="I34" s="226"/>
      <c r="J34" s="36"/>
    </row>
    <row r="35" spans="1:52" ht="12.75" customHeight="1" x14ac:dyDescent="0.2">
      <c r="A35" s="4"/>
      <c r="B35" s="4"/>
      <c r="C35" s="5"/>
      <c r="D35" s="240" t="s">
        <v>2</v>
      </c>
      <c r="E35" s="240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52" ht="25.5" hidden="1" customHeight="1" x14ac:dyDescent="0.2">
      <c r="A39" s="95">
        <v>1</v>
      </c>
      <c r="B39" s="101" t="s">
        <v>55</v>
      </c>
      <c r="C39" s="213" t="s">
        <v>45</v>
      </c>
      <c r="D39" s="214"/>
      <c r="E39" s="214"/>
      <c r="F39" s="106">
        <f>'Rozpočet Pol'!AC187</f>
        <v>0</v>
      </c>
      <c r="G39" s="107">
        <f>'Rozpočet Pol'!AD187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215" t="s">
        <v>56</v>
      </c>
      <c r="C40" s="216"/>
      <c r="D40" s="216"/>
      <c r="E40" s="217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t="s">
        <v>58</v>
      </c>
    </row>
    <row r="43" spans="1:52" x14ac:dyDescent="0.2">
      <c r="B43" s="218" t="s">
        <v>59</v>
      </c>
      <c r="C43" s="218"/>
      <c r="D43" s="218"/>
      <c r="E43" s="218"/>
      <c r="F43" s="218"/>
      <c r="G43" s="218"/>
      <c r="H43" s="218"/>
      <c r="I43" s="218"/>
      <c r="J43" s="218"/>
      <c r="AZ43" s="118" t="str">
        <f>B43</f>
        <v>Zdravotechnika</v>
      </c>
    </row>
    <row r="44" spans="1:52" ht="51" x14ac:dyDescent="0.2">
      <c r="B44" s="218" t="s">
        <v>60</v>
      </c>
      <c r="C44" s="218"/>
      <c r="D44" s="218"/>
      <c r="E44" s="218"/>
      <c r="F44" s="218"/>
      <c r="G44" s="218"/>
      <c r="H44" s="218"/>
      <c r="I44" s="218"/>
      <c r="J44" s="218"/>
      <c r="AZ44" s="118" t="str">
        <f>B44</f>
        <v>Součástí projektové dokumentace pro provádění stavby není dokumentace pro pomocné práce a konstrukce, výrobně technická dokumentace, dokumentace výrobků dodaných na stavbu, výkresy prefabrikátů a montážní dokumentace. Pokud je nutno zpracovat některou z těchto dokumentací, jde vždy o součást dodavatelské dokumentace. Viz vyhlášku č. 499/2006 Sb. o dokumentaci staveb v akt. znění.</v>
      </c>
    </row>
    <row r="45" spans="1:52" ht="38.25" x14ac:dyDescent="0.2">
      <c r="B45" s="218" t="s">
        <v>61</v>
      </c>
      <c r="C45" s="218"/>
      <c r="D45" s="218"/>
      <c r="E45" s="218"/>
      <c r="F45" s="218"/>
      <c r="G45" s="218"/>
      <c r="H45" s="218"/>
      <c r="I45" s="218"/>
      <c r="J45" s="218"/>
      <c r="AZ45" s="118" t="str">
        <f>B45</f>
        <v>Pokud jsou ve výkresové části projektové dokumentace, v její technické zprávě, nebo ve výkazech výměr výjimečně uvedeny obchodní názvy, slouží pouze k upřesnění specifikace technického a kvalitativního standardu. Může být použito i jiných, kvalitativně a technicky obdobných řešení.</v>
      </c>
    </row>
    <row r="48" spans="1:52" ht="15.75" x14ac:dyDescent="0.25">
      <c r="B48" s="119" t="s">
        <v>62</v>
      </c>
    </row>
    <row r="50" spans="1:10" ht="25.5" customHeight="1" x14ac:dyDescent="0.2">
      <c r="A50" s="120"/>
      <c r="B50" s="124" t="s">
        <v>16</v>
      </c>
      <c r="C50" s="124" t="s">
        <v>5</v>
      </c>
      <c r="D50" s="125"/>
      <c r="E50" s="125"/>
      <c r="F50" s="128" t="s">
        <v>63</v>
      </c>
      <c r="G50" s="128"/>
      <c r="H50" s="128"/>
      <c r="I50" s="206" t="s">
        <v>28</v>
      </c>
      <c r="J50" s="206"/>
    </row>
    <row r="51" spans="1:10" ht="25.5" customHeight="1" x14ac:dyDescent="0.2">
      <c r="A51" s="121"/>
      <c r="B51" s="129" t="s">
        <v>64</v>
      </c>
      <c r="C51" s="208" t="s">
        <v>65</v>
      </c>
      <c r="D51" s="209"/>
      <c r="E51" s="209"/>
      <c r="F51" s="131" t="s">
        <v>23</v>
      </c>
      <c r="G51" s="132"/>
      <c r="H51" s="132"/>
      <c r="I51" s="207">
        <f>'Rozpočet Pol'!G8</f>
        <v>0</v>
      </c>
      <c r="J51" s="207"/>
    </row>
    <row r="52" spans="1:10" ht="25.5" customHeight="1" x14ac:dyDescent="0.2">
      <c r="A52" s="121"/>
      <c r="B52" s="123" t="s">
        <v>66</v>
      </c>
      <c r="C52" s="200" t="s">
        <v>67</v>
      </c>
      <c r="D52" s="201"/>
      <c r="E52" s="201"/>
      <c r="F52" s="133" t="s">
        <v>23</v>
      </c>
      <c r="G52" s="134"/>
      <c r="H52" s="134"/>
      <c r="I52" s="199">
        <f>'Rozpočet Pol'!G11</f>
        <v>0</v>
      </c>
      <c r="J52" s="199"/>
    </row>
    <row r="53" spans="1:10" ht="25.5" customHeight="1" x14ac:dyDescent="0.2">
      <c r="A53" s="121"/>
      <c r="B53" s="123" t="s">
        <v>68</v>
      </c>
      <c r="C53" s="200" t="s">
        <v>26</v>
      </c>
      <c r="D53" s="201"/>
      <c r="E53" s="201"/>
      <c r="F53" s="133" t="s">
        <v>68</v>
      </c>
      <c r="G53" s="134"/>
      <c r="H53" s="134"/>
      <c r="I53" s="199">
        <f>'Rozpočet Pol'!G15</f>
        <v>0</v>
      </c>
      <c r="J53" s="199"/>
    </row>
    <row r="54" spans="1:10" ht="25.5" customHeight="1" x14ac:dyDescent="0.2">
      <c r="A54" s="121"/>
      <c r="B54" s="123" t="s">
        <v>69</v>
      </c>
      <c r="C54" s="200" t="s">
        <v>70</v>
      </c>
      <c r="D54" s="201"/>
      <c r="E54" s="201"/>
      <c r="F54" s="133" t="s">
        <v>23</v>
      </c>
      <c r="G54" s="134"/>
      <c r="H54" s="134"/>
      <c r="I54" s="199">
        <f>'Rozpočet Pol'!G19</f>
        <v>0</v>
      </c>
      <c r="J54" s="199"/>
    </row>
    <row r="55" spans="1:10" ht="25.5" customHeight="1" x14ac:dyDescent="0.2">
      <c r="A55" s="121"/>
      <c r="B55" s="123" t="s">
        <v>71</v>
      </c>
      <c r="C55" s="200" t="s">
        <v>72</v>
      </c>
      <c r="D55" s="201"/>
      <c r="E55" s="201"/>
      <c r="F55" s="133" t="s">
        <v>23</v>
      </c>
      <c r="G55" s="134"/>
      <c r="H55" s="134"/>
      <c r="I55" s="199">
        <f>'Rozpočet Pol'!G34</f>
        <v>0</v>
      </c>
      <c r="J55" s="199"/>
    </row>
    <row r="56" spans="1:10" ht="25.5" customHeight="1" x14ac:dyDescent="0.2">
      <c r="A56" s="121"/>
      <c r="B56" s="123" t="s">
        <v>73</v>
      </c>
      <c r="C56" s="200" t="s">
        <v>74</v>
      </c>
      <c r="D56" s="201"/>
      <c r="E56" s="201"/>
      <c r="F56" s="133" t="s">
        <v>23</v>
      </c>
      <c r="G56" s="134"/>
      <c r="H56" s="134"/>
      <c r="I56" s="199">
        <f>'Rozpočet Pol'!G55</f>
        <v>0</v>
      </c>
      <c r="J56" s="199"/>
    </row>
    <row r="57" spans="1:10" ht="25.5" customHeight="1" x14ac:dyDescent="0.2">
      <c r="A57" s="121"/>
      <c r="B57" s="123" t="s">
        <v>75</v>
      </c>
      <c r="C57" s="200" t="s">
        <v>76</v>
      </c>
      <c r="D57" s="201"/>
      <c r="E57" s="201"/>
      <c r="F57" s="133" t="s">
        <v>23</v>
      </c>
      <c r="G57" s="134"/>
      <c r="H57" s="134"/>
      <c r="I57" s="199">
        <f>'Rozpočet Pol'!G112</f>
        <v>0</v>
      </c>
      <c r="J57" s="199"/>
    </row>
    <row r="58" spans="1:10" ht="25.5" customHeight="1" x14ac:dyDescent="0.2">
      <c r="A58" s="121"/>
      <c r="B58" s="123" t="s">
        <v>77</v>
      </c>
      <c r="C58" s="200" t="s">
        <v>78</v>
      </c>
      <c r="D58" s="201"/>
      <c r="E58" s="201"/>
      <c r="F58" s="133" t="s">
        <v>23</v>
      </c>
      <c r="G58" s="134"/>
      <c r="H58" s="134"/>
      <c r="I58" s="199">
        <f>'Rozpočet Pol'!G129</f>
        <v>0</v>
      </c>
      <c r="J58" s="199"/>
    </row>
    <row r="59" spans="1:10" ht="25.5" customHeight="1" x14ac:dyDescent="0.2">
      <c r="A59" s="121"/>
      <c r="B59" s="123" t="s">
        <v>79</v>
      </c>
      <c r="C59" s="200" t="s">
        <v>80</v>
      </c>
      <c r="D59" s="201"/>
      <c r="E59" s="201"/>
      <c r="F59" s="133" t="s">
        <v>23</v>
      </c>
      <c r="G59" s="134"/>
      <c r="H59" s="134"/>
      <c r="I59" s="199">
        <f>'Rozpočet Pol'!G147</f>
        <v>0</v>
      </c>
      <c r="J59" s="199"/>
    </row>
    <row r="60" spans="1:10" ht="25.5" customHeight="1" x14ac:dyDescent="0.2">
      <c r="A60" s="121"/>
      <c r="B60" s="123" t="s">
        <v>81</v>
      </c>
      <c r="C60" s="200" t="s">
        <v>82</v>
      </c>
      <c r="D60" s="201"/>
      <c r="E60" s="201"/>
      <c r="F60" s="133" t="s">
        <v>23</v>
      </c>
      <c r="G60" s="134"/>
      <c r="H60" s="134"/>
      <c r="I60" s="199">
        <f>'Rozpočet Pol'!G167</f>
        <v>0</v>
      </c>
      <c r="J60" s="199"/>
    </row>
    <row r="61" spans="1:10" ht="25.5" customHeight="1" x14ac:dyDescent="0.2">
      <c r="A61" s="121"/>
      <c r="B61" s="130" t="s">
        <v>83</v>
      </c>
      <c r="C61" s="203" t="s">
        <v>84</v>
      </c>
      <c r="D61" s="204"/>
      <c r="E61" s="204"/>
      <c r="F61" s="135" t="s">
        <v>23</v>
      </c>
      <c r="G61" s="136"/>
      <c r="H61" s="136"/>
      <c r="I61" s="202">
        <f>'Rozpočet Pol'!G170</f>
        <v>0</v>
      </c>
      <c r="J61" s="202"/>
    </row>
    <row r="62" spans="1:10" ht="25.5" customHeight="1" x14ac:dyDescent="0.2">
      <c r="A62" s="122"/>
      <c r="B62" s="126" t="s">
        <v>1</v>
      </c>
      <c r="C62" s="126"/>
      <c r="D62" s="127"/>
      <c r="E62" s="127"/>
      <c r="F62" s="137"/>
      <c r="G62" s="138"/>
      <c r="H62" s="138"/>
      <c r="I62" s="205">
        <f>SUM(I51:I61)</f>
        <v>0</v>
      </c>
      <c r="J62" s="205"/>
    </row>
    <row r="63" spans="1:10" x14ac:dyDescent="0.2">
      <c r="F63" s="139"/>
      <c r="G63" s="94"/>
      <c r="H63" s="139"/>
      <c r="I63" s="94"/>
      <c r="J63" s="94"/>
    </row>
    <row r="64" spans="1:10" x14ac:dyDescent="0.2">
      <c r="F64" s="139"/>
      <c r="G64" s="94"/>
      <c r="H64" s="139"/>
      <c r="I64" s="94"/>
      <c r="J64" s="94"/>
    </row>
    <row r="65" spans="6:10" x14ac:dyDescent="0.2">
      <c r="F65" s="139"/>
      <c r="G65" s="94"/>
      <c r="H65" s="139"/>
      <c r="I65" s="94"/>
      <c r="J65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53:J53"/>
    <mergeCell ref="C53:E53"/>
    <mergeCell ref="D3:J3"/>
    <mergeCell ref="C39:E39"/>
    <mergeCell ref="B40:E40"/>
    <mergeCell ref="B43:J43"/>
    <mergeCell ref="B44:J44"/>
    <mergeCell ref="B45:J45"/>
    <mergeCell ref="G28:I28"/>
    <mergeCell ref="G15:H15"/>
    <mergeCell ref="I15:J15"/>
    <mergeCell ref="E16:F16"/>
    <mergeCell ref="D12:G12"/>
    <mergeCell ref="D13:G13"/>
    <mergeCell ref="D34:E34"/>
    <mergeCell ref="D35:E35"/>
    <mergeCell ref="I50:J50"/>
    <mergeCell ref="I51:J51"/>
    <mergeCell ref="C51:E51"/>
    <mergeCell ref="I52:J52"/>
    <mergeCell ref="C52:E52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7" t="s">
        <v>41</v>
      </c>
      <c r="B2" s="76"/>
      <c r="C2" s="250"/>
      <c r="D2" s="250"/>
      <c r="E2" s="250"/>
      <c r="F2" s="250"/>
      <c r="G2" s="251"/>
    </row>
    <row r="3" spans="1:7" ht="24.95" hidden="1" customHeight="1" x14ac:dyDescent="0.2">
      <c r="A3" s="77" t="s">
        <v>7</v>
      </c>
      <c r="B3" s="76"/>
      <c r="C3" s="250"/>
      <c r="D3" s="250"/>
      <c r="E3" s="250"/>
      <c r="F3" s="250"/>
      <c r="G3" s="251"/>
    </row>
    <row r="4" spans="1:7" ht="24.95" hidden="1" customHeight="1" x14ac:dyDescent="0.2">
      <c r="A4" s="77" t="s">
        <v>8</v>
      </c>
      <c r="B4" s="76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97"/>
  <sheetViews>
    <sheetView tabSelected="1" workbookViewId="0">
      <selection activeCell="Y12" sqref="Y12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1" t="s">
        <v>307</v>
      </c>
      <c r="B1" s="271"/>
      <c r="C1" s="271"/>
      <c r="D1" s="271"/>
      <c r="E1" s="271"/>
      <c r="F1" s="271"/>
      <c r="G1" s="271"/>
      <c r="AE1" t="s">
        <v>87</v>
      </c>
    </row>
    <row r="2" spans="1:60" ht="24.95" customHeight="1" x14ac:dyDescent="0.2">
      <c r="A2" s="144" t="s">
        <v>86</v>
      </c>
      <c r="B2" s="142"/>
      <c r="C2" s="272" t="s">
        <v>45</v>
      </c>
      <c r="D2" s="273"/>
      <c r="E2" s="273"/>
      <c r="F2" s="273"/>
      <c r="G2" s="274"/>
      <c r="AE2" t="s">
        <v>88</v>
      </c>
    </row>
    <row r="3" spans="1:60" ht="24.95" customHeight="1" x14ac:dyDescent="0.2">
      <c r="A3" s="145" t="s">
        <v>7</v>
      </c>
      <c r="B3" s="143"/>
      <c r="C3" s="275" t="s">
        <v>42</v>
      </c>
      <c r="D3" s="276"/>
      <c r="E3" s="276"/>
      <c r="F3" s="276"/>
      <c r="G3" s="277"/>
      <c r="AE3" t="s">
        <v>89</v>
      </c>
    </row>
    <row r="4" spans="1:60" ht="24.95" hidden="1" customHeight="1" x14ac:dyDescent="0.2">
      <c r="A4" s="145" t="s">
        <v>8</v>
      </c>
      <c r="B4" s="143"/>
      <c r="C4" s="275"/>
      <c r="D4" s="276"/>
      <c r="E4" s="276"/>
      <c r="F4" s="276"/>
      <c r="G4" s="277"/>
      <c r="AE4" t="s">
        <v>90</v>
      </c>
    </row>
    <row r="5" spans="1:60" hidden="1" x14ac:dyDescent="0.2">
      <c r="A5" s="146" t="s">
        <v>91</v>
      </c>
      <c r="B5" s="147"/>
      <c r="C5" s="148"/>
      <c r="D5" s="149"/>
      <c r="E5" s="149"/>
      <c r="F5" s="149"/>
      <c r="G5" s="150"/>
      <c r="AE5" t="s">
        <v>92</v>
      </c>
    </row>
    <row r="7" spans="1:60" ht="38.25" x14ac:dyDescent="0.2">
      <c r="A7" s="156" t="s">
        <v>93</v>
      </c>
      <c r="B7" s="157" t="s">
        <v>94</v>
      </c>
      <c r="C7" s="157" t="s">
        <v>95</v>
      </c>
      <c r="D7" s="156" t="s">
        <v>96</v>
      </c>
      <c r="E7" s="156" t="s">
        <v>97</v>
      </c>
      <c r="F7" s="151" t="s">
        <v>98</v>
      </c>
      <c r="G7" s="173" t="s">
        <v>28</v>
      </c>
      <c r="H7" s="174" t="s">
        <v>29</v>
      </c>
      <c r="I7" s="174" t="s">
        <v>99</v>
      </c>
      <c r="J7" s="174" t="s">
        <v>30</v>
      </c>
      <c r="K7" s="174" t="s">
        <v>100</v>
      </c>
      <c r="L7" s="174" t="s">
        <v>101</v>
      </c>
      <c r="M7" s="174" t="s">
        <v>102</v>
      </c>
      <c r="N7" s="174" t="s">
        <v>103</v>
      </c>
      <c r="O7" s="174" t="s">
        <v>104</v>
      </c>
      <c r="P7" s="174" t="s">
        <v>105</v>
      </c>
      <c r="Q7" s="174" t="s">
        <v>106</v>
      </c>
      <c r="R7" s="174" t="s">
        <v>107</v>
      </c>
      <c r="S7" s="174" t="s">
        <v>108</v>
      </c>
      <c r="T7" s="174" t="s">
        <v>109</v>
      </c>
      <c r="U7" s="159" t="s">
        <v>110</v>
      </c>
    </row>
    <row r="8" spans="1:60" x14ac:dyDescent="0.2">
      <c r="A8" s="175" t="s">
        <v>111</v>
      </c>
      <c r="B8" s="176" t="s">
        <v>64</v>
      </c>
      <c r="C8" s="177" t="s">
        <v>65</v>
      </c>
      <c r="D8" s="158"/>
      <c r="E8" s="178"/>
      <c r="F8" s="179"/>
      <c r="G8" s="179">
        <f>SUMIF(AE9:AE10,"&lt;&gt;NOR",G9:G10)</f>
        <v>0</v>
      </c>
      <c r="H8" s="179"/>
      <c r="I8" s="179">
        <f>SUM(I9:I10)</f>
        <v>0</v>
      </c>
      <c r="J8" s="179"/>
      <c r="K8" s="179">
        <f>SUM(K9:K10)</f>
        <v>0</v>
      </c>
      <c r="L8" s="179"/>
      <c r="M8" s="179">
        <f>SUM(M9:M10)</f>
        <v>0</v>
      </c>
      <c r="N8" s="158"/>
      <c r="O8" s="158">
        <f>SUM(O9:O10)</f>
        <v>0</v>
      </c>
      <c r="P8" s="158"/>
      <c r="Q8" s="158">
        <f>SUM(Q9:Q10)</f>
        <v>0</v>
      </c>
      <c r="R8" s="158"/>
      <c r="S8" s="158"/>
      <c r="T8" s="175"/>
      <c r="U8" s="158">
        <f>SUM(U9:U10)</f>
        <v>0</v>
      </c>
      <c r="AE8" t="s">
        <v>112</v>
      </c>
    </row>
    <row r="9" spans="1:60" ht="22.5" outlineLevel="1" x14ac:dyDescent="0.2">
      <c r="A9" s="153">
        <v>1</v>
      </c>
      <c r="B9" s="160" t="s">
        <v>113</v>
      </c>
      <c r="C9" s="191" t="s">
        <v>114</v>
      </c>
      <c r="D9" s="162" t="s">
        <v>115</v>
      </c>
      <c r="E9" s="167">
        <v>100</v>
      </c>
      <c r="F9" s="170">
        <f>H9+J9</f>
        <v>0</v>
      </c>
      <c r="G9" s="171">
        <f>ROUND(E9*F9,2)</f>
        <v>0</v>
      </c>
      <c r="H9" s="171"/>
      <c r="I9" s="171">
        <f>ROUND(E9*H9,2)</f>
        <v>0</v>
      </c>
      <c r="J9" s="171"/>
      <c r="K9" s="171">
        <f>ROUND(E9*J9,2)</f>
        <v>0</v>
      </c>
      <c r="L9" s="171">
        <v>21</v>
      </c>
      <c r="M9" s="171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/>
      <c r="T9" s="163">
        <v>0</v>
      </c>
      <c r="U9" s="162">
        <f>ROUND(E9*T9,2)</f>
        <v>0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116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 x14ac:dyDescent="0.2">
      <c r="A10" s="153"/>
      <c r="B10" s="160"/>
      <c r="C10" s="252" t="s">
        <v>117</v>
      </c>
      <c r="D10" s="253"/>
      <c r="E10" s="254"/>
      <c r="F10" s="255"/>
      <c r="G10" s="256"/>
      <c r="H10" s="171"/>
      <c r="I10" s="171"/>
      <c r="J10" s="171"/>
      <c r="K10" s="171"/>
      <c r="L10" s="171"/>
      <c r="M10" s="171"/>
      <c r="N10" s="162"/>
      <c r="O10" s="162"/>
      <c r="P10" s="162"/>
      <c r="Q10" s="162"/>
      <c r="R10" s="162"/>
      <c r="S10" s="162"/>
      <c r="T10" s="163"/>
      <c r="U10" s="162"/>
      <c r="V10" s="152"/>
      <c r="W10" s="152"/>
      <c r="X10" s="152"/>
      <c r="Y10" s="152"/>
      <c r="Z10" s="152"/>
      <c r="AA10" s="152"/>
      <c r="AB10" s="152"/>
      <c r="AC10" s="152"/>
      <c r="AD10" s="152"/>
      <c r="AE10" s="152" t="s">
        <v>118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5" t="str">
        <f>C10</f>
        <v>- v místech, kde bude šachta nepřístupná, budou vybourány nové montážní otvory a po dokončení prací opět zazděny. Instalace nových revizních dvířek na požárně dělící konstrukce není navrženo.</v>
      </c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54" t="s">
        <v>111</v>
      </c>
      <c r="B11" s="161" t="s">
        <v>66</v>
      </c>
      <c r="C11" s="192" t="s">
        <v>67</v>
      </c>
      <c r="D11" s="164"/>
      <c r="E11" s="168"/>
      <c r="F11" s="172"/>
      <c r="G11" s="172">
        <f>SUMIF(AE12:AE14,"&lt;&gt;NOR",G12:G14)</f>
        <v>0</v>
      </c>
      <c r="H11" s="172"/>
      <c r="I11" s="172">
        <f>SUM(I12:I14)</f>
        <v>0</v>
      </c>
      <c r="J11" s="172"/>
      <c r="K11" s="172">
        <f>SUM(K12:K14)</f>
        <v>0</v>
      </c>
      <c r="L11" s="172"/>
      <c r="M11" s="172">
        <f>SUM(M12:M14)</f>
        <v>0</v>
      </c>
      <c r="N11" s="164"/>
      <c r="O11" s="164">
        <f>SUM(O12:O14)</f>
        <v>16.190909999999999</v>
      </c>
      <c r="P11" s="164"/>
      <c r="Q11" s="164">
        <f>SUM(Q12:Q14)</f>
        <v>11.616</v>
      </c>
      <c r="R11" s="164"/>
      <c r="S11" s="164"/>
      <c r="T11" s="165"/>
      <c r="U11" s="164">
        <f>SUM(U12:U14)</f>
        <v>79.339999999999989</v>
      </c>
      <c r="AE11" t="s">
        <v>112</v>
      </c>
    </row>
    <row r="12" spans="1:60" outlineLevel="1" x14ac:dyDescent="0.2">
      <c r="A12" s="153">
        <v>2</v>
      </c>
      <c r="B12" s="160" t="s">
        <v>119</v>
      </c>
      <c r="C12" s="191" t="s">
        <v>120</v>
      </c>
      <c r="D12" s="162" t="s">
        <v>121</v>
      </c>
      <c r="E12" s="167">
        <v>5.28</v>
      </c>
      <c r="F12" s="170">
        <f>H12+J12</f>
        <v>0</v>
      </c>
      <c r="G12" s="171">
        <f>ROUND(E12*F12,2)</f>
        <v>0</v>
      </c>
      <c r="H12" s="171"/>
      <c r="I12" s="171">
        <f>ROUND(E12*H12,2)</f>
        <v>0</v>
      </c>
      <c r="J12" s="171"/>
      <c r="K12" s="171">
        <f>ROUND(E12*J12,2)</f>
        <v>0</v>
      </c>
      <c r="L12" s="171">
        <v>21</v>
      </c>
      <c r="M12" s="171">
        <f>G12*(1+L12/100)</f>
        <v>0</v>
      </c>
      <c r="N12" s="162">
        <v>0</v>
      </c>
      <c r="O12" s="162">
        <f>ROUND(E12*N12,5)</f>
        <v>0</v>
      </c>
      <c r="P12" s="162">
        <v>2.2000000000000002</v>
      </c>
      <c r="Q12" s="162">
        <f>ROUND(E12*P12,5)</f>
        <v>11.616</v>
      </c>
      <c r="R12" s="162"/>
      <c r="S12" s="162"/>
      <c r="T12" s="163">
        <v>12.56</v>
      </c>
      <c r="U12" s="162">
        <f>ROUND(E12*T12,2)</f>
        <v>66.319999999999993</v>
      </c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116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3"/>
      <c r="B13" s="160"/>
      <c r="C13" s="193" t="s">
        <v>122</v>
      </c>
      <c r="D13" s="166"/>
      <c r="E13" s="169">
        <v>5.28</v>
      </c>
      <c r="F13" s="171"/>
      <c r="G13" s="171"/>
      <c r="H13" s="171"/>
      <c r="I13" s="171"/>
      <c r="J13" s="171"/>
      <c r="K13" s="171"/>
      <c r="L13" s="171"/>
      <c r="M13" s="171"/>
      <c r="N13" s="162"/>
      <c r="O13" s="162"/>
      <c r="P13" s="162"/>
      <c r="Q13" s="162"/>
      <c r="R13" s="162"/>
      <c r="S13" s="162"/>
      <c r="T13" s="163"/>
      <c r="U13" s="162"/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123</v>
      </c>
      <c r="AF13" s="152">
        <v>0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53">
        <v>3</v>
      </c>
      <c r="B14" s="160" t="s">
        <v>124</v>
      </c>
      <c r="C14" s="191" t="s">
        <v>125</v>
      </c>
      <c r="D14" s="162" t="s">
        <v>121</v>
      </c>
      <c r="E14" s="167">
        <v>5.28</v>
      </c>
      <c r="F14" s="170">
        <f>H14+J14</f>
        <v>0</v>
      </c>
      <c r="G14" s="171">
        <f>ROUND(E14*F14,2)</f>
        <v>0</v>
      </c>
      <c r="H14" s="171"/>
      <c r="I14" s="171">
        <f>ROUND(E14*H14,2)</f>
        <v>0</v>
      </c>
      <c r="J14" s="171"/>
      <c r="K14" s="171">
        <f>ROUND(E14*J14,2)</f>
        <v>0</v>
      </c>
      <c r="L14" s="171">
        <v>21</v>
      </c>
      <c r="M14" s="171">
        <f>G14*(1+L14/100)</f>
        <v>0</v>
      </c>
      <c r="N14" s="162">
        <v>3.0664600000000002</v>
      </c>
      <c r="O14" s="162">
        <f>ROUND(E14*N14,5)</f>
        <v>16.190909999999999</v>
      </c>
      <c r="P14" s="162">
        <v>0</v>
      </c>
      <c r="Q14" s="162">
        <f>ROUND(E14*P14,5)</f>
        <v>0</v>
      </c>
      <c r="R14" s="162"/>
      <c r="S14" s="162"/>
      <c r="T14" s="163">
        <v>2.4660500000000001</v>
      </c>
      <c r="U14" s="162">
        <f>ROUND(E14*T14,2)</f>
        <v>13.02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126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54" t="s">
        <v>111</v>
      </c>
      <c r="B15" s="161" t="s">
        <v>68</v>
      </c>
      <c r="C15" s="192" t="s">
        <v>26</v>
      </c>
      <c r="D15" s="164"/>
      <c r="E15" s="168"/>
      <c r="F15" s="172"/>
      <c r="G15" s="172">
        <f>SUMIF(AE16:AE18,"&lt;&gt;NOR",G16:G18)</f>
        <v>0</v>
      </c>
      <c r="H15" s="172"/>
      <c r="I15" s="172">
        <f>SUM(I16:I18)</f>
        <v>0</v>
      </c>
      <c r="J15" s="172"/>
      <c r="K15" s="172">
        <f>SUM(K16:K18)</f>
        <v>0</v>
      </c>
      <c r="L15" s="172"/>
      <c r="M15" s="172">
        <f>SUM(M16:M18)</f>
        <v>0</v>
      </c>
      <c r="N15" s="164"/>
      <c r="O15" s="164">
        <f>SUM(O16:O18)</f>
        <v>0</v>
      </c>
      <c r="P15" s="164"/>
      <c r="Q15" s="164">
        <f>SUM(Q16:Q18)</f>
        <v>0</v>
      </c>
      <c r="R15" s="164"/>
      <c r="S15" s="164"/>
      <c r="T15" s="165"/>
      <c r="U15" s="164">
        <f>SUM(U16:U18)</f>
        <v>0</v>
      </c>
      <c r="AE15" t="s">
        <v>112</v>
      </c>
    </row>
    <row r="16" spans="1:60" ht="22.5" outlineLevel="1" x14ac:dyDescent="0.2">
      <c r="A16" s="153">
        <v>4</v>
      </c>
      <c r="B16" s="160" t="s">
        <v>127</v>
      </c>
      <c r="C16" s="191" t="s">
        <v>128</v>
      </c>
      <c r="D16" s="162" t="s">
        <v>129</v>
      </c>
      <c r="E16" s="167">
        <v>1</v>
      </c>
      <c r="F16" s="170">
        <f>H16+J16</f>
        <v>0</v>
      </c>
      <c r="G16" s="171">
        <f>ROUND(E16*F16,2)</f>
        <v>0</v>
      </c>
      <c r="H16" s="171"/>
      <c r="I16" s="171">
        <f>ROUND(E16*H16,2)</f>
        <v>0</v>
      </c>
      <c r="J16" s="171"/>
      <c r="K16" s="171">
        <f>ROUND(E16*J16,2)</f>
        <v>0</v>
      </c>
      <c r="L16" s="171">
        <v>21</v>
      </c>
      <c r="M16" s="171">
        <f>G16*(1+L16/100)</f>
        <v>0</v>
      </c>
      <c r="N16" s="162">
        <v>0</v>
      </c>
      <c r="O16" s="162">
        <f>ROUND(E16*N16,5)</f>
        <v>0</v>
      </c>
      <c r="P16" s="162">
        <v>0</v>
      </c>
      <c r="Q16" s="162">
        <f>ROUND(E16*P16,5)</f>
        <v>0</v>
      </c>
      <c r="R16" s="162"/>
      <c r="S16" s="162"/>
      <c r="T16" s="163">
        <v>0</v>
      </c>
      <c r="U16" s="162">
        <f>ROUND(E16*T16,2)</f>
        <v>0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116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3">
        <v>5</v>
      </c>
      <c r="B17" s="160" t="s">
        <v>130</v>
      </c>
      <c r="C17" s="191" t="s">
        <v>131</v>
      </c>
      <c r="D17" s="162" t="s">
        <v>129</v>
      </c>
      <c r="E17" s="167">
        <v>1</v>
      </c>
      <c r="F17" s="170">
        <f>H17+J17</f>
        <v>0</v>
      </c>
      <c r="G17" s="171">
        <f>ROUND(E17*F17,2)</f>
        <v>0</v>
      </c>
      <c r="H17" s="171"/>
      <c r="I17" s="171">
        <f>ROUND(E17*H17,2)</f>
        <v>0</v>
      </c>
      <c r="J17" s="171"/>
      <c r="K17" s="171">
        <f>ROUND(E17*J17,2)</f>
        <v>0</v>
      </c>
      <c r="L17" s="171">
        <v>21</v>
      </c>
      <c r="M17" s="171">
        <f>G17*(1+L17/100)</f>
        <v>0</v>
      </c>
      <c r="N17" s="162">
        <v>0</v>
      </c>
      <c r="O17" s="162">
        <f>ROUND(E17*N17,5)</f>
        <v>0</v>
      </c>
      <c r="P17" s="162">
        <v>0</v>
      </c>
      <c r="Q17" s="162">
        <f>ROUND(E17*P17,5)</f>
        <v>0</v>
      </c>
      <c r="R17" s="162"/>
      <c r="S17" s="162"/>
      <c r="T17" s="163">
        <v>0</v>
      </c>
      <c r="U17" s="162">
        <f>ROUND(E17*T17,2)</f>
        <v>0</v>
      </c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116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3">
        <v>6</v>
      </c>
      <c r="B18" s="160" t="s">
        <v>132</v>
      </c>
      <c r="C18" s="191" t="s">
        <v>133</v>
      </c>
      <c r="D18" s="162" t="s">
        <v>129</v>
      </c>
      <c r="E18" s="167">
        <v>1</v>
      </c>
      <c r="F18" s="170">
        <f>H18+J18</f>
        <v>0</v>
      </c>
      <c r="G18" s="171">
        <f>ROUND(E18*F18,2)</f>
        <v>0</v>
      </c>
      <c r="H18" s="171"/>
      <c r="I18" s="171">
        <f>ROUND(E18*H18,2)</f>
        <v>0</v>
      </c>
      <c r="J18" s="171"/>
      <c r="K18" s="171">
        <f>ROUND(E18*J18,2)</f>
        <v>0</v>
      </c>
      <c r="L18" s="171">
        <v>21</v>
      </c>
      <c r="M18" s="171">
        <f>G18*(1+L18/100)</f>
        <v>0</v>
      </c>
      <c r="N18" s="162">
        <v>0</v>
      </c>
      <c r="O18" s="162">
        <f>ROUND(E18*N18,5)</f>
        <v>0</v>
      </c>
      <c r="P18" s="162">
        <v>0</v>
      </c>
      <c r="Q18" s="162">
        <f>ROUND(E18*P18,5)</f>
        <v>0</v>
      </c>
      <c r="R18" s="162"/>
      <c r="S18" s="162"/>
      <c r="T18" s="163">
        <v>0</v>
      </c>
      <c r="U18" s="162">
        <f>ROUND(E18*T18,2)</f>
        <v>0</v>
      </c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116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54" t="s">
        <v>111</v>
      </c>
      <c r="B19" s="161" t="s">
        <v>69</v>
      </c>
      <c r="C19" s="192" t="s">
        <v>70</v>
      </c>
      <c r="D19" s="164"/>
      <c r="E19" s="168"/>
      <c r="F19" s="172"/>
      <c r="G19" s="172">
        <f>SUMIF(AE20:AE33,"&lt;&gt;NOR",G20:G33)</f>
        <v>0</v>
      </c>
      <c r="H19" s="172"/>
      <c r="I19" s="172">
        <f>SUM(I20:I33)</f>
        <v>0</v>
      </c>
      <c r="J19" s="172"/>
      <c r="K19" s="172">
        <f>SUM(K20:K33)</f>
        <v>0</v>
      </c>
      <c r="L19" s="172"/>
      <c r="M19" s="172">
        <f>SUM(M20:M33)</f>
        <v>0</v>
      </c>
      <c r="N19" s="164"/>
      <c r="O19" s="164">
        <f>SUM(O20:O33)</f>
        <v>0.55096999999999996</v>
      </c>
      <c r="P19" s="164"/>
      <c r="Q19" s="164">
        <f>SUM(Q20:Q33)</f>
        <v>9.6608800000000006</v>
      </c>
      <c r="R19" s="164"/>
      <c r="S19" s="164"/>
      <c r="T19" s="165"/>
      <c r="U19" s="164">
        <f>SUM(U20:U33)</f>
        <v>427.31</v>
      </c>
      <c r="AE19" t="s">
        <v>112</v>
      </c>
    </row>
    <row r="20" spans="1:60" outlineLevel="1" x14ac:dyDescent="0.2">
      <c r="A20" s="153">
        <v>7</v>
      </c>
      <c r="B20" s="160" t="s">
        <v>134</v>
      </c>
      <c r="C20" s="191" t="s">
        <v>135</v>
      </c>
      <c r="D20" s="162" t="s">
        <v>136</v>
      </c>
      <c r="E20" s="167">
        <v>315.2</v>
      </c>
      <c r="F20" s="170">
        <f>H20+J20</f>
        <v>0</v>
      </c>
      <c r="G20" s="171">
        <f>ROUND(E20*F20,2)</f>
        <v>0</v>
      </c>
      <c r="H20" s="171"/>
      <c r="I20" s="171">
        <f>ROUND(E20*H20,2)</f>
        <v>0</v>
      </c>
      <c r="J20" s="171"/>
      <c r="K20" s="171">
        <f>ROUND(E20*J20,2)</f>
        <v>0</v>
      </c>
      <c r="L20" s="171">
        <v>21</v>
      </c>
      <c r="M20" s="171">
        <f>G20*(1+L20/100)</f>
        <v>0</v>
      </c>
      <c r="N20" s="162">
        <v>0</v>
      </c>
      <c r="O20" s="162">
        <f>ROUND(E20*N20,5)</f>
        <v>0</v>
      </c>
      <c r="P20" s="162">
        <v>3.065E-2</v>
      </c>
      <c r="Q20" s="162">
        <f>ROUND(E20*P20,5)</f>
        <v>9.6608800000000006</v>
      </c>
      <c r="R20" s="162"/>
      <c r="S20" s="162"/>
      <c r="T20" s="163">
        <v>0.57599999999999996</v>
      </c>
      <c r="U20" s="162">
        <f>ROUND(E20*T20,2)</f>
        <v>181.56</v>
      </c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116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3"/>
      <c r="B21" s="160"/>
      <c r="C21" s="193" t="s">
        <v>137</v>
      </c>
      <c r="D21" s="166"/>
      <c r="E21" s="169">
        <v>315.2</v>
      </c>
      <c r="F21" s="171"/>
      <c r="G21" s="171"/>
      <c r="H21" s="171"/>
      <c r="I21" s="171"/>
      <c r="J21" s="171"/>
      <c r="K21" s="171"/>
      <c r="L21" s="171"/>
      <c r="M21" s="171"/>
      <c r="N21" s="162"/>
      <c r="O21" s="162"/>
      <c r="P21" s="162"/>
      <c r="Q21" s="162"/>
      <c r="R21" s="162"/>
      <c r="S21" s="162"/>
      <c r="T21" s="163"/>
      <c r="U21" s="162"/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123</v>
      </c>
      <c r="AF21" s="152">
        <v>0</v>
      </c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3">
        <v>8</v>
      </c>
      <c r="B22" s="160" t="s">
        <v>138</v>
      </c>
      <c r="C22" s="191" t="s">
        <v>139</v>
      </c>
      <c r="D22" s="162" t="s">
        <v>140</v>
      </c>
      <c r="E22" s="167">
        <v>9.6999999999999993</v>
      </c>
      <c r="F22" s="170">
        <f>H22+J22</f>
        <v>0</v>
      </c>
      <c r="G22" s="171">
        <f>ROUND(E22*F22,2)</f>
        <v>0</v>
      </c>
      <c r="H22" s="171"/>
      <c r="I22" s="171">
        <f>ROUND(E22*H22,2)</f>
        <v>0</v>
      </c>
      <c r="J22" s="171"/>
      <c r="K22" s="171">
        <f>ROUND(E22*J22,2)</f>
        <v>0</v>
      </c>
      <c r="L22" s="171">
        <v>21</v>
      </c>
      <c r="M22" s="171">
        <f>G22*(1+L22/100)</f>
        <v>0</v>
      </c>
      <c r="N22" s="162">
        <v>0</v>
      </c>
      <c r="O22" s="162">
        <f>ROUND(E22*N22,5)</f>
        <v>0</v>
      </c>
      <c r="P22" s="162">
        <v>0</v>
      </c>
      <c r="Q22" s="162">
        <f>ROUND(E22*P22,5)</f>
        <v>0</v>
      </c>
      <c r="R22" s="162"/>
      <c r="S22" s="162"/>
      <c r="T22" s="163">
        <v>4.93</v>
      </c>
      <c r="U22" s="162">
        <f>ROUND(E22*T22,2)</f>
        <v>47.82</v>
      </c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116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53">
        <v>9</v>
      </c>
      <c r="B23" s="160" t="s">
        <v>141</v>
      </c>
      <c r="C23" s="191" t="s">
        <v>142</v>
      </c>
      <c r="D23" s="162" t="s">
        <v>140</v>
      </c>
      <c r="E23" s="167">
        <v>9.6999999999999993</v>
      </c>
      <c r="F23" s="170">
        <f>H23+J23</f>
        <v>0</v>
      </c>
      <c r="G23" s="171">
        <f>ROUND(E23*F23,2)</f>
        <v>0</v>
      </c>
      <c r="H23" s="171"/>
      <c r="I23" s="171">
        <f>ROUND(E23*H23,2)</f>
        <v>0</v>
      </c>
      <c r="J23" s="171"/>
      <c r="K23" s="171">
        <f>ROUND(E23*J23,2)</f>
        <v>0</v>
      </c>
      <c r="L23" s="171">
        <v>21</v>
      </c>
      <c r="M23" s="171">
        <f>G23*(1+L23/100)</f>
        <v>0</v>
      </c>
      <c r="N23" s="162">
        <v>0</v>
      </c>
      <c r="O23" s="162">
        <f>ROUND(E23*N23,5)</f>
        <v>0</v>
      </c>
      <c r="P23" s="162">
        <v>0</v>
      </c>
      <c r="Q23" s="162">
        <f>ROUND(E23*P23,5)</f>
        <v>0</v>
      </c>
      <c r="R23" s="162"/>
      <c r="S23" s="162"/>
      <c r="T23" s="163">
        <v>0</v>
      </c>
      <c r="U23" s="162">
        <f>ROUND(E23*T23,2)</f>
        <v>0</v>
      </c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116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3">
        <v>10</v>
      </c>
      <c r="B24" s="160" t="s">
        <v>143</v>
      </c>
      <c r="C24" s="191" t="s">
        <v>144</v>
      </c>
      <c r="D24" s="162" t="s">
        <v>140</v>
      </c>
      <c r="E24" s="167">
        <v>9.6999999999999993</v>
      </c>
      <c r="F24" s="170">
        <f>H24+J24</f>
        <v>0</v>
      </c>
      <c r="G24" s="171">
        <f>ROUND(E24*F24,2)</f>
        <v>0</v>
      </c>
      <c r="H24" s="171"/>
      <c r="I24" s="171">
        <f>ROUND(E24*H24,2)</f>
        <v>0</v>
      </c>
      <c r="J24" s="171"/>
      <c r="K24" s="171">
        <f>ROUND(E24*J24,2)</f>
        <v>0</v>
      </c>
      <c r="L24" s="171">
        <v>21</v>
      </c>
      <c r="M24" s="171">
        <f>G24*(1+L24/100)</f>
        <v>0</v>
      </c>
      <c r="N24" s="162">
        <v>0</v>
      </c>
      <c r="O24" s="162">
        <f>ROUND(E24*N24,5)</f>
        <v>0</v>
      </c>
      <c r="P24" s="162">
        <v>0</v>
      </c>
      <c r="Q24" s="162">
        <f>ROUND(E24*P24,5)</f>
        <v>0</v>
      </c>
      <c r="R24" s="162"/>
      <c r="S24" s="162"/>
      <c r="T24" s="163">
        <v>0</v>
      </c>
      <c r="U24" s="162">
        <f>ROUND(E24*T24,2)</f>
        <v>0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116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53">
        <v>11</v>
      </c>
      <c r="B25" s="160" t="s">
        <v>145</v>
      </c>
      <c r="C25" s="191" t="s">
        <v>146</v>
      </c>
      <c r="D25" s="162" t="s">
        <v>136</v>
      </c>
      <c r="E25" s="167">
        <v>258.72000000000003</v>
      </c>
      <c r="F25" s="170">
        <f>H25+J25</f>
        <v>0</v>
      </c>
      <c r="G25" s="171">
        <f>ROUND(E25*F25,2)</f>
        <v>0</v>
      </c>
      <c r="H25" s="171"/>
      <c r="I25" s="171">
        <f>ROUND(E25*H25,2)</f>
        <v>0</v>
      </c>
      <c r="J25" s="171"/>
      <c r="K25" s="171">
        <f>ROUND(E25*J25,2)</f>
        <v>0</v>
      </c>
      <c r="L25" s="171">
        <v>21</v>
      </c>
      <c r="M25" s="171">
        <f>G25*(1+L25/100)</f>
        <v>0</v>
      </c>
      <c r="N25" s="162">
        <v>1.6000000000000001E-3</v>
      </c>
      <c r="O25" s="162">
        <f>ROUND(E25*N25,5)</f>
        <v>0.41394999999999998</v>
      </c>
      <c r="P25" s="162">
        <v>0</v>
      </c>
      <c r="Q25" s="162">
        <f>ROUND(E25*P25,5)</f>
        <v>0</v>
      </c>
      <c r="R25" s="162"/>
      <c r="S25" s="162"/>
      <c r="T25" s="163">
        <v>0.443</v>
      </c>
      <c r="U25" s="162">
        <f>ROUND(E25*T25,2)</f>
        <v>114.61</v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116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3"/>
      <c r="B26" s="160"/>
      <c r="C26" s="193" t="s">
        <v>147</v>
      </c>
      <c r="D26" s="166"/>
      <c r="E26" s="169">
        <v>258.72000000000003</v>
      </c>
      <c r="F26" s="171"/>
      <c r="G26" s="171"/>
      <c r="H26" s="171"/>
      <c r="I26" s="171"/>
      <c r="J26" s="171"/>
      <c r="K26" s="171"/>
      <c r="L26" s="171"/>
      <c r="M26" s="171"/>
      <c r="N26" s="162"/>
      <c r="O26" s="162"/>
      <c r="P26" s="162"/>
      <c r="Q26" s="162"/>
      <c r="R26" s="162"/>
      <c r="S26" s="162"/>
      <c r="T26" s="163"/>
      <c r="U26" s="162"/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123</v>
      </c>
      <c r="AF26" s="152">
        <v>0</v>
      </c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 x14ac:dyDescent="0.2">
      <c r="A27" s="153">
        <v>12</v>
      </c>
      <c r="B27" s="160" t="s">
        <v>148</v>
      </c>
      <c r="C27" s="191" t="s">
        <v>149</v>
      </c>
      <c r="D27" s="162" t="s">
        <v>136</v>
      </c>
      <c r="E27" s="167">
        <v>79.2</v>
      </c>
      <c r="F27" s="170">
        <f>H27+J27</f>
        <v>0</v>
      </c>
      <c r="G27" s="171">
        <f>ROUND(E27*F27,2)</f>
        <v>0</v>
      </c>
      <c r="H27" s="171"/>
      <c r="I27" s="171">
        <f>ROUND(E27*H27,2)</f>
        <v>0</v>
      </c>
      <c r="J27" s="171"/>
      <c r="K27" s="171">
        <f>ROUND(E27*J27,2)</f>
        <v>0</v>
      </c>
      <c r="L27" s="171">
        <v>21</v>
      </c>
      <c r="M27" s="171">
        <f>G27*(1+L27/100)</f>
        <v>0</v>
      </c>
      <c r="N27" s="162">
        <v>1.73E-3</v>
      </c>
      <c r="O27" s="162">
        <f>ROUND(E27*N27,5)</f>
        <v>0.13702</v>
      </c>
      <c r="P27" s="162">
        <v>0</v>
      </c>
      <c r="Q27" s="162">
        <f>ROUND(E27*P27,5)</f>
        <v>0</v>
      </c>
      <c r="R27" s="162"/>
      <c r="S27" s="162"/>
      <c r="T27" s="163">
        <v>0.82899999999999996</v>
      </c>
      <c r="U27" s="162">
        <f>ROUND(E27*T27,2)</f>
        <v>65.66</v>
      </c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116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3"/>
      <c r="B28" s="160"/>
      <c r="C28" s="193" t="s">
        <v>150</v>
      </c>
      <c r="D28" s="166"/>
      <c r="E28" s="169">
        <v>79.2</v>
      </c>
      <c r="F28" s="171"/>
      <c r="G28" s="171"/>
      <c r="H28" s="171"/>
      <c r="I28" s="171"/>
      <c r="J28" s="171"/>
      <c r="K28" s="171"/>
      <c r="L28" s="171"/>
      <c r="M28" s="171"/>
      <c r="N28" s="162"/>
      <c r="O28" s="162"/>
      <c r="P28" s="162"/>
      <c r="Q28" s="162"/>
      <c r="R28" s="162"/>
      <c r="S28" s="162"/>
      <c r="T28" s="163"/>
      <c r="U28" s="162"/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123</v>
      </c>
      <c r="AF28" s="152">
        <v>0</v>
      </c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3">
        <v>13</v>
      </c>
      <c r="B29" s="160" t="s">
        <v>151</v>
      </c>
      <c r="C29" s="191" t="s">
        <v>152</v>
      </c>
      <c r="D29" s="162" t="s">
        <v>153</v>
      </c>
      <c r="E29" s="167">
        <v>160</v>
      </c>
      <c r="F29" s="170">
        <f>H29+J29</f>
        <v>0</v>
      </c>
      <c r="G29" s="171">
        <f>ROUND(E29*F29,2)</f>
        <v>0</v>
      </c>
      <c r="H29" s="171"/>
      <c r="I29" s="171">
        <f>ROUND(E29*H29,2)</f>
        <v>0</v>
      </c>
      <c r="J29" s="171"/>
      <c r="K29" s="171">
        <f>ROUND(E29*J29,2)</f>
        <v>0</v>
      </c>
      <c r="L29" s="171">
        <v>21</v>
      </c>
      <c r="M29" s="171">
        <f>G29*(1+L29/100)</f>
        <v>0</v>
      </c>
      <c r="N29" s="162">
        <v>0</v>
      </c>
      <c r="O29" s="162">
        <f>ROUND(E29*N29,5)</f>
        <v>0</v>
      </c>
      <c r="P29" s="162">
        <v>0</v>
      </c>
      <c r="Q29" s="162">
        <f>ROUND(E29*P29,5)</f>
        <v>0</v>
      </c>
      <c r="R29" s="162"/>
      <c r="S29" s="162"/>
      <c r="T29" s="163">
        <v>0</v>
      </c>
      <c r="U29" s="162">
        <f>ROUND(E29*T29,2)</f>
        <v>0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116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3">
        <v>14</v>
      </c>
      <c r="B30" s="160" t="s">
        <v>154</v>
      </c>
      <c r="C30" s="191" t="s">
        <v>155</v>
      </c>
      <c r="D30" s="162" t="s">
        <v>136</v>
      </c>
      <c r="E30" s="167">
        <v>337.92</v>
      </c>
      <c r="F30" s="170">
        <f>H30+J30</f>
        <v>0</v>
      </c>
      <c r="G30" s="171">
        <f>ROUND(E30*F30,2)</f>
        <v>0</v>
      </c>
      <c r="H30" s="171"/>
      <c r="I30" s="171">
        <f>ROUND(E30*H30,2)</f>
        <v>0</v>
      </c>
      <c r="J30" s="171"/>
      <c r="K30" s="171">
        <f>ROUND(E30*J30,2)</f>
        <v>0</v>
      </c>
      <c r="L30" s="171">
        <v>21</v>
      </c>
      <c r="M30" s="171">
        <f>G30*(1+L30/100)</f>
        <v>0</v>
      </c>
      <c r="N30" s="162">
        <v>0</v>
      </c>
      <c r="O30" s="162">
        <f>ROUND(E30*N30,5)</f>
        <v>0</v>
      </c>
      <c r="P30" s="162">
        <v>0</v>
      </c>
      <c r="Q30" s="162">
        <f>ROUND(E30*P30,5)</f>
        <v>0</v>
      </c>
      <c r="R30" s="162"/>
      <c r="S30" s="162"/>
      <c r="T30" s="163">
        <v>4.8000000000000001E-2</v>
      </c>
      <c r="U30" s="162">
        <f>ROUND(E30*T30,2)</f>
        <v>16.22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116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3"/>
      <c r="B31" s="160"/>
      <c r="C31" s="193" t="s">
        <v>156</v>
      </c>
      <c r="D31" s="166"/>
      <c r="E31" s="169">
        <v>337.92</v>
      </c>
      <c r="F31" s="171"/>
      <c r="G31" s="171"/>
      <c r="H31" s="171"/>
      <c r="I31" s="171"/>
      <c r="J31" s="171"/>
      <c r="K31" s="171"/>
      <c r="L31" s="171"/>
      <c r="M31" s="171"/>
      <c r="N31" s="162"/>
      <c r="O31" s="162"/>
      <c r="P31" s="162"/>
      <c r="Q31" s="162"/>
      <c r="R31" s="162"/>
      <c r="S31" s="162"/>
      <c r="T31" s="163"/>
      <c r="U31" s="162"/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123</v>
      </c>
      <c r="AF31" s="152">
        <v>0</v>
      </c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3">
        <v>15</v>
      </c>
      <c r="B32" s="160" t="s">
        <v>157</v>
      </c>
      <c r="C32" s="191" t="s">
        <v>158</v>
      </c>
      <c r="D32" s="162" t="s">
        <v>140</v>
      </c>
      <c r="E32" s="167">
        <v>0.6</v>
      </c>
      <c r="F32" s="170">
        <f>H32+J32</f>
        <v>0</v>
      </c>
      <c r="G32" s="171">
        <f>ROUND(E32*F32,2)</f>
        <v>0</v>
      </c>
      <c r="H32" s="171"/>
      <c r="I32" s="171">
        <f>ROUND(E32*H32,2)</f>
        <v>0</v>
      </c>
      <c r="J32" s="171"/>
      <c r="K32" s="171">
        <f>ROUND(E32*J32,2)</f>
        <v>0</v>
      </c>
      <c r="L32" s="171">
        <v>21</v>
      </c>
      <c r="M32" s="171">
        <f>G32*(1+L32/100)</f>
        <v>0</v>
      </c>
      <c r="N32" s="162">
        <v>0</v>
      </c>
      <c r="O32" s="162">
        <f>ROUND(E32*N32,5)</f>
        <v>0</v>
      </c>
      <c r="P32" s="162">
        <v>0</v>
      </c>
      <c r="Q32" s="162">
        <f>ROUND(E32*P32,5)</f>
        <v>0</v>
      </c>
      <c r="R32" s="162"/>
      <c r="S32" s="162"/>
      <c r="T32" s="163">
        <v>1.575</v>
      </c>
      <c r="U32" s="162">
        <f>ROUND(E32*T32,2)</f>
        <v>0.95</v>
      </c>
      <c r="V32" s="152"/>
      <c r="W32" s="152"/>
      <c r="X32" s="152"/>
      <c r="Y32" s="152"/>
      <c r="Z32" s="152"/>
      <c r="AA32" s="152"/>
      <c r="AB32" s="152"/>
      <c r="AC32" s="152"/>
      <c r="AD32" s="152"/>
      <c r="AE32" s="152" t="s">
        <v>116</v>
      </c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3">
        <v>16</v>
      </c>
      <c r="B33" s="160" t="s">
        <v>159</v>
      </c>
      <c r="C33" s="191" t="s">
        <v>160</v>
      </c>
      <c r="D33" s="162" t="s">
        <v>140</v>
      </c>
      <c r="E33" s="167">
        <v>0.6</v>
      </c>
      <c r="F33" s="170">
        <f>H33+J33</f>
        <v>0</v>
      </c>
      <c r="G33" s="171">
        <f>ROUND(E33*F33,2)</f>
        <v>0</v>
      </c>
      <c r="H33" s="171"/>
      <c r="I33" s="171">
        <f>ROUND(E33*H33,2)</f>
        <v>0</v>
      </c>
      <c r="J33" s="171"/>
      <c r="K33" s="171">
        <f>ROUND(E33*J33,2)</f>
        <v>0</v>
      </c>
      <c r="L33" s="171">
        <v>21</v>
      </c>
      <c r="M33" s="171">
        <f>G33*(1+L33/100)</f>
        <v>0</v>
      </c>
      <c r="N33" s="162">
        <v>0</v>
      </c>
      <c r="O33" s="162">
        <f>ROUND(E33*N33,5)</f>
        <v>0</v>
      </c>
      <c r="P33" s="162">
        <v>0</v>
      </c>
      <c r="Q33" s="162">
        <f>ROUND(E33*P33,5)</f>
        <v>0</v>
      </c>
      <c r="R33" s="162"/>
      <c r="S33" s="162"/>
      <c r="T33" s="163">
        <v>0.81100000000000005</v>
      </c>
      <c r="U33" s="162">
        <f>ROUND(E33*T33,2)</f>
        <v>0.49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116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">
      <c r="A34" s="154" t="s">
        <v>111</v>
      </c>
      <c r="B34" s="161" t="s">
        <v>71</v>
      </c>
      <c r="C34" s="192" t="s">
        <v>72</v>
      </c>
      <c r="D34" s="164"/>
      <c r="E34" s="168"/>
      <c r="F34" s="172"/>
      <c r="G34" s="172">
        <f>SUMIF(AE35:AE54,"&lt;&gt;NOR",G35:G54)</f>
        <v>0</v>
      </c>
      <c r="H34" s="172"/>
      <c r="I34" s="172">
        <f>SUM(I35:I54)</f>
        <v>0</v>
      </c>
      <c r="J34" s="172"/>
      <c r="K34" s="172">
        <f>SUM(K35:K54)</f>
        <v>0</v>
      </c>
      <c r="L34" s="172"/>
      <c r="M34" s="172">
        <f>SUM(M35:M54)</f>
        <v>0</v>
      </c>
      <c r="N34" s="164"/>
      <c r="O34" s="164">
        <f>SUM(O35:O54)</f>
        <v>2.5770100000000005</v>
      </c>
      <c r="P34" s="164"/>
      <c r="Q34" s="164">
        <f>SUM(Q35:Q54)</f>
        <v>18.799199999999999</v>
      </c>
      <c r="R34" s="164"/>
      <c r="S34" s="164"/>
      <c r="T34" s="165"/>
      <c r="U34" s="164">
        <f>SUM(U35:U54)</f>
        <v>2510.4</v>
      </c>
      <c r="AE34" t="s">
        <v>112</v>
      </c>
    </row>
    <row r="35" spans="1:60" outlineLevel="1" x14ac:dyDescent="0.2">
      <c r="A35" s="153">
        <v>17</v>
      </c>
      <c r="B35" s="160" t="s">
        <v>161</v>
      </c>
      <c r="C35" s="191" t="s">
        <v>162</v>
      </c>
      <c r="D35" s="162" t="s">
        <v>136</v>
      </c>
      <c r="E35" s="167">
        <v>1260</v>
      </c>
      <c r="F35" s="170">
        <f>H35+J35</f>
        <v>0</v>
      </c>
      <c r="G35" s="171">
        <f>ROUND(E35*F35,2)</f>
        <v>0</v>
      </c>
      <c r="H35" s="171"/>
      <c r="I35" s="171">
        <f>ROUND(E35*H35,2)</f>
        <v>0</v>
      </c>
      <c r="J35" s="171"/>
      <c r="K35" s="171">
        <f>ROUND(E35*J35,2)</f>
        <v>0</v>
      </c>
      <c r="L35" s="171">
        <v>21</v>
      </c>
      <c r="M35" s="171">
        <f>G35*(1+L35/100)</f>
        <v>0</v>
      </c>
      <c r="N35" s="162">
        <v>0</v>
      </c>
      <c r="O35" s="162">
        <f>ROUND(E35*N35,5)</f>
        <v>0</v>
      </c>
      <c r="P35" s="162">
        <v>1.4919999999999999E-2</v>
      </c>
      <c r="Q35" s="162">
        <f>ROUND(E35*P35,5)</f>
        <v>18.799199999999999</v>
      </c>
      <c r="R35" s="162"/>
      <c r="S35" s="162"/>
      <c r="T35" s="163">
        <v>0.41299999999999998</v>
      </c>
      <c r="U35" s="162">
        <f>ROUND(E35*T35,2)</f>
        <v>520.38</v>
      </c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116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3"/>
      <c r="B36" s="160"/>
      <c r="C36" s="193" t="s">
        <v>163</v>
      </c>
      <c r="D36" s="166"/>
      <c r="E36" s="169">
        <v>1260</v>
      </c>
      <c r="F36" s="171"/>
      <c r="G36" s="171"/>
      <c r="H36" s="171"/>
      <c r="I36" s="171"/>
      <c r="J36" s="171"/>
      <c r="K36" s="171"/>
      <c r="L36" s="171"/>
      <c r="M36" s="171"/>
      <c r="N36" s="162"/>
      <c r="O36" s="162"/>
      <c r="P36" s="162"/>
      <c r="Q36" s="162"/>
      <c r="R36" s="162"/>
      <c r="S36" s="162"/>
      <c r="T36" s="163"/>
      <c r="U36" s="162"/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123</v>
      </c>
      <c r="AF36" s="152">
        <v>0</v>
      </c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3">
        <v>18</v>
      </c>
      <c r="B37" s="160" t="s">
        <v>138</v>
      </c>
      <c r="C37" s="191" t="s">
        <v>139</v>
      </c>
      <c r="D37" s="162" t="s">
        <v>140</v>
      </c>
      <c r="E37" s="167">
        <v>18.8</v>
      </c>
      <c r="F37" s="170">
        <f>H37+J37</f>
        <v>0</v>
      </c>
      <c r="G37" s="171">
        <f>ROUND(E37*F37,2)</f>
        <v>0</v>
      </c>
      <c r="H37" s="171"/>
      <c r="I37" s="171">
        <f>ROUND(E37*H37,2)</f>
        <v>0</v>
      </c>
      <c r="J37" s="171"/>
      <c r="K37" s="171">
        <f>ROUND(E37*J37,2)</f>
        <v>0</v>
      </c>
      <c r="L37" s="171">
        <v>21</v>
      </c>
      <c r="M37" s="171">
        <f>G37*(1+L37/100)</f>
        <v>0</v>
      </c>
      <c r="N37" s="162">
        <v>0</v>
      </c>
      <c r="O37" s="162">
        <f>ROUND(E37*N37,5)</f>
        <v>0</v>
      </c>
      <c r="P37" s="162">
        <v>0</v>
      </c>
      <c r="Q37" s="162">
        <f>ROUND(E37*P37,5)</f>
        <v>0</v>
      </c>
      <c r="R37" s="162"/>
      <c r="S37" s="162"/>
      <c r="T37" s="163">
        <v>4.93</v>
      </c>
      <c r="U37" s="162">
        <f>ROUND(E37*T37,2)</f>
        <v>92.68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116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3">
        <v>19</v>
      </c>
      <c r="B38" s="160" t="s">
        <v>141</v>
      </c>
      <c r="C38" s="191" t="s">
        <v>142</v>
      </c>
      <c r="D38" s="162" t="s">
        <v>140</v>
      </c>
      <c r="E38" s="167">
        <v>18.8</v>
      </c>
      <c r="F38" s="170">
        <f>H38+J38</f>
        <v>0</v>
      </c>
      <c r="G38" s="171">
        <f>ROUND(E38*F38,2)</f>
        <v>0</v>
      </c>
      <c r="H38" s="171"/>
      <c r="I38" s="171">
        <f>ROUND(E38*H38,2)</f>
        <v>0</v>
      </c>
      <c r="J38" s="171"/>
      <c r="K38" s="171">
        <f>ROUND(E38*J38,2)</f>
        <v>0</v>
      </c>
      <c r="L38" s="171">
        <v>21</v>
      </c>
      <c r="M38" s="171">
        <f>G38*(1+L38/100)</f>
        <v>0</v>
      </c>
      <c r="N38" s="162">
        <v>0</v>
      </c>
      <c r="O38" s="162">
        <f>ROUND(E38*N38,5)</f>
        <v>0</v>
      </c>
      <c r="P38" s="162">
        <v>0</v>
      </c>
      <c r="Q38" s="162">
        <f>ROUND(E38*P38,5)</f>
        <v>0</v>
      </c>
      <c r="R38" s="162"/>
      <c r="S38" s="162"/>
      <c r="T38" s="163">
        <v>0</v>
      </c>
      <c r="U38" s="162">
        <f>ROUND(E38*T38,2)</f>
        <v>0</v>
      </c>
      <c r="V38" s="152"/>
      <c r="W38" s="152"/>
      <c r="X38" s="152"/>
      <c r="Y38" s="152"/>
      <c r="Z38" s="152"/>
      <c r="AA38" s="152"/>
      <c r="AB38" s="152"/>
      <c r="AC38" s="152"/>
      <c r="AD38" s="152"/>
      <c r="AE38" s="152" t="s">
        <v>116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3">
        <v>20</v>
      </c>
      <c r="B39" s="160" t="s">
        <v>143</v>
      </c>
      <c r="C39" s="191" t="s">
        <v>144</v>
      </c>
      <c r="D39" s="162" t="s">
        <v>140</v>
      </c>
      <c r="E39" s="167">
        <v>18.8</v>
      </c>
      <c r="F39" s="170">
        <f>H39+J39</f>
        <v>0</v>
      </c>
      <c r="G39" s="171">
        <f>ROUND(E39*F39,2)</f>
        <v>0</v>
      </c>
      <c r="H39" s="171"/>
      <c r="I39" s="171">
        <f>ROUND(E39*H39,2)</f>
        <v>0</v>
      </c>
      <c r="J39" s="171"/>
      <c r="K39" s="171">
        <f>ROUND(E39*J39,2)</f>
        <v>0</v>
      </c>
      <c r="L39" s="171">
        <v>21</v>
      </c>
      <c r="M39" s="171">
        <f>G39*(1+L39/100)</f>
        <v>0</v>
      </c>
      <c r="N39" s="162">
        <v>0</v>
      </c>
      <c r="O39" s="162">
        <f>ROUND(E39*N39,5)</f>
        <v>0</v>
      </c>
      <c r="P39" s="162">
        <v>0</v>
      </c>
      <c r="Q39" s="162">
        <f>ROUND(E39*P39,5)</f>
        <v>0</v>
      </c>
      <c r="R39" s="162"/>
      <c r="S39" s="162"/>
      <c r="T39" s="163">
        <v>0</v>
      </c>
      <c r="U39" s="162">
        <f>ROUND(E39*T39,2)</f>
        <v>0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 t="s">
        <v>116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53">
        <v>21</v>
      </c>
      <c r="B40" s="160" t="s">
        <v>164</v>
      </c>
      <c r="C40" s="191" t="s">
        <v>165</v>
      </c>
      <c r="D40" s="162" t="s">
        <v>136</v>
      </c>
      <c r="E40" s="167">
        <v>101.64</v>
      </c>
      <c r="F40" s="170">
        <f>H40+J40</f>
        <v>0</v>
      </c>
      <c r="G40" s="171">
        <f>ROUND(E40*F40,2)</f>
        <v>0</v>
      </c>
      <c r="H40" s="171"/>
      <c r="I40" s="171">
        <f>ROUND(E40*H40,2)</f>
        <v>0</v>
      </c>
      <c r="J40" s="171"/>
      <c r="K40" s="171">
        <f>ROUND(E40*J40,2)</f>
        <v>0</v>
      </c>
      <c r="L40" s="171">
        <v>21</v>
      </c>
      <c r="M40" s="171">
        <f>G40*(1+L40/100)</f>
        <v>0</v>
      </c>
      <c r="N40" s="162">
        <v>7.7999999999999999E-4</v>
      </c>
      <c r="O40" s="162">
        <f>ROUND(E40*N40,5)</f>
        <v>7.9280000000000003E-2</v>
      </c>
      <c r="P40" s="162">
        <v>0</v>
      </c>
      <c r="Q40" s="162">
        <f>ROUND(E40*P40,5)</f>
        <v>0</v>
      </c>
      <c r="R40" s="162"/>
      <c r="S40" s="162"/>
      <c r="T40" s="163">
        <v>0.81899999999999995</v>
      </c>
      <c r="U40" s="162">
        <f>ROUND(E40*T40,2)</f>
        <v>83.24</v>
      </c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116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3"/>
      <c r="B41" s="160"/>
      <c r="C41" s="193" t="s">
        <v>166</v>
      </c>
      <c r="D41" s="166"/>
      <c r="E41" s="169">
        <v>101.64</v>
      </c>
      <c r="F41" s="171"/>
      <c r="G41" s="171"/>
      <c r="H41" s="171"/>
      <c r="I41" s="171"/>
      <c r="J41" s="171"/>
      <c r="K41" s="171"/>
      <c r="L41" s="171"/>
      <c r="M41" s="171"/>
      <c r="N41" s="162"/>
      <c r="O41" s="162"/>
      <c r="P41" s="162"/>
      <c r="Q41" s="162"/>
      <c r="R41" s="162"/>
      <c r="S41" s="162"/>
      <c r="T41" s="163"/>
      <c r="U41" s="162"/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123</v>
      </c>
      <c r="AF41" s="152">
        <v>0</v>
      </c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3">
        <v>22</v>
      </c>
      <c r="B42" s="160" t="s">
        <v>167</v>
      </c>
      <c r="C42" s="191" t="s">
        <v>168</v>
      </c>
      <c r="D42" s="162" t="s">
        <v>136</v>
      </c>
      <c r="E42" s="167">
        <v>1034.8800000000001</v>
      </c>
      <c r="F42" s="170">
        <f>H42+J42</f>
        <v>0</v>
      </c>
      <c r="G42" s="171">
        <f>ROUND(E42*F42,2)</f>
        <v>0</v>
      </c>
      <c r="H42" s="171"/>
      <c r="I42" s="171">
        <f>ROUND(E42*H42,2)</f>
        <v>0</v>
      </c>
      <c r="J42" s="171"/>
      <c r="K42" s="171">
        <f>ROUND(E42*J42,2)</f>
        <v>0</v>
      </c>
      <c r="L42" s="171">
        <v>21</v>
      </c>
      <c r="M42" s="171">
        <f>G42*(1+L42/100)</f>
        <v>0</v>
      </c>
      <c r="N42" s="162">
        <v>1.31E-3</v>
      </c>
      <c r="O42" s="162">
        <f>ROUND(E42*N42,5)</f>
        <v>1.3556900000000001</v>
      </c>
      <c r="P42" s="162">
        <v>0</v>
      </c>
      <c r="Q42" s="162">
        <f>ROUND(E42*P42,5)</f>
        <v>0</v>
      </c>
      <c r="R42" s="162"/>
      <c r="S42" s="162"/>
      <c r="T42" s="163">
        <v>0.79700000000000004</v>
      </c>
      <c r="U42" s="162">
        <f>ROUND(E42*T42,2)</f>
        <v>824.8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116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3"/>
      <c r="B43" s="160"/>
      <c r="C43" s="193" t="s">
        <v>169</v>
      </c>
      <c r="D43" s="166"/>
      <c r="E43" s="169">
        <v>1034.8800000000001</v>
      </c>
      <c r="F43" s="171"/>
      <c r="G43" s="171"/>
      <c r="H43" s="171"/>
      <c r="I43" s="171"/>
      <c r="J43" s="171"/>
      <c r="K43" s="171"/>
      <c r="L43" s="171"/>
      <c r="M43" s="171"/>
      <c r="N43" s="162"/>
      <c r="O43" s="162"/>
      <c r="P43" s="162"/>
      <c r="Q43" s="162"/>
      <c r="R43" s="162"/>
      <c r="S43" s="162"/>
      <c r="T43" s="163"/>
      <c r="U43" s="162"/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123</v>
      </c>
      <c r="AF43" s="152">
        <v>0</v>
      </c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3">
        <v>23</v>
      </c>
      <c r="B44" s="160" t="s">
        <v>170</v>
      </c>
      <c r="C44" s="191" t="s">
        <v>171</v>
      </c>
      <c r="D44" s="162" t="s">
        <v>136</v>
      </c>
      <c r="E44" s="167">
        <v>372</v>
      </c>
      <c r="F44" s="170">
        <f>H44+J44</f>
        <v>0</v>
      </c>
      <c r="G44" s="171">
        <f>ROUND(E44*F44,2)</f>
        <v>0</v>
      </c>
      <c r="H44" s="171"/>
      <c r="I44" s="171">
        <f>ROUND(E44*H44,2)</f>
        <v>0</v>
      </c>
      <c r="J44" s="171"/>
      <c r="K44" s="171">
        <f>ROUND(E44*J44,2)</f>
        <v>0</v>
      </c>
      <c r="L44" s="171">
        <v>21</v>
      </c>
      <c r="M44" s="171">
        <f>G44*(1+L44/100)</f>
        <v>0</v>
      </c>
      <c r="N44" s="162">
        <v>3.8000000000000002E-4</v>
      </c>
      <c r="O44" s="162">
        <f>ROUND(E44*N44,5)</f>
        <v>0.14136000000000001</v>
      </c>
      <c r="P44" s="162">
        <v>0</v>
      </c>
      <c r="Q44" s="162">
        <f>ROUND(E44*P44,5)</f>
        <v>0</v>
      </c>
      <c r="R44" s="162"/>
      <c r="S44" s="162"/>
      <c r="T44" s="163">
        <v>0.32</v>
      </c>
      <c r="U44" s="162">
        <f>ROUND(E44*T44,2)</f>
        <v>119.04</v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116</v>
      </c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3"/>
      <c r="B45" s="160"/>
      <c r="C45" s="193" t="s">
        <v>172</v>
      </c>
      <c r="D45" s="166"/>
      <c r="E45" s="169">
        <v>372</v>
      </c>
      <c r="F45" s="171"/>
      <c r="G45" s="171"/>
      <c r="H45" s="171"/>
      <c r="I45" s="171"/>
      <c r="J45" s="171"/>
      <c r="K45" s="171"/>
      <c r="L45" s="171"/>
      <c r="M45" s="171"/>
      <c r="N45" s="162"/>
      <c r="O45" s="162"/>
      <c r="P45" s="162"/>
      <c r="Q45" s="162"/>
      <c r="R45" s="162"/>
      <c r="S45" s="162"/>
      <c r="T45" s="163"/>
      <c r="U45" s="162"/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123</v>
      </c>
      <c r="AF45" s="152">
        <v>0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3">
        <v>24</v>
      </c>
      <c r="B46" s="160" t="s">
        <v>173</v>
      </c>
      <c r="C46" s="191" t="s">
        <v>174</v>
      </c>
      <c r="D46" s="162" t="s">
        <v>136</v>
      </c>
      <c r="E46" s="167">
        <v>372</v>
      </c>
      <c r="F46" s="170">
        <f>H46+J46</f>
        <v>0</v>
      </c>
      <c r="G46" s="171">
        <f>ROUND(E46*F46,2)</f>
        <v>0</v>
      </c>
      <c r="H46" s="171"/>
      <c r="I46" s="171">
        <f>ROUND(E46*H46,2)</f>
        <v>0</v>
      </c>
      <c r="J46" s="171"/>
      <c r="K46" s="171">
        <f>ROUND(E46*J46,2)</f>
        <v>0</v>
      </c>
      <c r="L46" s="171">
        <v>21</v>
      </c>
      <c r="M46" s="171">
        <f>G46*(1+L46/100)</f>
        <v>0</v>
      </c>
      <c r="N46" s="162">
        <v>4.6999999999999999E-4</v>
      </c>
      <c r="O46" s="162">
        <f>ROUND(E46*N46,5)</f>
        <v>0.17484</v>
      </c>
      <c r="P46" s="162">
        <v>0</v>
      </c>
      <c r="Q46" s="162">
        <f>ROUND(E46*P46,5)</f>
        <v>0</v>
      </c>
      <c r="R46" s="162"/>
      <c r="S46" s="162"/>
      <c r="T46" s="163">
        <v>0.35899999999999999</v>
      </c>
      <c r="U46" s="162">
        <f>ROUND(E46*T46,2)</f>
        <v>133.55000000000001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2" t="s">
        <v>116</v>
      </c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3">
        <v>25</v>
      </c>
      <c r="B47" s="160" t="s">
        <v>175</v>
      </c>
      <c r="C47" s="191" t="s">
        <v>176</v>
      </c>
      <c r="D47" s="162" t="s">
        <v>136</v>
      </c>
      <c r="E47" s="167">
        <v>372</v>
      </c>
      <c r="F47" s="170">
        <f>H47+J47</f>
        <v>0</v>
      </c>
      <c r="G47" s="171">
        <f>ROUND(E47*F47,2)</f>
        <v>0</v>
      </c>
      <c r="H47" s="171"/>
      <c r="I47" s="171">
        <f>ROUND(E47*H47,2)</f>
        <v>0</v>
      </c>
      <c r="J47" s="171"/>
      <c r="K47" s="171">
        <f>ROUND(E47*J47,2)</f>
        <v>0</v>
      </c>
      <c r="L47" s="171">
        <v>21</v>
      </c>
      <c r="M47" s="171">
        <f>G47*(1+L47/100)</f>
        <v>0</v>
      </c>
      <c r="N47" s="162">
        <v>6.9999999999999999E-4</v>
      </c>
      <c r="O47" s="162">
        <f>ROUND(E47*N47,5)</f>
        <v>0.26040000000000002</v>
      </c>
      <c r="P47" s="162">
        <v>0</v>
      </c>
      <c r="Q47" s="162">
        <f>ROUND(E47*P47,5)</f>
        <v>0</v>
      </c>
      <c r="R47" s="162"/>
      <c r="S47" s="162"/>
      <c r="T47" s="163">
        <v>0.45200000000000001</v>
      </c>
      <c r="U47" s="162">
        <f>ROUND(E47*T47,2)</f>
        <v>168.14</v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2" t="s">
        <v>116</v>
      </c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3">
        <v>26</v>
      </c>
      <c r="B48" s="160" t="s">
        <v>177</v>
      </c>
      <c r="C48" s="191" t="s">
        <v>178</v>
      </c>
      <c r="D48" s="162" t="s">
        <v>136</v>
      </c>
      <c r="E48" s="167">
        <v>372</v>
      </c>
      <c r="F48" s="170">
        <f>H48+J48</f>
        <v>0</v>
      </c>
      <c r="G48" s="171">
        <f>ROUND(E48*F48,2)</f>
        <v>0</v>
      </c>
      <c r="H48" s="171"/>
      <c r="I48" s="171">
        <f>ROUND(E48*H48,2)</f>
        <v>0</v>
      </c>
      <c r="J48" s="171"/>
      <c r="K48" s="171">
        <f>ROUND(E48*J48,2)</f>
        <v>0</v>
      </c>
      <c r="L48" s="171">
        <v>21</v>
      </c>
      <c r="M48" s="171">
        <f>G48*(1+L48/100)</f>
        <v>0</v>
      </c>
      <c r="N48" s="162">
        <v>1.5200000000000001E-3</v>
      </c>
      <c r="O48" s="162">
        <f>ROUND(E48*N48,5)</f>
        <v>0.56544000000000005</v>
      </c>
      <c r="P48" s="162">
        <v>0</v>
      </c>
      <c r="Q48" s="162">
        <f>ROUND(E48*P48,5)</f>
        <v>0</v>
      </c>
      <c r="R48" s="162"/>
      <c r="S48" s="162"/>
      <c r="T48" s="163">
        <v>1.173</v>
      </c>
      <c r="U48" s="162">
        <f>ROUND(E48*T48,2)</f>
        <v>436.36</v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2" t="s">
        <v>116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3">
        <v>27</v>
      </c>
      <c r="B49" s="160" t="s">
        <v>151</v>
      </c>
      <c r="C49" s="191" t="s">
        <v>152</v>
      </c>
      <c r="D49" s="162" t="s">
        <v>153</v>
      </c>
      <c r="E49" s="167">
        <v>620</v>
      </c>
      <c r="F49" s="170">
        <f>H49+J49</f>
        <v>0</v>
      </c>
      <c r="G49" s="171">
        <f>ROUND(E49*F49,2)</f>
        <v>0</v>
      </c>
      <c r="H49" s="171"/>
      <c r="I49" s="171">
        <f>ROUND(E49*H49,2)</f>
        <v>0</v>
      </c>
      <c r="J49" s="171"/>
      <c r="K49" s="171">
        <f>ROUND(E49*J49,2)</f>
        <v>0</v>
      </c>
      <c r="L49" s="171">
        <v>21</v>
      </c>
      <c r="M49" s="171">
        <f>G49*(1+L49/100)</f>
        <v>0</v>
      </c>
      <c r="N49" s="162">
        <v>0</v>
      </c>
      <c r="O49" s="162">
        <f>ROUND(E49*N49,5)</f>
        <v>0</v>
      </c>
      <c r="P49" s="162">
        <v>0</v>
      </c>
      <c r="Q49" s="162">
        <f>ROUND(E49*P49,5)</f>
        <v>0</v>
      </c>
      <c r="R49" s="162"/>
      <c r="S49" s="162"/>
      <c r="T49" s="163">
        <v>0</v>
      </c>
      <c r="U49" s="162">
        <f>ROUND(E49*T49,2)</f>
        <v>0</v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2" t="s">
        <v>116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3"/>
      <c r="B50" s="160"/>
      <c r="C50" s="193" t="s">
        <v>179</v>
      </c>
      <c r="D50" s="166"/>
      <c r="E50" s="169">
        <v>620</v>
      </c>
      <c r="F50" s="171"/>
      <c r="G50" s="171"/>
      <c r="H50" s="171"/>
      <c r="I50" s="171"/>
      <c r="J50" s="171"/>
      <c r="K50" s="171"/>
      <c r="L50" s="171"/>
      <c r="M50" s="171"/>
      <c r="N50" s="162"/>
      <c r="O50" s="162"/>
      <c r="P50" s="162"/>
      <c r="Q50" s="162"/>
      <c r="R50" s="162"/>
      <c r="S50" s="162"/>
      <c r="T50" s="163"/>
      <c r="U50" s="162"/>
      <c r="V50" s="152"/>
      <c r="W50" s="152"/>
      <c r="X50" s="152"/>
      <c r="Y50" s="152"/>
      <c r="Z50" s="152"/>
      <c r="AA50" s="152"/>
      <c r="AB50" s="152"/>
      <c r="AC50" s="152"/>
      <c r="AD50" s="152"/>
      <c r="AE50" s="152" t="s">
        <v>123</v>
      </c>
      <c r="AF50" s="152">
        <v>0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3">
        <v>28</v>
      </c>
      <c r="B51" s="160" t="s">
        <v>154</v>
      </c>
      <c r="C51" s="191" t="s">
        <v>155</v>
      </c>
      <c r="D51" s="162" t="s">
        <v>136</v>
      </c>
      <c r="E51" s="167">
        <v>2625</v>
      </c>
      <c r="F51" s="170">
        <f>H51+J51</f>
        <v>0</v>
      </c>
      <c r="G51" s="171">
        <f>ROUND(E51*F51,2)</f>
        <v>0</v>
      </c>
      <c r="H51" s="171"/>
      <c r="I51" s="171">
        <f>ROUND(E51*H51,2)</f>
        <v>0</v>
      </c>
      <c r="J51" s="171"/>
      <c r="K51" s="171">
        <f>ROUND(E51*J51,2)</f>
        <v>0</v>
      </c>
      <c r="L51" s="171">
        <v>21</v>
      </c>
      <c r="M51" s="171">
        <f>G51*(1+L51/100)</f>
        <v>0</v>
      </c>
      <c r="N51" s="162">
        <v>0</v>
      </c>
      <c r="O51" s="162">
        <f>ROUND(E51*N51,5)</f>
        <v>0</v>
      </c>
      <c r="P51" s="162">
        <v>0</v>
      </c>
      <c r="Q51" s="162">
        <f>ROUND(E51*P51,5)</f>
        <v>0</v>
      </c>
      <c r="R51" s="162"/>
      <c r="S51" s="162"/>
      <c r="T51" s="163">
        <v>4.8000000000000001E-2</v>
      </c>
      <c r="U51" s="162">
        <f>ROUND(E51*T51,2)</f>
        <v>126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2" t="s">
        <v>116</v>
      </c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3"/>
      <c r="B52" s="160"/>
      <c r="C52" s="193" t="s">
        <v>180</v>
      </c>
      <c r="D52" s="166"/>
      <c r="E52" s="169">
        <v>2625</v>
      </c>
      <c r="F52" s="171"/>
      <c r="G52" s="171"/>
      <c r="H52" s="171"/>
      <c r="I52" s="171"/>
      <c r="J52" s="171"/>
      <c r="K52" s="171"/>
      <c r="L52" s="171"/>
      <c r="M52" s="171"/>
      <c r="N52" s="162"/>
      <c r="O52" s="162"/>
      <c r="P52" s="162"/>
      <c r="Q52" s="162"/>
      <c r="R52" s="162"/>
      <c r="S52" s="162"/>
      <c r="T52" s="163"/>
      <c r="U52" s="162"/>
      <c r="V52" s="152"/>
      <c r="W52" s="152"/>
      <c r="X52" s="152"/>
      <c r="Y52" s="152"/>
      <c r="Z52" s="152"/>
      <c r="AA52" s="152"/>
      <c r="AB52" s="152"/>
      <c r="AC52" s="152"/>
      <c r="AD52" s="152"/>
      <c r="AE52" s="152" t="s">
        <v>123</v>
      </c>
      <c r="AF52" s="152">
        <v>0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3">
        <v>29</v>
      </c>
      <c r="B53" s="160" t="s">
        <v>157</v>
      </c>
      <c r="C53" s="191" t="s">
        <v>158</v>
      </c>
      <c r="D53" s="162" t="s">
        <v>140</v>
      </c>
      <c r="E53" s="167">
        <v>2.6</v>
      </c>
      <c r="F53" s="170">
        <f>H53+J53</f>
        <v>0</v>
      </c>
      <c r="G53" s="171">
        <f>ROUND(E53*F53,2)</f>
        <v>0</v>
      </c>
      <c r="H53" s="171"/>
      <c r="I53" s="171">
        <f>ROUND(E53*H53,2)</f>
        <v>0</v>
      </c>
      <c r="J53" s="171"/>
      <c r="K53" s="171">
        <f>ROUND(E53*J53,2)</f>
        <v>0</v>
      </c>
      <c r="L53" s="171">
        <v>21</v>
      </c>
      <c r="M53" s="171">
        <f>G53*(1+L53/100)</f>
        <v>0</v>
      </c>
      <c r="N53" s="162">
        <v>0</v>
      </c>
      <c r="O53" s="162">
        <f>ROUND(E53*N53,5)</f>
        <v>0</v>
      </c>
      <c r="P53" s="162">
        <v>0</v>
      </c>
      <c r="Q53" s="162">
        <f>ROUND(E53*P53,5)</f>
        <v>0</v>
      </c>
      <c r="R53" s="162"/>
      <c r="S53" s="162"/>
      <c r="T53" s="163">
        <v>1.575</v>
      </c>
      <c r="U53" s="162">
        <f>ROUND(E53*T53,2)</f>
        <v>4.0999999999999996</v>
      </c>
      <c r="V53" s="152"/>
      <c r="W53" s="152"/>
      <c r="X53" s="152"/>
      <c r="Y53" s="152"/>
      <c r="Z53" s="152"/>
      <c r="AA53" s="152"/>
      <c r="AB53" s="152"/>
      <c r="AC53" s="152"/>
      <c r="AD53" s="152"/>
      <c r="AE53" s="152" t="s">
        <v>116</v>
      </c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3">
        <v>30</v>
      </c>
      <c r="B54" s="160" t="s">
        <v>159</v>
      </c>
      <c r="C54" s="191" t="s">
        <v>160</v>
      </c>
      <c r="D54" s="162" t="s">
        <v>140</v>
      </c>
      <c r="E54" s="167">
        <v>2.6</v>
      </c>
      <c r="F54" s="170">
        <f>H54+J54</f>
        <v>0</v>
      </c>
      <c r="G54" s="171">
        <f>ROUND(E54*F54,2)</f>
        <v>0</v>
      </c>
      <c r="H54" s="171"/>
      <c r="I54" s="171">
        <f>ROUND(E54*H54,2)</f>
        <v>0</v>
      </c>
      <c r="J54" s="171"/>
      <c r="K54" s="171">
        <f>ROUND(E54*J54,2)</f>
        <v>0</v>
      </c>
      <c r="L54" s="171">
        <v>21</v>
      </c>
      <c r="M54" s="171">
        <f>G54*(1+L54/100)</f>
        <v>0</v>
      </c>
      <c r="N54" s="162">
        <v>0</v>
      </c>
      <c r="O54" s="162">
        <f>ROUND(E54*N54,5)</f>
        <v>0</v>
      </c>
      <c r="P54" s="162">
        <v>0</v>
      </c>
      <c r="Q54" s="162">
        <f>ROUND(E54*P54,5)</f>
        <v>0</v>
      </c>
      <c r="R54" s="162"/>
      <c r="S54" s="162"/>
      <c r="T54" s="163">
        <v>0.81100000000000005</v>
      </c>
      <c r="U54" s="162">
        <f>ROUND(E54*T54,2)</f>
        <v>2.11</v>
      </c>
      <c r="V54" s="152"/>
      <c r="W54" s="152"/>
      <c r="X54" s="152"/>
      <c r="Y54" s="152"/>
      <c r="Z54" s="152"/>
      <c r="AA54" s="152"/>
      <c r="AB54" s="152"/>
      <c r="AC54" s="152"/>
      <c r="AD54" s="152"/>
      <c r="AE54" s="152" t="s">
        <v>116</v>
      </c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x14ac:dyDescent="0.2">
      <c r="A55" s="154" t="s">
        <v>111</v>
      </c>
      <c r="B55" s="161" t="s">
        <v>73</v>
      </c>
      <c r="C55" s="192" t="s">
        <v>74</v>
      </c>
      <c r="D55" s="164"/>
      <c r="E55" s="168"/>
      <c r="F55" s="172"/>
      <c r="G55" s="172">
        <f>SUMIF(AE56:AE111,"&lt;&gt;NOR",G56:G111)</f>
        <v>0</v>
      </c>
      <c r="H55" s="172"/>
      <c r="I55" s="172">
        <f>SUM(I56:I111)</f>
        <v>0</v>
      </c>
      <c r="J55" s="172"/>
      <c r="K55" s="172">
        <f>SUM(K56:K111)</f>
        <v>0</v>
      </c>
      <c r="L55" s="172"/>
      <c r="M55" s="172">
        <f>SUM(M56:M111)</f>
        <v>0</v>
      </c>
      <c r="N55" s="164"/>
      <c r="O55" s="164">
        <f>SUM(O56:O111)</f>
        <v>3.324790000000001</v>
      </c>
      <c r="P55" s="164"/>
      <c r="Q55" s="164">
        <f>SUM(Q56:Q111)</f>
        <v>12.273910000000001</v>
      </c>
      <c r="R55" s="164"/>
      <c r="S55" s="164"/>
      <c r="T55" s="165"/>
      <c r="U55" s="164">
        <f>SUM(U56:U111)</f>
        <v>2384.1799999999998</v>
      </c>
      <c r="AE55" t="s">
        <v>112</v>
      </c>
    </row>
    <row r="56" spans="1:60" ht="22.5" outlineLevel="1" x14ac:dyDescent="0.2">
      <c r="A56" s="153">
        <v>31</v>
      </c>
      <c r="B56" s="160" t="s">
        <v>181</v>
      </c>
      <c r="C56" s="191" t="s">
        <v>182</v>
      </c>
      <c r="D56" s="162" t="s">
        <v>136</v>
      </c>
      <c r="E56" s="167">
        <v>2469.6</v>
      </c>
      <c r="F56" s="170">
        <f>H56+J56</f>
        <v>0</v>
      </c>
      <c r="G56" s="171">
        <f>ROUND(E56*F56,2)</f>
        <v>0</v>
      </c>
      <c r="H56" s="171"/>
      <c r="I56" s="171">
        <f>ROUND(E56*H56,2)</f>
        <v>0</v>
      </c>
      <c r="J56" s="171"/>
      <c r="K56" s="171">
        <f>ROUND(E56*J56,2)</f>
        <v>0</v>
      </c>
      <c r="L56" s="171">
        <v>21</v>
      </c>
      <c r="M56" s="171">
        <f>G56*(1+L56/100)</f>
        <v>0</v>
      </c>
      <c r="N56" s="162">
        <v>0</v>
      </c>
      <c r="O56" s="162">
        <f>ROUND(E56*N56,5)</f>
        <v>0</v>
      </c>
      <c r="P56" s="162">
        <v>4.9699999999999996E-3</v>
      </c>
      <c r="Q56" s="162">
        <f>ROUND(E56*P56,5)</f>
        <v>12.273910000000001</v>
      </c>
      <c r="R56" s="162"/>
      <c r="S56" s="162"/>
      <c r="T56" s="163">
        <v>0.20399999999999999</v>
      </c>
      <c r="U56" s="162">
        <f>ROUND(E56*T56,2)</f>
        <v>503.8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 t="s">
        <v>116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3"/>
      <c r="B57" s="160"/>
      <c r="C57" s="193" t="s">
        <v>183</v>
      </c>
      <c r="D57" s="166"/>
      <c r="E57" s="169">
        <v>2469.6</v>
      </c>
      <c r="F57" s="171"/>
      <c r="G57" s="171"/>
      <c r="H57" s="171"/>
      <c r="I57" s="171"/>
      <c r="J57" s="171"/>
      <c r="K57" s="171"/>
      <c r="L57" s="171"/>
      <c r="M57" s="171"/>
      <c r="N57" s="162"/>
      <c r="O57" s="162"/>
      <c r="P57" s="162"/>
      <c r="Q57" s="162"/>
      <c r="R57" s="162"/>
      <c r="S57" s="162"/>
      <c r="T57" s="163"/>
      <c r="U57" s="162"/>
      <c r="V57" s="152"/>
      <c r="W57" s="152"/>
      <c r="X57" s="152"/>
      <c r="Y57" s="152"/>
      <c r="Z57" s="152"/>
      <c r="AA57" s="152"/>
      <c r="AB57" s="152"/>
      <c r="AC57" s="152"/>
      <c r="AD57" s="152"/>
      <c r="AE57" s="152" t="s">
        <v>123</v>
      </c>
      <c r="AF57" s="152">
        <v>0</v>
      </c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3">
        <v>32</v>
      </c>
      <c r="B58" s="160" t="s">
        <v>184</v>
      </c>
      <c r="C58" s="191" t="s">
        <v>185</v>
      </c>
      <c r="D58" s="162" t="s">
        <v>140</v>
      </c>
      <c r="E58" s="167">
        <v>12.3</v>
      </c>
      <c r="F58" s="170">
        <f>H58+J58</f>
        <v>0</v>
      </c>
      <c r="G58" s="171">
        <f>ROUND(E58*F58,2)</f>
        <v>0</v>
      </c>
      <c r="H58" s="171"/>
      <c r="I58" s="171">
        <f>ROUND(E58*H58,2)</f>
        <v>0</v>
      </c>
      <c r="J58" s="171"/>
      <c r="K58" s="171">
        <f>ROUND(E58*J58,2)</f>
        <v>0</v>
      </c>
      <c r="L58" s="171">
        <v>21</v>
      </c>
      <c r="M58" s="171">
        <f>G58*(1+L58/100)</f>
        <v>0</v>
      </c>
      <c r="N58" s="162">
        <v>0</v>
      </c>
      <c r="O58" s="162">
        <f>ROUND(E58*N58,5)</f>
        <v>0</v>
      </c>
      <c r="P58" s="162">
        <v>0</v>
      </c>
      <c r="Q58" s="162">
        <f>ROUND(E58*P58,5)</f>
        <v>0</v>
      </c>
      <c r="R58" s="162"/>
      <c r="S58" s="162"/>
      <c r="T58" s="163">
        <v>4.93</v>
      </c>
      <c r="U58" s="162">
        <f>ROUND(E58*T58,2)</f>
        <v>60.64</v>
      </c>
      <c r="V58" s="152"/>
      <c r="W58" s="152"/>
      <c r="X58" s="152"/>
      <c r="Y58" s="152"/>
      <c r="Z58" s="152"/>
      <c r="AA58" s="152"/>
      <c r="AB58" s="152"/>
      <c r="AC58" s="152"/>
      <c r="AD58" s="152"/>
      <c r="AE58" s="152" t="s">
        <v>116</v>
      </c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3">
        <v>33</v>
      </c>
      <c r="B59" s="160" t="s">
        <v>141</v>
      </c>
      <c r="C59" s="191" t="s">
        <v>142</v>
      </c>
      <c r="D59" s="162" t="s">
        <v>140</v>
      </c>
      <c r="E59" s="167">
        <v>12.3</v>
      </c>
      <c r="F59" s="170">
        <f>H59+J59</f>
        <v>0</v>
      </c>
      <c r="G59" s="171">
        <f>ROUND(E59*F59,2)</f>
        <v>0</v>
      </c>
      <c r="H59" s="171"/>
      <c r="I59" s="171">
        <f>ROUND(E59*H59,2)</f>
        <v>0</v>
      </c>
      <c r="J59" s="171"/>
      <c r="K59" s="171">
        <f>ROUND(E59*J59,2)</f>
        <v>0</v>
      </c>
      <c r="L59" s="171">
        <v>21</v>
      </c>
      <c r="M59" s="171">
        <f>G59*(1+L59/100)</f>
        <v>0</v>
      </c>
      <c r="N59" s="162">
        <v>0</v>
      </c>
      <c r="O59" s="162">
        <f>ROUND(E59*N59,5)</f>
        <v>0</v>
      </c>
      <c r="P59" s="162">
        <v>0</v>
      </c>
      <c r="Q59" s="162">
        <f>ROUND(E59*P59,5)</f>
        <v>0</v>
      </c>
      <c r="R59" s="162"/>
      <c r="S59" s="162"/>
      <c r="T59" s="163">
        <v>0</v>
      </c>
      <c r="U59" s="162">
        <f>ROUND(E59*T59,2)</f>
        <v>0</v>
      </c>
      <c r="V59" s="152"/>
      <c r="W59" s="152"/>
      <c r="X59" s="152"/>
      <c r="Y59" s="152"/>
      <c r="Z59" s="152"/>
      <c r="AA59" s="152"/>
      <c r="AB59" s="152"/>
      <c r="AC59" s="152"/>
      <c r="AD59" s="152"/>
      <c r="AE59" s="152" t="s">
        <v>116</v>
      </c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3">
        <v>34</v>
      </c>
      <c r="B60" s="160" t="s">
        <v>143</v>
      </c>
      <c r="C60" s="191" t="s">
        <v>144</v>
      </c>
      <c r="D60" s="162" t="s">
        <v>140</v>
      </c>
      <c r="E60" s="167">
        <v>12.3</v>
      </c>
      <c r="F60" s="170">
        <f>H60+J60</f>
        <v>0</v>
      </c>
      <c r="G60" s="171">
        <f>ROUND(E60*F60,2)</f>
        <v>0</v>
      </c>
      <c r="H60" s="171"/>
      <c r="I60" s="171">
        <f>ROUND(E60*H60,2)</f>
        <v>0</v>
      </c>
      <c r="J60" s="171"/>
      <c r="K60" s="171">
        <f>ROUND(E60*J60,2)</f>
        <v>0</v>
      </c>
      <c r="L60" s="171">
        <v>21</v>
      </c>
      <c r="M60" s="171">
        <f>G60*(1+L60/100)</f>
        <v>0</v>
      </c>
      <c r="N60" s="162">
        <v>0</v>
      </c>
      <c r="O60" s="162">
        <f>ROUND(E60*N60,5)</f>
        <v>0</v>
      </c>
      <c r="P60" s="162">
        <v>0</v>
      </c>
      <c r="Q60" s="162">
        <f>ROUND(E60*P60,5)</f>
        <v>0</v>
      </c>
      <c r="R60" s="162"/>
      <c r="S60" s="162"/>
      <c r="T60" s="163">
        <v>0</v>
      </c>
      <c r="U60" s="162">
        <f>ROUND(E60*T60,2)</f>
        <v>0</v>
      </c>
      <c r="V60" s="152"/>
      <c r="W60" s="152"/>
      <c r="X60" s="152"/>
      <c r="Y60" s="152"/>
      <c r="Z60" s="152"/>
      <c r="AA60" s="152"/>
      <c r="AB60" s="152"/>
      <c r="AC60" s="152"/>
      <c r="AD60" s="152"/>
      <c r="AE60" s="152" t="s">
        <v>116</v>
      </c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33.75" outlineLevel="1" x14ac:dyDescent="0.2">
      <c r="A61" s="153">
        <v>35</v>
      </c>
      <c r="B61" s="160" t="s">
        <v>186</v>
      </c>
      <c r="C61" s="191" t="s">
        <v>187</v>
      </c>
      <c r="D61" s="162" t="s">
        <v>136</v>
      </c>
      <c r="E61" s="167">
        <v>882</v>
      </c>
      <c r="F61" s="170">
        <f>H61+J61</f>
        <v>0</v>
      </c>
      <c r="G61" s="171">
        <f>ROUND(E61*F61,2)</f>
        <v>0</v>
      </c>
      <c r="H61" s="171"/>
      <c r="I61" s="171">
        <f>ROUND(E61*H61,2)</f>
        <v>0</v>
      </c>
      <c r="J61" s="171"/>
      <c r="K61" s="171">
        <f>ROUND(E61*J61,2)</f>
        <v>0</v>
      </c>
      <c r="L61" s="171">
        <v>21</v>
      </c>
      <c r="M61" s="171">
        <f>G61*(1+L61/100)</f>
        <v>0</v>
      </c>
      <c r="N61" s="162">
        <v>1.4999999999999999E-4</v>
      </c>
      <c r="O61" s="162">
        <f>ROUND(E61*N61,5)</f>
        <v>0.1323</v>
      </c>
      <c r="P61" s="162">
        <v>0</v>
      </c>
      <c r="Q61" s="162">
        <f>ROUND(E61*P61,5)</f>
        <v>0</v>
      </c>
      <c r="R61" s="162"/>
      <c r="S61" s="162"/>
      <c r="T61" s="163">
        <v>0</v>
      </c>
      <c r="U61" s="162">
        <f>ROUND(E61*T61,2)</f>
        <v>0</v>
      </c>
      <c r="V61" s="152"/>
      <c r="W61" s="152"/>
      <c r="X61" s="152"/>
      <c r="Y61" s="152"/>
      <c r="Z61" s="152"/>
      <c r="AA61" s="152"/>
      <c r="AB61" s="152"/>
      <c r="AC61" s="152"/>
      <c r="AD61" s="152"/>
      <c r="AE61" s="152" t="s">
        <v>188</v>
      </c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3"/>
      <c r="B62" s="160"/>
      <c r="C62" s="252" t="s">
        <v>189</v>
      </c>
      <c r="D62" s="253"/>
      <c r="E62" s="254"/>
      <c r="F62" s="255"/>
      <c r="G62" s="256"/>
      <c r="H62" s="171"/>
      <c r="I62" s="171"/>
      <c r="J62" s="171"/>
      <c r="K62" s="171"/>
      <c r="L62" s="171"/>
      <c r="M62" s="171"/>
      <c r="N62" s="162"/>
      <c r="O62" s="162"/>
      <c r="P62" s="162"/>
      <c r="Q62" s="162"/>
      <c r="R62" s="162"/>
      <c r="S62" s="162"/>
      <c r="T62" s="163"/>
      <c r="U62" s="162"/>
      <c r="V62" s="152"/>
      <c r="W62" s="152"/>
      <c r="X62" s="152"/>
      <c r="Y62" s="152"/>
      <c r="Z62" s="152"/>
      <c r="AA62" s="152"/>
      <c r="AB62" s="152"/>
      <c r="AC62" s="152"/>
      <c r="AD62" s="152"/>
      <c r="AE62" s="152" t="s">
        <v>118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5" t="str">
        <f>C62</f>
        <v>včetně tvarovek</v>
      </c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3"/>
      <c r="B63" s="160"/>
      <c r="C63" s="193" t="s">
        <v>190</v>
      </c>
      <c r="D63" s="166"/>
      <c r="E63" s="169">
        <v>882</v>
      </c>
      <c r="F63" s="171"/>
      <c r="G63" s="171"/>
      <c r="H63" s="171"/>
      <c r="I63" s="171"/>
      <c r="J63" s="171"/>
      <c r="K63" s="171"/>
      <c r="L63" s="171"/>
      <c r="M63" s="171"/>
      <c r="N63" s="162"/>
      <c r="O63" s="162"/>
      <c r="P63" s="162"/>
      <c r="Q63" s="162"/>
      <c r="R63" s="162"/>
      <c r="S63" s="162"/>
      <c r="T63" s="163"/>
      <c r="U63" s="162"/>
      <c r="V63" s="152"/>
      <c r="W63" s="152"/>
      <c r="X63" s="152"/>
      <c r="Y63" s="152"/>
      <c r="Z63" s="152"/>
      <c r="AA63" s="152"/>
      <c r="AB63" s="152"/>
      <c r="AC63" s="152"/>
      <c r="AD63" s="152"/>
      <c r="AE63" s="152" t="s">
        <v>123</v>
      </c>
      <c r="AF63" s="152">
        <v>0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33.75" outlineLevel="1" x14ac:dyDescent="0.2">
      <c r="A64" s="153">
        <v>36</v>
      </c>
      <c r="B64" s="160" t="s">
        <v>191</v>
      </c>
      <c r="C64" s="191" t="s">
        <v>192</v>
      </c>
      <c r="D64" s="162" t="s">
        <v>136</v>
      </c>
      <c r="E64" s="167">
        <v>1239.8399999999999</v>
      </c>
      <c r="F64" s="170">
        <f>H64+J64</f>
        <v>0</v>
      </c>
      <c r="G64" s="171">
        <f>ROUND(E64*F64,2)</f>
        <v>0</v>
      </c>
      <c r="H64" s="171"/>
      <c r="I64" s="171">
        <f>ROUND(E64*H64,2)</f>
        <v>0</v>
      </c>
      <c r="J64" s="171"/>
      <c r="K64" s="171">
        <f>ROUND(E64*J64,2)</f>
        <v>0</v>
      </c>
      <c r="L64" s="171">
        <v>21</v>
      </c>
      <c r="M64" s="171">
        <f>G64*(1+L64/100)</f>
        <v>0</v>
      </c>
      <c r="N64" s="162">
        <v>2.4000000000000001E-4</v>
      </c>
      <c r="O64" s="162">
        <f>ROUND(E64*N64,5)</f>
        <v>0.29755999999999999</v>
      </c>
      <c r="P64" s="162">
        <v>0</v>
      </c>
      <c r="Q64" s="162">
        <f>ROUND(E64*P64,5)</f>
        <v>0</v>
      </c>
      <c r="R64" s="162"/>
      <c r="S64" s="162"/>
      <c r="T64" s="163">
        <v>0</v>
      </c>
      <c r="U64" s="162">
        <f>ROUND(E64*T64,2)</f>
        <v>0</v>
      </c>
      <c r="V64" s="152"/>
      <c r="W64" s="152"/>
      <c r="X64" s="152"/>
      <c r="Y64" s="152"/>
      <c r="Z64" s="152"/>
      <c r="AA64" s="152"/>
      <c r="AB64" s="152"/>
      <c r="AC64" s="152"/>
      <c r="AD64" s="152"/>
      <c r="AE64" s="152" t="s">
        <v>188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3"/>
      <c r="B65" s="160"/>
      <c r="C65" s="252" t="s">
        <v>189</v>
      </c>
      <c r="D65" s="253"/>
      <c r="E65" s="254"/>
      <c r="F65" s="255"/>
      <c r="G65" s="256"/>
      <c r="H65" s="171"/>
      <c r="I65" s="171"/>
      <c r="J65" s="171"/>
      <c r="K65" s="171"/>
      <c r="L65" s="171"/>
      <c r="M65" s="171"/>
      <c r="N65" s="162"/>
      <c r="O65" s="162"/>
      <c r="P65" s="162"/>
      <c r="Q65" s="162"/>
      <c r="R65" s="162"/>
      <c r="S65" s="162"/>
      <c r="T65" s="163"/>
      <c r="U65" s="162"/>
      <c r="V65" s="152"/>
      <c r="W65" s="152"/>
      <c r="X65" s="152"/>
      <c r="Y65" s="152"/>
      <c r="Z65" s="152"/>
      <c r="AA65" s="152"/>
      <c r="AB65" s="152"/>
      <c r="AC65" s="152"/>
      <c r="AD65" s="152"/>
      <c r="AE65" s="152" t="s">
        <v>118</v>
      </c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5" t="str">
        <f>C65</f>
        <v>včetně tvarovek</v>
      </c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3"/>
      <c r="B66" s="160"/>
      <c r="C66" s="193" t="s">
        <v>193</v>
      </c>
      <c r="D66" s="166"/>
      <c r="E66" s="169">
        <v>1239.8399999999999</v>
      </c>
      <c r="F66" s="171"/>
      <c r="G66" s="171"/>
      <c r="H66" s="171"/>
      <c r="I66" s="171"/>
      <c r="J66" s="171"/>
      <c r="K66" s="171"/>
      <c r="L66" s="171"/>
      <c r="M66" s="171"/>
      <c r="N66" s="162"/>
      <c r="O66" s="162"/>
      <c r="P66" s="162"/>
      <c r="Q66" s="162"/>
      <c r="R66" s="162"/>
      <c r="S66" s="162"/>
      <c r="T66" s="163"/>
      <c r="U66" s="162"/>
      <c r="V66" s="152"/>
      <c r="W66" s="152"/>
      <c r="X66" s="152"/>
      <c r="Y66" s="152"/>
      <c r="Z66" s="152"/>
      <c r="AA66" s="152"/>
      <c r="AB66" s="152"/>
      <c r="AC66" s="152"/>
      <c r="AD66" s="152"/>
      <c r="AE66" s="152" t="s">
        <v>123</v>
      </c>
      <c r="AF66" s="152">
        <v>0</v>
      </c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33.75" outlineLevel="1" x14ac:dyDescent="0.2">
      <c r="A67" s="153">
        <v>37</v>
      </c>
      <c r="B67" s="160" t="s">
        <v>194</v>
      </c>
      <c r="C67" s="191" t="s">
        <v>195</v>
      </c>
      <c r="D67" s="162" t="s">
        <v>136</v>
      </c>
      <c r="E67" s="167">
        <v>866.88</v>
      </c>
      <c r="F67" s="170">
        <f>H67+J67</f>
        <v>0</v>
      </c>
      <c r="G67" s="171">
        <f>ROUND(E67*F67,2)</f>
        <v>0</v>
      </c>
      <c r="H67" s="171"/>
      <c r="I67" s="171">
        <f>ROUND(E67*H67,2)</f>
        <v>0</v>
      </c>
      <c r="J67" s="171"/>
      <c r="K67" s="171">
        <f>ROUND(E67*J67,2)</f>
        <v>0</v>
      </c>
      <c r="L67" s="171">
        <v>21</v>
      </c>
      <c r="M67" s="171">
        <f>G67*(1+L67/100)</f>
        <v>0</v>
      </c>
      <c r="N67" s="162">
        <v>3.8999999999999999E-4</v>
      </c>
      <c r="O67" s="162">
        <f>ROUND(E67*N67,5)</f>
        <v>0.33807999999999999</v>
      </c>
      <c r="P67" s="162">
        <v>0</v>
      </c>
      <c r="Q67" s="162">
        <f>ROUND(E67*P67,5)</f>
        <v>0</v>
      </c>
      <c r="R67" s="162"/>
      <c r="S67" s="162"/>
      <c r="T67" s="163">
        <v>0</v>
      </c>
      <c r="U67" s="162">
        <f>ROUND(E67*T67,2)</f>
        <v>0</v>
      </c>
      <c r="V67" s="152"/>
      <c r="W67" s="152"/>
      <c r="X67" s="152"/>
      <c r="Y67" s="152"/>
      <c r="Z67" s="152"/>
      <c r="AA67" s="152"/>
      <c r="AB67" s="152"/>
      <c r="AC67" s="152"/>
      <c r="AD67" s="152"/>
      <c r="AE67" s="152" t="s">
        <v>188</v>
      </c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3"/>
      <c r="B68" s="160"/>
      <c r="C68" s="252" t="s">
        <v>189</v>
      </c>
      <c r="D68" s="253"/>
      <c r="E68" s="254"/>
      <c r="F68" s="255"/>
      <c r="G68" s="256"/>
      <c r="H68" s="171"/>
      <c r="I68" s="171"/>
      <c r="J68" s="171"/>
      <c r="K68" s="171"/>
      <c r="L68" s="171"/>
      <c r="M68" s="171"/>
      <c r="N68" s="162"/>
      <c r="O68" s="162"/>
      <c r="P68" s="162"/>
      <c r="Q68" s="162"/>
      <c r="R68" s="162"/>
      <c r="S68" s="162"/>
      <c r="T68" s="163"/>
      <c r="U68" s="162"/>
      <c r="V68" s="152"/>
      <c r="W68" s="152"/>
      <c r="X68" s="152"/>
      <c r="Y68" s="152"/>
      <c r="Z68" s="152"/>
      <c r="AA68" s="152"/>
      <c r="AB68" s="152"/>
      <c r="AC68" s="152"/>
      <c r="AD68" s="152"/>
      <c r="AE68" s="152" t="s">
        <v>118</v>
      </c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5" t="str">
        <f>C68</f>
        <v>včetně tvarovek</v>
      </c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53"/>
      <c r="B69" s="160"/>
      <c r="C69" s="193" t="s">
        <v>196</v>
      </c>
      <c r="D69" s="166"/>
      <c r="E69" s="169">
        <v>866.88</v>
      </c>
      <c r="F69" s="171"/>
      <c r="G69" s="171"/>
      <c r="H69" s="171"/>
      <c r="I69" s="171"/>
      <c r="J69" s="171"/>
      <c r="K69" s="171"/>
      <c r="L69" s="171"/>
      <c r="M69" s="171"/>
      <c r="N69" s="162"/>
      <c r="O69" s="162"/>
      <c r="P69" s="162"/>
      <c r="Q69" s="162"/>
      <c r="R69" s="162"/>
      <c r="S69" s="162"/>
      <c r="T69" s="163"/>
      <c r="U69" s="162"/>
      <c r="V69" s="152"/>
      <c r="W69" s="152"/>
      <c r="X69" s="152"/>
      <c r="Y69" s="152"/>
      <c r="Z69" s="152"/>
      <c r="AA69" s="152"/>
      <c r="AB69" s="152"/>
      <c r="AC69" s="152"/>
      <c r="AD69" s="152"/>
      <c r="AE69" s="152" t="s">
        <v>123</v>
      </c>
      <c r="AF69" s="152">
        <v>0</v>
      </c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33.75" outlineLevel="1" x14ac:dyDescent="0.2">
      <c r="A70" s="153">
        <v>38</v>
      </c>
      <c r="B70" s="160" t="s">
        <v>197</v>
      </c>
      <c r="C70" s="191" t="s">
        <v>198</v>
      </c>
      <c r="D70" s="162" t="s">
        <v>136</v>
      </c>
      <c r="E70" s="167">
        <v>362.88</v>
      </c>
      <c r="F70" s="170">
        <f>H70+J70</f>
        <v>0</v>
      </c>
      <c r="G70" s="171">
        <f>ROUND(E70*F70,2)</f>
        <v>0</v>
      </c>
      <c r="H70" s="171"/>
      <c r="I70" s="171">
        <f>ROUND(E70*H70,2)</f>
        <v>0</v>
      </c>
      <c r="J70" s="171"/>
      <c r="K70" s="171">
        <f>ROUND(E70*J70,2)</f>
        <v>0</v>
      </c>
      <c r="L70" s="171">
        <v>21</v>
      </c>
      <c r="M70" s="171">
        <f>G70*(1+L70/100)</f>
        <v>0</v>
      </c>
      <c r="N70" s="162">
        <v>5.9999999999999995E-4</v>
      </c>
      <c r="O70" s="162">
        <f>ROUND(E70*N70,5)</f>
        <v>0.21773000000000001</v>
      </c>
      <c r="P70" s="162">
        <v>0</v>
      </c>
      <c r="Q70" s="162">
        <f>ROUND(E70*P70,5)</f>
        <v>0</v>
      </c>
      <c r="R70" s="162"/>
      <c r="S70" s="162"/>
      <c r="T70" s="163">
        <v>0</v>
      </c>
      <c r="U70" s="162">
        <f>ROUND(E70*T70,2)</f>
        <v>0</v>
      </c>
      <c r="V70" s="152"/>
      <c r="W70" s="152"/>
      <c r="X70" s="152"/>
      <c r="Y70" s="152"/>
      <c r="Z70" s="152"/>
      <c r="AA70" s="152"/>
      <c r="AB70" s="152"/>
      <c r="AC70" s="152"/>
      <c r="AD70" s="152"/>
      <c r="AE70" s="152" t="s">
        <v>188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53"/>
      <c r="B71" s="160"/>
      <c r="C71" s="252" t="s">
        <v>189</v>
      </c>
      <c r="D71" s="253"/>
      <c r="E71" s="254"/>
      <c r="F71" s="255"/>
      <c r="G71" s="256"/>
      <c r="H71" s="171"/>
      <c r="I71" s="171"/>
      <c r="J71" s="171"/>
      <c r="K71" s="171"/>
      <c r="L71" s="171"/>
      <c r="M71" s="171"/>
      <c r="N71" s="162"/>
      <c r="O71" s="162"/>
      <c r="P71" s="162"/>
      <c r="Q71" s="162"/>
      <c r="R71" s="162"/>
      <c r="S71" s="162"/>
      <c r="T71" s="163"/>
      <c r="U71" s="162"/>
      <c r="V71" s="152"/>
      <c r="W71" s="152"/>
      <c r="X71" s="152"/>
      <c r="Y71" s="152"/>
      <c r="Z71" s="152"/>
      <c r="AA71" s="152"/>
      <c r="AB71" s="152"/>
      <c r="AC71" s="152"/>
      <c r="AD71" s="152"/>
      <c r="AE71" s="152" t="s">
        <v>118</v>
      </c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5" t="str">
        <f>C71</f>
        <v>včetně tvarovek</v>
      </c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3"/>
      <c r="B72" s="160"/>
      <c r="C72" s="193" t="s">
        <v>199</v>
      </c>
      <c r="D72" s="166"/>
      <c r="E72" s="169">
        <v>362.88</v>
      </c>
      <c r="F72" s="171"/>
      <c r="G72" s="171"/>
      <c r="H72" s="171"/>
      <c r="I72" s="171"/>
      <c r="J72" s="171"/>
      <c r="K72" s="171"/>
      <c r="L72" s="171"/>
      <c r="M72" s="171"/>
      <c r="N72" s="162"/>
      <c r="O72" s="162"/>
      <c r="P72" s="162"/>
      <c r="Q72" s="162"/>
      <c r="R72" s="162"/>
      <c r="S72" s="162"/>
      <c r="T72" s="163"/>
      <c r="U72" s="162"/>
      <c r="V72" s="152"/>
      <c r="W72" s="152"/>
      <c r="X72" s="152"/>
      <c r="Y72" s="152"/>
      <c r="Z72" s="152"/>
      <c r="AA72" s="152"/>
      <c r="AB72" s="152"/>
      <c r="AC72" s="152"/>
      <c r="AD72" s="152"/>
      <c r="AE72" s="152" t="s">
        <v>123</v>
      </c>
      <c r="AF72" s="152">
        <v>0</v>
      </c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3">
        <v>39</v>
      </c>
      <c r="B73" s="160" t="s">
        <v>200</v>
      </c>
      <c r="C73" s="191" t="s">
        <v>201</v>
      </c>
      <c r="D73" s="162" t="s">
        <v>136</v>
      </c>
      <c r="E73" s="167">
        <v>882</v>
      </c>
      <c r="F73" s="170">
        <f>H73+J73</f>
        <v>0</v>
      </c>
      <c r="G73" s="171">
        <f>ROUND(E73*F73,2)</f>
        <v>0</v>
      </c>
      <c r="H73" s="171"/>
      <c r="I73" s="171">
        <f>ROUND(E73*H73,2)</f>
        <v>0</v>
      </c>
      <c r="J73" s="171"/>
      <c r="K73" s="171">
        <f>ROUND(E73*J73,2)</f>
        <v>0</v>
      </c>
      <c r="L73" s="171">
        <v>21</v>
      </c>
      <c r="M73" s="171">
        <f>G73*(1+L73/100)</f>
        <v>0</v>
      </c>
      <c r="N73" s="162">
        <v>4.0999999999999999E-4</v>
      </c>
      <c r="O73" s="162">
        <f>ROUND(E73*N73,5)</f>
        <v>0.36162</v>
      </c>
      <c r="P73" s="162">
        <v>0</v>
      </c>
      <c r="Q73" s="162">
        <f>ROUND(E73*P73,5)</f>
        <v>0</v>
      </c>
      <c r="R73" s="162"/>
      <c r="S73" s="162"/>
      <c r="T73" s="163">
        <v>0.25800000000000001</v>
      </c>
      <c r="U73" s="162">
        <f>ROUND(E73*T73,2)</f>
        <v>227.56</v>
      </c>
      <c r="V73" s="152"/>
      <c r="W73" s="152"/>
      <c r="X73" s="152"/>
      <c r="Y73" s="152"/>
      <c r="Z73" s="152"/>
      <c r="AA73" s="152"/>
      <c r="AB73" s="152"/>
      <c r="AC73" s="152"/>
      <c r="AD73" s="152"/>
      <c r="AE73" s="152" t="s">
        <v>116</v>
      </c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3">
        <v>40</v>
      </c>
      <c r="B74" s="160" t="s">
        <v>202</v>
      </c>
      <c r="C74" s="191" t="s">
        <v>203</v>
      </c>
      <c r="D74" s="162" t="s">
        <v>136</v>
      </c>
      <c r="E74" s="167">
        <v>1240</v>
      </c>
      <c r="F74" s="170">
        <f>H74+J74</f>
        <v>0</v>
      </c>
      <c r="G74" s="171">
        <f>ROUND(E74*F74,2)</f>
        <v>0</v>
      </c>
      <c r="H74" s="171"/>
      <c r="I74" s="171">
        <f>ROUND(E74*H74,2)</f>
        <v>0</v>
      </c>
      <c r="J74" s="171"/>
      <c r="K74" s="171">
        <f>ROUND(E74*J74,2)</f>
        <v>0</v>
      </c>
      <c r="L74" s="171">
        <v>21</v>
      </c>
      <c r="M74" s="171">
        <f>G74*(1+L74/100)</f>
        <v>0</v>
      </c>
      <c r="N74" s="162">
        <v>5.2999999999999998E-4</v>
      </c>
      <c r="O74" s="162">
        <f>ROUND(E74*N74,5)</f>
        <v>0.65720000000000001</v>
      </c>
      <c r="P74" s="162">
        <v>0</v>
      </c>
      <c r="Q74" s="162">
        <f>ROUND(E74*P74,5)</f>
        <v>0</v>
      </c>
      <c r="R74" s="162"/>
      <c r="S74" s="162"/>
      <c r="T74" s="163">
        <v>0.27889999999999998</v>
      </c>
      <c r="U74" s="162">
        <f>ROUND(E74*T74,2)</f>
        <v>345.84</v>
      </c>
      <c r="V74" s="152"/>
      <c r="W74" s="152"/>
      <c r="X74" s="152"/>
      <c r="Y74" s="152"/>
      <c r="Z74" s="152"/>
      <c r="AA74" s="152"/>
      <c r="AB74" s="152"/>
      <c r="AC74" s="152"/>
      <c r="AD74" s="152"/>
      <c r="AE74" s="152" t="s">
        <v>116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3">
        <v>41</v>
      </c>
      <c r="B75" s="160" t="s">
        <v>204</v>
      </c>
      <c r="C75" s="191" t="s">
        <v>205</v>
      </c>
      <c r="D75" s="162" t="s">
        <v>136</v>
      </c>
      <c r="E75" s="167">
        <v>867</v>
      </c>
      <c r="F75" s="170">
        <f>H75+J75</f>
        <v>0</v>
      </c>
      <c r="G75" s="171">
        <f>ROUND(E75*F75,2)</f>
        <v>0</v>
      </c>
      <c r="H75" s="171"/>
      <c r="I75" s="171">
        <f>ROUND(E75*H75,2)</f>
        <v>0</v>
      </c>
      <c r="J75" s="171"/>
      <c r="K75" s="171">
        <f>ROUND(E75*J75,2)</f>
        <v>0</v>
      </c>
      <c r="L75" s="171">
        <v>21</v>
      </c>
      <c r="M75" s="171">
        <f>G75*(1+L75/100)</f>
        <v>0</v>
      </c>
      <c r="N75" s="162">
        <v>6.8999999999999997E-4</v>
      </c>
      <c r="O75" s="162">
        <f>ROUND(E75*N75,5)</f>
        <v>0.59823000000000004</v>
      </c>
      <c r="P75" s="162">
        <v>0</v>
      </c>
      <c r="Q75" s="162">
        <f>ROUND(E75*P75,5)</f>
        <v>0</v>
      </c>
      <c r="R75" s="162"/>
      <c r="S75" s="162"/>
      <c r="T75" s="163">
        <v>0.33279999999999998</v>
      </c>
      <c r="U75" s="162">
        <f>ROUND(E75*T75,2)</f>
        <v>288.54000000000002</v>
      </c>
      <c r="V75" s="152"/>
      <c r="W75" s="152"/>
      <c r="X75" s="152"/>
      <c r="Y75" s="152"/>
      <c r="Z75" s="152"/>
      <c r="AA75" s="152"/>
      <c r="AB75" s="152"/>
      <c r="AC75" s="152"/>
      <c r="AD75" s="152"/>
      <c r="AE75" s="152" t="s">
        <v>116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3">
        <v>42</v>
      </c>
      <c r="B76" s="160" t="s">
        <v>206</v>
      </c>
      <c r="C76" s="191" t="s">
        <v>207</v>
      </c>
      <c r="D76" s="162" t="s">
        <v>136</v>
      </c>
      <c r="E76" s="167">
        <v>363</v>
      </c>
      <c r="F76" s="170">
        <f>H76+J76</f>
        <v>0</v>
      </c>
      <c r="G76" s="171">
        <f>ROUND(E76*F76,2)</f>
        <v>0</v>
      </c>
      <c r="H76" s="171"/>
      <c r="I76" s="171">
        <f>ROUND(E76*H76,2)</f>
        <v>0</v>
      </c>
      <c r="J76" s="171"/>
      <c r="K76" s="171">
        <f>ROUND(E76*J76,2)</f>
        <v>0</v>
      </c>
      <c r="L76" s="171">
        <v>21</v>
      </c>
      <c r="M76" s="171">
        <f>G76*(1+L76/100)</f>
        <v>0</v>
      </c>
      <c r="N76" s="162">
        <v>1.01E-3</v>
      </c>
      <c r="O76" s="162">
        <f>ROUND(E76*N76,5)</f>
        <v>0.36663000000000001</v>
      </c>
      <c r="P76" s="162">
        <v>0</v>
      </c>
      <c r="Q76" s="162">
        <f>ROUND(E76*P76,5)</f>
        <v>0</v>
      </c>
      <c r="R76" s="162"/>
      <c r="S76" s="162"/>
      <c r="T76" s="163">
        <v>0.38469999999999999</v>
      </c>
      <c r="U76" s="162">
        <f>ROUND(E76*T76,2)</f>
        <v>139.65</v>
      </c>
      <c r="V76" s="152"/>
      <c r="W76" s="152"/>
      <c r="X76" s="152"/>
      <c r="Y76" s="152"/>
      <c r="Z76" s="152"/>
      <c r="AA76" s="152"/>
      <c r="AB76" s="152"/>
      <c r="AC76" s="152"/>
      <c r="AD76" s="152"/>
      <c r="AE76" s="152" t="s">
        <v>116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3">
        <v>43</v>
      </c>
      <c r="B77" s="160" t="s">
        <v>151</v>
      </c>
      <c r="C77" s="191" t="s">
        <v>152</v>
      </c>
      <c r="D77" s="162" t="s">
        <v>153</v>
      </c>
      <c r="E77" s="167">
        <v>735</v>
      </c>
      <c r="F77" s="170">
        <f>H77+J77</f>
        <v>0</v>
      </c>
      <c r="G77" s="171">
        <f>ROUND(E77*F77,2)</f>
        <v>0</v>
      </c>
      <c r="H77" s="171"/>
      <c r="I77" s="171">
        <f>ROUND(E77*H77,2)</f>
        <v>0</v>
      </c>
      <c r="J77" s="171"/>
      <c r="K77" s="171">
        <f>ROUND(E77*J77,2)</f>
        <v>0</v>
      </c>
      <c r="L77" s="171">
        <v>21</v>
      </c>
      <c r="M77" s="171">
        <f>G77*(1+L77/100)</f>
        <v>0</v>
      </c>
      <c r="N77" s="162">
        <v>0</v>
      </c>
      <c r="O77" s="162">
        <f>ROUND(E77*N77,5)</f>
        <v>0</v>
      </c>
      <c r="P77" s="162">
        <v>0</v>
      </c>
      <c r="Q77" s="162">
        <f>ROUND(E77*P77,5)</f>
        <v>0</v>
      </c>
      <c r="R77" s="162"/>
      <c r="S77" s="162"/>
      <c r="T77" s="163">
        <v>0</v>
      </c>
      <c r="U77" s="162">
        <f>ROUND(E77*T77,2)</f>
        <v>0</v>
      </c>
      <c r="V77" s="152"/>
      <c r="W77" s="152"/>
      <c r="X77" s="152"/>
      <c r="Y77" s="152"/>
      <c r="Z77" s="152"/>
      <c r="AA77" s="152"/>
      <c r="AB77" s="152"/>
      <c r="AC77" s="152"/>
      <c r="AD77" s="152"/>
      <c r="AE77" s="152" t="s">
        <v>116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3"/>
      <c r="B78" s="160"/>
      <c r="C78" s="252" t="s">
        <v>208</v>
      </c>
      <c r="D78" s="253"/>
      <c r="E78" s="254"/>
      <c r="F78" s="255"/>
      <c r="G78" s="256"/>
      <c r="H78" s="171"/>
      <c r="I78" s="171"/>
      <c r="J78" s="171"/>
      <c r="K78" s="171"/>
      <c r="L78" s="171"/>
      <c r="M78" s="171"/>
      <c r="N78" s="162"/>
      <c r="O78" s="162"/>
      <c r="P78" s="162"/>
      <c r="Q78" s="162"/>
      <c r="R78" s="162"/>
      <c r="S78" s="162"/>
      <c r="T78" s="163"/>
      <c r="U78" s="162"/>
      <c r="V78" s="152"/>
      <c r="W78" s="152"/>
      <c r="X78" s="152"/>
      <c r="Y78" s="152"/>
      <c r="Z78" s="152"/>
      <c r="AA78" s="152"/>
      <c r="AB78" s="152"/>
      <c r="AC78" s="152"/>
      <c r="AD78" s="152"/>
      <c r="AE78" s="152" t="s">
        <v>118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5" t="str">
        <f>C78</f>
        <v>- včetně pevných bodů, řešení kompenzace dilatací dle předpisu výrobce</v>
      </c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3"/>
      <c r="B79" s="160"/>
      <c r="C79" s="193" t="s">
        <v>209</v>
      </c>
      <c r="D79" s="166"/>
      <c r="E79" s="169">
        <v>735</v>
      </c>
      <c r="F79" s="171"/>
      <c r="G79" s="171"/>
      <c r="H79" s="171"/>
      <c r="I79" s="171"/>
      <c r="J79" s="171"/>
      <c r="K79" s="171"/>
      <c r="L79" s="171"/>
      <c r="M79" s="171"/>
      <c r="N79" s="162"/>
      <c r="O79" s="162"/>
      <c r="P79" s="162"/>
      <c r="Q79" s="162"/>
      <c r="R79" s="162"/>
      <c r="S79" s="162"/>
      <c r="T79" s="163"/>
      <c r="U79" s="162"/>
      <c r="V79" s="152"/>
      <c r="W79" s="152"/>
      <c r="X79" s="152"/>
      <c r="Y79" s="152"/>
      <c r="Z79" s="152"/>
      <c r="AA79" s="152"/>
      <c r="AB79" s="152"/>
      <c r="AC79" s="152"/>
      <c r="AD79" s="152"/>
      <c r="AE79" s="152" t="s">
        <v>123</v>
      </c>
      <c r="AF79" s="152">
        <v>0</v>
      </c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3">
        <v>44</v>
      </c>
      <c r="B80" s="160" t="s">
        <v>210</v>
      </c>
      <c r="C80" s="191" t="s">
        <v>211</v>
      </c>
      <c r="D80" s="162" t="s">
        <v>136</v>
      </c>
      <c r="E80" s="167">
        <v>3352</v>
      </c>
      <c r="F80" s="170">
        <f>H80+J80</f>
        <v>0</v>
      </c>
      <c r="G80" s="171">
        <f>ROUND(E80*F80,2)</f>
        <v>0</v>
      </c>
      <c r="H80" s="171"/>
      <c r="I80" s="171">
        <f>ROUND(E80*H80,2)</f>
        <v>0</v>
      </c>
      <c r="J80" s="171"/>
      <c r="K80" s="171">
        <f>ROUND(E80*J80,2)</f>
        <v>0</v>
      </c>
      <c r="L80" s="171">
        <v>21</v>
      </c>
      <c r="M80" s="171">
        <f>G80*(1+L80/100)</f>
        <v>0</v>
      </c>
      <c r="N80" s="162">
        <v>0</v>
      </c>
      <c r="O80" s="162">
        <f>ROUND(E80*N80,5)</f>
        <v>0</v>
      </c>
      <c r="P80" s="162">
        <v>0</v>
      </c>
      <c r="Q80" s="162">
        <f>ROUND(E80*P80,5)</f>
        <v>0</v>
      </c>
      <c r="R80" s="162"/>
      <c r="S80" s="162"/>
      <c r="T80" s="163">
        <v>2.9000000000000001E-2</v>
      </c>
      <c r="U80" s="162">
        <f>ROUND(E80*T80,2)</f>
        <v>97.21</v>
      </c>
      <c r="V80" s="152"/>
      <c r="W80" s="152"/>
      <c r="X80" s="152"/>
      <c r="Y80" s="152"/>
      <c r="Z80" s="152"/>
      <c r="AA80" s="152"/>
      <c r="AB80" s="152"/>
      <c r="AC80" s="152"/>
      <c r="AD80" s="152"/>
      <c r="AE80" s="152" t="s">
        <v>116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3"/>
      <c r="B81" s="160"/>
      <c r="C81" s="193" t="s">
        <v>212</v>
      </c>
      <c r="D81" s="166"/>
      <c r="E81" s="169">
        <v>3352</v>
      </c>
      <c r="F81" s="171"/>
      <c r="G81" s="171"/>
      <c r="H81" s="171"/>
      <c r="I81" s="171"/>
      <c r="J81" s="171"/>
      <c r="K81" s="171"/>
      <c r="L81" s="171"/>
      <c r="M81" s="171"/>
      <c r="N81" s="162"/>
      <c r="O81" s="162"/>
      <c r="P81" s="162"/>
      <c r="Q81" s="162"/>
      <c r="R81" s="162"/>
      <c r="S81" s="162"/>
      <c r="T81" s="163"/>
      <c r="U81" s="162"/>
      <c r="V81" s="152"/>
      <c r="W81" s="152"/>
      <c r="X81" s="152"/>
      <c r="Y81" s="152"/>
      <c r="Z81" s="152"/>
      <c r="AA81" s="152"/>
      <c r="AB81" s="152"/>
      <c r="AC81" s="152"/>
      <c r="AD81" s="152"/>
      <c r="AE81" s="152" t="s">
        <v>123</v>
      </c>
      <c r="AF81" s="152">
        <v>0</v>
      </c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3">
        <v>45</v>
      </c>
      <c r="B82" s="160" t="s">
        <v>213</v>
      </c>
      <c r="C82" s="191" t="s">
        <v>214</v>
      </c>
      <c r="D82" s="162" t="s">
        <v>136</v>
      </c>
      <c r="E82" s="167">
        <v>3352</v>
      </c>
      <c r="F82" s="170">
        <f>H82+J82</f>
        <v>0</v>
      </c>
      <c r="G82" s="171">
        <f>ROUND(E82*F82,2)</f>
        <v>0</v>
      </c>
      <c r="H82" s="171"/>
      <c r="I82" s="171">
        <f>ROUND(E82*H82,2)</f>
        <v>0</v>
      </c>
      <c r="J82" s="171"/>
      <c r="K82" s="171">
        <f>ROUND(E82*J82,2)</f>
        <v>0</v>
      </c>
      <c r="L82" s="171">
        <v>21</v>
      </c>
      <c r="M82" s="171">
        <f>G82*(1+L82/100)</f>
        <v>0</v>
      </c>
      <c r="N82" s="162">
        <v>1.0000000000000001E-5</v>
      </c>
      <c r="O82" s="162">
        <f>ROUND(E82*N82,5)</f>
        <v>3.3520000000000001E-2</v>
      </c>
      <c r="P82" s="162">
        <v>0</v>
      </c>
      <c r="Q82" s="162">
        <f>ROUND(E82*P82,5)</f>
        <v>0</v>
      </c>
      <c r="R82" s="162"/>
      <c r="S82" s="162"/>
      <c r="T82" s="163">
        <v>6.2E-2</v>
      </c>
      <c r="U82" s="162">
        <f>ROUND(E82*T82,2)</f>
        <v>207.82</v>
      </c>
      <c r="V82" s="152"/>
      <c r="W82" s="152"/>
      <c r="X82" s="152"/>
      <c r="Y82" s="152"/>
      <c r="Z82" s="152"/>
      <c r="AA82" s="152"/>
      <c r="AB82" s="152"/>
      <c r="AC82" s="152"/>
      <c r="AD82" s="152"/>
      <c r="AE82" s="152" t="s">
        <v>116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53">
        <v>46</v>
      </c>
      <c r="B83" s="160" t="s">
        <v>215</v>
      </c>
      <c r="C83" s="191" t="s">
        <v>216</v>
      </c>
      <c r="D83" s="162" t="s">
        <v>136</v>
      </c>
      <c r="E83" s="167">
        <v>441</v>
      </c>
      <c r="F83" s="170">
        <f>H83+J83</f>
        <v>0</v>
      </c>
      <c r="G83" s="171">
        <f>ROUND(E83*F83,2)</f>
        <v>0</v>
      </c>
      <c r="H83" s="171"/>
      <c r="I83" s="171">
        <f>ROUND(E83*H83,2)</f>
        <v>0</v>
      </c>
      <c r="J83" s="171"/>
      <c r="K83" s="171">
        <f>ROUND(E83*J83,2)</f>
        <v>0</v>
      </c>
      <c r="L83" s="171">
        <v>21</v>
      </c>
      <c r="M83" s="171">
        <f>G83*(1+L83/100)</f>
        <v>0</v>
      </c>
      <c r="N83" s="162">
        <v>3.0000000000000001E-5</v>
      </c>
      <c r="O83" s="162">
        <f>ROUND(E83*N83,5)</f>
        <v>1.323E-2</v>
      </c>
      <c r="P83" s="162">
        <v>0</v>
      </c>
      <c r="Q83" s="162">
        <f>ROUND(E83*P83,5)</f>
        <v>0</v>
      </c>
      <c r="R83" s="162"/>
      <c r="S83" s="162"/>
      <c r="T83" s="163">
        <v>0.129</v>
      </c>
      <c r="U83" s="162">
        <f>ROUND(E83*T83,2)</f>
        <v>56.89</v>
      </c>
      <c r="V83" s="152"/>
      <c r="W83" s="152"/>
      <c r="X83" s="152"/>
      <c r="Y83" s="152"/>
      <c r="Z83" s="152"/>
      <c r="AA83" s="152"/>
      <c r="AB83" s="152"/>
      <c r="AC83" s="152"/>
      <c r="AD83" s="152"/>
      <c r="AE83" s="152" t="s">
        <v>116</v>
      </c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3"/>
      <c r="B84" s="160"/>
      <c r="C84" s="252" t="s">
        <v>217</v>
      </c>
      <c r="D84" s="253"/>
      <c r="E84" s="254"/>
      <c r="F84" s="255"/>
      <c r="G84" s="256"/>
      <c r="H84" s="171"/>
      <c r="I84" s="171"/>
      <c r="J84" s="171"/>
      <c r="K84" s="171"/>
      <c r="L84" s="171"/>
      <c r="M84" s="171"/>
      <c r="N84" s="162"/>
      <c r="O84" s="162"/>
      <c r="P84" s="162"/>
      <c r="Q84" s="162"/>
      <c r="R84" s="162"/>
      <c r="S84" s="162"/>
      <c r="T84" s="163"/>
      <c r="U84" s="162"/>
      <c r="V84" s="152"/>
      <c r="W84" s="152"/>
      <c r="X84" s="152"/>
      <c r="Y84" s="152"/>
      <c r="Z84" s="152"/>
      <c r="AA84" s="152"/>
      <c r="AB84" s="152"/>
      <c r="AC84" s="152"/>
      <c r="AD84" s="152"/>
      <c r="AE84" s="152" t="s">
        <v>118</v>
      </c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5" t="str">
        <f>C84</f>
        <v>- pěnový PE kašírovaný modrý</v>
      </c>
      <c r="BB84" s="152"/>
      <c r="BC84" s="152"/>
      <c r="BD84" s="152"/>
      <c r="BE84" s="152"/>
      <c r="BF84" s="152"/>
      <c r="BG84" s="152"/>
      <c r="BH84" s="152"/>
    </row>
    <row r="85" spans="1:60" ht="22.5" outlineLevel="1" x14ac:dyDescent="0.2">
      <c r="A85" s="153">
        <v>47</v>
      </c>
      <c r="B85" s="160" t="s">
        <v>218</v>
      </c>
      <c r="C85" s="191" t="s">
        <v>219</v>
      </c>
      <c r="D85" s="162" t="s">
        <v>136</v>
      </c>
      <c r="E85" s="167">
        <v>441</v>
      </c>
      <c r="F85" s="170">
        <f>H85+J85</f>
        <v>0</v>
      </c>
      <c r="G85" s="171">
        <f>ROUND(E85*F85,2)</f>
        <v>0</v>
      </c>
      <c r="H85" s="171"/>
      <c r="I85" s="171">
        <f>ROUND(E85*H85,2)</f>
        <v>0</v>
      </c>
      <c r="J85" s="171"/>
      <c r="K85" s="171">
        <f>ROUND(E85*J85,2)</f>
        <v>0</v>
      </c>
      <c r="L85" s="171">
        <v>21</v>
      </c>
      <c r="M85" s="171">
        <f>G85*(1+L85/100)</f>
        <v>0</v>
      </c>
      <c r="N85" s="162">
        <v>4.0000000000000003E-5</v>
      </c>
      <c r="O85" s="162">
        <f>ROUND(E85*N85,5)</f>
        <v>1.7639999999999999E-2</v>
      </c>
      <c r="P85" s="162">
        <v>0</v>
      </c>
      <c r="Q85" s="162">
        <f>ROUND(E85*P85,5)</f>
        <v>0</v>
      </c>
      <c r="R85" s="162"/>
      <c r="S85" s="162"/>
      <c r="T85" s="163">
        <v>0.129</v>
      </c>
      <c r="U85" s="162">
        <f>ROUND(E85*T85,2)</f>
        <v>56.89</v>
      </c>
      <c r="V85" s="152"/>
      <c r="W85" s="152"/>
      <c r="X85" s="152"/>
      <c r="Y85" s="152"/>
      <c r="Z85" s="152"/>
      <c r="AA85" s="152"/>
      <c r="AB85" s="152"/>
      <c r="AC85" s="152"/>
      <c r="AD85" s="152"/>
      <c r="AE85" s="152" t="s">
        <v>116</v>
      </c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3"/>
      <c r="B86" s="160"/>
      <c r="C86" s="252" t="s">
        <v>220</v>
      </c>
      <c r="D86" s="253"/>
      <c r="E86" s="254"/>
      <c r="F86" s="255"/>
      <c r="G86" s="256"/>
      <c r="H86" s="171"/>
      <c r="I86" s="171"/>
      <c r="J86" s="171"/>
      <c r="K86" s="171"/>
      <c r="L86" s="171"/>
      <c r="M86" s="171"/>
      <c r="N86" s="162"/>
      <c r="O86" s="162"/>
      <c r="P86" s="162"/>
      <c r="Q86" s="162"/>
      <c r="R86" s="162"/>
      <c r="S86" s="162"/>
      <c r="T86" s="163"/>
      <c r="U86" s="162"/>
      <c r="V86" s="152"/>
      <c r="W86" s="152"/>
      <c r="X86" s="152"/>
      <c r="Y86" s="152"/>
      <c r="Z86" s="152"/>
      <c r="AA86" s="152"/>
      <c r="AB86" s="152"/>
      <c r="AC86" s="152"/>
      <c r="AD86" s="152"/>
      <c r="AE86" s="152" t="s">
        <v>118</v>
      </c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5" t="str">
        <f>C86</f>
        <v>- pěnový PE kašírovaný červený</v>
      </c>
      <c r="BB86" s="152"/>
      <c r="BC86" s="152"/>
      <c r="BD86" s="152"/>
      <c r="BE86" s="152"/>
      <c r="BF86" s="152"/>
      <c r="BG86" s="152"/>
      <c r="BH86" s="152"/>
    </row>
    <row r="87" spans="1:60" ht="22.5" outlineLevel="1" x14ac:dyDescent="0.2">
      <c r="A87" s="153">
        <v>48</v>
      </c>
      <c r="B87" s="160" t="s">
        <v>221</v>
      </c>
      <c r="C87" s="191" t="s">
        <v>222</v>
      </c>
      <c r="D87" s="162" t="s">
        <v>136</v>
      </c>
      <c r="E87" s="167">
        <v>823</v>
      </c>
      <c r="F87" s="170">
        <f>H87+J87</f>
        <v>0</v>
      </c>
      <c r="G87" s="171">
        <f>ROUND(E87*F87,2)</f>
        <v>0</v>
      </c>
      <c r="H87" s="171"/>
      <c r="I87" s="171">
        <f>ROUND(E87*H87,2)</f>
        <v>0</v>
      </c>
      <c r="J87" s="171"/>
      <c r="K87" s="171">
        <f>ROUND(E87*J87,2)</f>
        <v>0</v>
      </c>
      <c r="L87" s="171">
        <v>21</v>
      </c>
      <c r="M87" s="171">
        <f>G87*(1+L87/100)</f>
        <v>0</v>
      </c>
      <c r="N87" s="162">
        <v>6.9999999999999994E-5</v>
      </c>
      <c r="O87" s="162">
        <f>ROUND(E87*N87,5)</f>
        <v>5.7610000000000001E-2</v>
      </c>
      <c r="P87" s="162">
        <v>0</v>
      </c>
      <c r="Q87" s="162">
        <f>ROUND(E87*P87,5)</f>
        <v>0</v>
      </c>
      <c r="R87" s="162"/>
      <c r="S87" s="162"/>
      <c r="T87" s="163">
        <v>0.129</v>
      </c>
      <c r="U87" s="162">
        <f>ROUND(E87*T87,2)</f>
        <v>106.17</v>
      </c>
      <c r="V87" s="152"/>
      <c r="W87" s="152"/>
      <c r="X87" s="152"/>
      <c r="Y87" s="152"/>
      <c r="Z87" s="152"/>
      <c r="AA87" s="152"/>
      <c r="AB87" s="152"/>
      <c r="AC87" s="152"/>
      <c r="AD87" s="152"/>
      <c r="AE87" s="152" t="s">
        <v>116</v>
      </c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3"/>
      <c r="B88" s="160"/>
      <c r="C88" s="252" t="s">
        <v>223</v>
      </c>
      <c r="D88" s="253"/>
      <c r="E88" s="254"/>
      <c r="F88" s="255"/>
      <c r="G88" s="256"/>
      <c r="H88" s="171"/>
      <c r="I88" s="171"/>
      <c r="J88" s="171"/>
      <c r="K88" s="171"/>
      <c r="L88" s="171"/>
      <c r="M88" s="171"/>
      <c r="N88" s="162"/>
      <c r="O88" s="162"/>
      <c r="P88" s="162"/>
      <c r="Q88" s="162"/>
      <c r="R88" s="162"/>
      <c r="S88" s="162"/>
      <c r="T88" s="163"/>
      <c r="U88" s="162"/>
      <c r="V88" s="152"/>
      <c r="W88" s="152"/>
      <c r="X88" s="152"/>
      <c r="Y88" s="152"/>
      <c r="Z88" s="152"/>
      <c r="AA88" s="152"/>
      <c r="AB88" s="152"/>
      <c r="AC88" s="152"/>
      <c r="AD88" s="152"/>
      <c r="AE88" s="152" t="s">
        <v>118</v>
      </c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5" t="str">
        <f>C88</f>
        <v>- pěnový PE šedý</v>
      </c>
      <c r="BB88" s="152"/>
      <c r="BC88" s="152"/>
      <c r="BD88" s="152"/>
      <c r="BE88" s="152"/>
      <c r="BF88" s="152"/>
      <c r="BG88" s="152"/>
      <c r="BH88" s="152"/>
    </row>
    <row r="89" spans="1:60" ht="22.5" outlineLevel="1" x14ac:dyDescent="0.2">
      <c r="A89" s="153">
        <v>49</v>
      </c>
      <c r="B89" s="160" t="s">
        <v>224</v>
      </c>
      <c r="C89" s="191" t="s">
        <v>222</v>
      </c>
      <c r="D89" s="162" t="s">
        <v>136</v>
      </c>
      <c r="E89" s="167">
        <v>208</v>
      </c>
      <c r="F89" s="170">
        <f>H89+J89</f>
        <v>0</v>
      </c>
      <c r="G89" s="171">
        <f>ROUND(E89*F89,2)</f>
        <v>0</v>
      </c>
      <c r="H89" s="171"/>
      <c r="I89" s="171">
        <f>ROUND(E89*H89,2)</f>
        <v>0</v>
      </c>
      <c r="J89" s="171"/>
      <c r="K89" s="171">
        <f>ROUND(E89*J89,2)</f>
        <v>0</v>
      </c>
      <c r="L89" s="171">
        <v>21</v>
      </c>
      <c r="M89" s="171">
        <f>G89*(1+L89/100)</f>
        <v>0</v>
      </c>
      <c r="N89" s="162">
        <v>5.0000000000000002E-5</v>
      </c>
      <c r="O89" s="162">
        <f>ROUND(E89*N89,5)</f>
        <v>1.04E-2</v>
      </c>
      <c r="P89" s="162">
        <v>0</v>
      </c>
      <c r="Q89" s="162">
        <f>ROUND(E89*P89,5)</f>
        <v>0</v>
      </c>
      <c r="R89" s="162"/>
      <c r="S89" s="162"/>
      <c r="T89" s="163">
        <v>0.129</v>
      </c>
      <c r="U89" s="162">
        <f>ROUND(E89*T89,2)</f>
        <v>26.83</v>
      </c>
      <c r="V89" s="152"/>
      <c r="W89" s="152"/>
      <c r="X89" s="152"/>
      <c r="Y89" s="152"/>
      <c r="Z89" s="152"/>
      <c r="AA89" s="152"/>
      <c r="AB89" s="152"/>
      <c r="AC89" s="152"/>
      <c r="AD89" s="152"/>
      <c r="AE89" s="152" t="s">
        <v>116</v>
      </c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3"/>
      <c r="B90" s="160"/>
      <c r="C90" s="252" t="s">
        <v>220</v>
      </c>
      <c r="D90" s="253"/>
      <c r="E90" s="254"/>
      <c r="F90" s="255"/>
      <c r="G90" s="256"/>
      <c r="H90" s="171"/>
      <c r="I90" s="171"/>
      <c r="J90" s="171"/>
      <c r="K90" s="171"/>
      <c r="L90" s="171"/>
      <c r="M90" s="171"/>
      <c r="N90" s="162"/>
      <c r="O90" s="162"/>
      <c r="P90" s="162"/>
      <c r="Q90" s="162"/>
      <c r="R90" s="162"/>
      <c r="S90" s="162"/>
      <c r="T90" s="163"/>
      <c r="U90" s="162"/>
      <c r="V90" s="152"/>
      <c r="W90" s="152"/>
      <c r="X90" s="152"/>
      <c r="Y90" s="152"/>
      <c r="Z90" s="152"/>
      <c r="AA90" s="152"/>
      <c r="AB90" s="152"/>
      <c r="AC90" s="152"/>
      <c r="AD90" s="152"/>
      <c r="AE90" s="152" t="s">
        <v>118</v>
      </c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5" t="str">
        <f>C90</f>
        <v>- pěnový PE kašírovaný červený</v>
      </c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53">
        <v>50</v>
      </c>
      <c r="B91" s="160" t="s">
        <v>225</v>
      </c>
      <c r="C91" s="191" t="s">
        <v>226</v>
      </c>
      <c r="D91" s="162" t="s">
        <v>136</v>
      </c>
      <c r="E91" s="167">
        <v>208</v>
      </c>
      <c r="F91" s="170">
        <f>H91+J91</f>
        <v>0</v>
      </c>
      <c r="G91" s="171">
        <f>ROUND(E91*F91,2)</f>
        <v>0</v>
      </c>
      <c r="H91" s="171"/>
      <c r="I91" s="171">
        <f>ROUND(E91*H91,2)</f>
        <v>0</v>
      </c>
      <c r="J91" s="171"/>
      <c r="K91" s="171">
        <f>ROUND(E91*J91,2)</f>
        <v>0</v>
      </c>
      <c r="L91" s="171">
        <v>21</v>
      </c>
      <c r="M91" s="171">
        <f>G91*(1+L91/100)</f>
        <v>0</v>
      </c>
      <c r="N91" s="162">
        <v>4.0000000000000003E-5</v>
      </c>
      <c r="O91" s="162">
        <f>ROUND(E91*N91,5)</f>
        <v>8.3199999999999993E-3</v>
      </c>
      <c r="P91" s="162">
        <v>0</v>
      </c>
      <c r="Q91" s="162">
        <f>ROUND(E91*P91,5)</f>
        <v>0</v>
      </c>
      <c r="R91" s="162"/>
      <c r="S91" s="162"/>
      <c r="T91" s="163">
        <v>0.129</v>
      </c>
      <c r="U91" s="162">
        <f>ROUND(E91*T91,2)</f>
        <v>26.83</v>
      </c>
      <c r="V91" s="152"/>
      <c r="W91" s="152"/>
      <c r="X91" s="152"/>
      <c r="Y91" s="152"/>
      <c r="Z91" s="152"/>
      <c r="AA91" s="152"/>
      <c r="AB91" s="152"/>
      <c r="AC91" s="152"/>
      <c r="AD91" s="152"/>
      <c r="AE91" s="152" t="s">
        <v>116</v>
      </c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3"/>
      <c r="B92" s="160"/>
      <c r="C92" s="252" t="s">
        <v>217</v>
      </c>
      <c r="D92" s="253"/>
      <c r="E92" s="254"/>
      <c r="F92" s="255"/>
      <c r="G92" s="256"/>
      <c r="H92" s="171"/>
      <c r="I92" s="171"/>
      <c r="J92" s="171"/>
      <c r="K92" s="171"/>
      <c r="L92" s="171"/>
      <c r="M92" s="171"/>
      <c r="N92" s="162"/>
      <c r="O92" s="162"/>
      <c r="P92" s="162"/>
      <c r="Q92" s="162"/>
      <c r="R92" s="162"/>
      <c r="S92" s="162"/>
      <c r="T92" s="163"/>
      <c r="U92" s="162"/>
      <c r="V92" s="152"/>
      <c r="W92" s="152"/>
      <c r="X92" s="152"/>
      <c r="Y92" s="152"/>
      <c r="Z92" s="152"/>
      <c r="AA92" s="152"/>
      <c r="AB92" s="152"/>
      <c r="AC92" s="152"/>
      <c r="AD92" s="152"/>
      <c r="AE92" s="152" t="s">
        <v>118</v>
      </c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5" t="str">
        <f>C92</f>
        <v>- pěnový PE kašírovaný modrý</v>
      </c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53">
        <v>51</v>
      </c>
      <c r="B93" s="160" t="s">
        <v>227</v>
      </c>
      <c r="C93" s="191" t="s">
        <v>228</v>
      </c>
      <c r="D93" s="162" t="s">
        <v>136</v>
      </c>
      <c r="E93" s="167">
        <v>433</v>
      </c>
      <c r="F93" s="170">
        <f>H93+J93</f>
        <v>0</v>
      </c>
      <c r="G93" s="171">
        <f>ROUND(E93*F93,2)</f>
        <v>0</v>
      </c>
      <c r="H93" s="171"/>
      <c r="I93" s="171">
        <f>ROUND(E93*H93,2)</f>
        <v>0</v>
      </c>
      <c r="J93" s="171"/>
      <c r="K93" s="171">
        <f>ROUND(E93*J93,2)</f>
        <v>0</v>
      </c>
      <c r="L93" s="171">
        <v>21</v>
      </c>
      <c r="M93" s="171">
        <f>G93*(1+L93/100)</f>
        <v>0</v>
      </c>
      <c r="N93" s="162">
        <v>4.0000000000000003E-5</v>
      </c>
      <c r="O93" s="162">
        <f>ROUND(E93*N93,5)</f>
        <v>1.7319999999999999E-2</v>
      </c>
      <c r="P93" s="162">
        <v>0</v>
      </c>
      <c r="Q93" s="162">
        <f>ROUND(E93*P93,5)</f>
        <v>0</v>
      </c>
      <c r="R93" s="162"/>
      <c r="S93" s="162"/>
      <c r="T93" s="163">
        <v>0.14199999999999999</v>
      </c>
      <c r="U93" s="162">
        <f>ROUND(E93*T93,2)</f>
        <v>61.49</v>
      </c>
      <c r="V93" s="152"/>
      <c r="W93" s="152"/>
      <c r="X93" s="152"/>
      <c r="Y93" s="152"/>
      <c r="Z93" s="152"/>
      <c r="AA93" s="152"/>
      <c r="AB93" s="152"/>
      <c r="AC93" s="152"/>
      <c r="AD93" s="152"/>
      <c r="AE93" s="152" t="s">
        <v>116</v>
      </c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3"/>
      <c r="B94" s="160"/>
      <c r="C94" s="252" t="s">
        <v>217</v>
      </c>
      <c r="D94" s="253"/>
      <c r="E94" s="254"/>
      <c r="F94" s="255"/>
      <c r="G94" s="256"/>
      <c r="H94" s="171"/>
      <c r="I94" s="171"/>
      <c r="J94" s="171"/>
      <c r="K94" s="171"/>
      <c r="L94" s="171"/>
      <c r="M94" s="171"/>
      <c r="N94" s="162"/>
      <c r="O94" s="162"/>
      <c r="P94" s="162"/>
      <c r="Q94" s="162"/>
      <c r="R94" s="162"/>
      <c r="S94" s="162"/>
      <c r="T94" s="163"/>
      <c r="U94" s="162"/>
      <c r="V94" s="152"/>
      <c r="W94" s="152"/>
      <c r="X94" s="152"/>
      <c r="Y94" s="152"/>
      <c r="Z94" s="152"/>
      <c r="AA94" s="152"/>
      <c r="AB94" s="152"/>
      <c r="AC94" s="152"/>
      <c r="AD94" s="152"/>
      <c r="AE94" s="152" t="s">
        <v>118</v>
      </c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5" t="str">
        <f>C94</f>
        <v>- pěnový PE kašírovaný modrý</v>
      </c>
      <c r="BB94" s="152"/>
      <c r="BC94" s="152"/>
      <c r="BD94" s="152"/>
      <c r="BE94" s="152"/>
      <c r="BF94" s="152"/>
      <c r="BG94" s="152"/>
      <c r="BH94" s="152"/>
    </row>
    <row r="95" spans="1:60" ht="22.5" outlineLevel="1" x14ac:dyDescent="0.2">
      <c r="A95" s="153">
        <v>52</v>
      </c>
      <c r="B95" s="160" t="s">
        <v>229</v>
      </c>
      <c r="C95" s="191" t="s">
        <v>230</v>
      </c>
      <c r="D95" s="162" t="s">
        <v>136</v>
      </c>
      <c r="E95" s="167">
        <v>433</v>
      </c>
      <c r="F95" s="170">
        <f>H95+J95</f>
        <v>0</v>
      </c>
      <c r="G95" s="171">
        <f>ROUND(E95*F95,2)</f>
        <v>0</v>
      </c>
      <c r="H95" s="171"/>
      <c r="I95" s="171">
        <f>ROUND(E95*H95,2)</f>
        <v>0</v>
      </c>
      <c r="J95" s="171"/>
      <c r="K95" s="171">
        <f>ROUND(E95*J95,2)</f>
        <v>0</v>
      </c>
      <c r="L95" s="171">
        <v>21</v>
      </c>
      <c r="M95" s="171">
        <f>G95*(1+L95/100)</f>
        <v>0</v>
      </c>
      <c r="N95" s="162">
        <v>6.9999999999999994E-5</v>
      </c>
      <c r="O95" s="162">
        <f>ROUND(E95*N95,5)</f>
        <v>3.031E-2</v>
      </c>
      <c r="P95" s="162">
        <v>0</v>
      </c>
      <c r="Q95" s="162">
        <f>ROUND(E95*P95,5)</f>
        <v>0</v>
      </c>
      <c r="R95" s="162"/>
      <c r="S95" s="162"/>
      <c r="T95" s="163">
        <v>0.14199999999999999</v>
      </c>
      <c r="U95" s="162">
        <f>ROUND(E95*T95,2)</f>
        <v>61.49</v>
      </c>
      <c r="V95" s="152"/>
      <c r="W95" s="152"/>
      <c r="X95" s="152"/>
      <c r="Y95" s="152"/>
      <c r="Z95" s="152"/>
      <c r="AA95" s="152"/>
      <c r="AB95" s="152"/>
      <c r="AC95" s="152"/>
      <c r="AD95" s="152"/>
      <c r="AE95" s="152" t="s">
        <v>116</v>
      </c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53"/>
      <c r="B96" s="160"/>
      <c r="C96" s="252" t="s">
        <v>220</v>
      </c>
      <c r="D96" s="253"/>
      <c r="E96" s="254"/>
      <c r="F96" s="255"/>
      <c r="G96" s="256"/>
      <c r="H96" s="171"/>
      <c r="I96" s="171"/>
      <c r="J96" s="171"/>
      <c r="K96" s="171"/>
      <c r="L96" s="171"/>
      <c r="M96" s="171"/>
      <c r="N96" s="162"/>
      <c r="O96" s="162"/>
      <c r="P96" s="162"/>
      <c r="Q96" s="162"/>
      <c r="R96" s="162"/>
      <c r="S96" s="162"/>
      <c r="T96" s="163"/>
      <c r="U96" s="162"/>
      <c r="V96" s="152"/>
      <c r="W96" s="152"/>
      <c r="X96" s="152"/>
      <c r="Y96" s="152"/>
      <c r="Z96" s="152"/>
      <c r="AA96" s="152"/>
      <c r="AB96" s="152"/>
      <c r="AC96" s="152"/>
      <c r="AD96" s="152"/>
      <c r="AE96" s="152" t="s">
        <v>118</v>
      </c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5" t="str">
        <f>C96</f>
        <v>- pěnový PE kašírovaný červený</v>
      </c>
      <c r="BB96" s="152"/>
      <c r="BC96" s="152"/>
      <c r="BD96" s="152"/>
      <c r="BE96" s="152"/>
      <c r="BF96" s="152"/>
      <c r="BG96" s="152"/>
      <c r="BH96" s="152"/>
    </row>
    <row r="97" spans="1:60" ht="22.5" outlineLevel="1" x14ac:dyDescent="0.2">
      <c r="A97" s="153">
        <v>53</v>
      </c>
      <c r="B97" s="160" t="s">
        <v>231</v>
      </c>
      <c r="C97" s="191" t="s">
        <v>232</v>
      </c>
      <c r="D97" s="162" t="s">
        <v>136</v>
      </c>
      <c r="E97" s="167">
        <v>181</v>
      </c>
      <c r="F97" s="170">
        <f>H97+J97</f>
        <v>0</v>
      </c>
      <c r="G97" s="171">
        <f>ROUND(E97*F97,2)</f>
        <v>0</v>
      </c>
      <c r="H97" s="171"/>
      <c r="I97" s="171">
        <f>ROUND(E97*H97,2)</f>
        <v>0</v>
      </c>
      <c r="J97" s="171"/>
      <c r="K97" s="171">
        <f>ROUND(E97*J97,2)</f>
        <v>0</v>
      </c>
      <c r="L97" s="171">
        <v>21</v>
      </c>
      <c r="M97" s="171">
        <f>G97*(1+L97/100)</f>
        <v>0</v>
      </c>
      <c r="N97" s="162">
        <v>8.0000000000000007E-5</v>
      </c>
      <c r="O97" s="162">
        <f>ROUND(E97*N97,5)</f>
        <v>1.448E-2</v>
      </c>
      <c r="P97" s="162">
        <v>0</v>
      </c>
      <c r="Q97" s="162">
        <f>ROUND(E97*P97,5)</f>
        <v>0</v>
      </c>
      <c r="R97" s="162"/>
      <c r="S97" s="162"/>
      <c r="T97" s="163">
        <v>0.157</v>
      </c>
      <c r="U97" s="162">
        <f>ROUND(E97*T97,2)</f>
        <v>28.42</v>
      </c>
      <c r="V97" s="152"/>
      <c r="W97" s="152"/>
      <c r="X97" s="152"/>
      <c r="Y97" s="152"/>
      <c r="Z97" s="152"/>
      <c r="AA97" s="152"/>
      <c r="AB97" s="152"/>
      <c r="AC97" s="152"/>
      <c r="AD97" s="152"/>
      <c r="AE97" s="152" t="s">
        <v>116</v>
      </c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3"/>
      <c r="B98" s="160"/>
      <c r="C98" s="252" t="s">
        <v>217</v>
      </c>
      <c r="D98" s="253"/>
      <c r="E98" s="254"/>
      <c r="F98" s="255"/>
      <c r="G98" s="256"/>
      <c r="H98" s="171"/>
      <c r="I98" s="171"/>
      <c r="J98" s="171"/>
      <c r="K98" s="171"/>
      <c r="L98" s="171"/>
      <c r="M98" s="171"/>
      <c r="N98" s="162"/>
      <c r="O98" s="162"/>
      <c r="P98" s="162"/>
      <c r="Q98" s="162"/>
      <c r="R98" s="162"/>
      <c r="S98" s="162"/>
      <c r="T98" s="163"/>
      <c r="U98" s="162"/>
      <c r="V98" s="152"/>
      <c r="W98" s="152"/>
      <c r="X98" s="152"/>
      <c r="Y98" s="152"/>
      <c r="Z98" s="152"/>
      <c r="AA98" s="152"/>
      <c r="AB98" s="152"/>
      <c r="AC98" s="152"/>
      <c r="AD98" s="152"/>
      <c r="AE98" s="152" t="s">
        <v>118</v>
      </c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5" t="str">
        <f>C98</f>
        <v>- pěnový PE kašírovaný modrý</v>
      </c>
      <c r="BB98" s="152"/>
      <c r="BC98" s="152"/>
      <c r="BD98" s="152"/>
      <c r="BE98" s="152"/>
      <c r="BF98" s="152"/>
      <c r="BG98" s="152"/>
      <c r="BH98" s="152"/>
    </row>
    <row r="99" spans="1:60" ht="22.5" outlineLevel="1" x14ac:dyDescent="0.2">
      <c r="A99" s="153">
        <v>54</v>
      </c>
      <c r="B99" s="160" t="s">
        <v>233</v>
      </c>
      <c r="C99" s="191" t="s">
        <v>234</v>
      </c>
      <c r="D99" s="162" t="s">
        <v>136</v>
      </c>
      <c r="E99" s="167">
        <v>181</v>
      </c>
      <c r="F99" s="170">
        <f>H99+J99</f>
        <v>0</v>
      </c>
      <c r="G99" s="171">
        <f>ROUND(E99*F99,2)</f>
        <v>0</v>
      </c>
      <c r="H99" s="171"/>
      <c r="I99" s="171">
        <f>ROUND(E99*H99,2)</f>
        <v>0</v>
      </c>
      <c r="J99" s="171"/>
      <c r="K99" s="171">
        <f>ROUND(E99*J99,2)</f>
        <v>0</v>
      </c>
      <c r="L99" s="171">
        <v>21</v>
      </c>
      <c r="M99" s="171">
        <f>G99*(1+L99/100)</f>
        <v>0</v>
      </c>
      <c r="N99" s="162">
        <v>1.2999999999999999E-4</v>
      </c>
      <c r="O99" s="162">
        <f>ROUND(E99*N99,5)</f>
        <v>2.3529999999999999E-2</v>
      </c>
      <c r="P99" s="162">
        <v>0</v>
      </c>
      <c r="Q99" s="162">
        <f>ROUND(E99*P99,5)</f>
        <v>0</v>
      </c>
      <c r="R99" s="162"/>
      <c r="S99" s="162"/>
      <c r="T99" s="163">
        <v>0.157</v>
      </c>
      <c r="U99" s="162">
        <f>ROUND(E99*T99,2)</f>
        <v>28.42</v>
      </c>
      <c r="V99" s="152"/>
      <c r="W99" s="152"/>
      <c r="X99" s="152"/>
      <c r="Y99" s="152"/>
      <c r="Z99" s="152"/>
      <c r="AA99" s="152"/>
      <c r="AB99" s="152"/>
      <c r="AC99" s="152"/>
      <c r="AD99" s="152"/>
      <c r="AE99" s="152" t="s">
        <v>116</v>
      </c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3"/>
      <c r="B100" s="160"/>
      <c r="C100" s="252" t="s">
        <v>220</v>
      </c>
      <c r="D100" s="253"/>
      <c r="E100" s="254"/>
      <c r="F100" s="255"/>
      <c r="G100" s="256"/>
      <c r="H100" s="171"/>
      <c r="I100" s="171"/>
      <c r="J100" s="171"/>
      <c r="K100" s="171"/>
      <c r="L100" s="171"/>
      <c r="M100" s="171"/>
      <c r="N100" s="162"/>
      <c r="O100" s="162"/>
      <c r="P100" s="162"/>
      <c r="Q100" s="162"/>
      <c r="R100" s="162"/>
      <c r="S100" s="162"/>
      <c r="T100" s="163"/>
      <c r="U100" s="16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 t="s">
        <v>118</v>
      </c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5" t="str">
        <f>C100</f>
        <v>- pěnový PE kašírovaný červený</v>
      </c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3">
        <v>55</v>
      </c>
      <c r="B101" s="160" t="s">
        <v>235</v>
      </c>
      <c r="C101" s="191" t="s">
        <v>236</v>
      </c>
      <c r="D101" s="162" t="s">
        <v>237</v>
      </c>
      <c r="E101" s="167">
        <v>47</v>
      </c>
      <c r="F101" s="170">
        <f>H101+J101</f>
        <v>0</v>
      </c>
      <c r="G101" s="171">
        <f>ROUND(E101*F101,2)</f>
        <v>0</v>
      </c>
      <c r="H101" s="171"/>
      <c r="I101" s="171">
        <f>ROUND(E101*H101,2)</f>
        <v>0</v>
      </c>
      <c r="J101" s="171"/>
      <c r="K101" s="171">
        <f>ROUND(E101*J101,2)</f>
        <v>0</v>
      </c>
      <c r="L101" s="171">
        <v>21</v>
      </c>
      <c r="M101" s="171">
        <f>G101*(1+L101/100)</f>
        <v>0</v>
      </c>
      <c r="N101" s="162">
        <v>3.8000000000000002E-4</v>
      </c>
      <c r="O101" s="162">
        <f>ROUND(E101*N101,5)</f>
        <v>1.7860000000000001E-2</v>
      </c>
      <c r="P101" s="162">
        <v>0</v>
      </c>
      <c r="Q101" s="162">
        <f>ROUND(E101*P101,5)</f>
        <v>0</v>
      </c>
      <c r="R101" s="162"/>
      <c r="S101" s="162"/>
      <c r="T101" s="163">
        <v>0.20699999999999999</v>
      </c>
      <c r="U101" s="162">
        <f>ROUND(E101*T101,2)</f>
        <v>9.73</v>
      </c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 t="s">
        <v>116</v>
      </c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3">
        <v>56</v>
      </c>
      <c r="B102" s="160" t="s">
        <v>238</v>
      </c>
      <c r="C102" s="191" t="s">
        <v>239</v>
      </c>
      <c r="D102" s="162" t="s">
        <v>237</v>
      </c>
      <c r="E102" s="167">
        <v>8</v>
      </c>
      <c r="F102" s="170">
        <f>H102+J102</f>
        <v>0</v>
      </c>
      <c r="G102" s="171">
        <f>ROUND(E102*F102,2)</f>
        <v>0</v>
      </c>
      <c r="H102" s="171"/>
      <c r="I102" s="171">
        <f>ROUND(E102*H102,2)</f>
        <v>0</v>
      </c>
      <c r="J102" s="171"/>
      <c r="K102" s="171">
        <f>ROUND(E102*J102,2)</f>
        <v>0</v>
      </c>
      <c r="L102" s="171">
        <v>21</v>
      </c>
      <c r="M102" s="171">
        <f>G102*(1+L102/100)</f>
        <v>0</v>
      </c>
      <c r="N102" s="162">
        <v>3.4000000000000002E-4</v>
      </c>
      <c r="O102" s="162">
        <f>ROUND(E102*N102,5)</f>
        <v>2.7200000000000002E-3</v>
      </c>
      <c r="P102" s="162">
        <v>0</v>
      </c>
      <c r="Q102" s="162">
        <f>ROUND(E102*P102,5)</f>
        <v>0</v>
      </c>
      <c r="R102" s="162"/>
      <c r="S102" s="162"/>
      <c r="T102" s="163">
        <v>0</v>
      </c>
      <c r="U102" s="162">
        <f>ROUND(E102*T102,2)</f>
        <v>0</v>
      </c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 t="s">
        <v>188</v>
      </c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3">
        <v>57</v>
      </c>
      <c r="B103" s="160" t="s">
        <v>240</v>
      </c>
      <c r="C103" s="191" t="s">
        <v>241</v>
      </c>
      <c r="D103" s="162" t="s">
        <v>237</v>
      </c>
      <c r="E103" s="167">
        <v>44</v>
      </c>
      <c r="F103" s="170">
        <f>H103+J103</f>
        <v>0</v>
      </c>
      <c r="G103" s="171">
        <f>ROUND(E103*F103,2)</f>
        <v>0</v>
      </c>
      <c r="H103" s="171"/>
      <c r="I103" s="171">
        <f>ROUND(E103*H103,2)</f>
        <v>0</v>
      </c>
      <c r="J103" s="171"/>
      <c r="K103" s="171">
        <f>ROUND(E103*J103,2)</f>
        <v>0</v>
      </c>
      <c r="L103" s="171">
        <v>21</v>
      </c>
      <c r="M103" s="171">
        <f>G103*(1+L103/100)</f>
        <v>0</v>
      </c>
      <c r="N103" s="162">
        <v>6.0999999999999997E-4</v>
      </c>
      <c r="O103" s="162">
        <f>ROUND(E103*N103,5)</f>
        <v>2.6839999999999999E-2</v>
      </c>
      <c r="P103" s="162">
        <v>0</v>
      </c>
      <c r="Q103" s="162">
        <f>ROUND(E103*P103,5)</f>
        <v>0</v>
      </c>
      <c r="R103" s="162"/>
      <c r="S103" s="162"/>
      <c r="T103" s="163">
        <v>0.22700000000000001</v>
      </c>
      <c r="U103" s="162">
        <f>ROUND(E103*T103,2)</f>
        <v>9.99</v>
      </c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 t="s">
        <v>116</v>
      </c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3">
        <v>58</v>
      </c>
      <c r="B104" s="160" t="s">
        <v>242</v>
      </c>
      <c r="C104" s="191" t="s">
        <v>243</v>
      </c>
      <c r="D104" s="162" t="s">
        <v>237</v>
      </c>
      <c r="E104" s="167">
        <v>42</v>
      </c>
      <c r="F104" s="170">
        <f>H104+J104</f>
        <v>0</v>
      </c>
      <c r="G104" s="171">
        <f>ROUND(E104*F104,2)</f>
        <v>0</v>
      </c>
      <c r="H104" s="171"/>
      <c r="I104" s="171">
        <f>ROUND(E104*H104,2)</f>
        <v>0</v>
      </c>
      <c r="J104" s="171"/>
      <c r="K104" s="171">
        <f>ROUND(E104*J104,2)</f>
        <v>0</v>
      </c>
      <c r="L104" s="171">
        <v>21</v>
      </c>
      <c r="M104" s="171">
        <f>G104*(1+L104/100)</f>
        <v>0</v>
      </c>
      <c r="N104" s="162">
        <v>9.7999999999999997E-4</v>
      </c>
      <c r="O104" s="162">
        <f>ROUND(E104*N104,5)</f>
        <v>4.1160000000000002E-2</v>
      </c>
      <c r="P104" s="162">
        <v>0</v>
      </c>
      <c r="Q104" s="162">
        <f>ROUND(E104*P104,5)</f>
        <v>0</v>
      </c>
      <c r="R104" s="162"/>
      <c r="S104" s="162"/>
      <c r="T104" s="163">
        <v>0.26900000000000002</v>
      </c>
      <c r="U104" s="162">
        <f>ROUND(E104*T104,2)</f>
        <v>11.3</v>
      </c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 t="s">
        <v>116</v>
      </c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3">
        <v>59</v>
      </c>
      <c r="B105" s="160" t="s">
        <v>244</v>
      </c>
      <c r="C105" s="191" t="s">
        <v>245</v>
      </c>
      <c r="D105" s="162" t="s">
        <v>237</v>
      </c>
      <c r="E105" s="167">
        <v>135</v>
      </c>
      <c r="F105" s="170">
        <f>H105+J105</f>
        <v>0</v>
      </c>
      <c r="G105" s="171">
        <f>ROUND(E105*F105,2)</f>
        <v>0</v>
      </c>
      <c r="H105" s="171"/>
      <c r="I105" s="171">
        <f>ROUND(E105*H105,2)</f>
        <v>0</v>
      </c>
      <c r="J105" s="171"/>
      <c r="K105" s="171">
        <f>ROUND(E105*J105,2)</f>
        <v>0</v>
      </c>
      <c r="L105" s="171">
        <v>21</v>
      </c>
      <c r="M105" s="171">
        <f>G105*(1+L105/100)</f>
        <v>0</v>
      </c>
      <c r="N105" s="162">
        <v>2.9999999999999997E-4</v>
      </c>
      <c r="O105" s="162">
        <f>ROUND(E105*N105,5)</f>
        <v>4.0500000000000001E-2</v>
      </c>
      <c r="P105" s="162">
        <v>0</v>
      </c>
      <c r="Q105" s="162">
        <f>ROUND(E105*P105,5)</f>
        <v>0</v>
      </c>
      <c r="R105" s="162"/>
      <c r="S105" s="162"/>
      <c r="T105" s="163">
        <v>8.3000000000000004E-2</v>
      </c>
      <c r="U105" s="162">
        <f>ROUND(E105*T105,2)</f>
        <v>11.21</v>
      </c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 t="s">
        <v>116</v>
      </c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3"/>
      <c r="B106" s="160"/>
      <c r="C106" s="193" t="s">
        <v>246</v>
      </c>
      <c r="D106" s="166"/>
      <c r="E106" s="169">
        <v>135</v>
      </c>
      <c r="F106" s="171"/>
      <c r="G106" s="171"/>
      <c r="H106" s="171"/>
      <c r="I106" s="171"/>
      <c r="J106" s="171"/>
      <c r="K106" s="171"/>
      <c r="L106" s="171"/>
      <c r="M106" s="171"/>
      <c r="N106" s="162"/>
      <c r="O106" s="162"/>
      <c r="P106" s="162"/>
      <c r="Q106" s="162"/>
      <c r="R106" s="162"/>
      <c r="S106" s="162"/>
      <c r="T106" s="163"/>
      <c r="U106" s="16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 t="s">
        <v>123</v>
      </c>
      <c r="AF106" s="152">
        <v>0</v>
      </c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3">
        <v>60</v>
      </c>
      <c r="B107" s="160" t="s">
        <v>247</v>
      </c>
      <c r="C107" s="191" t="s">
        <v>248</v>
      </c>
      <c r="D107" s="162" t="s">
        <v>115</v>
      </c>
      <c r="E107" s="167">
        <v>47</v>
      </c>
      <c r="F107" s="170">
        <f>H107+J107</f>
        <v>0</v>
      </c>
      <c r="G107" s="171">
        <f>ROUND(E107*F107,2)</f>
        <v>0</v>
      </c>
      <c r="H107" s="171"/>
      <c r="I107" s="171">
        <f>ROUND(E107*H107,2)</f>
        <v>0</v>
      </c>
      <c r="J107" s="171"/>
      <c r="K107" s="171">
        <f>ROUND(E107*J107,2)</f>
        <v>0</v>
      </c>
      <c r="L107" s="171">
        <v>21</v>
      </c>
      <c r="M107" s="171">
        <f>G107*(1+L107/100)</f>
        <v>0</v>
      </c>
      <c r="N107" s="162">
        <v>0</v>
      </c>
      <c r="O107" s="162">
        <f>ROUND(E107*N107,5)</f>
        <v>0</v>
      </c>
      <c r="P107" s="162">
        <v>0</v>
      </c>
      <c r="Q107" s="162">
        <f>ROUND(E107*P107,5)</f>
        <v>0</v>
      </c>
      <c r="R107" s="162"/>
      <c r="S107" s="162"/>
      <c r="T107" s="163">
        <v>0</v>
      </c>
      <c r="U107" s="162">
        <f>ROUND(E107*T107,2)</f>
        <v>0</v>
      </c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 t="s">
        <v>188</v>
      </c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33.75" outlineLevel="1" x14ac:dyDescent="0.2">
      <c r="A108" s="153"/>
      <c r="B108" s="160"/>
      <c r="C108" s="252" t="s">
        <v>249</v>
      </c>
      <c r="D108" s="253"/>
      <c r="E108" s="254"/>
      <c r="F108" s="255"/>
      <c r="G108" s="256"/>
      <c r="H108" s="171"/>
      <c r="I108" s="171"/>
      <c r="J108" s="171"/>
      <c r="K108" s="171"/>
      <c r="L108" s="171"/>
      <c r="M108" s="171"/>
      <c r="N108" s="162"/>
      <c r="O108" s="162"/>
      <c r="P108" s="162"/>
      <c r="Q108" s="162"/>
      <c r="R108" s="162"/>
      <c r="S108" s="162"/>
      <c r="T108" s="163"/>
      <c r="U108" s="16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 t="s">
        <v>118</v>
      </c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5" t="str">
        <f>C108</f>
        <v>- Ventil bude zajišťovat tepelnou rovnováhu v rozvodech teplé vody udržováním konstantní teploty v soustavě, a to omezováním průtoku v oběhovém potrubí až na minimum požadované úrovně. Tělo ventilu po doplnění příslušenství umožňuje provádět termický dezinfekční proces.</v>
      </c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3">
        <v>61</v>
      </c>
      <c r="B109" s="160" t="s">
        <v>250</v>
      </c>
      <c r="C109" s="191" t="s">
        <v>251</v>
      </c>
      <c r="D109" s="162" t="s">
        <v>237</v>
      </c>
      <c r="E109" s="167">
        <v>47</v>
      </c>
      <c r="F109" s="170">
        <f>H109+J109</f>
        <v>0</v>
      </c>
      <c r="G109" s="171">
        <f>ROUND(E109*F109,2)</f>
        <v>0</v>
      </c>
      <c r="H109" s="171"/>
      <c r="I109" s="171">
        <f>ROUND(E109*H109,2)</f>
        <v>0</v>
      </c>
      <c r="J109" s="171"/>
      <c r="K109" s="171">
        <f>ROUND(E109*J109,2)</f>
        <v>0</v>
      </c>
      <c r="L109" s="171">
        <v>21</v>
      </c>
      <c r="M109" s="171">
        <f>G109*(1+L109/100)</f>
        <v>0</v>
      </c>
      <c r="N109" s="162">
        <v>0</v>
      </c>
      <c r="O109" s="162">
        <f>ROUND(E109*N109,5)</f>
        <v>0</v>
      </c>
      <c r="P109" s="162">
        <v>0</v>
      </c>
      <c r="Q109" s="162">
        <f>ROUND(E109*P109,5)</f>
        <v>0</v>
      </c>
      <c r="R109" s="162"/>
      <c r="S109" s="162"/>
      <c r="T109" s="163">
        <v>0.20699999999999999</v>
      </c>
      <c r="U109" s="162">
        <f>ROUND(E109*T109,2)</f>
        <v>9.73</v>
      </c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 t="s">
        <v>116</v>
      </c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53">
        <v>62</v>
      </c>
      <c r="B110" s="160" t="s">
        <v>252</v>
      </c>
      <c r="C110" s="191" t="s">
        <v>253</v>
      </c>
      <c r="D110" s="162" t="s">
        <v>140</v>
      </c>
      <c r="E110" s="167">
        <v>3.6</v>
      </c>
      <c r="F110" s="170">
        <f>H110+J110</f>
        <v>0</v>
      </c>
      <c r="G110" s="171">
        <f>ROUND(E110*F110,2)</f>
        <v>0</v>
      </c>
      <c r="H110" s="171"/>
      <c r="I110" s="171">
        <f>ROUND(E110*H110,2)</f>
        <v>0</v>
      </c>
      <c r="J110" s="171"/>
      <c r="K110" s="171">
        <f>ROUND(E110*J110,2)</f>
        <v>0</v>
      </c>
      <c r="L110" s="171">
        <v>21</v>
      </c>
      <c r="M110" s="171">
        <f>G110*(1+L110/100)</f>
        <v>0</v>
      </c>
      <c r="N110" s="162">
        <v>0</v>
      </c>
      <c r="O110" s="162">
        <f>ROUND(E110*N110,5)</f>
        <v>0</v>
      </c>
      <c r="P110" s="162">
        <v>0</v>
      </c>
      <c r="Q110" s="162">
        <f>ROUND(E110*P110,5)</f>
        <v>0</v>
      </c>
      <c r="R110" s="162"/>
      <c r="S110" s="162"/>
      <c r="T110" s="163">
        <v>1.421</v>
      </c>
      <c r="U110" s="162">
        <f>ROUND(E110*T110,2)</f>
        <v>5.12</v>
      </c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 t="s">
        <v>116</v>
      </c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53">
        <v>63</v>
      </c>
      <c r="B111" s="160" t="s">
        <v>254</v>
      </c>
      <c r="C111" s="191" t="s">
        <v>255</v>
      </c>
      <c r="D111" s="162" t="s">
        <v>140</v>
      </c>
      <c r="E111" s="167">
        <v>3.6</v>
      </c>
      <c r="F111" s="170">
        <f>H111+J111</f>
        <v>0</v>
      </c>
      <c r="G111" s="171">
        <f>ROUND(E111*F111,2)</f>
        <v>0</v>
      </c>
      <c r="H111" s="171"/>
      <c r="I111" s="171">
        <f>ROUND(E111*H111,2)</f>
        <v>0</v>
      </c>
      <c r="J111" s="171"/>
      <c r="K111" s="171">
        <f>ROUND(E111*J111,2)</f>
        <v>0</v>
      </c>
      <c r="L111" s="171">
        <v>21</v>
      </c>
      <c r="M111" s="171">
        <f>G111*(1+L111/100)</f>
        <v>0</v>
      </c>
      <c r="N111" s="162">
        <v>0</v>
      </c>
      <c r="O111" s="162">
        <f>ROUND(E111*N111,5)</f>
        <v>0</v>
      </c>
      <c r="P111" s="162">
        <v>0</v>
      </c>
      <c r="Q111" s="162">
        <f>ROUND(E111*P111,5)</f>
        <v>0</v>
      </c>
      <c r="R111" s="162"/>
      <c r="S111" s="162"/>
      <c r="T111" s="163">
        <v>0.72499999999999998</v>
      </c>
      <c r="U111" s="162">
        <f>ROUND(E111*T111,2)</f>
        <v>2.61</v>
      </c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 t="s">
        <v>116</v>
      </c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x14ac:dyDescent="0.2">
      <c r="A112" s="154" t="s">
        <v>111</v>
      </c>
      <c r="B112" s="161" t="s">
        <v>75</v>
      </c>
      <c r="C112" s="192" t="s">
        <v>76</v>
      </c>
      <c r="D112" s="164"/>
      <c r="E112" s="168"/>
      <c r="F112" s="172"/>
      <c r="G112" s="172">
        <f>SUMIF(AE113:AE128,"&lt;&gt;NOR",G113:G128)</f>
        <v>0</v>
      </c>
      <c r="H112" s="172"/>
      <c r="I112" s="172">
        <f>SUM(I113:I128)</f>
        <v>0</v>
      </c>
      <c r="J112" s="172"/>
      <c r="K112" s="172">
        <f>SUM(K113:K128)</f>
        <v>0</v>
      </c>
      <c r="L112" s="172"/>
      <c r="M112" s="172">
        <f>SUM(M113:M128)</f>
        <v>0</v>
      </c>
      <c r="N112" s="164"/>
      <c r="O112" s="164">
        <f>SUM(O113:O128)</f>
        <v>6.3369999999999996E-2</v>
      </c>
      <c r="P112" s="164"/>
      <c r="Q112" s="164">
        <f>SUM(Q113:Q128)</f>
        <v>0.11715</v>
      </c>
      <c r="R112" s="164"/>
      <c r="S112" s="164"/>
      <c r="T112" s="165"/>
      <c r="U112" s="164">
        <f>SUM(U113:U128)</f>
        <v>41.840000000000011</v>
      </c>
      <c r="AE112" t="s">
        <v>112</v>
      </c>
    </row>
    <row r="113" spans="1:60" outlineLevel="1" x14ac:dyDescent="0.2">
      <c r="A113" s="153">
        <v>64</v>
      </c>
      <c r="B113" s="160" t="s">
        <v>256</v>
      </c>
      <c r="C113" s="191" t="s">
        <v>257</v>
      </c>
      <c r="D113" s="162" t="s">
        <v>136</v>
      </c>
      <c r="E113" s="167">
        <v>55</v>
      </c>
      <c r="F113" s="170">
        <f>H113+J113</f>
        <v>0</v>
      </c>
      <c r="G113" s="171">
        <f>ROUND(E113*F113,2)</f>
        <v>0</v>
      </c>
      <c r="H113" s="171"/>
      <c r="I113" s="171">
        <f>ROUND(E113*H113,2)</f>
        <v>0</v>
      </c>
      <c r="J113" s="171"/>
      <c r="K113" s="171">
        <f>ROUND(E113*J113,2)</f>
        <v>0</v>
      </c>
      <c r="L113" s="171">
        <v>21</v>
      </c>
      <c r="M113" s="171">
        <f>G113*(1+L113/100)</f>
        <v>0</v>
      </c>
      <c r="N113" s="162">
        <v>0</v>
      </c>
      <c r="O113" s="162">
        <f>ROUND(E113*N113,5)</f>
        <v>0</v>
      </c>
      <c r="P113" s="162">
        <v>2.1299999999999999E-3</v>
      </c>
      <c r="Q113" s="162">
        <f>ROUND(E113*P113,5)</f>
        <v>0.11715</v>
      </c>
      <c r="R113" s="162"/>
      <c r="S113" s="162"/>
      <c r="T113" s="163">
        <v>0.17299999999999999</v>
      </c>
      <c r="U113" s="162">
        <f>ROUND(E113*T113,2)</f>
        <v>9.52</v>
      </c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 t="s">
        <v>116</v>
      </c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53">
        <v>65</v>
      </c>
      <c r="B114" s="160" t="s">
        <v>184</v>
      </c>
      <c r="C114" s="191" t="s">
        <v>185</v>
      </c>
      <c r="D114" s="162" t="s">
        <v>140</v>
      </c>
      <c r="E114" s="167">
        <v>0.11</v>
      </c>
      <c r="F114" s="170">
        <f>H114+J114</f>
        <v>0</v>
      </c>
      <c r="G114" s="171">
        <f>ROUND(E114*F114,2)</f>
        <v>0</v>
      </c>
      <c r="H114" s="171"/>
      <c r="I114" s="171">
        <f>ROUND(E114*H114,2)</f>
        <v>0</v>
      </c>
      <c r="J114" s="171"/>
      <c r="K114" s="171">
        <f>ROUND(E114*J114,2)</f>
        <v>0</v>
      </c>
      <c r="L114" s="171">
        <v>21</v>
      </c>
      <c r="M114" s="171">
        <f>G114*(1+L114/100)</f>
        <v>0</v>
      </c>
      <c r="N114" s="162">
        <v>0</v>
      </c>
      <c r="O114" s="162">
        <f>ROUND(E114*N114,5)</f>
        <v>0</v>
      </c>
      <c r="P114" s="162">
        <v>0</v>
      </c>
      <c r="Q114" s="162">
        <f>ROUND(E114*P114,5)</f>
        <v>0</v>
      </c>
      <c r="R114" s="162"/>
      <c r="S114" s="162"/>
      <c r="T114" s="163">
        <v>4.93</v>
      </c>
      <c r="U114" s="162">
        <f>ROUND(E114*T114,2)</f>
        <v>0.54</v>
      </c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 t="s">
        <v>116</v>
      </c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3">
        <v>66</v>
      </c>
      <c r="B115" s="160" t="s">
        <v>141</v>
      </c>
      <c r="C115" s="191" t="s">
        <v>142</v>
      </c>
      <c r="D115" s="162" t="s">
        <v>140</v>
      </c>
      <c r="E115" s="167">
        <v>0.11</v>
      </c>
      <c r="F115" s="170">
        <f>H115+J115</f>
        <v>0</v>
      </c>
      <c r="G115" s="171">
        <f>ROUND(E115*F115,2)</f>
        <v>0</v>
      </c>
      <c r="H115" s="171"/>
      <c r="I115" s="171">
        <f>ROUND(E115*H115,2)</f>
        <v>0</v>
      </c>
      <c r="J115" s="171"/>
      <c r="K115" s="171">
        <f>ROUND(E115*J115,2)</f>
        <v>0</v>
      </c>
      <c r="L115" s="171">
        <v>21</v>
      </c>
      <c r="M115" s="171">
        <f>G115*(1+L115/100)</f>
        <v>0</v>
      </c>
      <c r="N115" s="162">
        <v>0</v>
      </c>
      <c r="O115" s="162">
        <f>ROUND(E115*N115,5)</f>
        <v>0</v>
      </c>
      <c r="P115" s="162">
        <v>0</v>
      </c>
      <c r="Q115" s="162">
        <f>ROUND(E115*P115,5)</f>
        <v>0</v>
      </c>
      <c r="R115" s="162"/>
      <c r="S115" s="162"/>
      <c r="T115" s="163">
        <v>0</v>
      </c>
      <c r="U115" s="162">
        <f>ROUND(E115*T115,2)</f>
        <v>0</v>
      </c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 t="s">
        <v>116</v>
      </c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3">
        <v>67</v>
      </c>
      <c r="B116" s="160" t="s">
        <v>143</v>
      </c>
      <c r="C116" s="191" t="s">
        <v>144</v>
      </c>
      <c r="D116" s="162" t="s">
        <v>140</v>
      </c>
      <c r="E116" s="167">
        <v>0.11</v>
      </c>
      <c r="F116" s="170">
        <f>H116+J116</f>
        <v>0</v>
      </c>
      <c r="G116" s="171">
        <f>ROUND(E116*F116,2)</f>
        <v>0</v>
      </c>
      <c r="H116" s="171"/>
      <c r="I116" s="171">
        <f>ROUND(E116*H116,2)</f>
        <v>0</v>
      </c>
      <c r="J116" s="171"/>
      <c r="K116" s="171">
        <f>ROUND(E116*J116,2)</f>
        <v>0</v>
      </c>
      <c r="L116" s="171">
        <v>21</v>
      </c>
      <c r="M116" s="171">
        <f>G116*(1+L116/100)</f>
        <v>0</v>
      </c>
      <c r="N116" s="162">
        <v>0</v>
      </c>
      <c r="O116" s="162">
        <f>ROUND(E116*N116,5)</f>
        <v>0</v>
      </c>
      <c r="P116" s="162">
        <v>0</v>
      </c>
      <c r="Q116" s="162">
        <f>ROUND(E116*P116,5)</f>
        <v>0</v>
      </c>
      <c r="R116" s="162"/>
      <c r="S116" s="162"/>
      <c r="T116" s="163">
        <v>0</v>
      </c>
      <c r="U116" s="162">
        <f>ROUND(E116*T116,2)</f>
        <v>0</v>
      </c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 t="s">
        <v>116</v>
      </c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33.75" outlineLevel="1" x14ac:dyDescent="0.2">
      <c r="A117" s="153">
        <v>68</v>
      </c>
      <c r="B117" s="160" t="s">
        <v>194</v>
      </c>
      <c r="C117" s="191" t="s">
        <v>195</v>
      </c>
      <c r="D117" s="162" t="s">
        <v>136</v>
      </c>
      <c r="E117" s="167">
        <v>55</v>
      </c>
      <c r="F117" s="170">
        <f>H117+J117</f>
        <v>0</v>
      </c>
      <c r="G117" s="171">
        <f>ROUND(E117*F117,2)</f>
        <v>0</v>
      </c>
      <c r="H117" s="171"/>
      <c r="I117" s="171">
        <f>ROUND(E117*H117,2)</f>
        <v>0</v>
      </c>
      <c r="J117" s="171"/>
      <c r="K117" s="171">
        <f>ROUND(E117*J117,2)</f>
        <v>0</v>
      </c>
      <c r="L117" s="171">
        <v>21</v>
      </c>
      <c r="M117" s="171">
        <f>G117*(1+L117/100)</f>
        <v>0</v>
      </c>
      <c r="N117" s="162">
        <v>3.8999999999999999E-4</v>
      </c>
      <c r="O117" s="162">
        <f>ROUND(E117*N117,5)</f>
        <v>2.145E-2</v>
      </c>
      <c r="P117" s="162">
        <v>0</v>
      </c>
      <c r="Q117" s="162">
        <f>ROUND(E117*P117,5)</f>
        <v>0</v>
      </c>
      <c r="R117" s="162"/>
      <c r="S117" s="162"/>
      <c r="T117" s="163">
        <v>0</v>
      </c>
      <c r="U117" s="162">
        <f>ROUND(E117*T117,2)</f>
        <v>0</v>
      </c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 t="s">
        <v>188</v>
      </c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53"/>
      <c r="B118" s="160"/>
      <c r="C118" s="252" t="s">
        <v>189</v>
      </c>
      <c r="D118" s="253"/>
      <c r="E118" s="254"/>
      <c r="F118" s="255"/>
      <c r="G118" s="256"/>
      <c r="H118" s="171"/>
      <c r="I118" s="171"/>
      <c r="J118" s="171"/>
      <c r="K118" s="171"/>
      <c r="L118" s="171"/>
      <c r="M118" s="171"/>
      <c r="N118" s="162"/>
      <c r="O118" s="162"/>
      <c r="P118" s="162"/>
      <c r="Q118" s="162"/>
      <c r="R118" s="162"/>
      <c r="S118" s="162"/>
      <c r="T118" s="163"/>
      <c r="U118" s="16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 t="s">
        <v>118</v>
      </c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5" t="str">
        <f>C118</f>
        <v>včetně tvarovek</v>
      </c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3">
        <v>69</v>
      </c>
      <c r="B119" s="160" t="s">
        <v>204</v>
      </c>
      <c r="C119" s="191" t="s">
        <v>205</v>
      </c>
      <c r="D119" s="162" t="s">
        <v>136</v>
      </c>
      <c r="E119" s="167">
        <v>55</v>
      </c>
      <c r="F119" s="170">
        <f>H119+J119</f>
        <v>0</v>
      </c>
      <c r="G119" s="171">
        <f>ROUND(E119*F119,2)</f>
        <v>0</v>
      </c>
      <c r="H119" s="171"/>
      <c r="I119" s="171">
        <f>ROUND(E119*H119,2)</f>
        <v>0</v>
      </c>
      <c r="J119" s="171"/>
      <c r="K119" s="171">
        <f>ROUND(E119*J119,2)</f>
        <v>0</v>
      </c>
      <c r="L119" s="171">
        <v>21</v>
      </c>
      <c r="M119" s="171">
        <f>G119*(1+L119/100)</f>
        <v>0</v>
      </c>
      <c r="N119" s="162">
        <v>6.8999999999999997E-4</v>
      </c>
      <c r="O119" s="162">
        <f>ROUND(E119*N119,5)</f>
        <v>3.7949999999999998E-2</v>
      </c>
      <c r="P119" s="162">
        <v>0</v>
      </c>
      <c r="Q119" s="162">
        <f>ROUND(E119*P119,5)</f>
        <v>0</v>
      </c>
      <c r="R119" s="162"/>
      <c r="S119" s="162"/>
      <c r="T119" s="163">
        <v>0.33279999999999998</v>
      </c>
      <c r="U119" s="162">
        <f>ROUND(E119*T119,2)</f>
        <v>18.3</v>
      </c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 t="s">
        <v>116</v>
      </c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3">
        <v>70</v>
      </c>
      <c r="B120" s="160" t="s">
        <v>210</v>
      </c>
      <c r="C120" s="191" t="s">
        <v>211</v>
      </c>
      <c r="D120" s="162" t="s">
        <v>136</v>
      </c>
      <c r="E120" s="167">
        <v>55</v>
      </c>
      <c r="F120" s="170">
        <f>H120+J120</f>
        <v>0</v>
      </c>
      <c r="G120" s="171">
        <f>ROUND(E120*F120,2)</f>
        <v>0</v>
      </c>
      <c r="H120" s="171"/>
      <c r="I120" s="171">
        <f>ROUND(E120*H120,2)</f>
        <v>0</v>
      </c>
      <c r="J120" s="171"/>
      <c r="K120" s="171">
        <f>ROUND(E120*J120,2)</f>
        <v>0</v>
      </c>
      <c r="L120" s="171">
        <v>21</v>
      </c>
      <c r="M120" s="171">
        <f>G120*(1+L120/100)</f>
        <v>0</v>
      </c>
      <c r="N120" s="162">
        <v>0</v>
      </c>
      <c r="O120" s="162">
        <f>ROUND(E120*N120,5)</f>
        <v>0</v>
      </c>
      <c r="P120" s="162">
        <v>0</v>
      </c>
      <c r="Q120" s="162">
        <f>ROUND(E120*P120,5)</f>
        <v>0</v>
      </c>
      <c r="R120" s="162"/>
      <c r="S120" s="162"/>
      <c r="T120" s="163">
        <v>2.9000000000000001E-2</v>
      </c>
      <c r="U120" s="162">
        <f>ROUND(E120*T120,2)</f>
        <v>1.6</v>
      </c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 t="s">
        <v>116</v>
      </c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53">
        <v>71</v>
      </c>
      <c r="B121" s="160" t="s">
        <v>213</v>
      </c>
      <c r="C121" s="191" t="s">
        <v>214</v>
      </c>
      <c r="D121" s="162" t="s">
        <v>136</v>
      </c>
      <c r="E121" s="167">
        <v>55</v>
      </c>
      <c r="F121" s="170">
        <f>H121+J121</f>
        <v>0</v>
      </c>
      <c r="G121" s="171">
        <f>ROUND(E121*F121,2)</f>
        <v>0</v>
      </c>
      <c r="H121" s="171"/>
      <c r="I121" s="171">
        <f>ROUND(E121*H121,2)</f>
        <v>0</v>
      </c>
      <c r="J121" s="171"/>
      <c r="K121" s="171">
        <f>ROUND(E121*J121,2)</f>
        <v>0</v>
      </c>
      <c r="L121" s="171">
        <v>21</v>
      </c>
      <c r="M121" s="171">
        <f>G121*(1+L121/100)</f>
        <v>0</v>
      </c>
      <c r="N121" s="162">
        <v>1.0000000000000001E-5</v>
      </c>
      <c r="O121" s="162">
        <f>ROUND(E121*N121,5)</f>
        <v>5.5000000000000003E-4</v>
      </c>
      <c r="P121" s="162">
        <v>0</v>
      </c>
      <c r="Q121" s="162">
        <f>ROUND(E121*P121,5)</f>
        <v>0</v>
      </c>
      <c r="R121" s="162"/>
      <c r="S121" s="162"/>
      <c r="T121" s="163">
        <v>6.2E-2</v>
      </c>
      <c r="U121" s="162">
        <f>ROUND(E121*T121,2)</f>
        <v>3.41</v>
      </c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 t="s">
        <v>116</v>
      </c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 x14ac:dyDescent="0.2">
      <c r="A122" s="153">
        <v>72</v>
      </c>
      <c r="B122" s="160" t="s">
        <v>227</v>
      </c>
      <c r="C122" s="191" t="s">
        <v>228</v>
      </c>
      <c r="D122" s="162" t="s">
        <v>136</v>
      </c>
      <c r="E122" s="167">
        <v>55</v>
      </c>
      <c r="F122" s="170">
        <f>H122+J122</f>
        <v>0</v>
      </c>
      <c r="G122" s="171">
        <f>ROUND(E122*F122,2)</f>
        <v>0</v>
      </c>
      <c r="H122" s="171"/>
      <c r="I122" s="171">
        <f>ROUND(E122*H122,2)</f>
        <v>0</v>
      </c>
      <c r="J122" s="171"/>
      <c r="K122" s="171">
        <f>ROUND(E122*J122,2)</f>
        <v>0</v>
      </c>
      <c r="L122" s="171">
        <v>21</v>
      </c>
      <c r="M122" s="171">
        <f>G122*(1+L122/100)</f>
        <v>0</v>
      </c>
      <c r="N122" s="162">
        <v>4.0000000000000003E-5</v>
      </c>
      <c r="O122" s="162">
        <f>ROUND(E122*N122,5)</f>
        <v>2.2000000000000001E-3</v>
      </c>
      <c r="P122" s="162">
        <v>0</v>
      </c>
      <c r="Q122" s="162">
        <f>ROUND(E122*P122,5)</f>
        <v>0</v>
      </c>
      <c r="R122" s="162"/>
      <c r="S122" s="162"/>
      <c r="T122" s="163">
        <v>0.14199999999999999</v>
      </c>
      <c r="U122" s="162">
        <f>ROUND(E122*T122,2)</f>
        <v>7.81</v>
      </c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 t="s">
        <v>116</v>
      </c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53"/>
      <c r="B123" s="160"/>
      <c r="C123" s="252" t="s">
        <v>258</v>
      </c>
      <c r="D123" s="253"/>
      <c r="E123" s="254"/>
      <c r="F123" s="255"/>
      <c r="G123" s="256"/>
      <c r="H123" s="171"/>
      <c r="I123" s="171"/>
      <c r="J123" s="171"/>
      <c r="K123" s="171"/>
      <c r="L123" s="171"/>
      <c r="M123" s="171"/>
      <c r="N123" s="162"/>
      <c r="O123" s="162"/>
      <c r="P123" s="162"/>
      <c r="Q123" s="162"/>
      <c r="R123" s="162"/>
      <c r="S123" s="162"/>
      <c r="T123" s="163"/>
      <c r="U123" s="16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 t="s">
        <v>118</v>
      </c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5" t="str">
        <f>C123</f>
        <v>- pěnový PE kašírovaný bílý</v>
      </c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3">
        <v>73</v>
      </c>
      <c r="B124" s="160" t="s">
        <v>151</v>
      </c>
      <c r="C124" s="191" t="s">
        <v>152</v>
      </c>
      <c r="D124" s="162" t="s">
        <v>153</v>
      </c>
      <c r="E124" s="167">
        <v>20</v>
      </c>
      <c r="F124" s="170">
        <f>H124+J124</f>
        <v>0</v>
      </c>
      <c r="G124" s="171">
        <f>ROUND(E124*F124,2)</f>
        <v>0</v>
      </c>
      <c r="H124" s="171"/>
      <c r="I124" s="171">
        <f>ROUND(E124*H124,2)</f>
        <v>0</v>
      </c>
      <c r="J124" s="171"/>
      <c r="K124" s="171">
        <f>ROUND(E124*J124,2)</f>
        <v>0</v>
      </c>
      <c r="L124" s="171">
        <v>21</v>
      </c>
      <c r="M124" s="171">
        <f>G124*(1+L124/100)</f>
        <v>0</v>
      </c>
      <c r="N124" s="162">
        <v>0</v>
      </c>
      <c r="O124" s="162">
        <f>ROUND(E124*N124,5)</f>
        <v>0</v>
      </c>
      <c r="P124" s="162">
        <v>0</v>
      </c>
      <c r="Q124" s="162">
        <f>ROUND(E124*P124,5)</f>
        <v>0</v>
      </c>
      <c r="R124" s="162"/>
      <c r="S124" s="162"/>
      <c r="T124" s="163">
        <v>0</v>
      </c>
      <c r="U124" s="162">
        <f>ROUND(E124*T124,2)</f>
        <v>0</v>
      </c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 t="s">
        <v>116</v>
      </c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3"/>
      <c r="B125" s="160"/>
      <c r="C125" s="252" t="s">
        <v>208</v>
      </c>
      <c r="D125" s="253"/>
      <c r="E125" s="254"/>
      <c r="F125" s="255"/>
      <c r="G125" s="256"/>
      <c r="H125" s="171"/>
      <c r="I125" s="171"/>
      <c r="J125" s="171"/>
      <c r="K125" s="171"/>
      <c r="L125" s="171"/>
      <c r="M125" s="171"/>
      <c r="N125" s="162"/>
      <c r="O125" s="162"/>
      <c r="P125" s="162"/>
      <c r="Q125" s="162"/>
      <c r="R125" s="162"/>
      <c r="S125" s="162"/>
      <c r="T125" s="163"/>
      <c r="U125" s="16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 t="s">
        <v>118</v>
      </c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5" t="str">
        <f>C125</f>
        <v>- včetně pevných bodů, řešení kompenzace dilatací dle předpisu výrobce</v>
      </c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3">
        <v>74</v>
      </c>
      <c r="B126" s="160" t="s">
        <v>240</v>
      </c>
      <c r="C126" s="191" t="s">
        <v>241</v>
      </c>
      <c r="D126" s="162" t="s">
        <v>237</v>
      </c>
      <c r="E126" s="167">
        <v>2</v>
      </c>
      <c r="F126" s="170">
        <f>H126+J126</f>
        <v>0</v>
      </c>
      <c r="G126" s="171">
        <f>ROUND(E126*F126,2)</f>
        <v>0</v>
      </c>
      <c r="H126" s="171"/>
      <c r="I126" s="171">
        <f>ROUND(E126*H126,2)</f>
        <v>0</v>
      </c>
      <c r="J126" s="171"/>
      <c r="K126" s="171">
        <f>ROUND(E126*J126,2)</f>
        <v>0</v>
      </c>
      <c r="L126" s="171">
        <v>21</v>
      </c>
      <c r="M126" s="171">
        <f>G126*(1+L126/100)</f>
        <v>0</v>
      </c>
      <c r="N126" s="162">
        <v>6.0999999999999997E-4</v>
      </c>
      <c r="O126" s="162">
        <f>ROUND(E126*N126,5)</f>
        <v>1.2199999999999999E-3</v>
      </c>
      <c r="P126" s="162">
        <v>0</v>
      </c>
      <c r="Q126" s="162">
        <f>ROUND(E126*P126,5)</f>
        <v>0</v>
      </c>
      <c r="R126" s="162"/>
      <c r="S126" s="162"/>
      <c r="T126" s="163">
        <v>0.22700000000000001</v>
      </c>
      <c r="U126" s="162">
        <f>ROUND(E126*T126,2)</f>
        <v>0.45</v>
      </c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 t="s">
        <v>116</v>
      </c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3">
        <v>75</v>
      </c>
      <c r="B127" s="160" t="s">
        <v>252</v>
      </c>
      <c r="C127" s="191" t="s">
        <v>253</v>
      </c>
      <c r="D127" s="162" t="s">
        <v>140</v>
      </c>
      <c r="E127" s="167">
        <v>0.1</v>
      </c>
      <c r="F127" s="170">
        <f>H127+J127</f>
        <v>0</v>
      </c>
      <c r="G127" s="171">
        <f>ROUND(E127*F127,2)</f>
        <v>0</v>
      </c>
      <c r="H127" s="171"/>
      <c r="I127" s="171">
        <f>ROUND(E127*H127,2)</f>
        <v>0</v>
      </c>
      <c r="J127" s="171"/>
      <c r="K127" s="171">
        <f>ROUND(E127*J127,2)</f>
        <v>0</v>
      </c>
      <c r="L127" s="171">
        <v>21</v>
      </c>
      <c r="M127" s="171">
        <f>G127*(1+L127/100)</f>
        <v>0</v>
      </c>
      <c r="N127" s="162">
        <v>0</v>
      </c>
      <c r="O127" s="162">
        <f>ROUND(E127*N127,5)</f>
        <v>0</v>
      </c>
      <c r="P127" s="162">
        <v>0</v>
      </c>
      <c r="Q127" s="162">
        <f>ROUND(E127*P127,5)</f>
        <v>0</v>
      </c>
      <c r="R127" s="162"/>
      <c r="S127" s="162"/>
      <c r="T127" s="163">
        <v>1.421</v>
      </c>
      <c r="U127" s="162">
        <f>ROUND(E127*T127,2)</f>
        <v>0.14000000000000001</v>
      </c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 t="s">
        <v>116</v>
      </c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3">
        <v>76</v>
      </c>
      <c r="B128" s="160" t="s">
        <v>254</v>
      </c>
      <c r="C128" s="191" t="s">
        <v>255</v>
      </c>
      <c r="D128" s="162" t="s">
        <v>140</v>
      </c>
      <c r="E128" s="167">
        <v>0.1</v>
      </c>
      <c r="F128" s="170">
        <f>H128+J128</f>
        <v>0</v>
      </c>
      <c r="G128" s="171">
        <f>ROUND(E128*F128,2)</f>
        <v>0</v>
      </c>
      <c r="H128" s="171"/>
      <c r="I128" s="171">
        <f>ROUND(E128*H128,2)</f>
        <v>0</v>
      </c>
      <c r="J128" s="171"/>
      <c r="K128" s="171">
        <f>ROUND(E128*J128,2)</f>
        <v>0</v>
      </c>
      <c r="L128" s="171">
        <v>21</v>
      </c>
      <c r="M128" s="171">
        <f>G128*(1+L128/100)</f>
        <v>0</v>
      </c>
      <c r="N128" s="162">
        <v>0</v>
      </c>
      <c r="O128" s="162">
        <f>ROUND(E128*N128,5)</f>
        <v>0</v>
      </c>
      <c r="P128" s="162">
        <v>0</v>
      </c>
      <c r="Q128" s="162">
        <f>ROUND(E128*P128,5)</f>
        <v>0</v>
      </c>
      <c r="R128" s="162"/>
      <c r="S128" s="162"/>
      <c r="T128" s="163">
        <v>0.72499999999999998</v>
      </c>
      <c r="U128" s="162">
        <f>ROUND(E128*T128,2)</f>
        <v>7.0000000000000007E-2</v>
      </c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 t="s">
        <v>116</v>
      </c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x14ac:dyDescent="0.2">
      <c r="A129" s="154" t="s">
        <v>111</v>
      </c>
      <c r="B129" s="161" t="s">
        <v>77</v>
      </c>
      <c r="C129" s="192" t="s">
        <v>78</v>
      </c>
      <c r="D129" s="164"/>
      <c r="E129" s="168"/>
      <c r="F129" s="172"/>
      <c r="G129" s="172">
        <f>SUMIF(AE130:AE146,"&lt;&gt;NOR",G130:G146)</f>
        <v>0</v>
      </c>
      <c r="H129" s="172"/>
      <c r="I129" s="172">
        <f>SUM(I130:I146)</f>
        <v>0</v>
      </c>
      <c r="J129" s="172"/>
      <c r="K129" s="172">
        <f>SUM(K130:K146)</f>
        <v>0</v>
      </c>
      <c r="L129" s="172"/>
      <c r="M129" s="172">
        <f>SUM(M130:M146)</f>
        <v>0</v>
      </c>
      <c r="N129" s="164"/>
      <c r="O129" s="164">
        <f>SUM(O130:O146)</f>
        <v>2.3119999999999998E-2</v>
      </c>
      <c r="P129" s="164"/>
      <c r="Q129" s="164">
        <f>SUM(Q130:Q146)</f>
        <v>5.7509999999999999E-2</v>
      </c>
      <c r="R129" s="164"/>
      <c r="S129" s="164"/>
      <c r="T129" s="165"/>
      <c r="U129" s="164">
        <f>SUM(U130:U146)</f>
        <v>19.210000000000004</v>
      </c>
      <c r="AE129" t="s">
        <v>112</v>
      </c>
    </row>
    <row r="130" spans="1:60" outlineLevel="1" x14ac:dyDescent="0.2">
      <c r="A130" s="153">
        <v>77</v>
      </c>
      <c r="B130" s="160" t="s">
        <v>256</v>
      </c>
      <c r="C130" s="191" t="s">
        <v>257</v>
      </c>
      <c r="D130" s="162" t="s">
        <v>136</v>
      </c>
      <c r="E130" s="167">
        <v>27</v>
      </c>
      <c r="F130" s="170">
        <f>H130+J130</f>
        <v>0</v>
      </c>
      <c r="G130" s="171">
        <f>ROUND(E130*F130,2)</f>
        <v>0</v>
      </c>
      <c r="H130" s="171"/>
      <c r="I130" s="171">
        <f>ROUND(E130*H130,2)</f>
        <v>0</v>
      </c>
      <c r="J130" s="171"/>
      <c r="K130" s="171">
        <f>ROUND(E130*J130,2)</f>
        <v>0</v>
      </c>
      <c r="L130" s="171">
        <v>21</v>
      </c>
      <c r="M130" s="171">
        <f>G130*(1+L130/100)</f>
        <v>0</v>
      </c>
      <c r="N130" s="162">
        <v>0</v>
      </c>
      <c r="O130" s="162">
        <f>ROUND(E130*N130,5)</f>
        <v>0</v>
      </c>
      <c r="P130" s="162">
        <v>2.1299999999999999E-3</v>
      </c>
      <c r="Q130" s="162">
        <f>ROUND(E130*P130,5)</f>
        <v>5.7509999999999999E-2</v>
      </c>
      <c r="R130" s="162"/>
      <c r="S130" s="162"/>
      <c r="T130" s="163">
        <v>0.17299999999999999</v>
      </c>
      <c r="U130" s="162">
        <f>ROUND(E130*T130,2)</f>
        <v>4.67</v>
      </c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 t="s">
        <v>116</v>
      </c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3">
        <v>78</v>
      </c>
      <c r="B131" s="160" t="s">
        <v>184</v>
      </c>
      <c r="C131" s="191" t="s">
        <v>185</v>
      </c>
      <c r="D131" s="162" t="s">
        <v>140</v>
      </c>
      <c r="E131" s="167">
        <v>0.1</v>
      </c>
      <c r="F131" s="170">
        <f>H131+J131</f>
        <v>0</v>
      </c>
      <c r="G131" s="171">
        <f>ROUND(E131*F131,2)</f>
        <v>0</v>
      </c>
      <c r="H131" s="171"/>
      <c r="I131" s="171">
        <f>ROUND(E131*H131,2)</f>
        <v>0</v>
      </c>
      <c r="J131" s="171"/>
      <c r="K131" s="171">
        <f>ROUND(E131*J131,2)</f>
        <v>0</v>
      </c>
      <c r="L131" s="171">
        <v>21</v>
      </c>
      <c r="M131" s="171">
        <f>G131*(1+L131/100)</f>
        <v>0</v>
      </c>
      <c r="N131" s="162">
        <v>0</v>
      </c>
      <c r="O131" s="162">
        <f>ROUND(E131*N131,5)</f>
        <v>0</v>
      </c>
      <c r="P131" s="162">
        <v>0</v>
      </c>
      <c r="Q131" s="162">
        <f>ROUND(E131*P131,5)</f>
        <v>0</v>
      </c>
      <c r="R131" s="162"/>
      <c r="S131" s="162"/>
      <c r="T131" s="163">
        <v>4.93</v>
      </c>
      <c r="U131" s="162">
        <f>ROUND(E131*T131,2)</f>
        <v>0.49</v>
      </c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 t="s">
        <v>116</v>
      </c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3">
        <v>79</v>
      </c>
      <c r="B132" s="160" t="s">
        <v>141</v>
      </c>
      <c r="C132" s="191" t="s">
        <v>142</v>
      </c>
      <c r="D132" s="162" t="s">
        <v>140</v>
      </c>
      <c r="E132" s="167">
        <v>0.1</v>
      </c>
      <c r="F132" s="170">
        <f>H132+J132</f>
        <v>0</v>
      </c>
      <c r="G132" s="171">
        <f>ROUND(E132*F132,2)</f>
        <v>0</v>
      </c>
      <c r="H132" s="171"/>
      <c r="I132" s="171">
        <f>ROUND(E132*H132,2)</f>
        <v>0</v>
      </c>
      <c r="J132" s="171"/>
      <c r="K132" s="171">
        <f>ROUND(E132*J132,2)</f>
        <v>0</v>
      </c>
      <c r="L132" s="171">
        <v>21</v>
      </c>
      <c r="M132" s="171">
        <f>G132*(1+L132/100)</f>
        <v>0</v>
      </c>
      <c r="N132" s="162">
        <v>0</v>
      </c>
      <c r="O132" s="162">
        <f>ROUND(E132*N132,5)</f>
        <v>0</v>
      </c>
      <c r="P132" s="162">
        <v>0</v>
      </c>
      <c r="Q132" s="162">
        <f>ROUND(E132*P132,5)</f>
        <v>0</v>
      </c>
      <c r="R132" s="162"/>
      <c r="S132" s="162"/>
      <c r="T132" s="163">
        <v>0</v>
      </c>
      <c r="U132" s="162">
        <f>ROUND(E132*T132,2)</f>
        <v>0</v>
      </c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 t="s">
        <v>116</v>
      </c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53">
        <v>80</v>
      </c>
      <c r="B133" s="160" t="s">
        <v>143</v>
      </c>
      <c r="C133" s="191" t="s">
        <v>144</v>
      </c>
      <c r="D133" s="162" t="s">
        <v>140</v>
      </c>
      <c r="E133" s="167">
        <v>0.1</v>
      </c>
      <c r="F133" s="170">
        <f>H133+J133</f>
        <v>0</v>
      </c>
      <c r="G133" s="171">
        <f>ROUND(E133*F133,2)</f>
        <v>0</v>
      </c>
      <c r="H133" s="171"/>
      <c r="I133" s="171">
        <f>ROUND(E133*H133,2)</f>
        <v>0</v>
      </c>
      <c r="J133" s="171"/>
      <c r="K133" s="171">
        <f>ROUND(E133*J133,2)</f>
        <v>0</v>
      </c>
      <c r="L133" s="171">
        <v>21</v>
      </c>
      <c r="M133" s="171">
        <f>G133*(1+L133/100)</f>
        <v>0</v>
      </c>
      <c r="N133" s="162">
        <v>0</v>
      </c>
      <c r="O133" s="162">
        <f>ROUND(E133*N133,5)</f>
        <v>0</v>
      </c>
      <c r="P133" s="162">
        <v>0</v>
      </c>
      <c r="Q133" s="162">
        <f>ROUND(E133*P133,5)</f>
        <v>0</v>
      </c>
      <c r="R133" s="162"/>
      <c r="S133" s="162"/>
      <c r="T133" s="163">
        <v>0</v>
      </c>
      <c r="U133" s="162">
        <f>ROUND(E133*T133,2)</f>
        <v>0</v>
      </c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 t="s">
        <v>116</v>
      </c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33.75" outlineLevel="1" x14ac:dyDescent="0.2">
      <c r="A134" s="153">
        <v>81</v>
      </c>
      <c r="B134" s="160" t="s">
        <v>191</v>
      </c>
      <c r="C134" s="191" t="s">
        <v>192</v>
      </c>
      <c r="D134" s="162" t="s">
        <v>136</v>
      </c>
      <c r="E134" s="167">
        <v>27</v>
      </c>
      <c r="F134" s="170">
        <f>H134+J134</f>
        <v>0</v>
      </c>
      <c r="G134" s="171">
        <f>ROUND(E134*F134,2)</f>
        <v>0</v>
      </c>
      <c r="H134" s="171"/>
      <c r="I134" s="171">
        <f>ROUND(E134*H134,2)</f>
        <v>0</v>
      </c>
      <c r="J134" s="171"/>
      <c r="K134" s="171">
        <f>ROUND(E134*J134,2)</f>
        <v>0</v>
      </c>
      <c r="L134" s="171">
        <v>21</v>
      </c>
      <c r="M134" s="171">
        <f>G134*(1+L134/100)</f>
        <v>0</v>
      </c>
      <c r="N134" s="162">
        <v>2.4000000000000001E-4</v>
      </c>
      <c r="O134" s="162">
        <f>ROUND(E134*N134,5)</f>
        <v>6.4799999999999996E-3</v>
      </c>
      <c r="P134" s="162">
        <v>0</v>
      </c>
      <c r="Q134" s="162">
        <f>ROUND(E134*P134,5)</f>
        <v>0</v>
      </c>
      <c r="R134" s="162"/>
      <c r="S134" s="162"/>
      <c r="T134" s="163">
        <v>0</v>
      </c>
      <c r="U134" s="162">
        <f>ROUND(E134*T134,2)</f>
        <v>0</v>
      </c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 t="s">
        <v>188</v>
      </c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3"/>
      <c r="B135" s="160"/>
      <c r="C135" s="252" t="s">
        <v>189</v>
      </c>
      <c r="D135" s="253"/>
      <c r="E135" s="254"/>
      <c r="F135" s="255"/>
      <c r="G135" s="256"/>
      <c r="H135" s="171"/>
      <c r="I135" s="171"/>
      <c r="J135" s="171"/>
      <c r="K135" s="171"/>
      <c r="L135" s="171"/>
      <c r="M135" s="171"/>
      <c r="N135" s="162"/>
      <c r="O135" s="162"/>
      <c r="P135" s="162"/>
      <c r="Q135" s="162"/>
      <c r="R135" s="162"/>
      <c r="S135" s="162"/>
      <c r="T135" s="163"/>
      <c r="U135" s="16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 t="s">
        <v>118</v>
      </c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5" t="str">
        <f>C135</f>
        <v>včetně tvarovek</v>
      </c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3">
        <v>82</v>
      </c>
      <c r="B136" s="160" t="s">
        <v>202</v>
      </c>
      <c r="C136" s="191" t="s">
        <v>203</v>
      </c>
      <c r="D136" s="162" t="s">
        <v>136</v>
      </c>
      <c r="E136" s="167">
        <v>27</v>
      </c>
      <c r="F136" s="170">
        <f>H136+J136</f>
        <v>0</v>
      </c>
      <c r="G136" s="171">
        <f>ROUND(E136*F136,2)</f>
        <v>0</v>
      </c>
      <c r="H136" s="171"/>
      <c r="I136" s="171">
        <f>ROUND(E136*H136,2)</f>
        <v>0</v>
      </c>
      <c r="J136" s="171"/>
      <c r="K136" s="171">
        <f>ROUND(E136*J136,2)</f>
        <v>0</v>
      </c>
      <c r="L136" s="171">
        <v>21</v>
      </c>
      <c r="M136" s="171">
        <f>G136*(1+L136/100)</f>
        <v>0</v>
      </c>
      <c r="N136" s="162">
        <v>5.2999999999999998E-4</v>
      </c>
      <c r="O136" s="162">
        <f>ROUND(E136*N136,5)</f>
        <v>1.431E-2</v>
      </c>
      <c r="P136" s="162">
        <v>0</v>
      </c>
      <c r="Q136" s="162">
        <f>ROUND(E136*P136,5)</f>
        <v>0</v>
      </c>
      <c r="R136" s="162"/>
      <c r="S136" s="162"/>
      <c r="T136" s="163">
        <v>0.27889999999999998</v>
      </c>
      <c r="U136" s="162">
        <f>ROUND(E136*T136,2)</f>
        <v>7.53</v>
      </c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 t="s">
        <v>116</v>
      </c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53">
        <v>83</v>
      </c>
      <c r="B137" s="160" t="s">
        <v>210</v>
      </c>
      <c r="C137" s="191" t="s">
        <v>211</v>
      </c>
      <c r="D137" s="162" t="s">
        <v>136</v>
      </c>
      <c r="E137" s="167">
        <v>27</v>
      </c>
      <c r="F137" s="170">
        <f>H137+J137</f>
        <v>0</v>
      </c>
      <c r="G137" s="171">
        <f>ROUND(E137*F137,2)</f>
        <v>0</v>
      </c>
      <c r="H137" s="171"/>
      <c r="I137" s="171">
        <f>ROUND(E137*H137,2)</f>
        <v>0</v>
      </c>
      <c r="J137" s="171"/>
      <c r="K137" s="171">
        <f>ROUND(E137*J137,2)</f>
        <v>0</v>
      </c>
      <c r="L137" s="171">
        <v>21</v>
      </c>
      <c r="M137" s="171">
        <f>G137*(1+L137/100)</f>
        <v>0</v>
      </c>
      <c r="N137" s="162">
        <v>0</v>
      </c>
      <c r="O137" s="162">
        <f>ROUND(E137*N137,5)</f>
        <v>0</v>
      </c>
      <c r="P137" s="162">
        <v>0</v>
      </c>
      <c r="Q137" s="162">
        <f>ROUND(E137*P137,5)</f>
        <v>0</v>
      </c>
      <c r="R137" s="162"/>
      <c r="S137" s="162"/>
      <c r="T137" s="163">
        <v>2.9000000000000001E-2</v>
      </c>
      <c r="U137" s="162">
        <f>ROUND(E137*T137,2)</f>
        <v>0.78</v>
      </c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 t="s">
        <v>116</v>
      </c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3">
        <v>84</v>
      </c>
      <c r="B138" s="160" t="s">
        <v>213</v>
      </c>
      <c r="C138" s="191" t="s">
        <v>214</v>
      </c>
      <c r="D138" s="162" t="s">
        <v>136</v>
      </c>
      <c r="E138" s="167">
        <v>27</v>
      </c>
      <c r="F138" s="170">
        <f>H138+J138</f>
        <v>0</v>
      </c>
      <c r="G138" s="171">
        <f>ROUND(E138*F138,2)</f>
        <v>0</v>
      </c>
      <c r="H138" s="171"/>
      <c r="I138" s="171">
        <f>ROUND(E138*H138,2)</f>
        <v>0</v>
      </c>
      <c r="J138" s="171"/>
      <c r="K138" s="171">
        <f>ROUND(E138*J138,2)</f>
        <v>0</v>
      </c>
      <c r="L138" s="171">
        <v>21</v>
      </c>
      <c r="M138" s="171">
        <f>G138*(1+L138/100)</f>
        <v>0</v>
      </c>
      <c r="N138" s="162">
        <v>1.0000000000000001E-5</v>
      </c>
      <c r="O138" s="162">
        <f>ROUND(E138*N138,5)</f>
        <v>2.7E-4</v>
      </c>
      <c r="P138" s="162">
        <v>0</v>
      </c>
      <c r="Q138" s="162">
        <f>ROUND(E138*P138,5)</f>
        <v>0</v>
      </c>
      <c r="R138" s="162"/>
      <c r="S138" s="162"/>
      <c r="T138" s="163">
        <v>6.2E-2</v>
      </c>
      <c r="U138" s="162">
        <f>ROUND(E138*T138,2)</f>
        <v>1.67</v>
      </c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 t="s">
        <v>116</v>
      </c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1" x14ac:dyDescent="0.2">
      <c r="A139" s="153">
        <v>85</v>
      </c>
      <c r="B139" s="160" t="s">
        <v>225</v>
      </c>
      <c r="C139" s="191" t="s">
        <v>226</v>
      </c>
      <c r="D139" s="162" t="s">
        <v>136</v>
      </c>
      <c r="E139" s="167">
        <v>27</v>
      </c>
      <c r="F139" s="170">
        <f>H139+J139</f>
        <v>0</v>
      </c>
      <c r="G139" s="171">
        <f>ROUND(E139*F139,2)</f>
        <v>0</v>
      </c>
      <c r="H139" s="171"/>
      <c r="I139" s="171">
        <f>ROUND(E139*H139,2)</f>
        <v>0</v>
      </c>
      <c r="J139" s="171"/>
      <c r="K139" s="171">
        <f>ROUND(E139*J139,2)</f>
        <v>0</v>
      </c>
      <c r="L139" s="171">
        <v>21</v>
      </c>
      <c r="M139" s="171">
        <f>G139*(1+L139/100)</f>
        <v>0</v>
      </c>
      <c r="N139" s="162">
        <v>4.0000000000000003E-5</v>
      </c>
      <c r="O139" s="162">
        <f>ROUND(E139*N139,5)</f>
        <v>1.08E-3</v>
      </c>
      <c r="P139" s="162">
        <v>0</v>
      </c>
      <c r="Q139" s="162">
        <f>ROUND(E139*P139,5)</f>
        <v>0</v>
      </c>
      <c r="R139" s="162"/>
      <c r="S139" s="162"/>
      <c r="T139" s="163">
        <v>0.129</v>
      </c>
      <c r="U139" s="162">
        <f>ROUND(E139*T139,2)</f>
        <v>3.48</v>
      </c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 t="s">
        <v>116</v>
      </c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3"/>
      <c r="B140" s="160"/>
      <c r="C140" s="252" t="s">
        <v>217</v>
      </c>
      <c r="D140" s="253"/>
      <c r="E140" s="254"/>
      <c r="F140" s="255"/>
      <c r="G140" s="256"/>
      <c r="H140" s="171"/>
      <c r="I140" s="171"/>
      <c r="J140" s="171"/>
      <c r="K140" s="171"/>
      <c r="L140" s="171"/>
      <c r="M140" s="171"/>
      <c r="N140" s="162"/>
      <c r="O140" s="162"/>
      <c r="P140" s="162"/>
      <c r="Q140" s="162"/>
      <c r="R140" s="162"/>
      <c r="S140" s="162"/>
      <c r="T140" s="163"/>
      <c r="U140" s="16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 t="s">
        <v>118</v>
      </c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5" t="str">
        <f>C140</f>
        <v>- pěnový PE kašírovaný modrý</v>
      </c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3">
        <v>86</v>
      </c>
      <c r="B141" s="160" t="s">
        <v>151</v>
      </c>
      <c r="C141" s="191" t="s">
        <v>152</v>
      </c>
      <c r="D141" s="162" t="s">
        <v>153</v>
      </c>
      <c r="E141" s="167">
        <v>20</v>
      </c>
      <c r="F141" s="170">
        <f>H141+J141</f>
        <v>0</v>
      </c>
      <c r="G141" s="171">
        <f>ROUND(E141*F141,2)</f>
        <v>0</v>
      </c>
      <c r="H141" s="171"/>
      <c r="I141" s="171">
        <f>ROUND(E141*H141,2)</f>
        <v>0</v>
      </c>
      <c r="J141" s="171"/>
      <c r="K141" s="171">
        <f>ROUND(E141*J141,2)</f>
        <v>0</v>
      </c>
      <c r="L141" s="171">
        <v>21</v>
      </c>
      <c r="M141" s="171">
        <f>G141*(1+L141/100)</f>
        <v>0</v>
      </c>
      <c r="N141" s="162">
        <v>0</v>
      </c>
      <c r="O141" s="162">
        <f>ROUND(E141*N141,5)</f>
        <v>0</v>
      </c>
      <c r="P141" s="162">
        <v>0</v>
      </c>
      <c r="Q141" s="162">
        <f>ROUND(E141*P141,5)</f>
        <v>0</v>
      </c>
      <c r="R141" s="162"/>
      <c r="S141" s="162"/>
      <c r="T141" s="163">
        <v>0</v>
      </c>
      <c r="U141" s="162">
        <f>ROUND(E141*T141,2)</f>
        <v>0</v>
      </c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 t="s">
        <v>116</v>
      </c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3"/>
      <c r="B142" s="160"/>
      <c r="C142" s="252" t="s">
        <v>208</v>
      </c>
      <c r="D142" s="253"/>
      <c r="E142" s="254"/>
      <c r="F142" s="255"/>
      <c r="G142" s="256"/>
      <c r="H142" s="171"/>
      <c r="I142" s="171"/>
      <c r="J142" s="171"/>
      <c r="K142" s="171"/>
      <c r="L142" s="171"/>
      <c r="M142" s="171"/>
      <c r="N142" s="162"/>
      <c r="O142" s="162"/>
      <c r="P142" s="162"/>
      <c r="Q142" s="162"/>
      <c r="R142" s="162"/>
      <c r="S142" s="162"/>
      <c r="T142" s="163"/>
      <c r="U142" s="16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 t="s">
        <v>118</v>
      </c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5" t="str">
        <f>C142</f>
        <v>- včetně pevných bodů, řešení kompenzace dilatací dle předpisu výrobce</v>
      </c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3">
        <v>87</v>
      </c>
      <c r="B143" s="160" t="s">
        <v>235</v>
      </c>
      <c r="C143" s="191" t="s">
        <v>236</v>
      </c>
      <c r="D143" s="162" t="s">
        <v>237</v>
      </c>
      <c r="E143" s="167">
        <v>1</v>
      </c>
      <c r="F143" s="170">
        <f>H143+J143</f>
        <v>0</v>
      </c>
      <c r="G143" s="171">
        <f>ROUND(E143*F143,2)</f>
        <v>0</v>
      </c>
      <c r="H143" s="171"/>
      <c r="I143" s="171">
        <f>ROUND(E143*H143,2)</f>
        <v>0</v>
      </c>
      <c r="J143" s="171"/>
      <c r="K143" s="171">
        <f>ROUND(E143*J143,2)</f>
        <v>0</v>
      </c>
      <c r="L143" s="171">
        <v>21</v>
      </c>
      <c r="M143" s="171">
        <f>G143*(1+L143/100)</f>
        <v>0</v>
      </c>
      <c r="N143" s="162">
        <v>3.8000000000000002E-4</v>
      </c>
      <c r="O143" s="162">
        <f>ROUND(E143*N143,5)</f>
        <v>3.8000000000000002E-4</v>
      </c>
      <c r="P143" s="162">
        <v>0</v>
      </c>
      <c r="Q143" s="162">
        <f>ROUND(E143*P143,5)</f>
        <v>0</v>
      </c>
      <c r="R143" s="162"/>
      <c r="S143" s="162"/>
      <c r="T143" s="163">
        <v>0.20699999999999999</v>
      </c>
      <c r="U143" s="162">
        <f>ROUND(E143*T143,2)</f>
        <v>0.21</v>
      </c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 t="s">
        <v>116</v>
      </c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3">
        <v>88</v>
      </c>
      <c r="B144" s="160" t="s">
        <v>244</v>
      </c>
      <c r="C144" s="191" t="s">
        <v>245</v>
      </c>
      <c r="D144" s="162" t="s">
        <v>237</v>
      </c>
      <c r="E144" s="167">
        <v>2</v>
      </c>
      <c r="F144" s="170">
        <f>H144+J144</f>
        <v>0</v>
      </c>
      <c r="G144" s="171">
        <f>ROUND(E144*F144,2)</f>
        <v>0</v>
      </c>
      <c r="H144" s="171"/>
      <c r="I144" s="171">
        <f>ROUND(E144*H144,2)</f>
        <v>0</v>
      </c>
      <c r="J144" s="171"/>
      <c r="K144" s="171">
        <f>ROUND(E144*J144,2)</f>
        <v>0</v>
      </c>
      <c r="L144" s="171">
        <v>21</v>
      </c>
      <c r="M144" s="171">
        <f>G144*(1+L144/100)</f>
        <v>0</v>
      </c>
      <c r="N144" s="162">
        <v>2.9999999999999997E-4</v>
      </c>
      <c r="O144" s="162">
        <f>ROUND(E144*N144,5)</f>
        <v>5.9999999999999995E-4</v>
      </c>
      <c r="P144" s="162">
        <v>0</v>
      </c>
      <c r="Q144" s="162">
        <f>ROUND(E144*P144,5)</f>
        <v>0</v>
      </c>
      <c r="R144" s="162"/>
      <c r="S144" s="162"/>
      <c r="T144" s="163">
        <v>8.3000000000000004E-2</v>
      </c>
      <c r="U144" s="162">
        <f>ROUND(E144*T144,2)</f>
        <v>0.17</v>
      </c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 t="s">
        <v>116</v>
      </c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53">
        <v>89</v>
      </c>
      <c r="B145" s="160" t="s">
        <v>252</v>
      </c>
      <c r="C145" s="191" t="s">
        <v>253</v>
      </c>
      <c r="D145" s="162" t="s">
        <v>140</v>
      </c>
      <c r="E145" s="167">
        <v>0.1</v>
      </c>
      <c r="F145" s="170">
        <f>H145+J145</f>
        <v>0</v>
      </c>
      <c r="G145" s="171">
        <f>ROUND(E145*F145,2)</f>
        <v>0</v>
      </c>
      <c r="H145" s="171"/>
      <c r="I145" s="171">
        <f>ROUND(E145*H145,2)</f>
        <v>0</v>
      </c>
      <c r="J145" s="171"/>
      <c r="K145" s="171">
        <f>ROUND(E145*J145,2)</f>
        <v>0</v>
      </c>
      <c r="L145" s="171">
        <v>21</v>
      </c>
      <c r="M145" s="171">
        <f>G145*(1+L145/100)</f>
        <v>0</v>
      </c>
      <c r="N145" s="162">
        <v>0</v>
      </c>
      <c r="O145" s="162">
        <f>ROUND(E145*N145,5)</f>
        <v>0</v>
      </c>
      <c r="P145" s="162">
        <v>0</v>
      </c>
      <c r="Q145" s="162">
        <f>ROUND(E145*P145,5)</f>
        <v>0</v>
      </c>
      <c r="R145" s="162"/>
      <c r="S145" s="162"/>
      <c r="T145" s="163">
        <v>1.421</v>
      </c>
      <c r="U145" s="162">
        <f>ROUND(E145*T145,2)</f>
        <v>0.14000000000000001</v>
      </c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 t="s">
        <v>116</v>
      </c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3">
        <v>90</v>
      </c>
      <c r="B146" s="160" t="s">
        <v>254</v>
      </c>
      <c r="C146" s="191" t="s">
        <v>255</v>
      </c>
      <c r="D146" s="162" t="s">
        <v>140</v>
      </c>
      <c r="E146" s="167">
        <v>0.1</v>
      </c>
      <c r="F146" s="170">
        <f>H146+J146</f>
        <v>0</v>
      </c>
      <c r="G146" s="171">
        <f>ROUND(E146*F146,2)</f>
        <v>0</v>
      </c>
      <c r="H146" s="171"/>
      <c r="I146" s="171">
        <f>ROUND(E146*H146,2)</f>
        <v>0</v>
      </c>
      <c r="J146" s="171"/>
      <c r="K146" s="171">
        <f>ROUND(E146*J146,2)</f>
        <v>0</v>
      </c>
      <c r="L146" s="171">
        <v>21</v>
      </c>
      <c r="M146" s="171">
        <f>G146*(1+L146/100)</f>
        <v>0</v>
      </c>
      <c r="N146" s="162">
        <v>0</v>
      </c>
      <c r="O146" s="162">
        <f>ROUND(E146*N146,5)</f>
        <v>0</v>
      </c>
      <c r="P146" s="162">
        <v>0</v>
      </c>
      <c r="Q146" s="162">
        <f>ROUND(E146*P146,5)</f>
        <v>0</v>
      </c>
      <c r="R146" s="162"/>
      <c r="S146" s="162"/>
      <c r="T146" s="163">
        <v>0.72499999999999998</v>
      </c>
      <c r="U146" s="162">
        <f>ROUND(E146*T146,2)</f>
        <v>7.0000000000000007E-2</v>
      </c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 t="s">
        <v>116</v>
      </c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54" t="s">
        <v>111</v>
      </c>
      <c r="B147" s="161" t="s">
        <v>79</v>
      </c>
      <c r="C147" s="192" t="s">
        <v>80</v>
      </c>
      <c r="D147" s="164"/>
      <c r="E147" s="168"/>
      <c r="F147" s="172"/>
      <c r="G147" s="172">
        <f>SUMIF(AE148:AE166,"&lt;&gt;NOR",G148:G166)</f>
        <v>0</v>
      </c>
      <c r="H147" s="172"/>
      <c r="I147" s="172">
        <f>SUM(I148:I166)</f>
        <v>0</v>
      </c>
      <c r="J147" s="172"/>
      <c r="K147" s="172">
        <f>SUM(K148:K166)</f>
        <v>0</v>
      </c>
      <c r="L147" s="172"/>
      <c r="M147" s="172">
        <f>SUM(M148:M166)</f>
        <v>0</v>
      </c>
      <c r="N147" s="164"/>
      <c r="O147" s="164">
        <f>SUM(O148:O166)</f>
        <v>2.0488899999999997</v>
      </c>
      <c r="P147" s="164"/>
      <c r="Q147" s="164">
        <f>SUM(Q148:Q166)</f>
        <v>1.0022</v>
      </c>
      <c r="R147" s="164"/>
      <c r="S147" s="164"/>
      <c r="T147" s="165"/>
      <c r="U147" s="164">
        <f>SUM(U148:U166)</f>
        <v>236.57</v>
      </c>
      <c r="AE147" t="s">
        <v>112</v>
      </c>
    </row>
    <row r="148" spans="1:60" outlineLevel="1" x14ac:dyDescent="0.2">
      <c r="A148" s="153">
        <v>91</v>
      </c>
      <c r="B148" s="160" t="s">
        <v>259</v>
      </c>
      <c r="C148" s="191" t="s">
        <v>260</v>
      </c>
      <c r="D148" s="162" t="s">
        <v>136</v>
      </c>
      <c r="E148" s="167">
        <v>18</v>
      </c>
      <c r="F148" s="170">
        <f t="shared" ref="F148:F153" si="0">H148+J148</f>
        <v>0</v>
      </c>
      <c r="G148" s="171">
        <f t="shared" ref="G148:G153" si="1">ROUND(E148*F148,2)</f>
        <v>0</v>
      </c>
      <c r="H148" s="171"/>
      <c r="I148" s="171">
        <f t="shared" ref="I148:I153" si="2">ROUND(E148*H148,2)</f>
        <v>0</v>
      </c>
      <c r="J148" s="171"/>
      <c r="K148" s="171">
        <f t="shared" ref="K148:K153" si="3">ROUND(E148*J148,2)</f>
        <v>0</v>
      </c>
      <c r="L148" s="171">
        <v>21</v>
      </c>
      <c r="M148" s="171">
        <f t="shared" ref="M148:M153" si="4">G148*(1+L148/100)</f>
        <v>0</v>
      </c>
      <c r="N148" s="162">
        <v>0</v>
      </c>
      <c r="O148" s="162">
        <f t="shared" ref="O148:O153" si="5">ROUND(E148*N148,5)</f>
        <v>0</v>
      </c>
      <c r="P148" s="162">
        <v>6.7000000000000002E-3</v>
      </c>
      <c r="Q148" s="162">
        <f t="shared" ref="Q148:Q153" si="6">ROUND(E148*P148,5)</f>
        <v>0.1206</v>
      </c>
      <c r="R148" s="162"/>
      <c r="S148" s="162"/>
      <c r="T148" s="163">
        <v>0.23899999999999999</v>
      </c>
      <c r="U148" s="162">
        <f t="shared" ref="U148:U153" si="7">ROUND(E148*T148,2)</f>
        <v>4.3</v>
      </c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 t="s">
        <v>116</v>
      </c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3">
        <v>92</v>
      </c>
      <c r="B149" s="160" t="s">
        <v>261</v>
      </c>
      <c r="C149" s="191" t="s">
        <v>262</v>
      </c>
      <c r="D149" s="162" t="s">
        <v>136</v>
      </c>
      <c r="E149" s="167">
        <v>80</v>
      </c>
      <c r="F149" s="170">
        <f t="shared" si="0"/>
        <v>0</v>
      </c>
      <c r="G149" s="171">
        <f t="shared" si="1"/>
        <v>0</v>
      </c>
      <c r="H149" s="171"/>
      <c r="I149" s="171">
        <f t="shared" si="2"/>
        <v>0</v>
      </c>
      <c r="J149" s="171"/>
      <c r="K149" s="171">
        <f t="shared" si="3"/>
        <v>0</v>
      </c>
      <c r="L149" s="171">
        <v>21</v>
      </c>
      <c r="M149" s="171">
        <f t="shared" si="4"/>
        <v>0</v>
      </c>
      <c r="N149" s="162">
        <v>0</v>
      </c>
      <c r="O149" s="162">
        <f t="shared" si="5"/>
        <v>0</v>
      </c>
      <c r="P149" s="162">
        <v>1.102E-2</v>
      </c>
      <c r="Q149" s="162">
        <f t="shared" si="6"/>
        <v>0.88160000000000005</v>
      </c>
      <c r="R149" s="162"/>
      <c r="S149" s="162"/>
      <c r="T149" s="163">
        <v>0.29699999999999999</v>
      </c>
      <c r="U149" s="162">
        <f t="shared" si="7"/>
        <v>23.76</v>
      </c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 t="s">
        <v>116</v>
      </c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3">
        <v>93</v>
      </c>
      <c r="B150" s="160" t="s">
        <v>184</v>
      </c>
      <c r="C150" s="191" t="s">
        <v>185</v>
      </c>
      <c r="D150" s="162" t="s">
        <v>140</v>
      </c>
      <c r="E150" s="167">
        <v>1</v>
      </c>
      <c r="F150" s="170">
        <f t="shared" si="0"/>
        <v>0</v>
      </c>
      <c r="G150" s="171">
        <f t="shared" si="1"/>
        <v>0</v>
      </c>
      <c r="H150" s="171"/>
      <c r="I150" s="171">
        <f t="shared" si="2"/>
        <v>0</v>
      </c>
      <c r="J150" s="171"/>
      <c r="K150" s="171">
        <f t="shared" si="3"/>
        <v>0</v>
      </c>
      <c r="L150" s="171">
        <v>21</v>
      </c>
      <c r="M150" s="171">
        <f t="shared" si="4"/>
        <v>0</v>
      </c>
      <c r="N150" s="162">
        <v>0</v>
      </c>
      <c r="O150" s="162">
        <f t="shared" si="5"/>
        <v>0</v>
      </c>
      <c r="P150" s="162">
        <v>0</v>
      </c>
      <c r="Q150" s="162">
        <f t="shared" si="6"/>
        <v>0</v>
      </c>
      <c r="R150" s="162"/>
      <c r="S150" s="162"/>
      <c r="T150" s="163">
        <v>4.93</v>
      </c>
      <c r="U150" s="162">
        <f t="shared" si="7"/>
        <v>4.93</v>
      </c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 t="s">
        <v>116</v>
      </c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3">
        <v>94</v>
      </c>
      <c r="B151" s="160" t="s">
        <v>141</v>
      </c>
      <c r="C151" s="191" t="s">
        <v>142</v>
      </c>
      <c r="D151" s="162" t="s">
        <v>140</v>
      </c>
      <c r="E151" s="167">
        <v>1</v>
      </c>
      <c r="F151" s="170">
        <f t="shared" si="0"/>
        <v>0</v>
      </c>
      <c r="G151" s="171">
        <f t="shared" si="1"/>
        <v>0</v>
      </c>
      <c r="H151" s="171"/>
      <c r="I151" s="171">
        <f t="shared" si="2"/>
        <v>0</v>
      </c>
      <c r="J151" s="171"/>
      <c r="K151" s="171">
        <f t="shared" si="3"/>
        <v>0</v>
      </c>
      <c r="L151" s="171">
        <v>21</v>
      </c>
      <c r="M151" s="171">
        <f t="shared" si="4"/>
        <v>0</v>
      </c>
      <c r="N151" s="162">
        <v>0</v>
      </c>
      <c r="O151" s="162">
        <f t="shared" si="5"/>
        <v>0</v>
      </c>
      <c r="P151" s="162">
        <v>0</v>
      </c>
      <c r="Q151" s="162">
        <f t="shared" si="6"/>
        <v>0</v>
      </c>
      <c r="R151" s="162"/>
      <c r="S151" s="162"/>
      <c r="T151" s="163">
        <v>0</v>
      </c>
      <c r="U151" s="162">
        <f t="shared" si="7"/>
        <v>0</v>
      </c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 t="s">
        <v>116</v>
      </c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53">
        <v>95</v>
      </c>
      <c r="B152" s="160" t="s">
        <v>143</v>
      </c>
      <c r="C152" s="191" t="s">
        <v>144</v>
      </c>
      <c r="D152" s="162" t="s">
        <v>140</v>
      </c>
      <c r="E152" s="167">
        <v>1</v>
      </c>
      <c r="F152" s="170">
        <f t="shared" si="0"/>
        <v>0</v>
      </c>
      <c r="G152" s="171">
        <f t="shared" si="1"/>
        <v>0</v>
      </c>
      <c r="H152" s="171"/>
      <c r="I152" s="171">
        <f t="shared" si="2"/>
        <v>0</v>
      </c>
      <c r="J152" s="171"/>
      <c r="K152" s="171">
        <f t="shared" si="3"/>
        <v>0</v>
      </c>
      <c r="L152" s="171">
        <v>21</v>
      </c>
      <c r="M152" s="171">
        <f t="shared" si="4"/>
        <v>0</v>
      </c>
      <c r="N152" s="162">
        <v>0</v>
      </c>
      <c r="O152" s="162">
        <f t="shared" si="5"/>
        <v>0</v>
      </c>
      <c r="P152" s="162">
        <v>0</v>
      </c>
      <c r="Q152" s="162">
        <f t="shared" si="6"/>
        <v>0</v>
      </c>
      <c r="R152" s="162"/>
      <c r="S152" s="162"/>
      <c r="T152" s="163">
        <v>0</v>
      </c>
      <c r="U152" s="162">
        <f t="shared" si="7"/>
        <v>0</v>
      </c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 t="s">
        <v>116</v>
      </c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 x14ac:dyDescent="0.2">
      <c r="A153" s="153">
        <v>96</v>
      </c>
      <c r="B153" s="160" t="s">
        <v>263</v>
      </c>
      <c r="C153" s="191" t="s">
        <v>264</v>
      </c>
      <c r="D153" s="162" t="s">
        <v>136</v>
      </c>
      <c r="E153" s="167">
        <v>18.48</v>
      </c>
      <c r="F153" s="170">
        <f t="shared" si="0"/>
        <v>0</v>
      </c>
      <c r="G153" s="171">
        <f t="shared" si="1"/>
        <v>0</v>
      </c>
      <c r="H153" s="171"/>
      <c r="I153" s="171">
        <f t="shared" si="2"/>
        <v>0</v>
      </c>
      <c r="J153" s="171"/>
      <c r="K153" s="171">
        <f t="shared" si="3"/>
        <v>0</v>
      </c>
      <c r="L153" s="171">
        <v>21</v>
      </c>
      <c r="M153" s="171">
        <f t="shared" si="4"/>
        <v>0</v>
      </c>
      <c r="N153" s="162">
        <v>1.9089999999999999E-2</v>
      </c>
      <c r="O153" s="162">
        <f t="shared" si="5"/>
        <v>0.35277999999999998</v>
      </c>
      <c r="P153" s="162">
        <v>0</v>
      </c>
      <c r="Q153" s="162">
        <f t="shared" si="6"/>
        <v>0</v>
      </c>
      <c r="R153" s="162"/>
      <c r="S153" s="162"/>
      <c r="T153" s="163">
        <v>1.76223</v>
      </c>
      <c r="U153" s="162">
        <f t="shared" si="7"/>
        <v>32.57</v>
      </c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 t="s">
        <v>126</v>
      </c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3"/>
      <c r="B154" s="160"/>
      <c r="C154" s="193" t="s">
        <v>265</v>
      </c>
      <c r="D154" s="166"/>
      <c r="E154" s="169">
        <v>18.48</v>
      </c>
      <c r="F154" s="171"/>
      <c r="G154" s="171"/>
      <c r="H154" s="171"/>
      <c r="I154" s="171"/>
      <c r="J154" s="171"/>
      <c r="K154" s="171"/>
      <c r="L154" s="171"/>
      <c r="M154" s="171"/>
      <c r="N154" s="162"/>
      <c r="O154" s="162"/>
      <c r="P154" s="162"/>
      <c r="Q154" s="162"/>
      <c r="R154" s="162"/>
      <c r="S154" s="162"/>
      <c r="T154" s="163"/>
      <c r="U154" s="16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 t="s">
        <v>123</v>
      </c>
      <c r="AF154" s="152">
        <v>0</v>
      </c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 x14ac:dyDescent="0.2">
      <c r="A155" s="153">
        <v>97</v>
      </c>
      <c r="B155" s="160" t="s">
        <v>263</v>
      </c>
      <c r="C155" s="191" t="s">
        <v>266</v>
      </c>
      <c r="D155" s="162" t="s">
        <v>136</v>
      </c>
      <c r="E155" s="167">
        <v>80.52</v>
      </c>
      <c r="F155" s="170">
        <f>H155+J155</f>
        <v>0</v>
      </c>
      <c r="G155" s="171">
        <f>ROUND(E155*F155,2)</f>
        <v>0</v>
      </c>
      <c r="H155" s="171"/>
      <c r="I155" s="171">
        <f>ROUND(E155*H155,2)</f>
        <v>0</v>
      </c>
      <c r="J155" s="171"/>
      <c r="K155" s="171">
        <f>ROUND(E155*J155,2)</f>
        <v>0</v>
      </c>
      <c r="L155" s="171">
        <v>21</v>
      </c>
      <c r="M155" s="171">
        <f>G155*(1+L155/100)</f>
        <v>0</v>
      </c>
      <c r="N155" s="162">
        <v>1.9089999999999999E-2</v>
      </c>
      <c r="O155" s="162">
        <f>ROUND(E155*N155,5)</f>
        <v>1.5371300000000001</v>
      </c>
      <c r="P155" s="162">
        <v>0</v>
      </c>
      <c r="Q155" s="162">
        <f>ROUND(E155*P155,5)</f>
        <v>0</v>
      </c>
      <c r="R155" s="162"/>
      <c r="S155" s="162"/>
      <c r="T155" s="163">
        <v>1.76223</v>
      </c>
      <c r="U155" s="162">
        <f>ROUND(E155*T155,2)</f>
        <v>141.88999999999999</v>
      </c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 t="s">
        <v>126</v>
      </c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3"/>
      <c r="B156" s="160"/>
      <c r="C156" s="193" t="s">
        <v>267</v>
      </c>
      <c r="D156" s="166"/>
      <c r="E156" s="169">
        <v>80.52</v>
      </c>
      <c r="F156" s="171"/>
      <c r="G156" s="171"/>
      <c r="H156" s="171"/>
      <c r="I156" s="171"/>
      <c r="J156" s="171"/>
      <c r="K156" s="171"/>
      <c r="L156" s="171"/>
      <c r="M156" s="171"/>
      <c r="N156" s="162"/>
      <c r="O156" s="162"/>
      <c r="P156" s="162"/>
      <c r="Q156" s="162"/>
      <c r="R156" s="162"/>
      <c r="S156" s="162"/>
      <c r="T156" s="163"/>
      <c r="U156" s="16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 t="s">
        <v>123</v>
      </c>
      <c r="AF156" s="152">
        <v>0</v>
      </c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3">
        <v>98</v>
      </c>
      <c r="B157" s="160" t="s">
        <v>151</v>
      </c>
      <c r="C157" s="191" t="s">
        <v>152</v>
      </c>
      <c r="D157" s="162" t="s">
        <v>153</v>
      </c>
      <c r="E157" s="167">
        <v>60</v>
      </c>
      <c r="F157" s="170">
        <f>H157+J157</f>
        <v>0</v>
      </c>
      <c r="G157" s="171">
        <f>ROUND(E157*F157,2)</f>
        <v>0</v>
      </c>
      <c r="H157" s="171"/>
      <c r="I157" s="171">
        <f>ROUND(E157*H157,2)</f>
        <v>0</v>
      </c>
      <c r="J157" s="171"/>
      <c r="K157" s="171">
        <f>ROUND(E157*J157,2)</f>
        <v>0</v>
      </c>
      <c r="L157" s="171">
        <v>21</v>
      </c>
      <c r="M157" s="171">
        <f>G157*(1+L157/100)</f>
        <v>0</v>
      </c>
      <c r="N157" s="162">
        <v>0</v>
      </c>
      <c r="O157" s="162">
        <f>ROUND(E157*N157,5)</f>
        <v>0</v>
      </c>
      <c r="P157" s="162">
        <v>0</v>
      </c>
      <c r="Q157" s="162">
        <f>ROUND(E157*P157,5)</f>
        <v>0</v>
      </c>
      <c r="R157" s="162"/>
      <c r="S157" s="162"/>
      <c r="T157" s="163">
        <v>0</v>
      </c>
      <c r="U157" s="162">
        <f>ROUND(E157*T157,2)</f>
        <v>0</v>
      </c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 t="s">
        <v>116</v>
      </c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3"/>
      <c r="B158" s="160"/>
      <c r="C158" s="193" t="s">
        <v>268</v>
      </c>
      <c r="D158" s="166"/>
      <c r="E158" s="169">
        <v>60</v>
      </c>
      <c r="F158" s="171"/>
      <c r="G158" s="171"/>
      <c r="H158" s="171"/>
      <c r="I158" s="171"/>
      <c r="J158" s="171"/>
      <c r="K158" s="171"/>
      <c r="L158" s="171"/>
      <c r="M158" s="171"/>
      <c r="N158" s="162"/>
      <c r="O158" s="162"/>
      <c r="P158" s="162"/>
      <c r="Q158" s="162"/>
      <c r="R158" s="162"/>
      <c r="S158" s="162"/>
      <c r="T158" s="163"/>
      <c r="U158" s="16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 t="s">
        <v>123</v>
      </c>
      <c r="AF158" s="152">
        <v>0</v>
      </c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3">
        <v>99</v>
      </c>
      <c r="B159" s="160" t="s">
        <v>269</v>
      </c>
      <c r="C159" s="191" t="s">
        <v>270</v>
      </c>
      <c r="D159" s="162" t="s">
        <v>136</v>
      </c>
      <c r="E159" s="167">
        <v>98</v>
      </c>
      <c r="F159" s="170">
        <f t="shared" ref="F159:F166" si="8">H159+J159</f>
        <v>0</v>
      </c>
      <c r="G159" s="171">
        <f t="shared" ref="G159:G166" si="9">ROUND(E159*F159,2)</f>
        <v>0</v>
      </c>
      <c r="H159" s="171"/>
      <c r="I159" s="171">
        <f t="shared" ref="I159:I166" si="10">ROUND(E159*H159,2)</f>
        <v>0</v>
      </c>
      <c r="J159" s="171"/>
      <c r="K159" s="171">
        <f t="shared" ref="K159:K166" si="11">ROUND(E159*J159,2)</f>
        <v>0</v>
      </c>
      <c r="L159" s="171">
        <v>21</v>
      </c>
      <c r="M159" s="171">
        <f t="shared" ref="M159:M166" si="12">G159*(1+L159/100)</f>
        <v>0</v>
      </c>
      <c r="N159" s="162">
        <v>3.4000000000000002E-4</v>
      </c>
      <c r="O159" s="162">
        <f t="shared" ref="O159:O166" si="13">ROUND(E159*N159,5)</f>
        <v>3.3320000000000002E-2</v>
      </c>
      <c r="P159" s="162">
        <v>0</v>
      </c>
      <c r="Q159" s="162">
        <f t="shared" ref="Q159:Q166" si="14">ROUND(E159*P159,5)</f>
        <v>0</v>
      </c>
      <c r="R159" s="162"/>
      <c r="S159" s="162"/>
      <c r="T159" s="163">
        <v>0.13600000000000001</v>
      </c>
      <c r="U159" s="162">
        <f t="shared" ref="U159:U166" si="15">ROUND(E159*T159,2)</f>
        <v>13.33</v>
      </c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 t="s">
        <v>116</v>
      </c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3">
        <v>100</v>
      </c>
      <c r="B160" s="160" t="s">
        <v>213</v>
      </c>
      <c r="C160" s="191" t="s">
        <v>214</v>
      </c>
      <c r="D160" s="162" t="s">
        <v>136</v>
      </c>
      <c r="E160" s="167">
        <v>98</v>
      </c>
      <c r="F160" s="170">
        <f t="shared" si="8"/>
        <v>0</v>
      </c>
      <c r="G160" s="171">
        <f t="shared" si="9"/>
        <v>0</v>
      </c>
      <c r="H160" s="171"/>
      <c r="I160" s="171">
        <f t="shared" si="10"/>
        <v>0</v>
      </c>
      <c r="J160" s="171"/>
      <c r="K160" s="171">
        <f t="shared" si="11"/>
        <v>0</v>
      </c>
      <c r="L160" s="171">
        <v>21</v>
      </c>
      <c r="M160" s="171">
        <f t="shared" si="12"/>
        <v>0</v>
      </c>
      <c r="N160" s="162">
        <v>1.0000000000000001E-5</v>
      </c>
      <c r="O160" s="162">
        <f t="shared" si="13"/>
        <v>9.7999999999999997E-4</v>
      </c>
      <c r="P160" s="162">
        <v>0</v>
      </c>
      <c r="Q160" s="162">
        <f t="shared" si="14"/>
        <v>0</v>
      </c>
      <c r="R160" s="162"/>
      <c r="S160" s="162"/>
      <c r="T160" s="163">
        <v>6.2E-2</v>
      </c>
      <c r="U160" s="162">
        <f t="shared" si="15"/>
        <v>6.08</v>
      </c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 t="s">
        <v>116</v>
      </c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3">
        <v>101</v>
      </c>
      <c r="B161" s="160" t="s">
        <v>271</v>
      </c>
      <c r="C161" s="191" t="s">
        <v>272</v>
      </c>
      <c r="D161" s="162" t="s">
        <v>237</v>
      </c>
      <c r="E161" s="167">
        <v>4</v>
      </c>
      <c r="F161" s="170">
        <f t="shared" si="8"/>
        <v>0</v>
      </c>
      <c r="G161" s="171">
        <f t="shared" si="9"/>
        <v>0</v>
      </c>
      <c r="H161" s="171"/>
      <c r="I161" s="171">
        <f t="shared" si="10"/>
        <v>0</v>
      </c>
      <c r="J161" s="171"/>
      <c r="K161" s="171">
        <f t="shared" si="11"/>
        <v>0</v>
      </c>
      <c r="L161" s="171">
        <v>21</v>
      </c>
      <c r="M161" s="171">
        <f t="shared" si="12"/>
        <v>0</v>
      </c>
      <c r="N161" s="162">
        <v>2.16E-3</v>
      </c>
      <c r="O161" s="162">
        <f t="shared" si="13"/>
        <v>8.6400000000000001E-3</v>
      </c>
      <c r="P161" s="162">
        <v>0</v>
      </c>
      <c r="Q161" s="162">
        <f t="shared" si="14"/>
        <v>0</v>
      </c>
      <c r="R161" s="162"/>
      <c r="S161" s="162"/>
      <c r="T161" s="163">
        <v>0.42399999999999999</v>
      </c>
      <c r="U161" s="162">
        <f t="shared" si="15"/>
        <v>1.7</v>
      </c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 t="s">
        <v>116</v>
      </c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3">
        <v>102</v>
      </c>
      <c r="B162" s="160" t="s">
        <v>273</v>
      </c>
      <c r="C162" s="191" t="s">
        <v>274</v>
      </c>
      <c r="D162" s="162" t="s">
        <v>237</v>
      </c>
      <c r="E162" s="167">
        <v>6</v>
      </c>
      <c r="F162" s="170">
        <f t="shared" si="8"/>
        <v>0</v>
      </c>
      <c r="G162" s="171">
        <f t="shared" si="9"/>
        <v>0</v>
      </c>
      <c r="H162" s="171"/>
      <c r="I162" s="171">
        <f t="shared" si="10"/>
        <v>0</v>
      </c>
      <c r="J162" s="171"/>
      <c r="K162" s="171">
        <f t="shared" si="11"/>
        <v>0</v>
      </c>
      <c r="L162" s="171">
        <v>21</v>
      </c>
      <c r="M162" s="171">
        <f t="shared" si="12"/>
        <v>0</v>
      </c>
      <c r="N162" s="162">
        <v>1.9040000000000001E-2</v>
      </c>
      <c r="O162" s="162">
        <f t="shared" si="13"/>
        <v>0.11423999999999999</v>
      </c>
      <c r="P162" s="162">
        <v>0</v>
      </c>
      <c r="Q162" s="162">
        <f t="shared" si="14"/>
        <v>0</v>
      </c>
      <c r="R162" s="162"/>
      <c r="S162" s="162"/>
      <c r="T162" s="163">
        <v>0.502</v>
      </c>
      <c r="U162" s="162">
        <f t="shared" si="15"/>
        <v>3.01</v>
      </c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 t="s">
        <v>116</v>
      </c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53">
        <v>103</v>
      </c>
      <c r="B163" s="160" t="s">
        <v>244</v>
      </c>
      <c r="C163" s="191" t="s">
        <v>245</v>
      </c>
      <c r="D163" s="162" t="s">
        <v>237</v>
      </c>
      <c r="E163" s="167">
        <v>6</v>
      </c>
      <c r="F163" s="170">
        <f t="shared" si="8"/>
        <v>0</v>
      </c>
      <c r="G163" s="171">
        <f t="shared" si="9"/>
        <v>0</v>
      </c>
      <c r="H163" s="171"/>
      <c r="I163" s="171">
        <f t="shared" si="10"/>
        <v>0</v>
      </c>
      <c r="J163" s="171"/>
      <c r="K163" s="171">
        <f t="shared" si="11"/>
        <v>0</v>
      </c>
      <c r="L163" s="171">
        <v>21</v>
      </c>
      <c r="M163" s="171">
        <f t="shared" si="12"/>
        <v>0</v>
      </c>
      <c r="N163" s="162">
        <v>2.9999999999999997E-4</v>
      </c>
      <c r="O163" s="162">
        <f t="shared" si="13"/>
        <v>1.8E-3</v>
      </c>
      <c r="P163" s="162">
        <v>0</v>
      </c>
      <c r="Q163" s="162">
        <f t="shared" si="14"/>
        <v>0</v>
      </c>
      <c r="R163" s="162"/>
      <c r="S163" s="162"/>
      <c r="T163" s="163">
        <v>8.3000000000000004E-2</v>
      </c>
      <c r="U163" s="162">
        <f t="shared" si="15"/>
        <v>0.5</v>
      </c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 t="s">
        <v>116</v>
      </c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2.5" outlineLevel="1" x14ac:dyDescent="0.2">
      <c r="A164" s="153">
        <v>104</v>
      </c>
      <c r="B164" s="160" t="s">
        <v>275</v>
      </c>
      <c r="C164" s="191" t="s">
        <v>276</v>
      </c>
      <c r="D164" s="162" t="s">
        <v>115</v>
      </c>
      <c r="E164" s="167">
        <v>1</v>
      </c>
      <c r="F164" s="170">
        <f t="shared" si="8"/>
        <v>0</v>
      </c>
      <c r="G164" s="171">
        <f t="shared" si="9"/>
        <v>0</v>
      </c>
      <c r="H164" s="171"/>
      <c r="I164" s="171">
        <f t="shared" si="10"/>
        <v>0</v>
      </c>
      <c r="J164" s="171"/>
      <c r="K164" s="171">
        <f t="shared" si="11"/>
        <v>0</v>
      </c>
      <c r="L164" s="171">
        <v>21</v>
      </c>
      <c r="M164" s="171">
        <f t="shared" si="12"/>
        <v>0</v>
      </c>
      <c r="N164" s="162">
        <v>0</v>
      </c>
      <c r="O164" s="162">
        <f t="shared" si="13"/>
        <v>0</v>
      </c>
      <c r="P164" s="162">
        <v>0</v>
      </c>
      <c r="Q164" s="162">
        <f t="shared" si="14"/>
        <v>0</v>
      </c>
      <c r="R164" s="162"/>
      <c r="S164" s="162"/>
      <c r="T164" s="163">
        <v>0</v>
      </c>
      <c r="U164" s="162">
        <f t="shared" si="15"/>
        <v>0</v>
      </c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 t="s">
        <v>116</v>
      </c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53">
        <v>105</v>
      </c>
      <c r="B165" s="160" t="s">
        <v>252</v>
      </c>
      <c r="C165" s="191" t="s">
        <v>253</v>
      </c>
      <c r="D165" s="162" t="s">
        <v>140</v>
      </c>
      <c r="E165" s="167">
        <v>2.1</v>
      </c>
      <c r="F165" s="170">
        <f t="shared" si="8"/>
        <v>0</v>
      </c>
      <c r="G165" s="171">
        <f t="shared" si="9"/>
        <v>0</v>
      </c>
      <c r="H165" s="171"/>
      <c r="I165" s="171">
        <f t="shared" si="10"/>
        <v>0</v>
      </c>
      <c r="J165" s="171"/>
      <c r="K165" s="171">
        <f t="shared" si="11"/>
        <v>0</v>
      </c>
      <c r="L165" s="171">
        <v>21</v>
      </c>
      <c r="M165" s="171">
        <f t="shared" si="12"/>
        <v>0</v>
      </c>
      <c r="N165" s="162">
        <v>0</v>
      </c>
      <c r="O165" s="162">
        <f t="shared" si="13"/>
        <v>0</v>
      </c>
      <c r="P165" s="162">
        <v>0</v>
      </c>
      <c r="Q165" s="162">
        <f t="shared" si="14"/>
        <v>0</v>
      </c>
      <c r="R165" s="162"/>
      <c r="S165" s="162"/>
      <c r="T165" s="163">
        <v>1.421</v>
      </c>
      <c r="U165" s="162">
        <f t="shared" si="15"/>
        <v>2.98</v>
      </c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 t="s">
        <v>116</v>
      </c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3">
        <v>106</v>
      </c>
      <c r="B166" s="160" t="s">
        <v>254</v>
      </c>
      <c r="C166" s="191" t="s">
        <v>255</v>
      </c>
      <c r="D166" s="162" t="s">
        <v>140</v>
      </c>
      <c r="E166" s="167">
        <v>2.1</v>
      </c>
      <c r="F166" s="170">
        <f t="shared" si="8"/>
        <v>0</v>
      </c>
      <c r="G166" s="171">
        <f t="shared" si="9"/>
        <v>0</v>
      </c>
      <c r="H166" s="171"/>
      <c r="I166" s="171">
        <f t="shared" si="10"/>
        <v>0</v>
      </c>
      <c r="J166" s="171"/>
      <c r="K166" s="171">
        <f t="shared" si="11"/>
        <v>0</v>
      </c>
      <c r="L166" s="171">
        <v>21</v>
      </c>
      <c r="M166" s="171">
        <f t="shared" si="12"/>
        <v>0</v>
      </c>
      <c r="N166" s="162">
        <v>0</v>
      </c>
      <c r="O166" s="162">
        <f t="shared" si="13"/>
        <v>0</v>
      </c>
      <c r="P166" s="162">
        <v>0</v>
      </c>
      <c r="Q166" s="162">
        <f t="shared" si="14"/>
        <v>0</v>
      </c>
      <c r="R166" s="162"/>
      <c r="S166" s="162"/>
      <c r="T166" s="163">
        <v>0.72499999999999998</v>
      </c>
      <c r="U166" s="162">
        <f t="shared" si="15"/>
        <v>1.52</v>
      </c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 t="s">
        <v>116</v>
      </c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x14ac:dyDescent="0.2">
      <c r="A167" s="154" t="s">
        <v>111</v>
      </c>
      <c r="B167" s="161" t="s">
        <v>81</v>
      </c>
      <c r="C167" s="192" t="s">
        <v>82</v>
      </c>
      <c r="D167" s="164"/>
      <c r="E167" s="168"/>
      <c r="F167" s="172"/>
      <c r="G167" s="172">
        <f>SUMIF(AE168:AE169,"&lt;&gt;NOR",G168:G169)</f>
        <v>0</v>
      </c>
      <c r="H167" s="172"/>
      <c r="I167" s="172">
        <f>SUM(I168:I169)</f>
        <v>0</v>
      </c>
      <c r="J167" s="172"/>
      <c r="K167" s="172">
        <f>SUM(K168:K169)</f>
        <v>0</v>
      </c>
      <c r="L167" s="172"/>
      <c r="M167" s="172">
        <f>SUM(M168:M169)</f>
        <v>0</v>
      </c>
      <c r="N167" s="164"/>
      <c r="O167" s="164">
        <f>SUM(O168:O169)</f>
        <v>0</v>
      </c>
      <c r="P167" s="164"/>
      <c r="Q167" s="164">
        <f>SUM(Q168:Q169)</f>
        <v>0</v>
      </c>
      <c r="R167" s="164"/>
      <c r="S167" s="164"/>
      <c r="T167" s="165"/>
      <c r="U167" s="164">
        <f>SUM(U168:U169)</f>
        <v>0</v>
      </c>
      <c r="AE167" t="s">
        <v>112</v>
      </c>
    </row>
    <row r="168" spans="1:60" ht="22.5" outlineLevel="1" x14ac:dyDescent="0.2">
      <c r="A168" s="153">
        <v>107</v>
      </c>
      <c r="B168" s="160" t="s">
        <v>277</v>
      </c>
      <c r="C168" s="191" t="s">
        <v>278</v>
      </c>
      <c r="D168" s="162" t="s">
        <v>115</v>
      </c>
      <c r="E168" s="167">
        <v>206</v>
      </c>
      <c r="F168" s="170">
        <f>H168+J168</f>
        <v>0</v>
      </c>
      <c r="G168" s="171">
        <f>ROUND(E168*F168,2)</f>
        <v>0</v>
      </c>
      <c r="H168" s="171"/>
      <c r="I168" s="171">
        <f>ROUND(E168*H168,2)</f>
        <v>0</v>
      </c>
      <c r="J168" s="171"/>
      <c r="K168" s="171">
        <f>ROUND(E168*J168,2)</f>
        <v>0</v>
      </c>
      <c r="L168" s="171">
        <v>21</v>
      </c>
      <c r="M168" s="171">
        <f>G168*(1+L168/100)</f>
        <v>0</v>
      </c>
      <c r="N168" s="162">
        <v>0</v>
      </c>
      <c r="O168" s="162">
        <f>ROUND(E168*N168,5)</f>
        <v>0</v>
      </c>
      <c r="P168" s="162">
        <v>0</v>
      </c>
      <c r="Q168" s="162">
        <f>ROUND(E168*P168,5)</f>
        <v>0</v>
      </c>
      <c r="R168" s="162"/>
      <c r="S168" s="162"/>
      <c r="T168" s="163">
        <v>0</v>
      </c>
      <c r="U168" s="162">
        <f>ROUND(E168*T168,2)</f>
        <v>0</v>
      </c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 t="s">
        <v>116</v>
      </c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53">
        <v>108</v>
      </c>
      <c r="B169" s="160" t="s">
        <v>277</v>
      </c>
      <c r="C169" s="191" t="s">
        <v>279</v>
      </c>
      <c r="D169" s="162" t="s">
        <v>115</v>
      </c>
      <c r="E169" s="167">
        <v>72</v>
      </c>
      <c r="F169" s="170">
        <f>H169+J169</f>
        <v>0</v>
      </c>
      <c r="G169" s="171">
        <f>ROUND(E169*F169,2)</f>
        <v>0</v>
      </c>
      <c r="H169" s="171"/>
      <c r="I169" s="171">
        <f>ROUND(E169*H169,2)</f>
        <v>0</v>
      </c>
      <c r="J169" s="171"/>
      <c r="K169" s="171">
        <f>ROUND(E169*J169,2)</f>
        <v>0</v>
      </c>
      <c r="L169" s="171">
        <v>21</v>
      </c>
      <c r="M169" s="171">
        <f>G169*(1+L169/100)</f>
        <v>0</v>
      </c>
      <c r="N169" s="162">
        <v>0</v>
      </c>
      <c r="O169" s="162">
        <f>ROUND(E169*N169,5)</f>
        <v>0</v>
      </c>
      <c r="P169" s="162">
        <v>0</v>
      </c>
      <c r="Q169" s="162">
        <f>ROUND(E169*P169,5)</f>
        <v>0</v>
      </c>
      <c r="R169" s="162"/>
      <c r="S169" s="162"/>
      <c r="T169" s="163">
        <v>0</v>
      </c>
      <c r="U169" s="162">
        <f>ROUND(E169*T169,2)</f>
        <v>0</v>
      </c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 t="s">
        <v>116</v>
      </c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x14ac:dyDescent="0.2">
      <c r="A170" s="154" t="s">
        <v>111</v>
      </c>
      <c r="B170" s="161" t="s">
        <v>83</v>
      </c>
      <c r="C170" s="192" t="s">
        <v>84</v>
      </c>
      <c r="D170" s="164"/>
      <c r="E170" s="168"/>
      <c r="F170" s="172"/>
      <c r="G170" s="172">
        <f>SUMIF(AE171:AE185,"&lt;&gt;NOR",G171:G185)</f>
        <v>0</v>
      </c>
      <c r="H170" s="172"/>
      <c r="I170" s="172">
        <f>SUM(I171:I185)</f>
        <v>0</v>
      </c>
      <c r="J170" s="172"/>
      <c r="K170" s="172">
        <f>SUM(K171:K185)</f>
        <v>0</v>
      </c>
      <c r="L170" s="172"/>
      <c r="M170" s="172">
        <f>SUM(M171:M185)</f>
        <v>0</v>
      </c>
      <c r="N170" s="164"/>
      <c r="O170" s="164">
        <f>SUM(O171:O185)</f>
        <v>0.18791999999999995</v>
      </c>
      <c r="P170" s="164"/>
      <c r="Q170" s="164">
        <f>SUM(Q171:Q185)</f>
        <v>4.326E-2</v>
      </c>
      <c r="R170" s="164"/>
      <c r="S170" s="164"/>
      <c r="T170" s="165"/>
      <c r="U170" s="164">
        <f>SUM(U171:U185)</f>
        <v>13.06</v>
      </c>
      <c r="AE170" t="s">
        <v>112</v>
      </c>
    </row>
    <row r="171" spans="1:60" outlineLevel="1" x14ac:dyDescent="0.2">
      <c r="A171" s="153">
        <v>109</v>
      </c>
      <c r="B171" s="160" t="s">
        <v>280</v>
      </c>
      <c r="C171" s="191" t="s">
        <v>281</v>
      </c>
      <c r="D171" s="162" t="s">
        <v>136</v>
      </c>
      <c r="E171" s="167">
        <v>3</v>
      </c>
      <c r="F171" s="170">
        <f t="shared" ref="F171:F185" si="16">H171+J171</f>
        <v>0</v>
      </c>
      <c r="G171" s="171">
        <f t="shared" ref="G171:G185" si="17">ROUND(E171*F171,2)</f>
        <v>0</v>
      </c>
      <c r="H171" s="171"/>
      <c r="I171" s="171">
        <f t="shared" ref="I171:I185" si="18">ROUND(E171*H171,2)</f>
        <v>0</v>
      </c>
      <c r="J171" s="171"/>
      <c r="K171" s="171">
        <f t="shared" ref="K171:K185" si="19">ROUND(E171*J171,2)</f>
        <v>0</v>
      </c>
      <c r="L171" s="171">
        <v>21</v>
      </c>
      <c r="M171" s="171">
        <f t="shared" ref="M171:M185" si="20">G171*(1+L171/100)</f>
        <v>0</v>
      </c>
      <c r="N171" s="162">
        <v>0</v>
      </c>
      <c r="O171" s="162">
        <f t="shared" ref="O171:O185" si="21">ROUND(E171*N171,5)</f>
        <v>0</v>
      </c>
      <c r="P171" s="162">
        <v>1.4420000000000001E-2</v>
      </c>
      <c r="Q171" s="162">
        <f t="shared" ref="Q171:Q185" si="22">ROUND(E171*P171,5)</f>
        <v>4.326E-2</v>
      </c>
      <c r="R171" s="162"/>
      <c r="S171" s="162"/>
      <c r="T171" s="163">
        <v>0.33300000000000002</v>
      </c>
      <c r="U171" s="162">
        <f t="shared" ref="U171:U185" si="23">ROUND(E171*T171,2)</f>
        <v>1</v>
      </c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 t="s">
        <v>116</v>
      </c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3">
        <v>110</v>
      </c>
      <c r="B172" s="160" t="s">
        <v>184</v>
      </c>
      <c r="C172" s="191" t="s">
        <v>185</v>
      </c>
      <c r="D172" s="162" t="s">
        <v>140</v>
      </c>
      <c r="E172" s="167">
        <v>0.1</v>
      </c>
      <c r="F172" s="170">
        <f t="shared" si="16"/>
        <v>0</v>
      </c>
      <c r="G172" s="171">
        <f t="shared" si="17"/>
        <v>0</v>
      </c>
      <c r="H172" s="171"/>
      <c r="I172" s="171">
        <f t="shared" si="18"/>
        <v>0</v>
      </c>
      <c r="J172" s="171"/>
      <c r="K172" s="171">
        <f t="shared" si="19"/>
        <v>0</v>
      </c>
      <c r="L172" s="171">
        <v>21</v>
      </c>
      <c r="M172" s="171">
        <f t="shared" si="20"/>
        <v>0</v>
      </c>
      <c r="N172" s="162">
        <v>0</v>
      </c>
      <c r="O172" s="162">
        <f t="shared" si="21"/>
        <v>0</v>
      </c>
      <c r="P172" s="162">
        <v>0</v>
      </c>
      <c r="Q172" s="162">
        <f t="shared" si="22"/>
        <v>0</v>
      </c>
      <c r="R172" s="162"/>
      <c r="S172" s="162"/>
      <c r="T172" s="163">
        <v>4.93</v>
      </c>
      <c r="U172" s="162">
        <f t="shared" si="23"/>
        <v>0.49</v>
      </c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 t="s">
        <v>116</v>
      </c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53">
        <v>111</v>
      </c>
      <c r="B173" s="160" t="s">
        <v>141</v>
      </c>
      <c r="C173" s="191" t="s">
        <v>142</v>
      </c>
      <c r="D173" s="162" t="s">
        <v>140</v>
      </c>
      <c r="E173" s="167">
        <v>0.1</v>
      </c>
      <c r="F173" s="170">
        <f t="shared" si="16"/>
        <v>0</v>
      </c>
      <c r="G173" s="171">
        <f t="shared" si="17"/>
        <v>0</v>
      </c>
      <c r="H173" s="171"/>
      <c r="I173" s="171">
        <f t="shared" si="18"/>
        <v>0</v>
      </c>
      <c r="J173" s="171"/>
      <c r="K173" s="171">
        <f t="shared" si="19"/>
        <v>0</v>
      </c>
      <c r="L173" s="171">
        <v>21</v>
      </c>
      <c r="M173" s="171">
        <f t="shared" si="20"/>
        <v>0</v>
      </c>
      <c r="N173" s="162">
        <v>0</v>
      </c>
      <c r="O173" s="162">
        <f t="shared" si="21"/>
        <v>0</v>
      </c>
      <c r="P173" s="162">
        <v>0</v>
      </c>
      <c r="Q173" s="162">
        <f t="shared" si="22"/>
        <v>0</v>
      </c>
      <c r="R173" s="162"/>
      <c r="S173" s="162"/>
      <c r="T173" s="163">
        <v>0</v>
      </c>
      <c r="U173" s="162">
        <f t="shared" si="23"/>
        <v>0</v>
      </c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 t="s">
        <v>116</v>
      </c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3">
        <v>112</v>
      </c>
      <c r="B174" s="160" t="s">
        <v>143</v>
      </c>
      <c r="C174" s="191" t="s">
        <v>144</v>
      </c>
      <c r="D174" s="162" t="s">
        <v>140</v>
      </c>
      <c r="E174" s="167">
        <v>0.1</v>
      </c>
      <c r="F174" s="170">
        <f t="shared" si="16"/>
        <v>0</v>
      </c>
      <c r="G174" s="171">
        <f t="shared" si="17"/>
        <v>0</v>
      </c>
      <c r="H174" s="171"/>
      <c r="I174" s="171">
        <f t="shared" si="18"/>
        <v>0</v>
      </c>
      <c r="J174" s="171"/>
      <c r="K174" s="171">
        <f t="shared" si="19"/>
        <v>0</v>
      </c>
      <c r="L174" s="171">
        <v>21</v>
      </c>
      <c r="M174" s="171">
        <f t="shared" si="20"/>
        <v>0</v>
      </c>
      <c r="N174" s="162">
        <v>0</v>
      </c>
      <c r="O174" s="162">
        <f t="shared" si="21"/>
        <v>0</v>
      </c>
      <c r="P174" s="162">
        <v>0</v>
      </c>
      <c r="Q174" s="162">
        <f t="shared" si="22"/>
        <v>0</v>
      </c>
      <c r="R174" s="162"/>
      <c r="S174" s="162"/>
      <c r="T174" s="163">
        <v>0</v>
      </c>
      <c r="U174" s="162">
        <f t="shared" si="23"/>
        <v>0</v>
      </c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 t="s">
        <v>116</v>
      </c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53">
        <v>113</v>
      </c>
      <c r="B175" s="160" t="s">
        <v>282</v>
      </c>
      <c r="C175" s="191" t="s">
        <v>283</v>
      </c>
      <c r="D175" s="162" t="s">
        <v>136</v>
      </c>
      <c r="E175" s="167">
        <v>3</v>
      </c>
      <c r="F175" s="170">
        <f t="shared" si="16"/>
        <v>0</v>
      </c>
      <c r="G175" s="171">
        <f t="shared" si="17"/>
        <v>0</v>
      </c>
      <c r="H175" s="171"/>
      <c r="I175" s="171">
        <f t="shared" si="18"/>
        <v>0</v>
      </c>
      <c r="J175" s="171"/>
      <c r="K175" s="171">
        <f t="shared" si="19"/>
        <v>0</v>
      </c>
      <c r="L175" s="171">
        <v>21</v>
      </c>
      <c r="M175" s="171">
        <f t="shared" si="20"/>
        <v>0</v>
      </c>
      <c r="N175" s="162">
        <v>2.2700000000000001E-2</v>
      </c>
      <c r="O175" s="162">
        <f t="shared" si="21"/>
        <v>6.8099999999999994E-2</v>
      </c>
      <c r="P175" s="162">
        <v>0</v>
      </c>
      <c r="Q175" s="162">
        <f t="shared" si="22"/>
        <v>0</v>
      </c>
      <c r="R175" s="162"/>
      <c r="S175" s="162"/>
      <c r="T175" s="163">
        <v>1.2370000000000001</v>
      </c>
      <c r="U175" s="162">
        <f t="shared" si="23"/>
        <v>3.71</v>
      </c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 t="s">
        <v>116</v>
      </c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3">
        <v>114</v>
      </c>
      <c r="B176" s="160" t="s">
        <v>284</v>
      </c>
      <c r="C176" s="191" t="s">
        <v>285</v>
      </c>
      <c r="D176" s="162" t="s">
        <v>237</v>
      </c>
      <c r="E176" s="167">
        <v>3</v>
      </c>
      <c r="F176" s="170">
        <f t="shared" si="16"/>
        <v>0</v>
      </c>
      <c r="G176" s="171">
        <f t="shared" si="17"/>
        <v>0</v>
      </c>
      <c r="H176" s="171"/>
      <c r="I176" s="171">
        <f t="shared" si="18"/>
        <v>0</v>
      </c>
      <c r="J176" s="171"/>
      <c r="K176" s="171">
        <f t="shared" si="19"/>
        <v>0</v>
      </c>
      <c r="L176" s="171">
        <v>21</v>
      </c>
      <c r="M176" s="171">
        <f t="shared" si="20"/>
        <v>0</v>
      </c>
      <c r="N176" s="162">
        <v>1.8499999999999999E-2</v>
      </c>
      <c r="O176" s="162">
        <f t="shared" si="21"/>
        <v>5.5500000000000001E-2</v>
      </c>
      <c r="P176" s="162">
        <v>0</v>
      </c>
      <c r="Q176" s="162">
        <f t="shared" si="22"/>
        <v>0</v>
      </c>
      <c r="R176" s="162"/>
      <c r="S176" s="162"/>
      <c r="T176" s="163">
        <v>0</v>
      </c>
      <c r="U176" s="162">
        <f t="shared" si="23"/>
        <v>0</v>
      </c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 t="s">
        <v>188</v>
      </c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53">
        <v>115</v>
      </c>
      <c r="B177" s="160" t="s">
        <v>286</v>
      </c>
      <c r="C177" s="191" t="s">
        <v>287</v>
      </c>
      <c r="D177" s="162" t="s">
        <v>237</v>
      </c>
      <c r="E177" s="167">
        <v>1</v>
      </c>
      <c r="F177" s="170">
        <f t="shared" si="16"/>
        <v>0</v>
      </c>
      <c r="G177" s="171">
        <f t="shared" si="17"/>
        <v>0</v>
      </c>
      <c r="H177" s="171"/>
      <c r="I177" s="171">
        <f t="shared" si="18"/>
        <v>0</v>
      </c>
      <c r="J177" s="171"/>
      <c r="K177" s="171">
        <f t="shared" si="19"/>
        <v>0</v>
      </c>
      <c r="L177" s="171">
        <v>21</v>
      </c>
      <c r="M177" s="171">
        <f t="shared" si="20"/>
        <v>0</v>
      </c>
      <c r="N177" s="162">
        <v>2.4500000000000001E-2</v>
      </c>
      <c r="O177" s="162">
        <f t="shared" si="21"/>
        <v>2.4500000000000001E-2</v>
      </c>
      <c r="P177" s="162">
        <v>0</v>
      </c>
      <c r="Q177" s="162">
        <f t="shared" si="22"/>
        <v>0</v>
      </c>
      <c r="R177" s="162"/>
      <c r="S177" s="162"/>
      <c r="T177" s="163">
        <v>0</v>
      </c>
      <c r="U177" s="162">
        <f t="shared" si="23"/>
        <v>0</v>
      </c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 t="s">
        <v>188</v>
      </c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53">
        <v>116</v>
      </c>
      <c r="B178" s="160" t="s">
        <v>288</v>
      </c>
      <c r="C178" s="191" t="s">
        <v>289</v>
      </c>
      <c r="D178" s="162" t="s">
        <v>290</v>
      </c>
      <c r="E178" s="167">
        <v>3</v>
      </c>
      <c r="F178" s="170">
        <f t="shared" si="16"/>
        <v>0</v>
      </c>
      <c r="G178" s="171">
        <f t="shared" si="17"/>
        <v>0</v>
      </c>
      <c r="H178" s="171"/>
      <c r="I178" s="171">
        <f t="shared" si="18"/>
        <v>0</v>
      </c>
      <c r="J178" s="171"/>
      <c r="K178" s="171">
        <f t="shared" si="19"/>
        <v>0</v>
      </c>
      <c r="L178" s="171">
        <v>21</v>
      </c>
      <c r="M178" s="171">
        <f t="shared" si="20"/>
        <v>0</v>
      </c>
      <c r="N178" s="162">
        <v>8.8599999999999998E-3</v>
      </c>
      <c r="O178" s="162">
        <f t="shared" si="21"/>
        <v>2.6579999999999999E-2</v>
      </c>
      <c r="P178" s="162">
        <v>0</v>
      </c>
      <c r="Q178" s="162">
        <f t="shared" si="22"/>
        <v>0</v>
      </c>
      <c r="R178" s="162"/>
      <c r="S178" s="162"/>
      <c r="T178" s="163">
        <v>1.498</v>
      </c>
      <c r="U178" s="162">
        <f t="shared" si="23"/>
        <v>4.49</v>
      </c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 t="s">
        <v>116</v>
      </c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3">
        <v>117</v>
      </c>
      <c r="B179" s="160" t="s">
        <v>291</v>
      </c>
      <c r="C179" s="191" t="s">
        <v>292</v>
      </c>
      <c r="D179" s="162" t="s">
        <v>290</v>
      </c>
      <c r="E179" s="167">
        <v>1</v>
      </c>
      <c r="F179" s="170">
        <f t="shared" si="16"/>
        <v>0</v>
      </c>
      <c r="G179" s="171">
        <f t="shared" si="17"/>
        <v>0</v>
      </c>
      <c r="H179" s="171"/>
      <c r="I179" s="171">
        <f t="shared" si="18"/>
        <v>0</v>
      </c>
      <c r="J179" s="171"/>
      <c r="K179" s="171">
        <f t="shared" si="19"/>
        <v>0</v>
      </c>
      <c r="L179" s="171">
        <v>21</v>
      </c>
      <c r="M179" s="171">
        <f t="shared" si="20"/>
        <v>0</v>
      </c>
      <c r="N179" s="162">
        <v>1.051E-2</v>
      </c>
      <c r="O179" s="162">
        <f t="shared" si="21"/>
        <v>1.051E-2</v>
      </c>
      <c r="P179" s="162">
        <v>0</v>
      </c>
      <c r="Q179" s="162">
        <f t="shared" si="22"/>
        <v>0</v>
      </c>
      <c r="R179" s="162"/>
      <c r="S179" s="162"/>
      <c r="T179" s="163">
        <v>2.4020000000000001</v>
      </c>
      <c r="U179" s="162">
        <f t="shared" si="23"/>
        <v>2.4</v>
      </c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 t="s">
        <v>116</v>
      </c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ht="22.5" outlineLevel="1" x14ac:dyDescent="0.2">
      <c r="A180" s="153">
        <v>118</v>
      </c>
      <c r="B180" s="160" t="s">
        <v>293</v>
      </c>
      <c r="C180" s="191" t="s">
        <v>294</v>
      </c>
      <c r="D180" s="162" t="s">
        <v>115</v>
      </c>
      <c r="E180" s="167">
        <v>1</v>
      </c>
      <c r="F180" s="170">
        <f t="shared" si="16"/>
        <v>0</v>
      </c>
      <c r="G180" s="171">
        <f t="shared" si="17"/>
        <v>0</v>
      </c>
      <c r="H180" s="171"/>
      <c r="I180" s="171">
        <f t="shared" si="18"/>
        <v>0</v>
      </c>
      <c r="J180" s="171"/>
      <c r="K180" s="171">
        <f t="shared" si="19"/>
        <v>0</v>
      </c>
      <c r="L180" s="171">
        <v>21</v>
      </c>
      <c r="M180" s="171">
        <f t="shared" si="20"/>
        <v>0</v>
      </c>
      <c r="N180" s="162">
        <v>0</v>
      </c>
      <c r="O180" s="162">
        <f t="shared" si="21"/>
        <v>0</v>
      </c>
      <c r="P180" s="162">
        <v>0</v>
      </c>
      <c r="Q180" s="162">
        <f t="shared" si="22"/>
        <v>0</v>
      </c>
      <c r="R180" s="162"/>
      <c r="S180" s="162"/>
      <c r="T180" s="163">
        <v>0</v>
      </c>
      <c r="U180" s="162">
        <f t="shared" si="23"/>
        <v>0</v>
      </c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 t="s">
        <v>116</v>
      </c>
      <c r="AF180" s="152"/>
      <c r="AG180" s="152"/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3">
        <v>119</v>
      </c>
      <c r="B181" s="160" t="s">
        <v>295</v>
      </c>
      <c r="C181" s="191" t="s">
        <v>296</v>
      </c>
      <c r="D181" s="162" t="s">
        <v>237</v>
      </c>
      <c r="E181" s="167">
        <v>1</v>
      </c>
      <c r="F181" s="170">
        <f t="shared" si="16"/>
        <v>0</v>
      </c>
      <c r="G181" s="171">
        <f t="shared" si="17"/>
        <v>0</v>
      </c>
      <c r="H181" s="171"/>
      <c r="I181" s="171">
        <f t="shared" si="18"/>
        <v>0</v>
      </c>
      <c r="J181" s="171"/>
      <c r="K181" s="171">
        <f t="shared" si="19"/>
        <v>0</v>
      </c>
      <c r="L181" s="171">
        <v>21</v>
      </c>
      <c r="M181" s="171">
        <f t="shared" si="20"/>
        <v>0</v>
      </c>
      <c r="N181" s="162">
        <v>2.5200000000000001E-3</v>
      </c>
      <c r="O181" s="162">
        <f t="shared" si="21"/>
        <v>2.5200000000000001E-3</v>
      </c>
      <c r="P181" s="162">
        <v>0</v>
      </c>
      <c r="Q181" s="162">
        <f t="shared" si="22"/>
        <v>0</v>
      </c>
      <c r="R181" s="162"/>
      <c r="S181" s="162"/>
      <c r="T181" s="163">
        <v>0.433</v>
      </c>
      <c r="U181" s="162">
        <f t="shared" si="23"/>
        <v>0.43</v>
      </c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 t="s">
        <v>116</v>
      </c>
      <c r="AF181" s="152"/>
      <c r="AG181" s="152"/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3">
        <v>120</v>
      </c>
      <c r="B182" s="160" t="s">
        <v>297</v>
      </c>
      <c r="C182" s="191" t="s">
        <v>298</v>
      </c>
      <c r="D182" s="162" t="s">
        <v>237</v>
      </c>
      <c r="E182" s="167">
        <v>1</v>
      </c>
      <c r="F182" s="170">
        <f t="shared" si="16"/>
        <v>0</v>
      </c>
      <c r="G182" s="171">
        <f t="shared" si="17"/>
        <v>0</v>
      </c>
      <c r="H182" s="171"/>
      <c r="I182" s="171">
        <f t="shared" si="18"/>
        <v>0</v>
      </c>
      <c r="J182" s="171"/>
      <c r="K182" s="171">
        <f t="shared" si="19"/>
        <v>0</v>
      </c>
      <c r="L182" s="171">
        <v>21</v>
      </c>
      <c r="M182" s="171">
        <f t="shared" si="20"/>
        <v>0</v>
      </c>
      <c r="N182" s="162">
        <v>2.1000000000000001E-4</v>
      </c>
      <c r="O182" s="162">
        <f t="shared" si="21"/>
        <v>2.1000000000000001E-4</v>
      </c>
      <c r="P182" s="162">
        <v>0</v>
      </c>
      <c r="Q182" s="162">
        <f t="shared" si="22"/>
        <v>0</v>
      </c>
      <c r="R182" s="162"/>
      <c r="S182" s="162"/>
      <c r="T182" s="163">
        <v>0.114</v>
      </c>
      <c r="U182" s="162">
        <f t="shared" si="23"/>
        <v>0.11</v>
      </c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 t="s">
        <v>116</v>
      </c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53">
        <v>121</v>
      </c>
      <c r="B183" s="160" t="s">
        <v>299</v>
      </c>
      <c r="C183" s="191" t="s">
        <v>300</v>
      </c>
      <c r="D183" s="162" t="s">
        <v>301</v>
      </c>
      <c r="E183" s="167">
        <v>3</v>
      </c>
      <c r="F183" s="170">
        <f t="shared" si="16"/>
        <v>0</v>
      </c>
      <c r="G183" s="171">
        <f t="shared" si="17"/>
        <v>0</v>
      </c>
      <c r="H183" s="171"/>
      <c r="I183" s="171">
        <f t="shared" si="18"/>
        <v>0</v>
      </c>
      <c r="J183" s="171"/>
      <c r="K183" s="171">
        <f t="shared" si="19"/>
        <v>0</v>
      </c>
      <c r="L183" s="171">
        <v>21</v>
      </c>
      <c r="M183" s="171">
        <f t="shared" si="20"/>
        <v>0</v>
      </c>
      <c r="N183" s="162">
        <v>0</v>
      </c>
      <c r="O183" s="162">
        <f t="shared" si="21"/>
        <v>0</v>
      </c>
      <c r="P183" s="162">
        <v>0</v>
      </c>
      <c r="Q183" s="162">
        <f t="shared" si="22"/>
        <v>0</v>
      </c>
      <c r="R183" s="162"/>
      <c r="S183" s="162"/>
      <c r="T183" s="163">
        <v>0</v>
      </c>
      <c r="U183" s="162">
        <f t="shared" si="23"/>
        <v>0</v>
      </c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 t="s">
        <v>116</v>
      </c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3">
        <v>122</v>
      </c>
      <c r="B184" s="160" t="s">
        <v>252</v>
      </c>
      <c r="C184" s="191" t="s">
        <v>253</v>
      </c>
      <c r="D184" s="162" t="s">
        <v>140</v>
      </c>
      <c r="E184" s="167">
        <v>0.2</v>
      </c>
      <c r="F184" s="170">
        <f t="shared" si="16"/>
        <v>0</v>
      </c>
      <c r="G184" s="171">
        <f t="shared" si="17"/>
        <v>0</v>
      </c>
      <c r="H184" s="171"/>
      <c r="I184" s="171">
        <f t="shared" si="18"/>
        <v>0</v>
      </c>
      <c r="J184" s="171"/>
      <c r="K184" s="171">
        <f t="shared" si="19"/>
        <v>0</v>
      </c>
      <c r="L184" s="171">
        <v>21</v>
      </c>
      <c r="M184" s="171">
        <f t="shared" si="20"/>
        <v>0</v>
      </c>
      <c r="N184" s="162">
        <v>0</v>
      </c>
      <c r="O184" s="162">
        <f t="shared" si="21"/>
        <v>0</v>
      </c>
      <c r="P184" s="162">
        <v>0</v>
      </c>
      <c r="Q184" s="162">
        <f t="shared" si="22"/>
        <v>0</v>
      </c>
      <c r="R184" s="162"/>
      <c r="S184" s="162"/>
      <c r="T184" s="163">
        <v>1.421</v>
      </c>
      <c r="U184" s="162">
        <f t="shared" si="23"/>
        <v>0.28000000000000003</v>
      </c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 t="s">
        <v>116</v>
      </c>
      <c r="AF184" s="152"/>
      <c r="AG184" s="152"/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80">
        <v>123</v>
      </c>
      <c r="B185" s="181" t="s">
        <v>254</v>
      </c>
      <c r="C185" s="194" t="s">
        <v>255</v>
      </c>
      <c r="D185" s="182" t="s">
        <v>140</v>
      </c>
      <c r="E185" s="183">
        <v>0.2</v>
      </c>
      <c r="F185" s="184">
        <f t="shared" si="16"/>
        <v>0</v>
      </c>
      <c r="G185" s="185">
        <f t="shared" si="17"/>
        <v>0</v>
      </c>
      <c r="H185" s="185"/>
      <c r="I185" s="185">
        <f t="shared" si="18"/>
        <v>0</v>
      </c>
      <c r="J185" s="185"/>
      <c r="K185" s="185">
        <f t="shared" si="19"/>
        <v>0</v>
      </c>
      <c r="L185" s="185">
        <v>21</v>
      </c>
      <c r="M185" s="185">
        <f t="shared" si="20"/>
        <v>0</v>
      </c>
      <c r="N185" s="182">
        <v>0</v>
      </c>
      <c r="O185" s="182">
        <f t="shared" si="21"/>
        <v>0</v>
      </c>
      <c r="P185" s="182">
        <v>0</v>
      </c>
      <c r="Q185" s="182">
        <f t="shared" si="22"/>
        <v>0</v>
      </c>
      <c r="R185" s="182"/>
      <c r="S185" s="182"/>
      <c r="T185" s="186">
        <v>0.72499999999999998</v>
      </c>
      <c r="U185" s="182">
        <f t="shared" si="23"/>
        <v>0.15</v>
      </c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 t="s">
        <v>116</v>
      </c>
      <c r="AF185" s="152"/>
      <c r="AG185" s="152"/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x14ac:dyDescent="0.2">
      <c r="A186" s="6"/>
      <c r="B186" s="7" t="s">
        <v>302</v>
      </c>
      <c r="C186" s="195" t="s">
        <v>302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AC186">
        <v>15</v>
      </c>
      <c r="AD186">
        <v>21</v>
      </c>
    </row>
    <row r="187" spans="1:60" x14ac:dyDescent="0.2">
      <c r="A187" s="187"/>
      <c r="B187" s="188" t="s">
        <v>28</v>
      </c>
      <c r="C187" s="196" t="s">
        <v>302</v>
      </c>
      <c r="D187" s="189"/>
      <c r="E187" s="189"/>
      <c r="F187" s="189"/>
      <c r="G187" s="190">
        <f>G8+G11+G15+G19+G34+G55+G112+G129+G147+G167+G170</f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AC187">
        <f>SUMIF(L7:L185,AC186,G7:G185)</f>
        <v>0</v>
      </c>
      <c r="AD187">
        <f>SUMIF(L7:L185,AD186,G7:G185)</f>
        <v>0</v>
      </c>
      <c r="AE187" t="s">
        <v>303</v>
      </c>
    </row>
    <row r="188" spans="1:60" x14ac:dyDescent="0.2">
      <c r="A188" s="6"/>
      <c r="B188" s="7" t="s">
        <v>302</v>
      </c>
      <c r="C188" s="195" t="s">
        <v>302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60" x14ac:dyDescent="0.2">
      <c r="A189" s="6"/>
      <c r="B189" s="7" t="s">
        <v>302</v>
      </c>
      <c r="C189" s="195" t="s">
        <v>302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60" x14ac:dyDescent="0.2">
      <c r="A190" s="257" t="s">
        <v>304</v>
      </c>
      <c r="B190" s="257"/>
      <c r="C190" s="258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60" x14ac:dyDescent="0.2">
      <c r="A191" s="259"/>
      <c r="B191" s="260"/>
      <c r="C191" s="261"/>
      <c r="D191" s="260"/>
      <c r="E191" s="260"/>
      <c r="F191" s="260"/>
      <c r="G191" s="262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AE191" t="s">
        <v>305</v>
      </c>
    </row>
    <row r="192" spans="1:60" x14ac:dyDescent="0.2">
      <c r="A192" s="263"/>
      <c r="B192" s="264"/>
      <c r="C192" s="265"/>
      <c r="D192" s="264"/>
      <c r="E192" s="264"/>
      <c r="F192" s="264"/>
      <c r="G192" s="26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31" x14ac:dyDescent="0.2">
      <c r="A193" s="263"/>
      <c r="B193" s="264"/>
      <c r="C193" s="265"/>
      <c r="D193" s="264"/>
      <c r="E193" s="264"/>
      <c r="F193" s="264"/>
      <c r="G193" s="26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31" x14ac:dyDescent="0.2">
      <c r="A194" s="263"/>
      <c r="B194" s="264"/>
      <c r="C194" s="265"/>
      <c r="D194" s="264"/>
      <c r="E194" s="264"/>
      <c r="F194" s="264"/>
      <c r="G194" s="26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267"/>
      <c r="B195" s="268"/>
      <c r="C195" s="269"/>
      <c r="D195" s="268"/>
      <c r="E195" s="268"/>
      <c r="F195" s="268"/>
      <c r="G195" s="27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6"/>
      <c r="B196" s="7" t="s">
        <v>302</v>
      </c>
      <c r="C196" s="195" t="s">
        <v>302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C197" s="197"/>
      <c r="AE197" t="s">
        <v>306</v>
      </c>
    </row>
  </sheetData>
  <mergeCells count="28">
    <mergeCell ref="C62:G62"/>
    <mergeCell ref="A1:G1"/>
    <mergeCell ref="C2:G2"/>
    <mergeCell ref="C3:G3"/>
    <mergeCell ref="C4:G4"/>
    <mergeCell ref="C10:G10"/>
    <mergeCell ref="C98:G98"/>
    <mergeCell ref="C65:G65"/>
    <mergeCell ref="C68:G68"/>
    <mergeCell ref="C71:G71"/>
    <mergeCell ref="C78:G78"/>
    <mergeCell ref="C84:G84"/>
    <mergeCell ref="C86:G86"/>
    <mergeCell ref="C88:G88"/>
    <mergeCell ref="C90:G90"/>
    <mergeCell ref="C92:G92"/>
    <mergeCell ref="C94:G94"/>
    <mergeCell ref="C96:G96"/>
    <mergeCell ref="C140:G140"/>
    <mergeCell ref="C142:G142"/>
    <mergeCell ref="A190:C190"/>
    <mergeCell ref="A191:G195"/>
    <mergeCell ref="C100:G100"/>
    <mergeCell ref="C108:G108"/>
    <mergeCell ref="C118:G118"/>
    <mergeCell ref="C123:G123"/>
    <mergeCell ref="C125:G125"/>
    <mergeCell ref="C135:G135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radim</cp:lastModifiedBy>
  <cp:lastPrinted>2014-02-28T09:52:57Z</cp:lastPrinted>
  <dcterms:created xsi:type="dcterms:W3CDTF">2009-04-08T07:15:50Z</dcterms:created>
  <dcterms:modified xsi:type="dcterms:W3CDTF">2022-07-28T11:42:28Z</dcterms:modified>
</cp:coreProperties>
</file>